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verages by the Week of Trucks/"/>
    </mc:Choice>
  </mc:AlternateContent>
  <bookViews>
    <workbookView xWindow="0" yWindow="600" windowWidth="28800" windowHeight="12285" activeTab="2"/>
  </bookViews>
  <sheets>
    <sheet name="Mon, Mar 28, 2022" sheetId="1" r:id="rId1"/>
    <sheet name="Tue, Mar 29, 2022" sheetId="2" r:id="rId2"/>
    <sheet name="Wed, Mar 30, 2022" sheetId="3" r:id="rId3"/>
    <sheet name="Thu, Mar 31st, 2022" sheetId="4" r:id="rId4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" i="3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" i="1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" i="3"/>
  <c r="L11" i="3"/>
  <c r="M11" i="3"/>
  <c r="L4" i="3"/>
  <c r="L6" i="3"/>
  <c r="L7" i="3"/>
  <c r="L8" i="3"/>
  <c r="L9" i="3"/>
  <c r="L10" i="3"/>
  <c r="L13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30" i="3"/>
  <c r="L31" i="3"/>
  <c r="L32" i="3"/>
  <c r="L34" i="3"/>
  <c r="L35" i="3"/>
  <c r="L38" i="3"/>
  <c r="L39" i="3"/>
  <c r="L40" i="3"/>
  <c r="L41" i="3"/>
  <c r="L42" i="3"/>
  <c r="L44" i="3"/>
  <c r="L45" i="3"/>
  <c r="L46" i="3"/>
  <c r="L47" i="3"/>
  <c r="L48" i="3"/>
  <c r="L49" i="3"/>
  <c r="L51" i="3"/>
  <c r="L52" i="3"/>
  <c r="L53" i="3"/>
  <c r="L54" i="3"/>
  <c r="L55" i="3"/>
  <c r="L58" i="3"/>
  <c r="L59" i="3"/>
  <c r="L60" i="3"/>
  <c r="L61" i="3"/>
  <c r="L62" i="3"/>
  <c r="L63" i="3"/>
  <c r="L64" i="3"/>
  <c r="L65" i="3"/>
  <c r="L66" i="3"/>
  <c r="L68" i="3"/>
  <c r="L69" i="3"/>
  <c r="L70" i="3"/>
  <c r="L71" i="3"/>
  <c r="L72" i="3"/>
  <c r="L73" i="3"/>
  <c r="L75" i="3"/>
  <c r="L76" i="3"/>
  <c r="L77" i="3"/>
  <c r="L78" i="3"/>
  <c r="L79" i="3"/>
  <c r="L80" i="3"/>
  <c r="L83" i="3"/>
  <c r="L84" i="3"/>
  <c r="L85" i="3"/>
  <c r="L86" i="3"/>
  <c r="L87" i="3"/>
  <c r="L88" i="3"/>
  <c r="L89" i="3"/>
  <c r="L91" i="3"/>
  <c r="L92" i="3"/>
  <c r="L93" i="3"/>
  <c r="L94" i="3"/>
  <c r="L95" i="3"/>
  <c r="L96" i="3"/>
  <c r="L98" i="3"/>
  <c r="L99" i="3"/>
  <c r="L100" i="3"/>
  <c r="L102" i="3"/>
  <c r="L103" i="3"/>
  <c r="L106" i="3"/>
  <c r="L107" i="3"/>
  <c r="L108" i="3"/>
  <c r="L110" i="3"/>
  <c r="L111" i="3"/>
  <c r="L112" i="3"/>
  <c r="L113" i="3"/>
  <c r="L114" i="3"/>
  <c r="L115" i="3"/>
  <c r="L116" i="3"/>
  <c r="L118" i="3"/>
  <c r="L119" i="3"/>
  <c r="L120" i="3"/>
  <c r="L121" i="3"/>
  <c r="L124" i="3"/>
  <c r="L125" i="3"/>
  <c r="L127" i="3"/>
  <c r="L128" i="3"/>
  <c r="L129" i="3"/>
  <c r="L130" i="3"/>
  <c r="L132" i="3"/>
  <c r="L133" i="3"/>
  <c r="L134" i="3"/>
  <c r="L135" i="3"/>
  <c r="L137" i="3"/>
  <c r="L138" i="3"/>
  <c r="L139" i="3"/>
  <c r="L141" i="3"/>
  <c r="L142" i="3"/>
  <c r="L143" i="3"/>
  <c r="L145" i="3"/>
  <c r="L146" i="3"/>
  <c r="L148" i="3"/>
  <c r="L149" i="3"/>
  <c r="L150" i="3"/>
  <c r="L151" i="3"/>
  <c r="L152" i="3"/>
  <c r="L153" i="3"/>
  <c r="L154" i="3"/>
  <c r="L155" i="3"/>
  <c r="L156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M4" i="3"/>
  <c r="M6" i="3"/>
  <c r="M7" i="3"/>
  <c r="M8" i="3"/>
  <c r="M9" i="3"/>
  <c r="M10" i="3"/>
  <c r="M13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30" i="3"/>
  <c r="M31" i="3"/>
  <c r="M32" i="3"/>
  <c r="M34" i="3"/>
  <c r="M35" i="3"/>
  <c r="M38" i="3"/>
  <c r="M39" i="3"/>
  <c r="M40" i="3"/>
  <c r="M41" i="3"/>
  <c r="M42" i="3"/>
  <c r="M44" i="3"/>
  <c r="M45" i="3"/>
  <c r="M46" i="3"/>
  <c r="M47" i="3"/>
  <c r="M48" i="3"/>
  <c r="M49" i="3"/>
  <c r="M51" i="3"/>
  <c r="M52" i="3"/>
  <c r="M53" i="3"/>
  <c r="M54" i="3"/>
  <c r="M55" i="3"/>
  <c r="M58" i="3"/>
  <c r="M59" i="3"/>
  <c r="M60" i="3"/>
  <c r="M61" i="3"/>
  <c r="M62" i="3"/>
  <c r="M63" i="3"/>
  <c r="M64" i="3"/>
  <c r="M65" i="3"/>
  <c r="M66" i="3"/>
  <c r="M68" i="3"/>
  <c r="M69" i="3"/>
  <c r="M70" i="3"/>
  <c r="M71" i="3"/>
  <c r="M72" i="3"/>
  <c r="M73" i="3"/>
  <c r="M75" i="3"/>
  <c r="M76" i="3"/>
  <c r="M77" i="3"/>
  <c r="M78" i="3"/>
  <c r="M79" i="3"/>
  <c r="M80" i="3"/>
  <c r="M83" i="3"/>
  <c r="M84" i="3"/>
  <c r="M85" i="3"/>
  <c r="M86" i="3"/>
  <c r="M87" i="3"/>
  <c r="M88" i="3"/>
  <c r="M89" i="3"/>
  <c r="M91" i="3"/>
  <c r="M92" i="3"/>
  <c r="M93" i="3"/>
  <c r="M94" i="3"/>
  <c r="M95" i="3"/>
  <c r="M96" i="3"/>
  <c r="M98" i="3"/>
  <c r="M99" i="3"/>
  <c r="M100" i="3"/>
  <c r="M102" i="3"/>
  <c r="M103" i="3"/>
  <c r="M106" i="3"/>
  <c r="M107" i="3"/>
  <c r="M108" i="3"/>
  <c r="M110" i="3"/>
  <c r="M111" i="3"/>
  <c r="M112" i="3"/>
  <c r="M113" i="3"/>
  <c r="M114" i="3"/>
  <c r="M115" i="3"/>
  <c r="M116" i="3"/>
  <c r="M118" i="3"/>
  <c r="M119" i="3"/>
  <c r="M120" i="3"/>
  <c r="M121" i="3"/>
  <c r="M124" i="3"/>
  <c r="M125" i="3"/>
  <c r="M127" i="3"/>
  <c r="M128" i="3"/>
  <c r="M129" i="3"/>
  <c r="M130" i="3"/>
  <c r="M132" i="3"/>
  <c r="M133" i="3"/>
  <c r="M135" i="3"/>
  <c r="M137" i="3"/>
  <c r="M138" i="3"/>
  <c r="M139" i="3"/>
  <c r="M141" i="3"/>
  <c r="M142" i="3"/>
  <c r="M143" i="3"/>
  <c r="M145" i="3"/>
  <c r="M146" i="3"/>
  <c r="M148" i="3"/>
  <c r="M149" i="3"/>
  <c r="M150" i="3"/>
  <c r="M151" i="3"/>
  <c r="M152" i="3"/>
  <c r="M153" i="3"/>
  <c r="M154" i="3"/>
  <c r="M155" i="3"/>
  <c r="M156" i="3"/>
  <c r="L4" i="2"/>
  <c r="L5" i="2"/>
  <c r="L7" i="2"/>
  <c r="L8" i="2"/>
  <c r="L10" i="2"/>
  <c r="L11" i="2"/>
  <c r="L13" i="2"/>
  <c r="L14" i="2"/>
  <c r="L15" i="2"/>
  <c r="L16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5" i="2"/>
  <c r="L36" i="2"/>
  <c r="L37" i="2"/>
  <c r="L38" i="2"/>
  <c r="L41" i="2"/>
  <c r="L42" i="2"/>
  <c r="L43" i="2"/>
  <c r="L44" i="2"/>
  <c r="L46" i="2"/>
  <c r="L47" i="2"/>
  <c r="L48" i="2"/>
  <c r="L49" i="2"/>
  <c r="L51" i="2"/>
  <c r="L52" i="2"/>
  <c r="L53" i="2"/>
  <c r="L54" i="2"/>
  <c r="L55" i="2"/>
  <c r="L56" i="2"/>
  <c r="L59" i="2"/>
  <c r="L60" i="2"/>
  <c r="L61" i="2"/>
  <c r="L62" i="2"/>
  <c r="L63" i="2"/>
  <c r="L64" i="2"/>
  <c r="L65" i="2"/>
  <c r="L66" i="2"/>
  <c r="L67" i="2"/>
  <c r="L68" i="2"/>
  <c r="L70" i="2"/>
  <c r="L71" i="2"/>
  <c r="L72" i="2"/>
  <c r="L73" i="2"/>
  <c r="L74" i="2"/>
  <c r="L75" i="2"/>
  <c r="L77" i="2"/>
  <c r="L78" i="2"/>
  <c r="L79" i="2"/>
  <c r="L80" i="2"/>
  <c r="L81" i="2"/>
  <c r="L82" i="2"/>
  <c r="L83" i="2"/>
  <c r="L84" i="2"/>
  <c r="L87" i="2"/>
  <c r="L88" i="2"/>
  <c r="L89" i="2"/>
  <c r="L90" i="2"/>
  <c r="L92" i="2"/>
  <c r="L93" i="2"/>
  <c r="L94" i="2"/>
  <c r="L95" i="2"/>
  <c r="L96" i="2"/>
  <c r="L99" i="2"/>
  <c r="L100" i="2"/>
  <c r="L102" i="2"/>
  <c r="L103" i="2"/>
  <c r="L104" i="2"/>
  <c r="L105" i="2"/>
  <c r="L107" i="2"/>
  <c r="L108" i="2"/>
  <c r="L110" i="2"/>
  <c r="L111" i="2"/>
  <c r="L114" i="2"/>
  <c r="L115" i="2"/>
  <c r="L116" i="2"/>
  <c r="L117" i="2"/>
  <c r="L118" i="2"/>
  <c r="L119" i="2"/>
  <c r="L120" i="2"/>
  <c r="L121" i="2"/>
  <c r="L122" i="2"/>
  <c r="L123" i="2"/>
  <c r="L125" i="2"/>
  <c r="L126" i="2"/>
  <c r="L127" i="2"/>
  <c r="L129" i="2"/>
  <c r="L130" i="2"/>
  <c r="L132" i="2"/>
  <c r="L133" i="2"/>
  <c r="L136" i="2"/>
  <c r="L137" i="2"/>
  <c r="L139" i="2"/>
  <c r="L140" i="2"/>
  <c r="L141" i="2"/>
  <c r="L142" i="2"/>
  <c r="L143" i="2"/>
  <c r="L144" i="2"/>
  <c r="L146" i="2"/>
  <c r="L147" i="2"/>
  <c r="L150" i="2"/>
  <c r="L151" i="2"/>
  <c r="L153" i="2"/>
  <c r="L154" i="2"/>
  <c r="L155" i="2"/>
  <c r="L157" i="2"/>
  <c r="L158" i="2"/>
  <c r="L159" i="2"/>
  <c r="L160" i="2"/>
  <c r="L161" i="2"/>
  <c r="L163" i="2"/>
  <c r="L164" i="2"/>
  <c r="L165" i="2"/>
  <c r="L167" i="2"/>
  <c r="L168" i="2"/>
  <c r="L171" i="2"/>
  <c r="L172" i="2"/>
  <c r="L173" i="2"/>
  <c r="L174" i="2"/>
  <c r="L175" i="2"/>
  <c r="L177" i="2"/>
  <c r="L178" i="2"/>
  <c r="M4" i="2"/>
  <c r="P24" i="2" s="1"/>
  <c r="M5" i="2"/>
  <c r="R5" i="2" s="1"/>
  <c r="M7" i="2"/>
  <c r="R6" i="2" s="1"/>
  <c r="M8" i="2"/>
  <c r="R8" i="2" s="1"/>
  <c r="M10" i="2"/>
  <c r="R9" i="2" s="1"/>
  <c r="M11" i="2"/>
  <c r="R11" i="2" s="1"/>
  <c r="M13" i="2"/>
  <c r="R13" i="2" s="1"/>
  <c r="M14" i="2"/>
  <c r="R14" i="2" s="1"/>
  <c r="M15" i="2"/>
  <c r="R15" i="2" s="1"/>
  <c r="M16" i="2"/>
  <c r="R16" i="2" s="1"/>
  <c r="M20" i="2"/>
  <c r="R20" i="2" s="1"/>
  <c r="M21" i="2"/>
  <c r="R21" i="2" s="1"/>
  <c r="M22" i="2"/>
  <c r="R22" i="2" s="1"/>
  <c r="M23" i="2"/>
  <c r="R23" i="2" s="1"/>
  <c r="M24" i="2"/>
  <c r="M25" i="2"/>
  <c r="M26" i="2"/>
  <c r="M27" i="2"/>
  <c r="M28" i="2"/>
  <c r="M29" i="2"/>
  <c r="M30" i="2"/>
  <c r="M31" i="2"/>
  <c r="M32" i="2"/>
  <c r="M33" i="2"/>
  <c r="M35" i="2"/>
  <c r="M36" i="2"/>
  <c r="M37" i="2"/>
  <c r="M38" i="2"/>
  <c r="M41" i="2"/>
  <c r="M42" i="2"/>
  <c r="M43" i="2"/>
  <c r="M44" i="2"/>
  <c r="M46" i="2"/>
  <c r="M47" i="2"/>
  <c r="M48" i="2"/>
  <c r="M49" i="2"/>
  <c r="M51" i="2"/>
  <c r="M52" i="2"/>
  <c r="M53" i="2"/>
  <c r="M54" i="2"/>
  <c r="M55" i="2"/>
  <c r="M56" i="2"/>
  <c r="M59" i="2"/>
  <c r="M60" i="2"/>
  <c r="M61" i="2"/>
  <c r="M62" i="2"/>
  <c r="M63" i="2"/>
  <c r="M64" i="2"/>
  <c r="M65" i="2"/>
  <c r="M66" i="2"/>
  <c r="M67" i="2"/>
  <c r="M68" i="2"/>
  <c r="M70" i="2"/>
  <c r="M71" i="2"/>
  <c r="M72" i="2"/>
  <c r="M73" i="2"/>
  <c r="M74" i="2"/>
  <c r="M75" i="2"/>
  <c r="M77" i="2"/>
  <c r="M78" i="2"/>
  <c r="M79" i="2"/>
  <c r="M80" i="2"/>
  <c r="M81" i="2"/>
  <c r="M82" i="2"/>
  <c r="M83" i="2"/>
  <c r="M84" i="2"/>
  <c r="M87" i="2"/>
  <c r="M88" i="2"/>
  <c r="M89" i="2"/>
  <c r="M90" i="2"/>
  <c r="M92" i="2"/>
  <c r="M93" i="2"/>
  <c r="M94" i="2"/>
  <c r="M95" i="2"/>
  <c r="M96" i="2"/>
  <c r="M99" i="2"/>
  <c r="M100" i="2"/>
  <c r="M102" i="2"/>
  <c r="M103" i="2"/>
  <c r="M104" i="2"/>
  <c r="M105" i="2"/>
  <c r="M107" i="2"/>
  <c r="M108" i="2"/>
  <c r="M110" i="2"/>
  <c r="M111" i="2"/>
  <c r="M114" i="2"/>
  <c r="M115" i="2"/>
  <c r="M116" i="2"/>
  <c r="M117" i="2"/>
  <c r="M118" i="2"/>
  <c r="M119" i="2"/>
  <c r="M120" i="2"/>
  <c r="M121" i="2"/>
  <c r="M122" i="2"/>
  <c r="M123" i="2"/>
  <c r="M125" i="2"/>
  <c r="M126" i="2"/>
  <c r="M127" i="2"/>
  <c r="M129" i="2"/>
  <c r="M130" i="2"/>
  <c r="M132" i="2"/>
  <c r="M133" i="2"/>
  <c r="M136" i="2"/>
  <c r="M137" i="2"/>
  <c r="M139" i="2"/>
  <c r="M140" i="2"/>
  <c r="M141" i="2"/>
  <c r="M142" i="2"/>
  <c r="M143" i="2"/>
  <c r="M144" i="2"/>
  <c r="M146" i="2"/>
  <c r="M147" i="2"/>
  <c r="M150" i="2"/>
  <c r="M151" i="2"/>
  <c r="M153" i="2"/>
  <c r="M154" i="2"/>
  <c r="M155" i="2"/>
  <c r="M157" i="2"/>
  <c r="M158" i="2"/>
  <c r="M159" i="2"/>
  <c r="M160" i="2"/>
  <c r="M161" i="2"/>
  <c r="M163" i="2"/>
  <c r="M164" i="2"/>
  <c r="M165" i="2"/>
  <c r="M167" i="2"/>
  <c r="M168" i="2"/>
  <c r="M171" i="2"/>
  <c r="M172" i="2"/>
  <c r="M173" i="2"/>
  <c r="M174" i="2"/>
  <c r="M175" i="2"/>
  <c r="M177" i="2"/>
  <c r="M178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1" i="1"/>
  <c r="R22" i="1"/>
  <c r="R23" i="1"/>
  <c r="R24" i="1"/>
  <c r="R2" i="1"/>
  <c r="L5" i="1"/>
  <c r="L6" i="1"/>
  <c r="L7" i="1"/>
  <c r="L9" i="1"/>
  <c r="L10" i="1"/>
  <c r="L11" i="1"/>
  <c r="L13" i="1"/>
  <c r="L14" i="1"/>
  <c r="L15" i="1"/>
  <c r="L16" i="1"/>
  <c r="L20" i="1"/>
  <c r="L21" i="1"/>
  <c r="L22" i="1"/>
  <c r="L23" i="1"/>
  <c r="L24" i="1"/>
  <c r="L25" i="1"/>
  <c r="L26" i="1"/>
  <c r="L27" i="1"/>
  <c r="L28" i="1"/>
  <c r="L29" i="1"/>
  <c r="L31" i="1"/>
  <c r="L32" i="1"/>
  <c r="L33" i="1"/>
  <c r="L34" i="1"/>
  <c r="L36" i="1"/>
  <c r="L37" i="1"/>
  <c r="L38" i="1"/>
  <c r="L39" i="1"/>
  <c r="L40" i="1"/>
  <c r="L41" i="1"/>
  <c r="L42" i="1"/>
  <c r="L45" i="1"/>
  <c r="L46" i="1"/>
  <c r="L47" i="1"/>
  <c r="L48" i="1"/>
  <c r="L50" i="1"/>
  <c r="L51" i="1"/>
  <c r="L52" i="1"/>
  <c r="L53" i="1"/>
  <c r="L54" i="1"/>
  <c r="L55" i="1"/>
  <c r="L56" i="1"/>
  <c r="L57" i="1"/>
  <c r="L60" i="1"/>
  <c r="L61" i="1"/>
  <c r="L62" i="1"/>
  <c r="L63" i="1"/>
  <c r="L65" i="1"/>
  <c r="L66" i="1"/>
  <c r="L67" i="1"/>
  <c r="L68" i="1"/>
  <c r="L69" i="1"/>
  <c r="L70" i="1"/>
  <c r="L72" i="1"/>
  <c r="L73" i="1"/>
  <c r="L74" i="1"/>
  <c r="L75" i="1"/>
  <c r="L76" i="1"/>
  <c r="L77" i="1"/>
  <c r="L78" i="1"/>
  <c r="L79" i="1"/>
  <c r="L81" i="1"/>
  <c r="L83" i="1"/>
  <c r="L84" i="1"/>
  <c r="L85" i="1"/>
  <c r="L86" i="1"/>
  <c r="L87" i="1"/>
  <c r="L88" i="1"/>
  <c r="L89" i="1"/>
  <c r="L90" i="1"/>
  <c r="L92" i="1"/>
  <c r="L93" i="1"/>
  <c r="L94" i="1"/>
  <c r="L95" i="1"/>
  <c r="L96" i="1"/>
  <c r="L97" i="1"/>
  <c r="L98" i="1"/>
  <c r="L101" i="1"/>
  <c r="L102" i="1"/>
  <c r="L104" i="1"/>
  <c r="L105" i="1"/>
  <c r="L106" i="1"/>
  <c r="L108" i="1"/>
  <c r="L109" i="1"/>
  <c r="L110" i="1"/>
  <c r="L113" i="1"/>
  <c r="L114" i="1"/>
  <c r="L115" i="1"/>
  <c r="L116" i="1"/>
  <c r="L117" i="1"/>
  <c r="L118" i="1"/>
  <c r="L119" i="1"/>
  <c r="L120" i="1"/>
  <c r="L121" i="1"/>
  <c r="L122" i="1"/>
  <c r="L123" i="1"/>
  <c r="L125" i="1"/>
  <c r="L126" i="1"/>
  <c r="L127" i="1"/>
  <c r="L128" i="1"/>
  <c r="L129" i="1"/>
  <c r="L131" i="1"/>
  <c r="L132" i="1"/>
  <c r="L133" i="1"/>
  <c r="L134" i="1"/>
  <c r="L137" i="1"/>
  <c r="L138" i="1"/>
  <c r="L139" i="1"/>
  <c r="L140" i="1"/>
  <c r="L141" i="1"/>
  <c r="L142" i="1"/>
  <c r="L143" i="1"/>
  <c r="L144" i="1"/>
  <c r="L146" i="1"/>
  <c r="L147" i="1"/>
  <c r="L148" i="1"/>
  <c r="L150" i="1"/>
  <c r="L152" i="1"/>
  <c r="L153" i="1"/>
  <c r="L154" i="1"/>
  <c r="L155" i="1"/>
  <c r="L156" i="1"/>
  <c r="L157" i="1"/>
  <c r="L158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M5" i="1"/>
  <c r="M6" i="1"/>
  <c r="M7" i="1"/>
  <c r="M9" i="1"/>
  <c r="M10" i="1"/>
  <c r="M11" i="1"/>
  <c r="M13" i="1"/>
  <c r="M14" i="1"/>
  <c r="M15" i="1"/>
  <c r="M16" i="1"/>
  <c r="M20" i="1"/>
  <c r="M21" i="1"/>
  <c r="M22" i="1"/>
  <c r="M23" i="1"/>
  <c r="M24" i="1"/>
  <c r="M25" i="1"/>
  <c r="M26" i="1"/>
  <c r="M27" i="1"/>
  <c r="M28" i="1"/>
  <c r="M29" i="1"/>
  <c r="M31" i="1"/>
  <c r="M32" i="1"/>
  <c r="M33" i="1"/>
  <c r="M34" i="1"/>
  <c r="M36" i="1"/>
  <c r="M37" i="1"/>
  <c r="M38" i="1"/>
  <c r="M39" i="1"/>
  <c r="M40" i="1"/>
  <c r="M41" i="1"/>
  <c r="M42" i="1"/>
  <c r="M45" i="1"/>
  <c r="M46" i="1"/>
  <c r="M47" i="1"/>
  <c r="M48" i="1"/>
  <c r="M50" i="1"/>
  <c r="M51" i="1"/>
  <c r="M52" i="1"/>
  <c r="M53" i="1"/>
  <c r="M54" i="1"/>
  <c r="M55" i="1"/>
  <c r="M56" i="1"/>
  <c r="M57" i="1"/>
  <c r="M60" i="1"/>
  <c r="M61" i="1"/>
  <c r="M62" i="1"/>
  <c r="M63" i="1"/>
  <c r="M65" i="1"/>
  <c r="M66" i="1"/>
  <c r="M67" i="1"/>
  <c r="M68" i="1"/>
  <c r="M69" i="1"/>
  <c r="M70" i="1"/>
  <c r="M72" i="1"/>
  <c r="M73" i="1"/>
  <c r="M74" i="1"/>
  <c r="M75" i="1"/>
  <c r="M76" i="1"/>
  <c r="M77" i="1"/>
  <c r="M78" i="1"/>
  <c r="M79" i="1"/>
  <c r="M81" i="1"/>
  <c r="M83" i="1"/>
  <c r="M84" i="1"/>
  <c r="M85" i="1"/>
  <c r="M86" i="1"/>
  <c r="M87" i="1"/>
  <c r="M88" i="1"/>
  <c r="M89" i="1"/>
  <c r="M90" i="1"/>
  <c r="M92" i="1"/>
  <c r="M93" i="1"/>
  <c r="M94" i="1"/>
  <c r="M95" i="1"/>
  <c r="M96" i="1"/>
  <c r="M97" i="1"/>
  <c r="M98" i="1"/>
  <c r="M101" i="1"/>
  <c r="M102" i="1"/>
  <c r="M104" i="1"/>
  <c r="M105" i="1"/>
  <c r="M106" i="1"/>
  <c r="M108" i="1"/>
  <c r="M109" i="1"/>
  <c r="M110" i="1"/>
  <c r="M113" i="1"/>
  <c r="M114" i="1"/>
  <c r="M115" i="1"/>
  <c r="M116" i="1"/>
  <c r="M117" i="1"/>
  <c r="M118" i="1"/>
  <c r="M119" i="1"/>
  <c r="M120" i="1"/>
  <c r="M121" i="1"/>
  <c r="M122" i="1"/>
  <c r="M123" i="1"/>
  <c r="M125" i="1"/>
  <c r="M126" i="1"/>
  <c r="M127" i="1"/>
  <c r="M128" i="1"/>
  <c r="M129" i="1"/>
  <c r="M131" i="1"/>
  <c r="M132" i="1"/>
  <c r="M133" i="1"/>
  <c r="M134" i="1"/>
  <c r="M137" i="1"/>
  <c r="M138" i="1"/>
  <c r="M139" i="1"/>
  <c r="M140" i="1"/>
  <c r="M141" i="1"/>
  <c r="M142" i="1"/>
  <c r="M143" i="1"/>
  <c r="M144" i="1"/>
  <c r="M146" i="1"/>
  <c r="M147" i="1"/>
  <c r="M148" i="1"/>
  <c r="M150" i="1"/>
  <c r="M152" i="1"/>
  <c r="M153" i="1"/>
  <c r="M154" i="1"/>
  <c r="M155" i="1"/>
  <c r="M156" i="1"/>
  <c r="M157" i="1"/>
  <c r="M158" i="1"/>
  <c r="P19" i="2" l="1"/>
  <c r="R19" i="2"/>
  <c r="P2" i="2"/>
  <c r="P8" i="2"/>
  <c r="P14" i="2"/>
  <c r="P20" i="2"/>
  <c r="R18" i="2"/>
  <c r="R12" i="2"/>
  <c r="R7" i="2"/>
  <c r="P3" i="2"/>
  <c r="P9" i="2"/>
  <c r="P15" i="2"/>
  <c r="P21" i="2"/>
  <c r="R17" i="2"/>
  <c r="P7" i="2"/>
  <c r="P4" i="2"/>
  <c r="P10" i="2"/>
  <c r="P16" i="2"/>
  <c r="P22" i="2"/>
  <c r="R10" i="2"/>
  <c r="R4" i="2"/>
  <c r="P5" i="2"/>
  <c r="P11" i="2"/>
  <c r="P17" i="2"/>
  <c r="P23" i="2"/>
  <c r="R3" i="2"/>
  <c r="P13" i="2"/>
  <c r="P6" i="2"/>
  <c r="P12" i="2"/>
  <c r="P18" i="2"/>
</calcChain>
</file>

<file path=xl/sharedStrings.xml><?xml version="1.0" encoding="utf-8"?>
<sst xmlns="http://schemas.openxmlformats.org/spreadsheetml/2006/main" count="2645" uniqueCount="1287">
  <si>
    <t>Material</t>
  </si>
  <si>
    <t>Vendor</t>
  </si>
  <si>
    <t>Loading area</t>
  </si>
  <si>
    <t>Weigh group</t>
  </si>
  <si>
    <t>Weighing log</t>
  </si>
  <si>
    <t>Comment 4</t>
  </si>
  <si>
    <t>Weighing in date</t>
  </si>
  <si>
    <t>Time weighing in</t>
  </si>
  <si>
    <t>Time weighing out</t>
  </si>
  <si>
    <t>Overall Result</t>
  </si>
  <si>
    <t>812274</t>
  </si>
  <si>
    <t>Chips         dec.wood    -    - d</t>
  </si>
  <si>
    <t>Result</t>
  </si>
  <si>
    <t>126249</t>
  </si>
  <si>
    <t>Kepley-Frank Hardwood Co.</t>
  </si>
  <si>
    <t>Wood Delivery</t>
  </si>
  <si>
    <t>11186666</t>
  </si>
  <si>
    <t>Mixed Hardwood</t>
  </si>
  <si>
    <t>28.03.2022</t>
  </si>
  <si>
    <t>5:29:03</t>
  </si>
  <si>
    <t>5:57:49</t>
  </si>
  <si>
    <t>11188430</t>
  </si>
  <si>
    <t>12:24:26</t>
  </si>
  <si>
    <t>12:51:45</t>
  </si>
  <si>
    <t>134197</t>
  </si>
  <si>
    <t>Wilderness-Stuart, INC.</t>
  </si>
  <si>
    <t>11186603</t>
  </si>
  <si>
    <t>5:14:26</t>
  </si>
  <si>
    <t>5:34:43</t>
  </si>
  <si>
    <t>812275</t>
  </si>
  <si>
    <t>Sawdust       dec.wood    -    - -</t>
  </si>
  <si>
    <t>121422</t>
  </si>
  <si>
    <t>PalletOne of North Carolina</t>
  </si>
  <si>
    <t>11187562</t>
  </si>
  <si>
    <t>8:22:56</t>
  </si>
  <si>
    <t>8:49:30</t>
  </si>
  <si>
    <t>122491</t>
  </si>
  <si>
    <t>McDowell Lumber and Pallet Co.</t>
  </si>
  <si>
    <t>11188757</t>
  </si>
  <si>
    <t>16:17:28</t>
  </si>
  <si>
    <t>16:49:35</t>
  </si>
  <si>
    <t>131651</t>
  </si>
  <si>
    <t>Triple-N Lumber</t>
  </si>
  <si>
    <t>11188606</t>
  </si>
  <si>
    <t>13:53:23</t>
  </si>
  <si>
    <t>14:30:05</t>
  </si>
  <si>
    <t>131860</t>
  </si>
  <si>
    <t>Hopkins Lumber Contractors Inc</t>
  </si>
  <si>
    <t>11186862</t>
  </si>
  <si>
    <t>6:08:15</t>
  </si>
  <si>
    <t>6:29:17</t>
  </si>
  <si>
    <t>LZ-Hopkins-Critz Mill</t>
  </si>
  <si>
    <t>11188161</t>
  </si>
  <si>
    <t>10:43:52</t>
  </si>
  <si>
    <t>11:21:38</t>
  </si>
  <si>
    <t>132348</t>
  </si>
  <si>
    <t>Uwharrie Lumber Company</t>
  </si>
  <si>
    <t>11188638</t>
  </si>
  <si>
    <t>14:22:19</t>
  </si>
  <si>
    <t>14:49:12</t>
  </si>
  <si>
    <t>134020</t>
  </si>
  <si>
    <t>Stoneville Lumber Co., Inc</t>
  </si>
  <si>
    <t>11187873</t>
  </si>
  <si>
    <t>9:32:25</t>
  </si>
  <si>
    <t>10:14:37</t>
  </si>
  <si>
    <t>1474070</t>
  </si>
  <si>
    <t>Sawdust     Pine             -    - -</t>
  </si>
  <si>
    <t>122405</t>
  </si>
  <si>
    <t>Jordan Lumber &amp; Supply</t>
  </si>
  <si>
    <t>11185816</t>
  </si>
  <si>
    <t>Southern Yellow Pine</t>
  </si>
  <si>
    <t>2:46:47</t>
  </si>
  <si>
    <t>3:04:20</t>
  </si>
  <si>
    <t>11186868</t>
  </si>
  <si>
    <t>6:10:19</t>
  </si>
  <si>
    <t>6:38:13</t>
  </si>
  <si>
    <t>11187229</t>
  </si>
  <si>
    <t>7:18:52</t>
  </si>
  <si>
    <t>7:48:30</t>
  </si>
  <si>
    <t>11187826</t>
  </si>
  <si>
    <t>9:21:38</t>
  </si>
  <si>
    <t>10:08:57</t>
  </si>
  <si>
    <t>11187886</t>
  </si>
  <si>
    <t>9:36:56</t>
  </si>
  <si>
    <t>10:19:05</t>
  </si>
  <si>
    <t>11188366</t>
  </si>
  <si>
    <t>11:56:16</t>
  </si>
  <si>
    <t>12:23:31</t>
  </si>
  <si>
    <t>11188557</t>
  </si>
  <si>
    <t>13:30:22</t>
  </si>
  <si>
    <t>14:01:09</t>
  </si>
  <si>
    <t>11188794</t>
  </si>
  <si>
    <t>17:16:49</t>
  </si>
  <si>
    <t>17:34:48</t>
  </si>
  <si>
    <t>11188893</t>
  </si>
  <si>
    <t>20:11:35</t>
  </si>
  <si>
    <t>20:29:01</t>
  </si>
  <si>
    <t>11188980</t>
  </si>
  <si>
    <t>22:59:24</t>
  </si>
  <si>
    <t>23:36:02</t>
  </si>
  <si>
    <t>LZ Jordan Lumber S</t>
  </si>
  <si>
    <t>11185768</t>
  </si>
  <si>
    <t>Shavings</t>
  </si>
  <si>
    <t>2:34:30</t>
  </si>
  <si>
    <t>2:55:04</t>
  </si>
  <si>
    <t>11186779</t>
  </si>
  <si>
    <t>5:45:41</t>
  </si>
  <si>
    <t>6:16:35</t>
  </si>
  <si>
    <t>11187775</t>
  </si>
  <si>
    <t>9:07:58</t>
  </si>
  <si>
    <t>9:45:02</t>
  </si>
  <si>
    <t>11188505</t>
  </si>
  <si>
    <t>13:11:37</t>
  </si>
  <si>
    <t>13:42:42</t>
  </si>
  <si>
    <t>122406</t>
  </si>
  <si>
    <t>H. W. Culp Lumber Co.</t>
  </si>
  <si>
    <t>11186472</t>
  </si>
  <si>
    <t>4:47:43</t>
  </si>
  <si>
    <t>5:10:06</t>
  </si>
  <si>
    <t>11187857</t>
  </si>
  <si>
    <t>9:30:56</t>
  </si>
  <si>
    <t>10:07:15</t>
  </si>
  <si>
    <t>11188374</t>
  </si>
  <si>
    <t>12:09:59</t>
  </si>
  <si>
    <t>12:30:45</t>
  </si>
  <si>
    <t>11188649</t>
  </si>
  <si>
    <t>14:24:06</t>
  </si>
  <si>
    <t>14:53:57</t>
  </si>
  <si>
    <t>126302</t>
  </si>
  <si>
    <t>Troy Lumber Company</t>
  </si>
  <si>
    <t>LZ Troy Lumber Co S</t>
  </si>
  <si>
    <t>11188495</t>
  </si>
  <si>
    <t>12:58:50</t>
  </si>
  <si>
    <t>13:36:09</t>
  </si>
  <si>
    <t>130657</t>
  </si>
  <si>
    <t>S &amp; L Sawmills</t>
  </si>
  <si>
    <t>11186012</t>
  </si>
  <si>
    <t>3:23:53</t>
  </si>
  <si>
    <t>3:42:35</t>
  </si>
  <si>
    <t>131853</t>
  </si>
  <si>
    <t>Pine Products, LLC</t>
  </si>
  <si>
    <t>LZ Pine Products - S</t>
  </si>
  <si>
    <t>11188703</t>
  </si>
  <si>
    <t>15:22:46</t>
  </si>
  <si>
    <t>15:56:44</t>
  </si>
  <si>
    <t>11185643</t>
  </si>
  <si>
    <t>2:09:26</t>
  </si>
  <si>
    <t>2:28:09</t>
  </si>
  <si>
    <t>11185998</t>
  </si>
  <si>
    <t>3:19:52</t>
  </si>
  <si>
    <t>3:39:52</t>
  </si>
  <si>
    <t>11187395</t>
  </si>
  <si>
    <t>7:52:40</t>
  </si>
  <si>
    <t>8:20:51</t>
  </si>
  <si>
    <t>11188390</t>
  </si>
  <si>
    <t>12:15:30</t>
  </si>
  <si>
    <t>12:42:34</t>
  </si>
  <si>
    <t>11186959</t>
  </si>
  <si>
    <t>6:25:26</t>
  </si>
  <si>
    <t>6:51:32</t>
  </si>
  <si>
    <t>11188360</t>
  </si>
  <si>
    <t>11:47:29</t>
  </si>
  <si>
    <t>12:12:49</t>
  </si>
  <si>
    <t>11188797</t>
  </si>
  <si>
    <t>17:47:20</t>
  </si>
  <si>
    <t>18:06:01</t>
  </si>
  <si>
    <t>11188919</t>
  </si>
  <si>
    <t>21:22:05</t>
  </si>
  <si>
    <t>21:40:31</t>
  </si>
  <si>
    <t>132671</t>
  </si>
  <si>
    <t>Piedmont Hardwood Lumber Co. Inc</t>
  </si>
  <si>
    <t>11188441</t>
  </si>
  <si>
    <t>12:31:51</t>
  </si>
  <si>
    <t>13:30:45</t>
  </si>
  <si>
    <t>140659</t>
  </si>
  <si>
    <t>C &amp; B Lumber Inc.</t>
  </si>
  <si>
    <t>11188202</t>
  </si>
  <si>
    <t>10:58:23</t>
  </si>
  <si>
    <t>11:40:30</t>
  </si>
  <si>
    <t>141476</t>
  </si>
  <si>
    <t>GPC Land and Timber LLC</t>
  </si>
  <si>
    <t>11188677</t>
  </si>
  <si>
    <t>15:00:46</t>
  </si>
  <si>
    <t>15:39:21</t>
  </si>
  <si>
    <t>143118</t>
  </si>
  <si>
    <t>Gregory Lumber, Inc</t>
  </si>
  <si>
    <t>11188575</t>
  </si>
  <si>
    <t>13:36:38</t>
  </si>
  <si>
    <t>14:22:24</t>
  </si>
  <si>
    <t>1506200</t>
  </si>
  <si>
    <t>Chips         pine        -    - d</t>
  </si>
  <si>
    <t>121423</t>
  </si>
  <si>
    <t>Canfor - New South Lumber Co.</t>
  </si>
  <si>
    <t>11186567</t>
  </si>
  <si>
    <t>5:09:46</t>
  </si>
  <si>
    <t>5:27:33</t>
  </si>
  <si>
    <t>11188295</t>
  </si>
  <si>
    <t>11:24:35</t>
  </si>
  <si>
    <t>12:14:31</t>
  </si>
  <si>
    <t>11188673</t>
  </si>
  <si>
    <t>14:56:22</t>
  </si>
  <si>
    <t>15:35:21</t>
  </si>
  <si>
    <t>11188791</t>
  </si>
  <si>
    <t>17:05:06</t>
  </si>
  <si>
    <t>17:20:57</t>
  </si>
  <si>
    <t>11187024</t>
  </si>
  <si>
    <t>6:55:16</t>
  </si>
  <si>
    <t>11187997</t>
  </si>
  <si>
    <t>9:59:50</t>
  </si>
  <si>
    <t>10:21:03</t>
  </si>
  <si>
    <t>11188434</t>
  </si>
  <si>
    <t>12:27:30</t>
  </si>
  <si>
    <t>12:49:03</t>
  </si>
  <si>
    <t>11188735</t>
  </si>
  <si>
    <t>15:57:34</t>
  </si>
  <si>
    <t>16:18:05</t>
  </si>
  <si>
    <t>11188828</t>
  </si>
  <si>
    <t>18:26:17</t>
  </si>
  <si>
    <t>18:44:14</t>
  </si>
  <si>
    <t>11188906</t>
  </si>
  <si>
    <t>20:49:33</t>
  </si>
  <si>
    <t>21:07:28</t>
  </si>
  <si>
    <t>11186320</t>
  </si>
  <si>
    <t>4:21:15</t>
  </si>
  <si>
    <t>4:36:30</t>
  </si>
  <si>
    <t>11187099</t>
  </si>
  <si>
    <t>6:53:50</t>
  </si>
  <si>
    <t>7:17:21</t>
  </si>
  <si>
    <t>11187351</t>
  </si>
  <si>
    <t>7:43:59</t>
  </si>
  <si>
    <t>7:59:51</t>
  </si>
  <si>
    <t>11187529</t>
  </si>
  <si>
    <t>8:15:13</t>
  </si>
  <si>
    <t>8:33:28</t>
  </si>
  <si>
    <t>11187945</t>
  </si>
  <si>
    <t>9:44:05</t>
  </si>
  <si>
    <t>10:42:15</t>
  </si>
  <si>
    <t>11187950</t>
  </si>
  <si>
    <t>9:45:59</t>
  </si>
  <si>
    <t>10:54:51</t>
  </si>
  <si>
    <t>11188618</t>
  </si>
  <si>
    <t>14:01:50</t>
  </si>
  <si>
    <t>14:45:07</t>
  </si>
  <si>
    <t>11188657</t>
  </si>
  <si>
    <t>14:51:03</t>
  </si>
  <si>
    <t>15:27:41</t>
  </si>
  <si>
    <t>LZ Troy Lumber Chipmill</t>
  </si>
  <si>
    <t>11188706</t>
  </si>
  <si>
    <t>15:41:03</t>
  </si>
  <si>
    <t>16:00:54</t>
  </si>
  <si>
    <t>LZ Troy Lumber Sawmill</t>
  </si>
  <si>
    <t>11187989</t>
  </si>
  <si>
    <t>9:56:17</t>
  </si>
  <si>
    <t>11:08:15</t>
  </si>
  <si>
    <t>11188359</t>
  </si>
  <si>
    <t>11:44:54</t>
  </si>
  <si>
    <t>12:56:41</t>
  </si>
  <si>
    <t>11188373</t>
  </si>
  <si>
    <t>12:08:40</t>
  </si>
  <si>
    <t>13:13:25</t>
  </si>
  <si>
    <t>11188629</t>
  </si>
  <si>
    <t>14:08:06</t>
  </si>
  <si>
    <t>14:52:08</t>
  </si>
  <si>
    <t>11188654</t>
  </si>
  <si>
    <t>14:38:13</t>
  </si>
  <si>
    <t>15:03:12</t>
  </si>
  <si>
    <t>11188669</t>
  </si>
  <si>
    <t>14:53:09</t>
  </si>
  <si>
    <t>15:22:29</t>
  </si>
  <si>
    <t>11186875</t>
  </si>
  <si>
    <t>6:12:38</t>
  </si>
  <si>
    <t>6:32:26</t>
  </si>
  <si>
    <t>11187927</t>
  </si>
  <si>
    <t>9:41:57</t>
  </si>
  <si>
    <t>10:34:45</t>
  </si>
  <si>
    <t>11187828</t>
  </si>
  <si>
    <t>9:23:15</t>
  </si>
  <si>
    <t>10:01:55</t>
  </si>
  <si>
    <t>11187833</t>
  </si>
  <si>
    <t>9:25:49</t>
  </si>
  <si>
    <t>10:10:32</t>
  </si>
  <si>
    <t>11188268</t>
  </si>
  <si>
    <t>11:12:43</t>
  </si>
  <si>
    <t>12:01:54</t>
  </si>
  <si>
    <t>11188584</t>
  </si>
  <si>
    <t>13:40:12</t>
  </si>
  <si>
    <t>14:10:41</t>
  </si>
  <si>
    <t>11188587</t>
  </si>
  <si>
    <t>13:42:03</t>
  </si>
  <si>
    <t>14:20:35</t>
  </si>
  <si>
    <t>11188734</t>
  </si>
  <si>
    <t>15:55:40</t>
  </si>
  <si>
    <t>16:24:41</t>
  </si>
  <si>
    <t>11188752</t>
  </si>
  <si>
    <t>16:03:58</t>
  </si>
  <si>
    <t>16:36:37</t>
  </si>
  <si>
    <t>11186359</t>
  </si>
  <si>
    <t>4:27:31</t>
  </si>
  <si>
    <t>4:50:26</t>
  </si>
  <si>
    <t>11188945</t>
  </si>
  <si>
    <t>22:28:22</t>
  </si>
  <si>
    <t>22:41:48</t>
  </si>
  <si>
    <t>11186561</t>
  </si>
  <si>
    <t>5:06:58</t>
  </si>
  <si>
    <t>5:39:40</t>
  </si>
  <si>
    <t>11187920</t>
  </si>
  <si>
    <t>9:38:33</t>
  </si>
  <si>
    <t>10:16:59</t>
  </si>
  <si>
    <t>11187992</t>
  </si>
  <si>
    <t>9:57:46</t>
  </si>
  <si>
    <t>11:16:27</t>
  </si>
  <si>
    <t>11187738</t>
  </si>
  <si>
    <t>9:02:34</t>
  </si>
  <si>
    <t>9:26:10</t>
  </si>
  <si>
    <t>11188755</t>
  </si>
  <si>
    <t>16:15:53</t>
  </si>
  <si>
    <t>16:51:46</t>
  </si>
  <si>
    <t>133767</t>
  </si>
  <si>
    <t>Carolina Wood Enterprises</t>
  </si>
  <si>
    <t>11188060</t>
  </si>
  <si>
    <t>10:20:04</t>
  </si>
  <si>
    <t>11:46:27</t>
  </si>
  <si>
    <t>133777</t>
  </si>
  <si>
    <t>Woodgrain Inc</t>
  </si>
  <si>
    <t>LZ Woodgrain - Independence VA</t>
  </si>
  <si>
    <t>11187070</t>
  </si>
  <si>
    <t>White Pine</t>
  </si>
  <si>
    <t>6:45:47</t>
  </si>
  <si>
    <t>7:06:42</t>
  </si>
  <si>
    <t>11187122</t>
  </si>
  <si>
    <t>6:58:16</t>
  </si>
  <si>
    <t>7:20:48</t>
  </si>
  <si>
    <t>11187396</t>
  </si>
  <si>
    <t>7:54:31</t>
  </si>
  <si>
    <t>8:12:59</t>
  </si>
  <si>
    <t>11187923</t>
  </si>
  <si>
    <t>9:40:12</t>
  </si>
  <si>
    <t>10:28:27</t>
  </si>
  <si>
    <t>11188002</t>
  </si>
  <si>
    <t>10:03:38</t>
  </si>
  <si>
    <t>11:23:14</t>
  </si>
  <si>
    <t>11188309</t>
  </si>
  <si>
    <t>11:25:56</t>
  </si>
  <si>
    <t>12:25:14</t>
  </si>
  <si>
    <t>11188392</t>
  </si>
  <si>
    <t>12:16:09</t>
  </si>
  <si>
    <t>13:26:10</t>
  </si>
  <si>
    <t>11188432</t>
  </si>
  <si>
    <t>12:25:56</t>
  </si>
  <si>
    <t>13:33:56</t>
  </si>
  <si>
    <t>11188653</t>
  </si>
  <si>
    <t>14:35:53</t>
  </si>
  <si>
    <t>15:20:00</t>
  </si>
  <si>
    <t>11188839</t>
  </si>
  <si>
    <t>18:32:20</t>
  </si>
  <si>
    <t>18:48:31</t>
  </si>
  <si>
    <t>11189024</t>
  </si>
  <si>
    <t>23:25:39</t>
  </si>
  <si>
    <t>23:42:31</t>
  </si>
  <si>
    <t>11188130</t>
  </si>
  <si>
    <t>10:34:26</t>
  </si>
  <si>
    <t>11:51:04</t>
  </si>
  <si>
    <t>11188317</t>
  </si>
  <si>
    <t>11:36:28</t>
  </si>
  <si>
    <t>12:40:33</t>
  </si>
  <si>
    <t>11188733</t>
  </si>
  <si>
    <t>15:53:39</t>
  </si>
  <si>
    <t>16:16:21</t>
  </si>
  <si>
    <t>11188737</t>
  </si>
  <si>
    <t>15:58:30</t>
  </si>
  <si>
    <t>16:44:05</t>
  </si>
  <si>
    <t>133947</t>
  </si>
  <si>
    <t>Hartley Brothers Sawmill, INC</t>
  </si>
  <si>
    <t>11186364</t>
  </si>
  <si>
    <t>4:29:22</t>
  </si>
  <si>
    <t>5:05:41</t>
  </si>
  <si>
    <t>11185583</t>
  </si>
  <si>
    <t>1:56:36</t>
  </si>
  <si>
    <t>2:19:13</t>
  </si>
  <si>
    <t>11186173</t>
  </si>
  <si>
    <t>3:49:40</t>
  </si>
  <si>
    <t>4:08:36</t>
  </si>
  <si>
    <t>11188554</t>
  </si>
  <si>
    <t>13:24:49</t>
  </si>
  <si>
    <t>13:45:31</t>
  </si>
  <si>
    <t>1545607</t>
  </si>
  <si>
    <t>Pre-Consumer RC Solid Wood Chips</t>
  </si>
  <si>
    <t>137602</t>
  </si>
  <si>
    <t>Clayton Homes</t>
  </si>
  <si>
    <t>Recycling</t>
  </si>
  <si>
    <t>11188199</t>
  </si>
  <si>
    <t>10:55:55</t>
  </si>
  <si>
    <t>11:27:02</t>
  </si>
  <si>
    <t>1558234</t>
  </si>
  <si>
    <t>In-woods chips  coniferous w. -    - d</t>
  </si>
  <si>
    <t>134080</t>
  </si>
  <si>
    <t>Glenn R Shelton Logging Inc</t>
  </si>
  <si>
    <t>11188044</t>
  </si>
  <si>
    <t>10:16:45</t>
  </si>
  <si>
    <t>11:29:44</t>
  </si>
  <si>
    <t>11188579</t>
  </si>
  <si>
    <t>13:37:58</t>
  </si>
  <si>
    <t>13:59:22</t>
  </si>
  <si>
    <t>11188671</t>
  </si>
  <si>
    <t>14:55:09</t>
  </si>
  <si>
    <t>15:33:32</t>
  </si>
  <si>
    <t>11188843</t>
  </si>
  <si>
    <t>18:36:44</t>
  </si>
  <si>
    <t>19:04:08</t>
  </si>
  <si>
    <t>134177</t>
  </si>
  <si>
    <t>Williams Logging and Chipping</t>
  </si>
  <si>
    <t>Williams - Patrick VA</t>
  </si>
  <si>
    <t>11187823</t>
  </si>
  <si>
    <t>9:19:59</t>
  </si>
  <si>
    <t>9:43:10</t>
  </si>
  <si>
    <t>141454</t>
  </si>
  <si>
    <t>Calvin L Payne</t>
  </si>
  <si>
    <t>LZ Calvin L Payne - Wood Yard</t>
  </si>
  <si>
    <t>11186457</t>
  </si>
  <si>
    <t>4:46:14</t>
  </si>
  <si>
    <t>5:14:16</t>
  </si>
  <si>
    <t>147035</t>
  </si>
  <si>
    <t>Ken Horton Logging, Inc</t>
  </si>
  <si>
    <t>LZ-KenHorton-Carroll</t>
  </si>
  <si>
    <t>11188685</t>
  </si>
  <si>
    <t>15:11:18</t>
  </si>
  <si>
    <t>15:41:35</t>
  </si>
  <si>
    <t>148621</t>
  </si>
  <si>
    <t>Keck Logging and Chipping Inc</t>
  </si>
  <si>
    <t>LZ-Keck-Caswell</t>
  </si>
  <si>
    <t>11187596</t>
  </si>
  <si>
    <t>8:35:14</t>
  </si>
  <si>
    <t>9:03:11</t>
  </si>
  <si>
    <t>148916</t>
  </si>
  <si>
    <t>Piedmont Timber Inc.</t>
  </si>
  <si>
    <t>LZ-Piedmont Timber-Stokes</t>
  </si>
  <si>
    <t>11187210</t>
  </si>
  <si>
    <t>7:17:05</t>
  </si>
  <si>
    <t>7:40:20</t>
  </si>
  <si>
    <t>11188607</t>
  </si>
  <si>
    <t>13:54:57</t>
  </si>
  <si>
    <t>14:38:33</t>
  </si>
  <si>
    <t>11188785</t>
  </si>
  <si>
    <t>16:47:17</t>
  </si>
  <si>
    <t>17:10:40</t>
  </si>
  <si>
    <t>1558235</t>
  </si>
  <si>
    <t>In-woods chips  deciduous w. -    - d</t>
  </si>
  <si>
    <t>141463</t>
  </si>
  <si>
    <t>Gold Creek Inc</t>
  </si>
  <si>
    <t>LZ-Gold Creek-Yadkinville</t>
  </si>
  <si>
    <t>11188705</t>
  </si>
  <si>
    <t>15:39:41</t>
  </si>
  <si>
    <t>16:11:34</t>
  </si>
  <si>
    <t>141801</t>
  </si>
  <si>
    <t>Select Timber Services, Inc</t>
  </si>
  <si>
    <t>LZ-Select-Forsyth</t>
  </si>
  <si>
    <t>11187592</t>
  </si>
  <si>
    <t>8:31:49</t>
  </si>
  <si>
    <t>8:52:01</t>
  </si>
  <si>
    <t>11187767</t>
  </si>
  <si>
    <t>9:04:45</t>
  </si>
  <si>
    <t>9:29:37</t>
  </si>
  <si>
    <t>11188138</t>
  </si>
  <si>
    <t>10:40:20</t>
  </si>
  <si>
    <t>11:09:47</t>
  </si>
  <si>
    <t>11188438</t>
  </si>
  <si>
    <t>12:29:51</t>
  </si>
  <si>
    <t>13:15:19</t>
  </si>
  <si>
    <t>11188611</t>
  </si>
  <si>
    <t>13:56:38</t>
  </si>
  <si>
    <t>14:47:21</t>
  </si>
  <si>
    <t>11188732</t>
  </si>
  <si>
    <t>15:52:09</t>
  </si>
  <si>
    <t>16:22:10</t>
  </si>
  <si>
    <t>11188555</t>
  </si>
  <si>
    <t>13:28:47</t>
  </si>
  <si>
    <t>13:50:22</t>
  </si>
  <si>
    <t>11190814</t>
  </si>
  <si>
    <t>29.03.2022</t>
  </si>
  <si>
    <t>5:56:17</t>
  </si>
  <si>
    <t>6:22:50</t>
  </si>
  <si>
    <t>11192569</t>
  </si>
  <si>
    <t>12:28:20</t>
  </si>
  <si>
    <t>12:52:35</t>
  </si>
  <si>
    <t>11191476</t>
  </si>
  <si>
    <t>8:02:50</t>
  </si>
  <si>
    <t>8:31:29</t>
  </si>
  <si>
    <t>11192809</t>
  </si>
  <si>
    <t>15:05:08</t>
  </si>
  <si>
    <t>15:46:55</t>
  </si>
  <si>
    <t>11191500</t>
  </si>
  <si>
    <t>8:09:05</t>
  </si>
  <si>
    <t>8:43:10</t>
  </si>
  <si>
    <t>11192525</t>
  </si>
  <si>
    <t>11:58:16</t>
  </si>
  <si>
    <t>12:31:28</t>
  </si>
  <si>
    <t>11192206</t>
  </si>
  <si>
    <t>10:19:22</t>
  </si>
  <si>
    <t>10:44:38</t>
  </si>
  <si>
    <t>11193164</t>
  </si>
  <si>
    <t>22:17:41</t>
  </si>
  <si>
    <t>22:35:34</t>
  </si>
  <si>
    <t>11190787</t>
  </si>
  <si>
    <t>Poplar</t>
  </si>
  <si>
    <t>5:54:30</t>
  </si>
  <si>
    <t>6:30:07</t>
  </si>
  <si>
    <t>141453</t>
  </si>
  <si>
    <t>Hendrix Lumber Co.</t>
  </si>
  <si>
    <t>11192722</t>
  </si>
  <si>
    <t>14:01:07</t>
  </si>
  <si>
    <t>14:31:49</t>
  </si>
  <si>
    <t>11189626</t>
  </si>
  <si>
    <t>2:18:20</t>
  </si>
  <si>
    <t>2:34:36</t>
  </si>
  <si>
    <t>11190827</t>
  </si>
  <si>
    <t>6:01:43</t>
  </si>
  <si>
    <t>6:49:51</t>
  </si>
  <si>
    <t>11190961</t>
  </si>
  <si>
    <t>6:24:12</t>
  </si>
  <si>
    <t>7:11:03</t>
  </si>
  <si>
    <t>11191525</t>
  </si>
  <si>
    <t>8:13:10</t>
  </si>
  <si>
    <t>8:55:44</t>
  </si>
  <si>
    <t>11191966</t>
  </si>
  <si>
    <t>9:30:24</t>
  </si>
  <si>
    <t>9:53:30</t>
  </si>
  <si>
    <t>11192165</t>
  </si>
  <si>
    <t>10:09:17</t>
  </si>
  <si>
    <t>10:40:06</t>
  </si>
  <si>
    <t>11192492</t>
  </si>
  <si>
    <t>11:47:35</t>
  </si>
  <si>
    <t>12:08:35</t>
  </si>
  <si>
    <t>11192706</t>
  </si>
  <si>
    <t>13:39:50</t>
  </si>
  <si>
    <t>14:07:56</t>
  </si>
  <si>
    <t>11192711</t>
  </si>
  <si>
    <t>13:47:31</t>
  </si>
  <si>
    <t>14:20:40</t>
  </si>
  <si>
    <t>11192801</t>
  </si>
  <si>
    <t>14:57:20</t>
  </si>
  <si>
    <t>15:30:20</t>
  </si>
  <si>
    <t>11192917</t>
  </si>
  <si>
    <t>17:14:49</t>
  </si>
  <si>
    <t>17:33:11</t>
  </si>
  <si>
    <t>11193067</t>
  </si>
  <si>
    <t>20:10:39</t>
  </si>
  <si>
    <t>20:26:32</t>
  </si>
  <si>
    <t>11193196</t>
  </si>
  <si>
    <t>22:58:40</t>
  </si>
  <si>
    <t>23:33:33</t>
  </si>
  <si>
    <t>11189570</t>
  </si>
  <si>
    <t>2:07:17</t>
  </si>
  <si>
    <t>2:36:29</t>
  </si>
  <si>
    <t>11190443</t>
  </si>
  <si>
    <t>4:41:41</t>
  </si>
  <si>
    <t>5:03:25</t>
  </si>
  <si>
    <t>11192713</t>
  </si>
  <si>
    <t>13:48:57</t>
  </si>
  <si>
    <t>14:18:42</t>
  </si>
  <si>
    <t>11190819</t>
  </si>
  <si>
    <t>5:58:15</t>
  </si>
  <si>
    <t>6:36:39</t>
  </si>
  <si>
    <t>11192813</t>
  </si>
  <si>
    <t>15:07:21</t>
  </si>
  <si>
    <t>15:53:38</t>
  </si>
  <si>
    <t>11189897</t>
  </si>
  <si>
    <t>3:12:49</t>
  </si>
  <si>
    <t>3:30:36</t>
  </si>
  <si>
    <t>11190342</t>
  </si>
  <si>
    <t>4:26:18</t>
  </si>
  <si>
    <t>4:49:53</t>
  </si>
  <si>
    <t>11191015</t>
  </si>
  <si>
    <t>6:35:41</t>
  </si>
  <si>
    <t>6:55:39</t>
  </si>
  <si>
    <t>11191418</t>
  </si>
  <si>
    <t>7:53:56</t>
  </si>
  <si>
    <t>8:18:16</t>
  </si>
  <si>
    <t>11190524</t>
  </si>
  <si>
    <t>4:59:25</t>
  </si>
  <si>
    <t>5:32:27</t>
  </si>
  <si>
    <t>11190859</t>
  </si>
  <si>
    <t>6:11:02</t>
  </si>
  <si>
    <t>7:00:55</t>
  </si>
  <si>
    <t>11192676</t>
  </si>
  <si>
    <t>13:12:49</t>
  </si>
  <si>
    <t>13:38:35</t>
  </si>
  <si>
    <t>11192968</t>
  </si>
  <si>
    <t>17:28:46</t>
  </si>
  <si>
    <t>17:49:17</t>
  </si>
  <si>
    <t>11191129</t>
  </si>
  <si>
    <t>7:00:24</t>
  </si>
  <si>
    <t>7:41:12</t>
  </si>
  <si>
    <t>11192853</t>
  </si>
  <si>
    <t>16:18:02</t>
  </si>
  <si>
    <t>16:40:32</t>
  </si>
  <si>
    <t>11193036</t>
  </si>
  <si>
    <t>19:18:54</t>
  </si>
  <si>
    <t>19:46:13</t>
  </si>
  <si>
    <t>11193132</t>
  </si>
  <si>
    <t>22:03:32</t>
  </si>
  <si>
    <t>22:21:08</t>
  </si>
  <si>
    <t>11192650</t>
  </si>
  <si>
    <t>13:02:12</t>
  </si>
  <si>
    <t>13:25:27</t>
  </si>
  <si>
    <t>143607</t>
  </si>
  <si>
    <t>Roseburg Forest Products</t>
  </si>
  <si>
    <t>11190966</t>
  </si>
  <si>
    <t>6:25:47</t>
  </si>
  <si>
    <t>7:27:48</t>
  </si>
  <si>
    <t>11190361</t>
  </si>
  <si>
    <t>4:30:02</t>
  </si>
  <si>
    <t>4:54:28</t>
  </si>
  <si>
    <t>11190967</t>
  </si>
  <si>
    <t>6:27:16</t>
  </si>
  <si>
    <t>6:47:46</t>
  </si>
  <si>
    <t>11191250</t>
  </si>
  <si>
    <t>7:22:21</t>
  </si>
  <si>
    <t>7:52:34</t>
  </si>
  <si>
    <t>11191491</t>
  </si>
  <si>
    <t>8:06:08</t>
  </si>
  <si>
    <t>8:33:35</t>
  </si>
  <si>
    <t>11191560</t>
  </si>
  <si>
    <t>8:24:47</t>
  </si>
  <si>
    <t>8:59:12</t>
  </si>
  <si>
    <t>11192211</t>
  </si>
  <si>
    <t>10:21:19</t>
  </si>
  <si>
    <t>10:48:21</t>
  </si>
  <si>
    <t>11192679</t>
  </si>
  <si>
    <t>13:16:37</t>
  </si>
  <si>
    <t>13:35:01</t>
  </si>
  <si>
    <t>11192685</t>
  </si>
  <si>
    <t>13:20:47</t>
  </si>
  <si>
    <t>13:49:08</t>
  </si>
  <si>
    <t>11192874</t>
  </si>
  <si>
    <t>15:51:33</t>
  </si>
  <si>
    <t>16:13:16</t>
  </si>
  <si>
    <t>11193016</t>
  </si>
  <si>
    <t>18:44:50</t>
  </si>
  <si>
    <t>18:59:52</t>
  </si>
  <si>
    <t>11191083</t>
  </si>
  <si>
    <t>6:49:45</t>
  </si>
  <si>
    <t>7:14:03</t>
  </si>
  <si>
    <t>11192083</t>
  </si>
  <si>
    <t>9:54:49</t>
  </si>
  <si>
    <t>10:16:29</t>
  </si>
  <si>
    <t>11192567</t>
  </si>
  <si>
    <t>12:23:50</t>
  </si>
  <si>
    <t>12:50:19</t>
  </si>
  <si>
    <t>11192877</t>
  </si>
  <si>
    <t>15:53:21</t>
  </si>
  <si>
    <t>16:16:18</t>
  </si>
  <si>
    <t>11193005</t>
  </si>
  <si>
    <t>18:24:57</t>
  </si>
  <si>
    <t>18:43:20</t>
  </si>
  <si>
    <t>11193103</t>
  </si>
  <si>
    <t>20:51:48</t>
  </si>
  <si>
    <t>21:08:47</t>
  </si>
  <si>
    <t>11190294</t>
  </si>
  <si>
    <t>4:18:47</t>
  </si>
  <si>
    <t>4:36:09</t>
  </si>
  <si>
    <t>11190298</t>
  </si>
  <si>
    <t>4:20:11</t>
  </si>
  <si>
    <t>4:44:13</t>
  </si>
  <si>
    <t>11191075</t>
  </si>
  <si>
    <t>6:46:13</t>
  </si>
  <si>
    <t>7:04:40</t>
  </si>
  <si>
    <t>11191366</t>
  </si>
  <si>
    <t>7:47:28</t>
  </si>
  <si>
    <t>8:12:15</t>
  </si>
  <si>
    <t>11191575</t>
  </si>
  <si>
    <t>8:26:53</t>
  </si>
  <si>
    <t>9:10:27</t>
  </si>
  <si>
    <t>11192087</t>
  </si>
  <si>
    <t>9:56:32</t>
  </si>
  <si>
    <t>10:13:53</t>
  </si>
  <si>
    <t>11192314</t>
  </si>
  <si>
    <t>10:53:04</t>
  </si>
  <si>
    <t>11:35:49</t>
  </si>
  <si>
    <t>126229</t>
  </si>
  <si>
    <t>Carolina Lumber Co.</t>
  </si>
  <si>
    <t>11192506</t>
  </si>
  <si>
    <t>11:52:30</t>
  </si>
  <si>
    <t>12:34:21</t>
  </si>
  <si>
    <t>11191048</t>
  </si>
  <si>
    <t>6:43:20</t>
  </si>
  <si>
    <t>7:22:53</t>
  </si>
  <si>
    <t>11191495</t>
  </si>
  <si>
    <t>8:07:34</t>
  </si>
  <si>
    <t>8:40:28</t>
  </si>
  <si>
    <t>11192121</t>
  </si>
  <si>
    <t>10:02:30</t>
  </si>
  <si>
    <t>10:24:04</t>
  </si>
  <si>
    <t>11192255</t>
  </si>
  <si>
    <t>10:32:49</t>
  </si>
  <si>
    <t>11:26:38</t>
  </si>
  <si>
    <t>11190665</t>
  </si>
  <si>
    <t>5:29:49</t>
  </si>
  <si>
    <t>5:48:22</t>
  </si>
  <si>
    <t>11192415</t>
  </si>
  <si>
    <t>11:17:11</t>
  </si>
  <si>
    <t>11:58:19</t>
  </si>
  <si>
    <t>11192707</t>
  </si>
  <si>
    <t>13:42:36</t>
  </si>
  <si>
    <t>14:01:17</t>
  </si>
  <si>
    <t>11192795</t>
  </si>
  <si>
    <t>14:50:06</t>
  </si>
  <si>
    <t>15:19:23</t>
  </si>
  <si>
    <t>11192817</t>
  </si>
  <si>
    <t>15:10:40</t>
  </si>
  <si>
    <t>15:36:41</t>
  </si>
  <si>
    <t>11189563</t>
  </si>
  <si>
    <t>2:04:54</t>
  </si>
  <si>
    <t>2:31:56</t>
  </si>
  <si>
    <t>11191106</t>
  </si>
  <si>
    <t>6:53:48</t>
  </si>
  <si>
    <t>7:35:19</t>
  </si>
  <si>
    <t>11189693</t>
  </si>
  <si>
    <t>2:29:34</t>
  </si>
  <si>
    <t>2:53:14</t>
  </si>
  <si>
    <t>11191852</t>
  </si>
  <si>
    <t>9:04:07</t>
  </si>
  <si>
    <t>9:30:21</t>
  </si>
  <si>
    <t>11191915</t>
  </si>
  <si>
    <t>9:16:44</t>
  </si>
  <si>
    <t>9:50:49</t>
  </si>
  <si>
    <t>11193121</t>
  </si>
  <si>
    <t>21:08:21</t>
  </si>
  <si>
    <t>21:23:07</t>
  </si>
  <si>
    <t>11192230</t>
  </si>
  <si>
    <t>10:26:04</t>
  </si>
  <si>
    <t>11:02:54</t>
  </si>
  <si>
    <t>11193022</t>
  </si>
  <si>
    <t>19:13:48</t>
  </si>
  <si>
    <t>19:35:18</t>
  </si>
  <si>
    <t>11189879</t>
  </si>
  <si>
    <t>3:06:59</t>
  </si>
  <si>
    <t>3:25:02</t>
  </si>
  <si>
    <t>11190737</t>
  </si>
  <si>
    <t>5:45:08</t>
  </si>
  <si>
    <t>6:04:08</t>
  </si>
  <si>
    <t>11190880</t>
  </si>
  <si>
    <t>6:38:02</t>
  </si>
  <si>
    <t>6:58:31</t>
  </si>
  <si>
    <t>11191042</t>
  </si>
  <si>
    <t>6:41:25</t>
  </si>
  <si>
    <t>7:09:18</t>
  </si>
  <si>
    <t>11191266</t>
  </si>
  <si>
    <t>7:25:56</t>
  </si>
  <si>
    <t>8:04:25</t>
  </si>
  <si>
    <t>11191558</t>
  </si>
  <si>
    <t>8:23:13</t>
  </si>
  <si>
    <t>8:48:22</t>
  </si>
  <si>
    <t>11192368</t>
  </si>
  <si>
    <t>11:03:50</t>
  </si>
  <si>
    <t>11:47:12</t>
  </si>
  <si>
    <t>11192536</t>
  </si>
  <si>
    <t>12:06:20</t>
  </si>
  <si>
    <t>12:45:02</t>
  </si>
  <si>
    <t>11192566</t>
  </si>
  <si>
    <t>12:21:50</t>
  </si>
  <si>
    <t>12:59:29</t>
  </si>
  <si>
    <t>11192647</t>
  </si>
  <si>
    <t>13:00:42</t>
  </si>
  <si>
    <t>13:19:44</t>
  </si>
  <si>
    <t>11192723</t>
  </si>
  <si>
    <t>14:02:24</t>
  </si>
  <si>
    <t>14:23:54</t>
  </si>
  <si>
    <t>11193038</t>
  </si>
  <si>
    <t>19:21:05</t>
  </si>
  <si>
    <t>19:50:12</t>
  </si>
  <si>
    <t>11192297</t>
  </si>
  <si>
    <t>11:22:10</t>
  </si>
  <si>
    <t>11192764</t>
  </si>
  <si>
    <t>14:28:31</t>
  </si>
  <si>
    <t>14:54:04</t>
  </si>
  <si>
    <t>11192977</t>
  </si>
  <si>
    <t>18:12:02</t>
  </si>
  <si>
    <t>18:35:03</t>
  </si>
  <si>
    <t>11190529</t>
  </si>
  <si>
    <t>5:02:49</t>
  </si>
  <si>
    <t>5:17:32</t>
  </si>
  <si>
    <t>11191871</t>
  </si>
  <si>
    <t>9:07:25</t>
  </si>
  <si>
    <t>11189536</t>
  </si>
  <si>
    <t>2:02:54</t>
  </si>
  <si>
    <t>2:24:26</t>
  </si>
  <si>
    <t>11190118</t>
  </si>
  <si>
    <t>3:50:10</t>
  </si>
  <si>
    <t>4:06:42</t>
  </si>
  <si>
    <t>11190753</t>
  </si>
  <si>
    <t>5:48:02</t>
  </si>
  <si>
    <t>6:14:49</t>
  </si>
  <si>
    <t>11192691</t>
  </si>
  <si>
    <t>13:30:18</t>
  </si>
  <si>
    <t>13:58:59</t>
  </si>
  <si>
    <t>11192195</t>
  </si>
  <si>
    <t>10:15:09</t>
  </si>
  <si>
    <t>10:46:45</t>
  </si>
  <si>
    <t>11192748</t>
  </si>
  <si>
    <t>14:15:09</t>
  </si>
  <si>
    <t>14:48:31</t>
  </si>
  <si>
    <t>11193018</t>
  </si>
  <si>
    <t>19:04:37</t>
  </si>
  <si>
    <t>19:27:56</t>
  </si>
  <si>
    <t>131652</t>
  </si>
  <si>
    <t>Home Lumber Company</t>
  </si>
  <si>
    <t>11192751</t>
  </si>
  <si>
    <t>14:22:29</t>
  </si>
  <si>
    <t>14:37:25</t>
  </si>
  <si>
    <t>133775</t>
  </si>
  <si>
    <t>High Rock Forest Products</t>
  </si>
  <si>
    <t>11190697</t>
  </si>
  <si>
    <t>5:34:32</t>
  </si>
  <si>
    <t>5:52:08</t>
  </si>
  <si>
    <t>11192244</t>
  </si>
  <si>
    <t>10:27:38</t>
  </si>
  <si>
    <t>11:01:08</t>
  </si>
  <si>
    <t>136546</t>
  </si>
  <si>
    <t>H&amp;M Wood Preserving Inc.</t>
  </si>
  <si>
    <t>11190857</t>
  </si>
  <si>
    <t>6:08:09</t>
  </si>
  <si>
    <t>6:34:28</t>
  </si>
  <si>
    <t>11192571</t>
  </si>
  <si>
    <t>12:31:12</t>
  </si>
  <si>
    <t>13:11:28</t>
  </si>
  <si>
    <t>LZ Hopkins-Cole Tract</t>
  </si>
  <si>
    <t>11192251</t>
  </si>
  <si>
    <t>10:30:26</t>
  </si>
  <si>
    <t>11:10:19</t>
  </si>
  <si>
    <t>11192767</t>
  </si>
  <si>
    <t>14:30:14</t>
  </si>
  <si>
    <t>15:03:46</t>
  </si>
  <si>
    <t>133738</t>
  </si>
  <si>
    <t>Pine State Group Inc</t>
  </si>
  <si>
    <t>LZ Pine State - Pelham</t>
  </si>
  <si>
    <t>11192173</t>
  </si>
  <si>
    <t>10:13:36</t>
  </si>
  <si>
    <t>10:42:38</t>
  </si>
  <si>
    <t>11192769</t>
  </si>
  <si>
    <t>14:32:53</t>
  </si>
  <si>
    <t>15:05:49</t>
  </si>
  <si>
    <t>133808</t>
  </si>
  <si>
    <t>Bowling Logging and Chipping Inc.</t>
  </si>
  <si>
    <t>LZ Bowling-Stoneville Tract</t>
  </si>
  <si>
    <t>11191246</t>
  </si>
  <si>
    <t>7:19:55</t>
  </si>
  <si>
    <t>7:45:56</t>
  </si>
  <si>
    <t>11192250</t>
  </si>
  <si>
    <t>10:29:08</t>
  </si>
  <si>
    <t>11:08:52</t>
  </si>
  <si>
    <t>11192489</t>
  </si>
  <si>
    <t>11:45:59</t>
  </si>
  <si>
    <t>12:10:38</t>
  </si>
  <si>
    <t>11192770</t>
  </si>
  <si>
    <t>14:34:18</t>
  </si>
  <si>
    <t>15:12:22</t>
  </si>
  <si>
    <t>11192871</t>
  </si>
  <si>
    <t>15:49:10</t>
  </si>
  <si>
    <t>16:10:07</t>
  </si>
  <si>
    <t>11189952</t>
  </si>
  <si>
    <t>3:24:31</t>
  </si>
  <si>
    <t>3:47:23</t>
  </si>
  <si>
    <t>141740</t>
  </si>
  <si>
    <t>Darrell Brian Garrett</t>
  </si>
  <si>
    <t>Garrett Logging - Rockingham</t>
  </si>
  <si>
    <t>11191411</t>
  </si>
  <si>
    <t>7:51:07</t>
  </si>
  <si>
    <t>8:23:37</t>
  </si>
  <si>
    <t>11192803</t>
  </si>
  <si>
    <t>14:59:06</t>
  </si>
  <si>
    <t>15:24:32</t>
  </si>
  <si>
    <t>11192822</t>
  </si>
  <si>
    <t>15:30:29</t>
  </si>
  <si>
    <t>15:49:29</t>
  </si>
  <si>
    <t>11191815</t>
  </si>
  <si>
    <t>8:52:42</t>
  </si>
  <si>
    <t>9:24:14</t>
  </si>
  <si>
    <t>11192951</t>
  </si>
  <si>
    <t>17:12:24</t>
  </si>
  <si>
    <t>17:31:16</t>
  </si>
  <si>
    <t>11191344</t>
  </si>
  <si>
    <t>7:41:48</t>
  </si>
  <si>
    <t>8:02:44</t>
  </si>
  <si>
    <t>11191820</t>
  </si>
  <si>
    <t>8:54:18</t>
  </si>
  <si>
    <t>9:18:49</t>
  </si>
  <si>
    <t>11192134</t>
  </si>
  <si>
    <t>10:04:22</t>
  </si>
  <si>
    <t>10:26:05</t>
  </si>
  <si>
    <t>11192511</t>
  </si>
  <si>
    <t>11:54:10</t>
  </si>
  <si>
    <t>12:24:41</t>
  </si>
  <si>
    <t>11192816</t>
  </si>
  <si>
    <t>15:08:59</t>
  </si>
  <si>
    <t>15:59:17</t>
  </si>
  <si>
    <t>141871</t>
  </si>
  <si>
    <t>Wood Chucks LLC</t>
  </si>
  <si>
    <t>LZ Woodchucks - Mecklenburg</t>
  </si>
  <si>
    <t>11191845</t>
  </si>
  <si>
    <t>9:02:11</t>
  </si>
  <si>
    <t>9:28:43</t>
  </si>
  <si>
    <t>11192330</t>
  </si>
  <si>
    <t>11:02:01</t>
  </si>
  <si>
    <t>11:37:59</t>
  </si>
  <si>
    <t>11197860</t>
  </si>
  <si>
    <t>30.03.2022</t>
  </si>
  <si>
    <t>11:31:00</t>
  </si>
  <si>
    <t>12:00:18</t>
  </si>
  <si>
    <t>11196676</t>
  </si>
  <si>
    <t>8:17:51</t>
  </si>
  <si>
    <t>9:00:18</t>
  </si>
  <si>
    <t>11198254</t>
  </si>
  <si>
    <t>15:42:05</t>
  </si>
  <si>
    <t>16:04:33</t>
  </si>
  <si>
    <t>11197824</t>
  </si>
  <si>
    <t>11:15:12</t>
  </si>
  <si>
    <t>11:49:59</t>
  </si>
  <si>
    <t>133769</t>
  </si>
  <si>
    <t>Gold Hill Forest Products</t>
  </si>
  <si>
    <t>11198193</t>
  </si>
  <si>
    <t>14:37:07</t>
  </si>
  <si>
    <t>15:00:37</t>
  </si>
  <si>
    <t>11196842</t>
  </si>
  <si>
    <t>8:36:18</t>
  </si>
  <si>
    <t>9:27:20</t>
  </si>
  <si>
    <t>11197869</t>
  </si>
  <si>
    <t>11:34:45</t>
  </si>
  <si>
    <t>12:11:38</t>
  </si>
  <si>
    <t>121427</t>
  </si>
  <si>
    <t>High Country Lumber and Mulch LLC</t>
  </si>
  <si>
    <t>11198252</t>
  </si>
  <si>
    <t>15:40:17</t>
  </si>
  <si>
    <t>16:10:30</t>
  </si>
  <si>
    <t>11193793</t>
  </si>
  <si>
    <t>2:14:13</t>
  </si>
  <si>
    <t>2:36:44</t>
  </si>
  <si>
    <t>11195873</t>
  </si>
  <si>
    <t>5:52:05</t>
  </si>
  <si>
    <t>6:26:59</t>
  </si>
  <si>
    <t>11196007</t>
  </si>
  <si>
    <t>6:15:37</t>
  </si>
  <si>
    <t>6:39:29</t>
  </si>
  <si>
    <t>11197191</t>
  </si>
  <si>
    <t>9:25:06</t>
  </si>
  <si>
    <t>9:51:15</t>
  </si>
  <si>
    <t>11197228</t>
  </si>
  <si>
    <t>9:29:53</t>
  </si>
  <si>
    <t>10:25:16</t>
  </si>
  <si>
    <t>11197244</t>
  </si>
  <si>
    <t>9:33:54</t>
  </si>
  <si>
    <t>10:30:35</t>
  </si>
  <si>
    <t>11197984</t>
  </si>
  <si>
    <t>12:33:44</t>
  </si>
  <si>
    <t>12:59:06</t>
  </si>
  <si>
    <t>11198054</t>
  </si>
  <si>
    <t>13:07:08</t>
  </si>
  <si>
    <t>13:27:09</t>
  </si>
  <si>
    <t>11198107</t>
  </si>
  <si>
    <t>13:37:30</t>
  </si>
  <si>
    <t>14:05:43</t>
  </si>
  <si>
    <t>11198315</t>
  </si>
  <si>
    <t>17:19:47</t>
  </si>
  <si>
    <t>17:40:46</t>
  </si>
  <si>
    <t>11198409</t>
  </si>
  <si>
    <t>20:37:40</t>
  </si>
  <si>
    <t>20:59:14</t>
  </si>
  <si>
    <t>11198554</t>
  </si>
  <si>
    <t>23:44:09</t>
  </si>
  <si>
    <t>11197181</t>
  </si>
  <si>
    <t>9:21:06</t>
  </si>
  <si>
    <t>9:44:41</t>
  </si>
  <si>
    <t>11197345</t>
  </si>
  <si>
    <t>9:51:28</t>
  </si>
  <si>
    <t>10:26:56</t>
  </si>
  <si>
    <t>11198187</t>
  </si>
  <si>
    <t>14:33:34</t>
  </si>
  <si>
    <t>14:54:53</t>
  </si>
  <si>
    <t>11195814</t>
  </si>
  <si>
    <t>5:38:24</t>
  </si>
  <si>
    <t>6:03:39</t>
  </si>
  <si>
    <t>11196643</t>
  </si>
  <si>
    <t>8:11:23</t>
  </si>
  <si>
    <t>8:37:24</t>
  </si>
  <si>
    <t>11198325</t>
  </si>
  <si>
    <t>17:55:20</t>
  </si>
  <si>
    <t>18:20:10</t>
  </si>
  <si>
    <t>11193604</t>
  </si>
  <si>
    <t>1:25:06</t>
  </si>
  <si>
    <t>1:39:44</t>
  </si>
  <si>
    <t>11194211</t>
  </si>
  <si>
    <t>3:24:18</t>
  </si>
  <si>
    <t>3:44:12</t>
  </si>
  <si>
    <t>11196187</t>
  </si>
  <si>
    <t>6:43:15</t>
  </si>
  <si>
    <t>7:05:45</t>
  </si>
  <si>
    <t>11198178</t>
  </si>
  <si>
    <t>14:20:20</t>
  </si>
  <si>
    <t>14:45:44</t>
  </si>
  <si>
    <t>11198556</t>
  </si>
  <si>
    <t>23:46:28</t>
  </si>
  <si>
    <t>11197532</t>
  </si>
  <si>
    <t>10:18:46</t>
  </si>
  <si>
    <t>10:47:43</t>
  </si>
  <si>
    <t>11197820</t>
  </si>
  <si>
    <t>11:12:40</t>
  </si>
  <si>
    <t>11:34:41</t>
  </si>
  <si>
    <t>11198317</t>
  </si>
  <si>
    <t>17:22:26</t>
  </si>
  <si>
    <t>17:48:10</t>
  </si>
  <si>
    <t>11198412</t>
  </si>
  <si>
    <t>20:59:52</t>
  </si>
  <si>
    <t>21:17:40</t>
  </si>
  <si>
    <t>11198217</t>
  </si>
  <si>
    <t>15:10:34</t>
  </si>
  <si>
    <t>15:34:01</t>
  </si>
  <si>
    <t>11194962</t>
  </si>
  <si>
    <t>4:07:31</t>
  </si>
  <si>
    <t>4:41:34</t>
  </si>
  <si>
    <t>11197608</t>
  </si>
  <si>
    <t>10:25:34</t>
  </si>
  <si>
    <t>11:11:36</t>
  </si>
  <si>
    <t>11198431</t>
  </si>
  <si>
    <t>21:30:35</t>
  </si>
  <si>
    <t>22:17:56</t>
  </si>
  <si>
    <t>11195821</t>
  </si>
  <si>
    <t>5:42:59</t>
  </si>
  <si>
    <t>6:17:38</t>
  </si>
  <si>
    <t>134196</t>
  </si>
  <si>
    <t>Turman Sawmill Inc.</t>
  </si>
  <si>
    <t>11197739</t>
  </si>
  <si>
    <t>10:49:41</t>
  </si>
  <si>
    <t>11:14:05</t>
  </si>
  <si>
    <t>11198430</t>
  </si>
  <si>
    <t>21:28:38</t>
  </si>
  <si>
    <t>21:53:48</t>
  </si>
  <si>
    <t>11195618</t>
  </si>
  <si>
    <t>5:10:04</t>
  </si>
  <si>
    <t>5:33:33</t>
  </si>
  <si>
    <t>11196011</t>
  </si>
  <si>
    <t>6:16:41</t>
  </si>
  <si>
    <t>6:36:30</t>
  </si>
  <si>
    <t>11196365</t>
  </si>
  <si>
    <t>7:14:44</t>
  </si>
  <si>
    <t>7:43:44</t>
  </si>
  <si>
    <t>11196658</t>
  </si>
  <si>
    <t>8:16:29</t>
  </si>
  <si>
    <t>8:31:40</t>
  </si>
  <si>
    <t>11197240</t>
  </si>
  <si>
    <t>9:31:53</t>
  </si>
  <si>
    <t>9:58:53</t>
  </si>
  <si>
    <t>11197454</t>
  </si>
  <si>
    <t>10:12:12</t>
  </si>
  <si>
    <t>10:51:22</t>
  </si>
  <si>
    <t>11198013</t>
  </si>
  <si>
    <t>12:39:00</t>
  </si>
  <si>
    <t>13:18:43</t>
  </si>
  <si>
    <t>11198098</t>
  </si>
  <si>
    <t>13:25:14</t>
  </si>
  <si>
    <t>13:44:33</t>
  </si>
  <si>
    <t>11198321</t>
  </si>
  <si>
    <t>17:31:56</t>
  </si>
  <si>
    <t>17:49:37</t>
  </si>
  <si>
    <t>11196251</t>
  </si>
  <si>
    <t>6:53:26</t>
  </si>
  <si>
    <t>7:12:02</t>
  </si>
  <si>
    <t>11197213</t>
  </si>
  <si>
    <t>9:28:27</t>
  </si>
  <si>
    <t>9:53:00</t>
  </si>
  <si>
    <t>11197902</t>
  </si>
  <si>
    <t>11:56:11</t>
  </si>
  <si>
    <t>12:18:48</t>
  </si>
  <si>
    <t>11198235</t>
  </si>
  <si>
    <t>15:22:11</t>
  </si>
  <si>
    <t>15:42:46</t>
  </si>
  <si>
    <t>11198324</t>
  </si>
  <si>
    <t>17:47:22</t>
  </si>
  <si>
    <t>18:07:35</t>
  </si>
  <si>
    <t>11198397</t>
  </si>
  <si>
    <t>20:25:34</t>
  </si>
  <si>
    <t>20:44:53</t>
  </si>
  <si>
    <t>11195005</t>
  </si>
  <si>
    <t>4:19:42</t>
  </si>
  <si>
    <t>4:39:42</t>
  </si>
  <si>
    <t>11196499</t>
  </si>
  <si>
    <t>7:45:51</t>
  </si>
  <si>
    <t>8:03:45</t>
  </si>
  <si>
    <t>11196576</t>
  </si>
  <si>
    <t>7:57:09</t>
  </si>
  <si>
    <t>8:15:27</t>
  </si>
  <si>
    <t>11196763</t>
  </si>
  <si>
    <t>8:26:52</t>
  </si>
  <si>
    <t>9:07:32</t>
  </si>
  <si>
    <t>11196888</t>
  </si>
  <si>
    <t>8:42:34</t>
  </si>
  <si>
    <t>9:17:29</t>
  </si>
  <si>
    <t>11197387</t>
  </si>
  <si>
    <t>9:59:08</t>
  </si>
  <si>
    <t>10:38:12</t>
  </si>
  <si>
    <t>11194878</t>
  </si>
  <si>
    <t>3:54:55</t>
  </si>
  <si>
    <t>4:21:57</t>
  </si>
  <si>
    <t>11196058</t>
  </si>
  <si>
    <t>6:24:14</t>
  </si>
  <si>
    <t>6:49:32</t>
  </si>
  <si>
    <t>11196217</t>
  </si>
  <si>
    <t>6:45:28</t>
  </si>
  <si>
    <t>7:15:07</t>
  </si>
  <si>
    <t>11197337</t>
  </si>
  <si>
    <t>9:49:06</t>
  </si>
  <si>
    <t>10:28:54</t>
  </si>
  <si>
    <t>11197380</t>
  </si>
  <si>
    <t>9:57:16</t>
  </si>
  <si>
    <t>10:33:18</t>
  </si>
  <si>
    <t>11197747</t>
  </si>
  <si>
    <t>10:55:49</t>
  </si>
  <si>
    <t>11:15:35</t>
  </si>
  <si>
    <t>11198139</t>
  </si>
  <si>
    <t>13:39:57</t>
  </si>
  <si>
    <t>14:00:10</t>
  </si>
  <si>
    <t>11197864</t>
  </si>
  <si>
    <t>11:32:52</t>
  </si>
  <si>
    <t>11:58:34</t>
  </si>
  <si>
    <t>11197983</t>
  </si>
  <si>
    <t>12:31:21</t>
  </si>
  <si>
    <t>12:56:52</t>
  </si>
  <si>
    <t>11198167</t>
  </si>
  <si>
    <t>14:18:35</t>
  </si>
  <si>
    <t>14:43:24</t>
  </si>
  <si>
    <t>11198186</t>
  </si>
  <si>
    <t>14:31:50</t>
  </si>
  <si>
    <t>15:14:23</t>
  </si>
  <si>
    <t>11198258</t>
  </si>
  <si>
    <t>15:49:37</t>
  </si>
  <si>
    <t>16:08:45</t>
  </si>
  <si>
    <t>11197797</t>
  </si>
  <si>
    <t>11:10:22</t>
  </si>
  <si>
    <t>11:32:10</t>
  </si>
  <si>
    <t>11197329</t>
  </si>
  <si>
    <t>9:46:52</t>
  </si>
  <si>
    <t>10:23:30</t>
  </si>
  <si>
    <t>11198544</t>
  </si>
  <si>
    <t>23:29:57</t>
  </si>
  <si>
    <t>23:53:11</t>
  </si>
  <si>
    <t>11198342</t>
  </si>
  <si>
    <t>18:18:09</t>
  </si>
  <si>
    <t>18:51:38</t>
  </si>
  <si>
    <t>11194183</t>
  </si>
  <si>
    <t>3:21:09</t>
  </si>
  <si>
    <t>3:40:24</t>
  </si>
  <si>
    <t>11195972</t>
  </si>
  <si>
    <t>6:06:26</t>
  </si>
  <si>
    <t>6:28:34</t>
  </si>
  <si>
    <t>11196429</t>
  </si>
  <si>
    <t>7:31:53</t>
  </si>
  <si>
    <t>7:55:06</t>
  </si>
  <si>
    <t>11197953</t>
  </si>
  <si>
    <t>12:15:25</t>
  </si>
  <si>
    <t>12:36:03</t>
  </si>
  <si>
    <t>11198464</t>
  </si>
  <si>
    <t>22:57:13</t>
  </si>
  <si>
    <t>23:19:21</t>
  </si>
  <si>
    <t>11196678</t>
  </si>
  <si>
    <t>8:19:17</t>
  </si>
  <si>
    <t>8:55:38</t>
  </si>
  <si>
    <t>11198020</t>
  </si>
  <si>
    <t>12:42:50</t>
  </si>
  <si>
    <t>13:33:43</t>
  </si>
  <si>
    <t>11198312</t>
  </si>
  <si>
    <t>17:12:00</t>
  </si>
  <si>
    <t>17:34:04</t>
  </si>
  <si>
    <t>11198406</t>
  </si>
  <si>
    <t>20:35:04</t>
  </si>
  <si>
    <t>20:57:04</t>
  </si>
  <si>
    <t>133809</t>
  </si>
  <si>
    <t>Watts Bumgarner &amp; Brown Inc.</t>
  </si>
  <si>
    <t>11198180</t>
  </si>
  <si>
    <t>14:22:01</t>
  </si>
  <si>
    <t>14:53:26</t>
  </si>
  <si>
    <t>11197187</t>
  </si>
  <si>
    <t>9:23:08</t>
  </si>
  <si>
    <t>9:54:44</t>
  </si>
  <si>
    <t>11198211</t>
  </si>
  <si>
    <t>15:00:25</t>
  </si>
  <si>
    <t>15:23:06</t>
  </si>
  <si>
    <t>11194865</t>
  </si>
  <si>
    <t>3:49:51</t>
  </si>
  <si>
    <t>4:08:07</t>
  </si>
  <si>
    <t>11198286</t>
  </si>
  <si>
    <t>16:52:10</t>
  </si>
  <si>
    <t>17:22:05</t>
  </si>
  <si>
    <t>11198370</t>
  </si>
  <si>
    <t>19:31:04</t>
  </si>
  <si>
    <t>19:56:14</t>
  </si>
  <si>
    <t>11198551</t>
  </si>
  <si>
    <t>23:38:33</t>
  </si>
  <si>
    <t>11197833</t>
  </si>
  <si>
    <t>11:21:28</t>
  </si>
  <si>
    <t>12:01:48</t>
  </si>
  <si>
    <t>11198061</t>
  </si>
  <si>
    <t>13:10:16</t>
  </si>
  <si>
    <t>13:42:32</t>
  </si>
  <si>
    <t>11196535</t>
  </si>
  <si>
    <t>7:49:16</t>
  </si>
  <si>
    <t>8:13:31</t>
  </si>
  <si>
    <t>11198234</t>
  </si>
  <si>
    <t>15:19:49</t>
  </si>
  <si>
    <t>15:46:13</t>
  </si>
  <si>
    <t>11196181</t>
  </si>
  <si>
    <t>6:41:28</t>
  </si>
  <si>
    <t>7:10:36</t>
  </si>
  <si>
    <t>11198432</t>
  </si>
  <si>
    <t>21:32:59</t>
  </si>
  <si>
    <t>22:24:35</t>
  </si>
  <si>
    <t>11194206</t>
  </si>
  <si>
    <t>3:22:37</t>
  </si>
  <si>
    <t>3:52:18</t>
  </si>
  <si>
    <t>11198261</t>
  </si>
  <si>
    <t>16:00:50</t>
  </si>
  <si>
    <t>16:23:26</t>
  </si>
  <si>
    <t>11198232</t>
  </si>
  <si>
    <t>15:17:44</t>
  </si>
  <si>
    <t>15:44:29</t>
  </si>
  <si>
    <t>136545</t>
  </si>
  <si>
    <t>Brinegar Enterprises</t>
  </si>
  <si>
    <t>LZ- Brinegar-Patrick</t>
  </si>
  <si>
    <t>11195794</t>
  </si>
  <si>
    <t>5:35:48</t>
  </si>
  <si>
    <t>11196129</t>
  </si>
  <si>
    <t>6:35:40</t>
  </si>
  <si>
    <t>7:04:11</t>
  </si>
  <si>
    <t>11198340</t>
  </si>
  <si>
    <t>18:13:05</t>
  </si>
  <si>
    <t>18:36:13</t>
  </si>
  <si>
    <t>11196324</t>
  </si>
  <si>
    <t>7:08:39</t>
  </si>
  <si>
    <t>7:33:10</t>
  </si>
  <si>
    <t>11197624</t>
  </si>
  <si>
    <t>#</t>
  </si>
  <si>
    <t>10:31:43</t>
  </si>
  <si>
    <t>10:59:37</t>
  </si>
  <si>
    <t>11198009</t>
  </si>
  <si>
    <t>12:37:02</t>
  </si>
  <si>
    <t>13:08:42</t>
  </si>
  <si>
    <t>LZ - Bowling - Reamey</t>
  </si>
  <si>
    <t>11198392</t>
  </si>
  <si>
    <t>20:06:52</t>
  </si>
  <si>
    <t>20:30:16</t>
  </si>
  <si>
    <t>11198369</t>
  </si>
  <si>
    <t>19:21:07</t>
  </si>
  <si>
    <t>19:41:55</t>
  </si>
  <si>
    <t>11196462</t>
  </si>
  <si>
    <t>7:37:40</t>
  </si>
  <si>
    <t>7:57:53</t>
  </si>
  <si>
    <t>11196768</t>
  </si>
  <si>
    <t>8:28:13</t>
  </si>
  <si>
    <t>9:19:23</t>
  </si>
  <si>
    <t>11197437</t>
  </si>
  <si>
    <t>10:09:20</t>
  </si>
  <si>
    <t>10:36:03</t>
  </si>
  <si>
    <t>11197838</t>
  </si>
  <si>
    <t>11:23:20</t>
  </si>
  <si>
    <t>12:14:29</t>
  </si>
  <si>
    <t>11198102</t>
  </si>
  <si>
    <t>13:33:02</t>
  </si>
  <si>
    <t>13:56:49</t>
  </si>
  <si>
    <t>11198256</t>
  </si>
  <si>
    <t>15:44:59</t>
  </si>
  <si>
    <t>16:21:17</t>
  </si>
  <si>
    <t>11198322</t>
  </si>
  <si>
    <t>17:34:02</t>
  </si>
  <si>
    <t>18:02:36</t>
  </si>
  <si>
    <t>11197195</t>
  </si>
  <si>
    <t>9:26:25</t>
  </si>
  <si>
    <t>10:12:45</t>
  </si>
  <si>
    <t>11196170</t>
  </si>
  <si>
    <t>6:39:46</t>
  </si>
  <si>
    <t>6:55:59</t>
  </si>
  <si>
    <t>Entry Hours</t>
  </si>
  <si>
    <t>Daily Hours</t>
  </si>
  <si>
    <t>Total Time</t>
  </si>
  <si>
    <t>Total Trucks by Hour</t>
  </si>
  <si>
    <t>Average Time of Weighing by Hour</t>
  </si>
  <si>
    <t>24:26:40</t>
  </si>
  <si>
    <t>24:12:53</t>
  </si>
  <si>
    <t>24:03:56</t>
  </si>
  <si>
    <t>Average Nubmer of Trucks</t>
  </si>
  <si>
    <t>Average Time Unloading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</si>
</sst>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000"/>
    <numFmt numFmtId="165" formatCode="h:mm;@"/>
  </numFmts>
  <fonts count="3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</fills>
  <borders count="9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-0.24994659260841701"/>
      </bottom>
      <diagonal/>
    </border>
  </borders>
  <cellStyleXfs count="6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3" borderId="1" applyNumberFormat="0" applyAlignment="0" applyProtection="0">
      <alignment horizontal="left" vertical="center" indent="1"/>
    </xf>
    <xf numFmtId="0" fontId="1" fillId="2" borderId="2" applyNumberFormat="0" applyAlignment="0" applyProtection="0">
      <alignment horizontal="left" vertical="center" indent="1"/>
    </xf>
    <xf numFmtId="164" fontId="1" fillId="0" borderId="2" applyNumberFormat="0" applyProtection="0">
      <alignment horizontal="right" vertical="center"/>
    </xf>
    <xf numFmtId="164" fontId="2" fillId="0" borderId="5" applyNumberFormat="0" applyProtection="0">
      <alignment horizontal="right" vertical="center"/>
    </xf>
  </cellStyleXfs>
  <cellXfs count="18">
    <xf numFmtId="0" fontId="0" fillId="0" borderId="0" xfId="0"/>
    <xf numFmtId="0" fontId="1" fillId="2" borderId="1" xfId="1" quotePrefix="1" applyNumberFormat="1" applyBorder="1" applyAlignment="1"/>
    <xf numFmtId="0" fontId="1" fillId="2" borderId="1" xfId="1" applyNumberFormat="1" applyBorder="1" applyAlignment="1"/>
    <xf numFmtId="0" fontId="2" fillId="3" borderId="1" xfId="2" quotePrefix="1" applyNumberFormat="1" applyBorder="1" applyAlignment="1"/>
    <xf numFmtId="0" fontId="1" fillId="2" borderId="3" xfId="3" quotePrefix="1" applyNumberFormat="1" applyBorder="1" applyAlignment="1"/>
    <xf numFmtId="0" fontId="1" fillId="2" borderId="2" xfId="3" applyNumberFormat="1" applyAlignment="1"/>
    <xf numFmtId="0" fontId="1" fillId="2" borderId="4" xfId="3" applyNumberFormat="1" applyBorder="1" applyAlignment="1"/>
    <xf numFmtId="0" fontId="1" fillId="0" borderId="2" xfId="4" applyNumberFormat="1">
      <alignment horizontal="right" vertical="center"/>
    </xf>
    <xf numFmtId="0" fontId="1" fillId="0" borderId="4" xfId="4" applyNumberFormat="1" applyBorder="1">
      <alignment horizontal="right" vertical="center"/>
    </xf>
    <xf numFmtId="0" fontId="2" fillId="3" borderId="1" xfId="2" quotePrefix="1" applyNumberFormat="1" applyAlignment="1"/>
    <xf numFmtId="0" fontId="1" fillId="2" borderId="2" xfId="3" quotePrefix="1" applyNumberFormat="1" applyAlignment="1"/>
    <xf numFmtId="0" fontId="2" fillId="3" borderId="1" xfId="2" applyNumberFormat="1" applyBorder="1" applyAlignment="1"/>
    <xf numFmtId="0" fontId="2" fillId="3" borderId="1" xfId="2" applyNumberFormat="1" applyAlignment="1"/>
    <xf numFmtId="49" fontId="2" fillId="0" borderId="5" xfId="5" applyNumberFormat="1">
      <alignment horizontal="right" vertical="center"/>
    </xf>
    <xf numFmtId="49" fontId="2" fillId="0" borderId="6" xfId="5" applyNumberFormat="1" applyBorder="1">
      <alignment horizontal="right" vertical="center"/>
    </xf>
    <xf numFmtId="49" fontId="2" fillId="0" borderId="7" xfId="5" applyNumberFormat="1" applyBorder="1">
      <alignment horizontal="right" vertical="center"/>
    </xf>
    <xf numFmtId="49" fontId="2" fillId="0" borderId="8" xfId="5" applyNumberFormat="1" applyBorder="1">
      <alignment horizontal="right" vertical="center"/>
    </xf>
    <xf numFmtId="165" fontId="0" fillId="0" borderId="0" xfId="0" applyNumberFormat="1"/>
  </cellXfs>
  <cellStyles count="6">
    <cellStyle name="Normal" xfId="0" builtinId="0"/>
    <cellStyle name="SAPDataCell" xfId="5"/>
    <cellStyle name="SAPDataTotalCell" xfId="4"/>
    <cellStyle name="SAPDimensionCell" xfId="1"/>
    <cellStyle name="SAPMemberCell" xfId="2"/>
    <cellStyle name="SAPMemberTotalCell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58"/>
  <sheetViews>
    <sheetView topLeftCell="G1" workbookViewId="0">
      <selection activeCell="S1" sqref="S1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style="17" bestFit="1" customWidth="1"/>
    <col min="19" max="19" width="23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1279</v>
      </c>
      <c r="M1" t="s">
        <v>1277</v>
      </c>
      <c r="O1" t="s">
        <v>1278</v>
      </c>
      <c r="P1" t="s">
        <v>1280</v>
      </c>
      <c r="Q1" t="s">
        <v>1285</v>
      </c>
      <c r="R1" s="17" t="s">
        <v>1281</v>
      </c>
      <c r="S1" t="s">
        <v>1286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1</v>
      </c>
      <c r="P2">
        <f>COUNTIF(M:M,"1")</f>
        <v>1</v>
      </c>
      <c r="Q2">
        <f>AVERAGE($P$2:$P$24)</f>
        <v>5.3913043478260869</v>
      </c>
      <c r="R2" s="17">
        <f>AVERAGEIF(M2:M400,  O2, L2:L400)</f>
        <v>1.5706018518518508E-2</v>
      </c>
      <c r="S2" s="17">
        <f>AVERAGE($R$2:$R$19,$R$21:$R$24)</f>
        <v>1.9657935589359198E-2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2</v>
      </c>
      <c r="P3">
        <f>COUNTIF(M:M,"2")</f>
        <v>3</v>
      </c>
      <c r="Q3">
        <f t="shared" ref="Q3:Q24" si="0">AVERAGE($P$2:$P$24)</f>
        <v>5.3913043478260869</v>
      </c>
      <c r="R3" s="17">
        <f t="shared" ref="R3:R24" si="1">AVERAGEIF(M3:M401,  O3, L3:L401)</f>
        <v>1.3155864197530861E-2</v>
      </c>
      <c r="S3" s="17">
        <f t="shared" ref="S3:S24" si="2">AVERAGE($R$2:$R$19,$R$21:$R$24)</f>
        <v>1.9657935589359198E-2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3</v>
      </c>
      <c r="P4">
        <f>COUNTIF(M:M,"3")</f>
        <v>3</v>
      </c>
      <c r="Q4">
        <f t="shared" si="0"/>
        <v>5.3913043478260869</v>
      </c>
      <c r="R4" s="17">
        <f t="shared" si="1"/>
        <v>1.3341049382716047E-2</v>
      </c>
      <c r="S4" s="17">
        <f t="shared" si="2"/>
        <v>1.9657935589359198E-2</v>
      </c>
    </row>
    <row r="5" spans="1:19" x14ac:dyDescent="0.25">
      <c r="A5" s="11"/>
      <c r="B5" s="12"/>
      <c r="C5" s="12"/>
      <c r="D5" s="12"/>
      <c r="E5" s="12"/>
      <c r="F5" s="12"/>
      <c r="G5" s="9" t="s">
        <v>16</v>
      </c>
      <c r="H5" s="9" t="s">
        <v>17</v>
      </c>
      <c r="I5" s="3" t="s">
        <v>18</v>
      </c>
      <c r="J5" s="13" t="s">
        <v>19</v>
      </c>
      <c r="K5" s="14" t="s">
        <v>20</v>
      </c>
      <c r="L5" s="17">
        <f t="shared" ref="L3:L66" si="3">K5-J5</f>
        <v>1.9976851851851885E-2</v>
      </c>
      <c r="M5">
        <f t="shared" ref="M3:M66" si="4">HOUR(J5)</f>
        <v>5</v>
      </c>
      <c r="O5">
        <v>4</v>
      </c>
      <c r="P5">
        <f>COUNTIF(M:M,"4")</f>
        <v>5</v>
      </c>
      <c r="Q5">
        <f t="shared" si="0"/>
        <v>5.3913043478260869</v>
      </c>
      <c r="R5" s="17">
        <f t="shared" si="1"/>
        <v>1.7347222222222219E-2</v>
      </c>
      <c r="S5" s="17">
        <f t="shared" si="2"/>
        <v>1.9657935589359198E-2</v>
      </c>
    </row>
    <row r="6" spans="1:19" x14ac:dyDescent="0.25">
      <c r="A6" s="11"/>
      <c r="B6" s="12"/>
      <c r="C6" s="12"/>
      <c r="D6" s="12"/>
      <c r="E6" s="12"/>
      <c r="F6" s="12"/>
      <c r="G6" s="9" t="s">
        <v>21</v>
      </c>
      <c r="H6" s="9" t="s">
        <v>17</v>
      </c>
      <c r="I6" s="3" t="s">
        <v>18</v>
      </c>
      <c r="J6" s="13" t="s">
        <v>22</v>
      </c>
      <c r="K6" s="14" t="s">
        <v>23</v>
      </c>
      <c r="L6" s="17">
        <f t="shared" si="3"/>
        <v>1.8969907407407449E-2</v>
      </c>
      <c r="M6">
        <f t="shared" si="4"/>
        <v>12</v>
      </c>
      <c r="O6">
        <v>5</v>
      </c>
      <c r="P6">
        <f>COUNTIF(M:M,"5")</f>
        <v>5</v>
      </c>
      <c r="Q6">
        <f t="shared" si="0"/>
        <v>5.3913043478260869</v>
      </c>
      <c r="R6" s="17">
        <f t="shared" si="1"/>
        <v>1.7650462962962965E-2</v>
      </c>
      <c r="S6" s="17">
        <f t="shared" si="2"/>
        <v>1.9657935589359198E-2</v>
      </c>
    </row>
    <row r="7" spans="1:19" x14ac:dyDescent="0.25">
      <c r="A7" s="11"/>
      <c r="B7" s="12"/>
      <c r="C7" s="9" t="s">
        <v>24</v>
      </c>
      <c r="D7" s="9" t="s">
        <v>25</v>
      </c>
      <c r="E7" s="9" t="s">
        <v>25</v>
      </c>
      <c r="F7" s="9" t="s">
        <v>15</v>
      </c>
      <c r="G7" s="9" t="s">
        <v>26</v>
      </c>
      <c r="H7" s="9" t="s">
        <v>17</v>
      </c>
      <c r="I7" s="3" t="s">
        <v>18</v>
      </c>
      <c r="J7" s="13" t="s">
        <v>27</v>
      </c>
      <c r="K7" s="14" t="s">
        <v>28</v>
      </c>
      <c r="L7" s="17">
        <f t="shared" si="3"/>
        <v>1.4085648148148139E-2</v>
      </c>
      <c r="M7">
        <f t="shared" si="4"/>
        <v>5</v>
      </c>
      <c r="O7">
        <v>6</v>
      </c>
      <c r="P7">
        <f>COUNTIF(M:M,"6")</f>
        <v>8</v>
      </c>
      <c r="Q7">
        <f t="shared" si="0"/>
        <v>5.3913043478260869</v>
      </c>
      <c r="R7" s="17">
        <f t="shared" si="1"/>
        <v>1.5525173611111109E-2</v>
      </c>
      <c r="S7" s="17">
        <f t="shared" si="2"/>
        <v>1.9657935589359198E-2</v>
      </c>
    </row>
    <row r="8" spans="1:19" x14ac:dyDescent="0.25">
      <c r="A8" s="3" t="s">
        <v>29</v>
      </c>
      <c r="B8" s="9" t="s">
        <v>30</v>
      </c>
      <c r="C8" s="10" t="s">
        <v>12</v>
      </c>
      <c r="D8" s="5"/>
      <c r="E8" s="5"/>
      <c r="F8" s="5"/>
      <c r="G8" s="5"/>
      <c r="H8" s="5"/>
      <c r="I8" s="6"/>
      <c r="J8" s="7"/>
      <c r="K8" s="8"/>
      <c r="O8">
        <v>7</v>
      </c>
      <c r="P8">
        <f>COUNTIF(M:M,"7")</f>
        <v>5</v>
      </c>
      <c r="Q8">
        <f t="shared" si="0"/>
        <v>5.3913043478260869</v>
      </c>
      <c r="R8" s="17">
        <f t="shared" si="1"/>
        <v>1.6027777777777762E-2</v>
      </c>
      <c r="S8" s="17">
        <f t="shared" si="2"/>
        <v>1.9657935589359198E-2</v>
      </c>
    </row>
    <row r="9" spans="1:19" x14ac:dyDescent="0.25">
      <c r="A9" s="11"/>
      <c r="B9" s="12"/>
      <c r="C9" s="9" t="s">
        <v>31</v>
      </c>
      <c r="D9" s="9" t="s">
        <v>32</v>
      </c>
      <c r="E9" s="9" t="s">
        <v>32</v>
      </c>
      <c r="F9" s="9" t="s">
        <v>15</v>
      </c>
      <c r="G9" s="9" t="s">
        <v>33</v>
      </c>
      <c r="H9" s="9" t="s">
        <v>17</v>
      </c>
      <c r="I9" s="3" t="s">
        <v>18</v>
      </c>
      <c r="J9" s="13" t="s">
        <v>34</v>
      </c>
      <c r="K9" s="14" t="s">
        <v>35</v>
      </c>
      <c r="L9" s="17">
        <f t="shared" si="3"/>
        <v>1.844907407407409E-2</v>
      </c>
      <c r="M9">
        <f t="shared" si="4"/>
        <v>8</v>
      </c>
      <c r="O9">
        <v>8</v>
      </c>
      <c r="P9">
        <f>COUNTIF(M:M,"8")</f>
        <v>4</v>
      </c>
      <c r="Q9">
        <f t="shared" si="0"/>
        <v>5.3913043478260869</v>
      </c>
      <c r="R9" s="17">
        <f t="shared" si="1"/>
        <v>1.6140046296296312E-2</v>
      </c>
      <c r="S9" s="17">
        <f t="shared" si="2"/>
        <v>1.9657935589359198E-2</v>
      </c>
    </row>
    <row r="10" spans="1:19" x14ac:dyDescent="0.25">
      <c r="A10" s="11"/>
      <c r="B10" s="12"/>
      <c r="C10" s="9" t="s">
        <v>36</v>
      </c>
      <c r="D10" s="9" t="s">
        <v>37</v>
      </c>
      <c r="E10" s="9" t="s">
        <v>37</v>
      </c>
      <c r="F10" s="9" t="s">
        <v>15</v>
      </c>
      <c r="G10" s="9" t="s">
        <v>38</v>
      </c>
      <c r="H10" s="9" t="s">
        <v>17</v>
      </c>
      <c r="I10" s="3" t="s">
        <v>18</v>
      </c>
      <c r="J10" s="13" t="s">
        <v>39</v>
      </c>
      <c r="K10" s="14" t="s">
        <v>40</v>
      </c>
      <c r="L10" s="17">
        <f t="shared" si="3"/>
        <v>2.2303240740740859E-2</v>
      </c>
      <c r="M10">
        <f t="shared" si="4"/>
        <v>16</v>
      </c>
      <c r="O10">
        <v>9</v>
      </c>
      <c r="P10">
        <f>COUNTIF(M:M,"9")</f>
        <v>18</v>
      </c>
      <c r="Q10">
        <f t="shared" si="0"/>
        <v>5.3913043478260869</v>
      </c>
      <c r="R10" s="17">
        <f t="shared" si="1"/>
        <v>3.0805041152263402E-2</v>
      </c>
      <c r="S10" s="17">
        <f t="shared" si="2"/>
        <v>1.9657935589359198E-2</v>
      </c>
    </row>
    <row r="11" spans="1:19" x14ac:dyDescent="0.25">
      <c r="A11" s="11"/>
      <c r="B11" s="12"/>
      <c r="C11" s="9" t="s">
        <v>41</v>
      </c>
      <c r="D11" s="9" t="s">
        <v>42</v>
      </c>
      <c r="E11" s="9" t="s">
        <v>42</v>
      </c>
      <c r="F11" s="9" t="s">
        <v>15</v>
      </c>
      <c r="G11" s="9" t="s">
        <v>43</v>
      </c>
      <c r="H11" s="9" t="s">
        <v>17</v>
      </c>
      <c r="I11" s="3" t="s">
        <v>18</v>
      </c>
      <c r="J11" s="13" t="s">
        <v>44</v>
      </c>
      <c r="K11" s="14" t="s">
        <v>45</v>
      </c>
      <c r="L11" s="17">
        <f t="shared" si="3"/>
        <v>2.5486111111111098E-2</v>
      </c>
      <c r="M11">
        <f t="shared" si="4"/>
        <v>13</v>
      </c>
      <c r="O11">
        <v>10</v>
      </c>
      <c r="P11">
        <f>COUNTIF(M:M,"10")</f>
        <v>8</v>
      </c>
      <c r="Q11">
        <f t="shared" si="0"/>
        <v>5.3913043478260869</v>
      </c>
      <c r="R11" s="17">
        <f t="shared" si="1"/>
        <v>3.9587673611111096E-2</v>
      </c>
      <c r="S11" s="17">
        <f t="shared" si="2"/>
        <v>1.9657935589359198E-2</v>
      </c>
    </row>
    <row r="12" spans="1:19" x14ac:dyDescent="0.25">
      <c r="A12" s="11"/>
      <c r="B12" s="12"/>
      <c r="C12" s="9" t="s">
        <v>46</v>
      </c>
      <c r="D12" s="9" t="s">
        <v>47</v>
      </c>
      <c r="E12" s="10" t="s">
        <v>12</v>
      </c>
      <c r="F12" s="5"/>
      <c r="G12" s="5"/>
      <c r="H12" s="5"/>
      <c r="I12" s="6"/>
      <c r="J12" s="7"/>
      <c r="K12" s="8"/>
      <c r="O12">
        <v>11</v>
      </c>
      <c r="P12">
        <f>COUNTIF(M:M,"11")</f>
        <v>7</v>
      </c>
      <c r="Q12">
        <f t="shared" si="0"/>
        <v>5.3913043478260869</v>
      </c>
      <c r="R12" s="17">
        <f t="shared" si="1"/>
        <v>3.4411375661375657E-2</v>
      </c>
      <c r="S12" s="17">
        <f t="shared" si="2"/>
        <v>1.9657935589359198E-2</v>
      </c>
    </row>
    <row r="13" spans="1:19" x14ac:dyDescent="0.25">
      <c r="A13" s="11"/>
      <c r="B13" s="12"/>
      <c r="C13" s="12"/>
      <c r="D13" s="12"/>
      <c r="E13" s="9" t="s">
        <v>47</v>
      </c>
      <c r="F13" s="9" t="s">
        <v>15</v>
      </c>
      <c r="G13" s="9" t="s">
        <v>48</v>
      </c>
      <c r="H13" s="9" t="s">
        <v>17</v>
      </c>
      <c r="I13" s="3" t="s">
        <v>18</v>
      </c>
      <c r="J13" s="13" t="s">
        <v>49</v>
      </c>
      <c r="K13" s="14" t="s">
        <v>50</v>
      </c>
      <c r="L13" s="17">
        <f t="shared" si="3"/>
        <v>1.460648148148147E-2</v>
      </c>
      <c r="M13">
        <f t="shared" si="4"/>
        <v>6</v>
      </c>
      <c r="O13">
        <v>12</v>
      </c>
      <c r="P13">
        <f>COUNTIF(M:M,"12")</f>
        <v>10</v>
      </c>
      <c r="Q13">
        <f t="shared" si="0"/>
        <v>5.3913043478260869</v>
      </c>
      <c r="R13" s="17">
        <f t="shared" si="1"/>
        <v>3.1931584362139928E-2</v>
      </c>
      <c r="S13" s="17">
        <f t="shared" si="2"/>
        <v>1.9657935589359198E-2</v>
      </c>
    </row>
    <row r="14" spans="1:19" x14ac:dyDescent="0.25">
      <c r="A14" s="11"/>
      <c r="B14" s="12"/>
      <c r="C14" s="12"/>
      <c r="D14" s="12"/>
      <c r="E14" s="9" t="s">
        <v>51</v>
      </c>
      <c r="F14" s="9" t="s">
        <v>15</v>
      </c>
      <c r="G14" s="9" t="s">
        <v>52</v>
      </c>
      <c r="H14" s="9" t="s">
        <v>17</v>
      </c>
      <c r="I14" s="3" t="s">
        <v>18</v>
      </c>
      <c r="J14" s="13" t="s">
        <v>53</v>
      </c>
      <c r="K14" s="14" t="s">
        <v>54</v>
      </c>
      <c r="L14" s="17">
        <f t="shared" si="3"/>
        <v>2.6226851851851807E-2</v>
      </c>
      <c r="M14">
        <f t="shared" si="4"/>
        <v>10</v>
      </c>
      <c r="O14">
        <v>13</v>
      </c>
      <c r="P14">
        <f>COUNTIF(M:M,"13")</f>
        <v>11</v>
      </c>
      <c r="Q14">
        <f t="shared" si="0"/>
        <v>5.3913043478260869</v>
      </c>
      <c r="R14" s="17">
        <f t="shared" si="1"/>
        <v>2.3239583333333334E-2</v>
      </c>
      <c r="S14" s="17">
        <f t="shared" si="2"/>
        <v>1.9657935589359198E-2</v>
      </c>
    </row>
    <row r="15" spans="1:19" x14ac:dyDescent="0.25">
      <c r="A15" s="11"/>
      <c r="B15" s="12"/>
      <c r="C15" s="9" t="s">
        <v>55</v>
      </c>
      <c r="D15" s="9" t="s">
        <v>56</v>
      </c>
      <c r="E15" s="9" t="s">
        <v>56</v>
      </c>
      <c r="F15" s="9" t="s">
        <v>15</v>
      </c>
      <c r="G15" s="9" t="s">
        <v>57</v>
      </c>
      <c r="H15" s="9" t="s">
        <v>17</v>
      </c>
      <c r="I15" s="3" t="s">
        <v>18</v>
      </c>
      <c r="J15" s="13" t="s">
        <v>58</v>
      </c>
      <c r="K15" s="14" t="s">
        <v>59</v>
      </c>
      <c r="L15" s="17">
        <f t="shared" si="3"/>
        <v>1.866898148148155E-2</v>
      </c>
      <c r="M15">
        <f t="shared" si="4"/>
        <v>14</v>
      </c>
      <c r="O15">
        <v>14</v>
      </c>
      <c r="P15">
        <f>COUNTIF(M:M,"14")</f>
        <v>10</v>
      </c>
      <c r="Q15">
        <f t="shared" si="0"/>
        <v>5.3913043478260869</v>
      </c>
      <c r="R15" s="17">
        <f t="shared" si="1"/>
        <v>2.475578703703708E-2</v>
      </c>
      <c r="S15" s="17">
        <f t="shared" si="2"/>
        <v>1.9657935589359198E-2</v>
      </c>
    </row>
    <row r="16" spans="1:19" x14ac:dyDescent="0.25">
      <c r="A16" s="11"/>
      <c r="B16" s="12"/>
      <c r="C16" s="9" t="s">
        <v>60</v>
      </c>
      <c r="D16" s="9" t="s">
        <v>61</v>
      </c>
      <c r="E16" s="9" t="s">
        <v>61</v>
      </c>
      <c r="F16" s="9" t="s">
        <v>15</v>
      </c>
      <c r="G16" s="9" t="s">
        <v>62</v>
      </c>
      <c r="H16" s="9" t="s">
        <v>17</v>
      </c>
      <c r="I16" s="3" t="s">
        <v>18</v>
      </c>
      <c r="J16" s="13" t="s">
        <v>63</v>
      </c>
      <c r="K16" s="14" t="s">
        <v>64</v>
      </c>
      <c r="L16" s="17">
        <f t="shared" si="3"/>
        <v>2.9305555555555585E-2</v>
      </c>
      <c r="M16">
        <f t="shared" si="4"/>
        <v>9</v>
      </c>
      <c r="O16">
        <v>15</v>
      </c>
      <c r="P16">
        <f>COUNTIF(M:M,"15")</f>
        <v>10</v>
      </c>
      <c r="Q16">
        <f t="shared" si="0"/>
        <v>5.3913043478260869</v>
      </c>
      <c r="R16" s="17">
        <f t="shared" si="1"/>
        <v>2.0999999999999984E-2</v>
      </c>
      <c r="S16" s="17">
        <f t="shared" si="2"/>
        <v>1.9657935589359198E-2</v>
      </c>
    </row>
    <row r="17" spans="1:19" x14ac:dyDescent="0.25">
      <c r="A17" s="3" t="s">
        <v>65</v>
      </c>
      <c r="B17" s="9" t="s">
        <v>66</v>
      </c>
      <c r="C17" s="10" t="s">
        <v>12</v>
      </c>
      <c r="D17" s="5"/>
      <c r="E17" s="5"/>
      <c r="F17" s="5"/>
      <c r="G17" s="5"/>
      <c r="H17" s="5"/>
      <c r="I17" s="6"/>
      <c r="J17" s="7"/>
      <c r="K17" s="8"/>
      <c r="O17">
        <v>16</v>
      </c>
      <c r="P17">
        <f>COUNTIF(M:M,"16")</f>
        <v>4</v>
      </c>
      <c r="Q17">
        <f t="shared" si="0"/>
        <v>5.3913043478260869</v>
      </c>
      <c r="R17" s="17">
        <f t="shared" si="1"/>
        <v>2.1277006172839525E-2</v>
      </c>
      <c r="S17" s="17">
        <f t="shared" si="2"/>
        <v>1.9657935589359198E-2</v>
      </c>
    </row>
    <row r="18" spans="1:19" x14ac:dyDescent="0.25">
      <c r="A18" s="11"/>
      <c r="B18" s="12"/>
      <c r="C18" s="9" t="s">
        <v>67</v>
      </c>
      <c r="D18" s="9" t="s">
        <v>68</v>
      </c>
      <c r="E18" s="10" t="s">
        <v>12</v>
      </c>
      <c r="F18" s="5"/>
      <c r="G18" s="5"/>
      <c r="H18" s="5"/>
      <c r="I18" s="6"/>
      <c r="J18" s="7"/>
      <c r="K18" s="8"/>
      <c r="O18">
        <v>17</v>
      </c>
      <c r="P18">
        <f>COUNTIF(M:M,"17")</f>
        <v>3</v>
      </c>
      <c r="Q18">
        <f t="shared" si="0"/>
        <v>5.3913043478260869</v>
      </c>
      <c r="R18" s="17">
        <f t="shared" si="1"/>
        <v>1.2156635802469099E-2</v>
      </c>
      <c r="S18" s="17">
        <f t="shared" si="2"/>
        <v>1.9657935589359198E-2</v>
      </c>
    </row>
    <row r="19" spans="1:19" x14ac:dyDescent="0.25">
      <c r="A19" s="11"/>
      <c r="B19" s="12"/>
      <c r="C19" s="12"/>
      <c r="D19" s="12"/>
      <c r="E19" s="9" t="s">
        <v>68</v>
      </c>
      <c r="F19" s="9" t="s">
        <v>15</v>
      </c>
      <c r="G19" s="10" t="s">
        <v>12</v>
      </c>
      <c r="H19" s="5"/>
      <c r="I19" s="6"/>
      <c r="J19" s="7"/>
      <c r="K19" s="8"/>
      <c r="O19">
        <v>18</v>
      </c>
      <c r="P19">
        <f>COUNTIF(M:M,"18")</f>
        <v>3</v>
      </c>
      <c r="Q19">
        <f t="shared" si="0"/>
        <v>5.3913043478260869</v>
      </c>
      <c r="R19" s="17">
        <f t="shared" si="1"/>
        <v>1.4243827160493846E-2</v>
      </c>
      <c r="S19" s="17">
        <f t="shared" si="2"/>
        <v>1.9657935589359198E-2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69</v>
      </c>
      <c r="H20" s="9" t="s">
        <v>70</v>
      </c>
      <c r="I20" s="3" t="s">
        <v>18</v>
      </c>
      <c r="J20" s="13" t="s">
        <v>71</v>
      </c>
      <c r="K20" s="14" t="s">
        <v>72</v>
      </c>
      <c r="L20" s="17">
        <f t="shared" si="3"/>
        <v>1.2187500000000004E-2</v>
      </c>
      <c r="M20">
        <f t="shared" si="4"/>
        <v>2</v>
      </c>
      <c r="O20">
        <v>19</v>
      </c>
      <c r="P20">
        <f>COUNTIF(M:M,"19")</f>
        <v>0</v>
      </c>
      <c r="Q20">
        <f t="shared" si="0"/>
        <v>5.3913043478260869</v>
      </c>
      <c r="R20" s="17">
        <v>0</v>
      </c>
      <c r="S20" s="17">
        <f t="shared" si="2"/>
        <v>1.9657935589359198E-2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73</v>
      </c>
      <c r="H21" s="9" t="s">
        <v>70</v>
      </c>
      <c r="I21" s="3" t="s">
        <v>18</v>
      </c>
      <c r="J21" s="13" t="s">
        <v>74</v>
      </c>
      <c r="K21" s="14" t="s">
        <v>75</v>
      </c>
      <c r="L21" s="17">
        <f t="shared" si="3"/>
        <v>1.9374999999999976E-2</v>
      </c>
      <c r="M21">
        <f t="shared" si="4"/>
        <v>6</v>
      </c>
      <c r="O21">
        <v>20</v>
      </c>
      <c r="P21">
        <f>COUNTIF(M:M,"20")</f>
        <v>2</v>
      </c>
      <c r="Q21">
        <f t="shared" si="0"/>
        <v>5.3913043478260869</v>
      </c>
      <c r="R21" s="17">
        <f t="shared" si="1"/>
        <v>1.2274305555555587E-2</v>
      </c>
      <c r="S21" s="17">
        <f t="shared" si="2"/>
        <v>1.9657935589359198E-2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76</v>
      </c>
      <c r="H22" s="9" t="s">
        <v>70</v>
      </c>
      <c r="I22" s="3" t="s">
        <v>18</v>
      </c>
      <c r="J22" s="13" t="s">
        <v>77</v>
      </c>
      <c r="K22" s="14" t="s">
        <v>78</v>
      </c>
      <c r="L22" s="17">
        <f t="shared" si="3"/>
        <v>2.0578703703703682E-2</v>
      </c>
      <c r="M22">
        <f t="shared" si="4"/>
        <v>7</v>
      </c>
      <c r="O22">
        <v>21</v>
      </c>
      <c r="P22">
        <f>COUNTIF(M:M,"21")</f>
        <v>1</v>
      </c>
      <c r="Q22">
        <f t="shared" si="0"/>
        <v>5.3913043478260869</v>
      </c>
      <c r="R22" s="17">
        <f t="shared" si="1"/>
        <v>1.2800925925925855E-2</v>
      </c>
      <c r="S22" s="17">
        <f t="shared" si="2"/>
        <v>1.9657935589359198E-2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79</v>
      </c>
      <c r="H23" s="9" t="s">
        <v>70</v>
      </c>
      <c r="I23" s="3" t="s">
        <v>18</v>
      </c>
      <c r="J23" s="13" t="s">
        <v>80</v>
      </c>
      <c r="K23" s="14" t="s">
        <v>81</v>
      </c>
      <c r="L23" s="17">
        <f t="shared" si="3"/>
        <v>3.2858796296296289E-2</v>
      </c>
      <c r="M23">
        <f t="shared" si="4"/>
        <v>9</v>
      </c>
      <c r="O23">
        <v>22</v>
      </c>
      <c r="P23">
        <f>COUNTIF(M:M,"22")</f>
        <v>2</v>
      </c>
      <c r="Q23">
        <f t="shared" si="0"/>
        <v>5.3913043478260869</v>
      </c>
      <c r="R23" s="17">
        <f t="shared" si="1"/>
        <v>1.7384259259259238E-2</v>
      </c>
      <c r="S23" s="17">
        <f t="shared" si="2"/>
        <v>1.9657935589359198E-2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82</v>
      </c>
      <c r="H24" s="9" t="s">
        <v>70</v>
      </c>
      <c r="I24" s="3" t="s">
        <v>18</v>
      </c>
      <c r="J24" s="13" t="s">
        <v>83</v>
      </c>
      <c r="K24" s="14" t="s">
        <v>84</v>
      </c>
      <c r="L24" s="17">
        <f t="shared" si="3"/>
        <v>2.9270833333333357E-2</v>
      </c>
      <c r="M24">
        <f t="shared" si="4"/>
        <v>9</v>
      </c>
      <c r="O24">
        <v>23</v>
      </c>
      <c r="P24">
        <f>COUNTIF(M:M,"23")</f>
        <v>1</v>
      </c>
      <c r="Q24">
        <f t="shared" si="0"/>
        <v>5.3913043478260869</v>
      </c>
      <c r="R24" s="17">
        <f t="shared" si="1"/>
        <v>1.1712962962962981E-2</v>
      </c>
      <c r="S24" s="17">
        <f t="shared" si="2"/>
        <v>1.9657935589359198E-2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85</v>
      </c>
      <c r="H25" s="9" t="s">
        <v>70</v>
      </c>
      <c r="I25" s="3" t="s">
        <v>18</v>
      </c>
      <c r="J25" s="13" t="s">
        <v>86</v>
      </c>
      <c r="K25" s="14" t="s">
        <v>87</v>
      </c>
      <c r="L25" s="17">
        <f t="shared" si="3"/>
        <v>1.8923611111111127E-2</v>
      </c>
      <c r="M25">
        <f t="shared" si="4"/>
        <v>11</v>
      </c>
    </row>
    <row r="26" spans="1:19" x14ac:dyDescent="0.25">
      <c r="A26" s="11"/>
      <c r="B26" s="12"/>
      <c r="C26" s="12"/>
      <c r="D26" s="12"/>
      <c r="E26" s="12"/>
      <c r="F26" s="12"/>
      <c r="G26" s="9" t="s">
        <v>88</v>
      </c>
      <c r="H26" s="9" t="s">
        <v>70</v>
      </c>
      <c r="I26" s="3" t="s">
        <v>18</v>
      </c>
      <c r="J26" s="13" t="s">
        <v>89</v>
      </c>
      <c r="K26" s="14" t="s">
        <v>90</v>
      </c>
      <c r="L26" s="17">
        <f t="shared" si="3"/>
        <v>2.1377314814814863E-2</v>
      </c>
      <c r="M26">
        <f t="shared" si="4"/>
        <v>13</v>
      </c>
    </row>
    <row r="27" spans="1:19" x14ac:dyDescent="0.25">
      <c r="A27" s="11"/>
      <c r="B27" s="12"/>
      <c r="C27" s="12"/>
      <c r="D27" s="12"/>
      <c r="E27" s="12"/>
      <c r="F27" s="12"/>
      <c r="G27" s="9" t="s">
        <v>91</v>
      </c>
      <c r="H27" s="9" t="s">
        <v>70</v>
      </c>
      <c r="I27" s="3" t="s">
        <v>18</v>
      </c>
      <c r="J27" s="13" t="s">
        <v>92</v>
      </c>
      <c r="K27" s="14" t="s">
        <v>93</v>
      </c>
      <c r="L27" s="17">
        <f t="shared" si="3"/>
        <v>1.2488425925925917E-2</v>
      </c>
      <c r="M27">
        <f t="shared" si="4"/>
        <v>17</v>
      </c>
    </row>
    <row r="28" spans="1:19" x14ac:dyDescent="0.25">
      <c r="A28" s="11"/>
      <c r="B28" s="12"/>
      <c r="C28" s="12"/>
      <c r="D28" s="12"/>
      <c r="E28" s="12"/>
      <c r="F28" s="12"/>
      <c r="G28" s="9" t="s">
        <v>94</v>
      </c>
      <c r="H28" s="9" t="s">
        <v>70</v>
      </c>
      <c r="I28" s="3" t="s">
        <v>18</v>
      </c>
      <c r="J28" s="13" t="s">
        <v>95</v>
      </c>
      <c r="K28" s="14" t="s">
        <v>96</v>
      </c>
      <c r="L28" s="17">
        <f t="shared" si="3"/>
        <v>1.2106481481481413E-2</v>
      </c>
      <c r="M28">
        <f t="shared" si="4"/>
        <v>20</v>
      </c>
    </row>
    <row r="29" spans="1:19" x14ac:dyDescent="0.25">
      <c r="A29" s="11"/>
      <c r="B29" s="12"/>
      <c r="C29" s="12"/>
      <c r="D29" s="12"/>
      <c r="E29" s="12"/>
      <c r="F29" s="12"/>
      <c r="G29" s="9" t="s">
        <v>97</v>
      </c>
      <c r="H29" s="9" t="s">
        <v>70</v>
      </c>
      <c r="I29" s="3" t="s">
        <v>18</v>
      </c>
      <c r="J29" s="13" t="s">
        <v>98</v>
      </c>
      <c r="K29" s="14" t="s">
        <v>99</v>
      </c>
      <c r="L29" s="17">
        <f t="shared" si="3"/>
        <v>2.5439814814814832E-2</v>
      </c>
      <c r="M29">
        <f t="shared" si="4"/>
        <v>22</v>
      </c>
    </row>
    <row r="30" spans="1:19" x14ac:dyDescent="0.25">
      <c r="A30" s="11"/>
      <c r="B30" s="12"/>
      <c r="C30" s="12"/>
      <c r="D30" s="12"/>
      <c r="E30" s="9" t="s">
        <v>100</v>
      </c>
      <c r="F30" s="9" t="s">
        <v>15</v>
      </c>
      <c r="G30" s="10" t="s">
        <v>12</v>
      </c>
      <c r="H30" s="5"/>
      <c r="I30" s="6"/>
      <c r="J30" s="7"/>
      <c r="K30" s="8"/>
    </row>
    <row r="31" spans="1:19" x14ac:dyDescent="0.25">
      <c r="A31" s="11"/>
      <c r="B31" s="12"/>
      <c r="C31" s="12"/>
      <c r="D31" s="12"/>
      <c r="E31" s="12"/>
      <c r="F31" s="12"/>
      <c r="G31" s="9" t="s">
        <v>101</v>
      </c>
      <c r="H31" s="9" t="s">
        <v>102</v>
      </c>
      <c r="I31" s="3" t="s">
        <v>18</v>
      </c>
      <c r="J31" s="13" t="s">
        <v>103</v>
      </c>
      <c r="K31" s="14" t="s">
        <v>104</v>
      </c>
      <c r="L31" s="17">
        <f t="shared" si="3"/>
        <v>1.4282407407407396E-2</v>
      </c>
      <c r="M31">
        <f t="shared" si="4"/>
        <v>2</v>
      </c>
    </row>
    <row r="32" spans="1:19" x14ac:dyDescent="0.25">
      <c r="A32" s="11"/>
      <c r="B32" s="12"/>
      <c r="C32" s="12"/>
      <c r="D32" s="12"/>
      <c r="E32" s="12"/>
      <c r="F32" s="12"/>
      <c r="G32" s="9" t="s">
        <v>105</v>
      </c>
      <c r="H32" s="9" t="s">
        <v>102</v>
      </c>
      <c r="I32" s="3" t="s">
        <v>18</v>
      </c>
      <c r="J32" s="13" t="s">
        <v>106</v>
      </c>
      <c r="K32" s="14" t="s">
        <v>107</v>
      </c>
      <c r="L32" s="17">
        <f t="shared" si="3"/>
        <v>2.1458333333333329E-2</v>
      </c>
      <c r="M32">
        <f t="shared" si="4"/>
        <v>5</v>
      </c>
    </row>
    <row r="33" spans="1:13" x14ac:dyDescent="0.25">
      <c r="A33" s="11"/>
      <c r="B33" s="12"/>
      <c r="C33" s="12"/>
      <c r="D33" s="12"/>
      <c r="E33" s="12"/>
      <c r="F33" s="12"/>
      <c r="G33" s="9" t="s">
        <v>108</v>
      </c>
      <c r="H33" s="9" t="s">
        <v>102</v>
      </c>
      <c r="I33" s="3" t="s">
        <v>18</v>
      </c>
      <c r="J33" s="13" t="s">
        <v>109</v>
      </c>
      <c r="K33" s="14" t="s">
        <v>110</v>
      </c>
      <c r="L33" s="17">
        <f t="shared" si="3"/>
        <v>2.5740740740740731E-2</v>
      </c>
      <c r="M33">
        <f t="shared" si="4"/>
        <v>9</v>
      </c>
    </row>
    <row r="34" spans="1:13" x14ac:dyDescent="0.25">
      <c r="A34" s="11"/>
      <c r="B34" s="12"/>
      <c r="C34" s="12"/>
      <c r="D34" s="12"/>
      <c r="E34" s="12"/>
      <c r="F34" s="12"/>
      <c r="G34" s="9" t="s">
        <v>111</v>
      </c>
      <c r="H34" s="9" t="s">
        <v>102</v>
      </c>
      <c r="I34" s="3" t="s">
        <v>18</v>
      </c>
      <c r="J34" s="13" t="s">
        <v>112</v>
      </c>
      <c r="K34" s="14" t="s">
        <v>113</v>
      </c>
      <c r="L34" s="17">
        <f t="shared" si="3"/>
        <v>2.1585648148148118E-2</v>
      </c>
      <c r="M34">
        <f t="shared" si="4"/>
        <v>13</v>
      </c>
    </row>
    <row r="35" spans="1:13" x14ac:dyDescent="0.25">
      <c r="A35" s="11"/>
      <c r="B35" s="12"/>
      <c r="C35" s="9" t="s">
        <v>114</v>
      </c>
      <c r="D35" s="9" t="s">
        <v>115</v>
      </c>
      <c r="E35" s="9" t="s">
        <v>115</v>
      </c>
      <c r="F35" s="9" t="s">
        <v>15</v>
      </c>
      <c r="G35" s="10" t="s">
        <v>12</v>
      </c>
      <c r="H35" s="5"/>
      <c r="I35" s="6"/>
      <c r="J35" s="7"/>
      <c r="K35" s="8"/>
    </row>
    <row r="36" spans="1:13" x14ac:dyDescent="0.25">
      <c r="A36" s="11"/>
      <c r="B36" s="12"/>
      <c r="C36" s="12"/>
      <c r="D36" s="12"/>
      <c r="E36" s="12"/>
      <c r="F36" s="12"/>
      <c r="G36" s="9" t="s">
        <v>116</v>
      </c>
      <c r="H36" s="9" t="s">
        <v>70</v>
      </c>
      <c r="I36" s="3" t="s">
        <v>18</v>
      </c>
      <c r="J36" s="13" t="s">
        <v>117</v>
      </c>
      <c r="K36" s="14" t="s">
        <v>118</v>
      </c>
      <c r="L36" s="17">
        <f t="shared" si="3"/>
        <v>1.5543981481481478E-2</v>
      </c>
      <c r="M36">
        <f t="shared" si="4"/>
        <v>4</v>
      </c>
    </row>
    <row r="37" spans="1:13" x14ac:dyDescent="0.25">
      <c r="A37" s="11"/>
      <c r="B37" s="12"/>
      <c r="C37" s="12"/>
      <c r="D37" s="12"/>
      <c r="E37" s="12"/>
      <c r="F37" s="12"/>
      <c r="G37" s="9" t="s">
        <v>119</v>
      </c>
      <c r="H37" s="9" t="s">
        <v>70</v>
      </c>
      <c r="I37" s="3" t="s">
        <v>18</v>
      </c>
      <c r="J37" s="13" t="s">
        <v>120</v>
      </c>
      <c r="K37" s="14" t="s">
        <v>121</v>
      </c>
      <c r="L37" s="17">
        <f t="shared" si="3"/>
        <v>2.5219907407407427E-2</v>
      </c>
      <c r="M37">
        <f t="shared" si="4"/>
        <v>9</v>
      </c>
    </row>
    <row r="38" spans="1:13" x14ac:dyDescent="0.25">
      <c r="A38" s="11"/>
      <c r="B38" s="12"/>
      <c r="C38" s="12"/>
      <c r="D38" s="12"/>
      <c r="E38" s="12"/>
      <c r="F38" s="12"/>
      <c r="G38" s="9" t="s">
        <v>122</v>
      </c>
      <c r="H38" s="9" t="s">
        <v>70</v>
      </c>
      <c r="I38" s="3" t="s">
        <v>18</v>
      </c>
      <c r="J38" s="13" t="s">
        <v>123</v>
      </c>
      <c r="K38" s="14" t="s">
        <v>124</v>
      </c>
      <c r="L38" s="17">
        <f t="shared" si="3"/>
        <v>1.4421296296296293E-2</v>
      </c>
      <c r="M38">
        <f t="shared" si="4"/>
        <v>12</v>
      </c>
    </row>
    <row r="39" spans="1:13" x14ac:dyDescent="0.25">
      <c r="A39" s="11"/>
      <c r="B39" s="12"/>
      <c r="C39" s="12"/>
      <c r="D39" s="12"/>
      <c r="E39" s="12"/>
      <c r="F39" s="12"/>
      <c r="G39" s="9" t="s">
        <v>125</v>
      </c>
      <c r="H39" s="9" t="s">
        <v>70</v>
      </c>
      <c r="I39" s="3" t="s">
        <v>18</v>
      </c>
      <c r="J39" s="13" t="s">
        <v>126</v>
      </c>
      <c r="K39" s="14" t="s">
        <v>127</v>
      </c>
      <c r="L39" s="17">
        <f t="shared" si="3"/>
        <v>2.0729166666666687E-2</v>
      </c>
      <c r="M39">
        <f t="shared" si="4"/>
        <v>14</v>
      </c>
    </row>
    <row r="40" spans="1:13" x14ac:dyDescent="0.25">
      <c r="A40" s="11"/>
      <c r="B40" s="12"/>
      <c r="C40" s="9" t="s">
        <v>128</v>
      </c>
      <c r="D40" s="9" t="s">
        <v>129</v>
      </c>
      <c r="E40" s="9" t="s">
        <v>130</v>
      </c>
      <c r="F40" s="9" t="s">
        <v>15</v>
      </c>
      <c r="G40" s="9" t="s">
        <v>131</v>
      </c>
      <c r="H40" s="9" t="s">
        <v>102</v>
      </c>
      <c r="I40" s="3" t="s">
        <v>18</v>
      </c>
      <c r="J40" s="13" t="s">
        <v>132</v>
      </c>
      <c r="K40" s="14" t="s">
        <v>133</v>
      </c>
      <c r="L40" s="17">
        <f t="shared" si="3"/>
        <v>2.5914351851851869E-2</v>
      </c>
      <c r="M40">
        <f t="shared" si="4"/>
        <v>12</v>
      </c>
    </row>
    <row r="41" spans="1:13" x14ac:dyDescent="0.25">
      <c r="A41" s="11"/>
      <c r="B41" s="12"/>
      <c r="C41" s="9" t="s">
        <v>134</v>
      </c>
      <c r="D41" s="9" t="s">
        <v>135</v>
      </c>
      <c r="E41" s="9" t="s">
        <v>135</v>
      </c>
      <c r="F41" s="9" t="s">
        <v>15</v>
      </c>
      <c r="G41" s="9" t="s">
        <v>136</v>
      </c>
      <c r="H41" s="9" t="s">
        <v>70</v>
      </c>
      <c r="I41" s="3" t="s">
        <v>18</v>
      </c>
      <c r="J41" s="13" t="s">
        <v>137</v>
      </c>
      <c r="K41" s="14" t="s">
        <v>138</v>
      </c>
      <c r="L41" s="17">
        <f t="shared" si="3"/>
        <v>1.2986111111111115E-2</v>
      </c>
      <c r="M41">
        <f t="shared" si="4"/>
        <v>3</v>
      </c>
    </row>
    <row r="42" spans="1:13" x14ac:dyDescent="0.25">
      <c r="A42" s="11"/>
      <c r="B42" s="12"/>
      <c r="C42" s="9" t="s">
        <v>139</v>
      </c>
      <c r="D42" s="9" t="s">
        <v>140</v>
      </c>
      <c r="E42" s="9" t="s">
        <v>141</v>
      </c>
      <c r="F42" s="9" t="s">
        <v>15</v>
      </c>
      <c r="G42" s="9" t="s">
        <v>142</v>
      </c>
      <c r="H42" s="9" t="s">
        <v>102</v>
      </c>
      <c r="I42" s="3" t="s">
        <v>18</v>
      </c>
      <c r="J42" s="13" t="s">
        <v>143</v>
      </c>
      <c r="K42" s="14" t="s">
        <v>144</v>
      </c>
      <c r="L42" s="17">
        <f t="shared" si="3"/>
        <v>2.3587962962962949E-2</v>
      </c>
      <c r="M42">
        <f t="shared" si="4"/>
        <v>15</v>
      </c>
    </row>
    <row r="43" spans="1:13" x14ac:dyDescent="0.25">
      <c r="A43" s="11"/>
      <c r="B43" s="12"/>
      <c r="C43" s="9" t="s">
        <v>46</v>
      </c>
      <c r="D43" s="9" t="s">
        <v>47</v>
      </c>
      <c r="E43" s="10" t="s">
        <v>12</v>
      </c>
      <c r="F43" s="5"/>
      <c r="G43" s="5"/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9" t="s">
        <v>47</v>
      </c>
      <c r="F44" s="9" t="s">
        <v>15</v>
      </c>
      <c r="G44" s="10" t="s">
        <v>12</v>
      </c>
      <c r="H44" s="5"/>
      <c r="I44" s="6"/>
      <c r="J44" s="7"/>
      <c r="K44" s="8"/>
    </row>
    <row r="45" spans="1:13" x14ac:dyDescent="0.25">
      <c r="A45" s="11"/>
      <c r="B45" s="12"/>
      <c r="C45" s="12"/>
      <c r="D45" s="12"/>
      <c r="E45" s="12"/>
      <c r="F45" s="12"/>
      <c r="G45" s="9" t="s">
        <v>145</v>
      </c>
      <c r="H45" s="9" t="s">
        <v>70</v>
      </c>
      <c r="I45" s="3" t="s">
        <v>18</v>
      </c>
      <c r="J45" s="13" t="s">
        <v>146</v>
      </c>
      <c r="K45" s="14" t="s">
        <v>147</v>
      </c>
      <c r="L45" s="17">
        <f t="shared" si="3"/>
        <v>1.2997685185185182E-2</v>
      </c>
      <c r="M45">
        <f t="shared" si="4"/>
        <v>2</v>
      </c>
    </row>
    <row r="46" spans="1:13" x14ac:dyDescent="0.25">
      <c r="A46" s="11"/>
      <c r="B46" s="12"/>
      <c r="C46" s="12"/>
      <c r="D46" s="12"/>
      <c r="E46" s="12"/>
      <c r="F46" s="12"/>
      <c r="G46" s="9" t="s">
        <v>148</v>
      </c>
      <c r="H46" s="9" t="s">
        <v>70</v>
      </c>
      <c r="I46" s="3" t="s">
        <v>18</v>
      </c>
      <c r="J46" s="13" t="s">
        <v>149</v>
      </c>
      <c r="K46" s="14" t="s">
        <v>150</v>
      </c>
      <c r="L46" s="17">
        <f t="shared" si="3"/>
        <v>1.3888888888888867E-2</v>
      </c>
      <c r="M46">
        <f t="shared" si="4"/>
        <v>3</v>
      </c>
    </row>
    <row r="47" spans="1:13" x14ac:dyDescent="0.25">
      <c r="A47" s="11"/>
      <c r="B47" s="12"/>
      <c r="C47" s="12"/>
      <c r="D47" s="12"/>
      <c r="E47" s="12"/>
      <c r="F47" s="12"/>
      <c r="G47" s="9" t="s">
        <v>151</v>
      </c>
      <c r="H47" s="9" t="s">
        <v>70</v>
      </c>
      <c r="I47" s="3" t="s">
        <v>18</v>
      </c>
      <c r="J47" s="13" t="s">
        <v>152</v>
      </c>
      <c r="K47" s="14" t="s">
        <v>153</v>
      </c>
      <c r="L47" s="17">
        <f t="shared" si="3"/>
        <v>1.9571759259259247E-2</v>
      </c>
      <c r="M47">
        <f t="shared" si="4"/>
        <v>7</v>
      </c>
    </row>
    <row r="48" spans="1:13" x14ac:dyDescent="0.25">
      <c r="A48" s="11"/>
      <c r="B48" s="12"/>
      <c r="C48" s="12"/>
      <c r="D48" s="12"/>
      <c r="E48" s="12"/>
      <c r="F48" s="12"/>
      <c r="G48" s="9" t="s">
        <v>154</v>
      </c>
      <c r="H48" s="9" t="s">
        <v>70</v>
      </c>
      <c r="I48" s="3" t="s">
        <v>18</v>
      </c>
      <c r="J48" s="13" t="s">
        <v>155</v>
      </c>
      <c r="K48" s="14" t="s">
        <v>156</v>
      </c>
      <c r="L48" s="17">
        <f t="shared" si="3"/>
        <v>1.8796296296296311E-2</v>
      </c>
      <c r="M48">
        <f t="shared" si="4"/>
        <v>12</v>
      </c>
    </row>
    <row r="49" spans="1:13" x14ac:dyDescent="0.25">
      <c r="A49" s="11"/>
      <c r="B49" s="12"/>
      <c r="C49" s="12"/>
      <c r="D49" s="12"/>
      <c r="E49" s="9" t="s">
        <v>51</v>
      </c>
      <c r="F49" s="9" t="s">
        <v>15</v>
      </c>
      <c r="G49" s="10" t="s">
        <v>12</v>
      </c>
      <c r="H49" s="5"/>
      <c r="I49" s="6"/>
      <c r="J49" s="7"/>
      <c r="K49" s="8"/>
    </row>
    <row r="50" spans="1:13" x14ac:dyDescent="0.25">
      <c r="A50" s="11"/>
      <c r="B50" s="12"/>
      <c r="C50" s="12"/>
      <c r="D50" s="12"/>
      <c r="E50" s="12"/>
      <c r="F50" s="12"/>
      <c r="G50" s="9" t="s">
        <v>157</v>
      </c>
      <c r="H50" s="9" t="s">
        <v>70</v>
      </c>
      <c r="I50" s="3" t="s">
        <v>18</v>
      </c>
      <c r="J50" s="13" t="s">
        <v>158</v>
      </c>
      <c r="K50" s="14" t="s">
        <v>159</v>
      </c>
      <c r="L50" s="17">
        <f t="shared" si="3"/>
        <v>1.8125000000000058E-2</v>
      </c>
      <c r="M50">
        <f t="shared" si="4"/>
        <v>6</v>
      </c>
    </row>
    <row r="51" spans="1:13" x14ac:dyDescent="0.25">
      <c r="A51" s="11"/>
      <c r="B51" s="12"/>
      <c r="C51" s="12"/>
      <c r="D51" s="12"/>
      <c r="E51" s="12"/>
      <c r="F51" s="12"/>
      <c r="G51" s="9" t="s">
        <v>160</v>
      </c>
      <c r="H51" s="9" t="s">
        <v>70</v>
      </c>
      <c r="I51" s="3" t="s">
        <v>18</v>
      </c>
      <c r="J51" s="13" t="s">
        <v>161</v>
      </c>
      <c r="K51" s="14" t="s">
        <v>162</v>
      </c>
      <c r="L51" s="17">
        <f t="shared" si="3"/>
        <v>1.7592592592592604E-2</v>
      </c>
      <c r="M51">
        <f t="shared" si="4"/>
        <v>11</v>
      </c>
    </row>
    <row r="52" spans="1:13" x14ac:dyDescent="0.25">
      <c r="A52" s="11"/>
      <c r="B52" s="12"/>
      <c r="C52" s="12"/>
      <c r="D52" s="12"/>
      <c r="E52" s="12"/>
      <c r="F52" s="12"/>
      <c r="G52" s="9" t="s">
        <v>163</v>
      </c>
      <c r="H52" s="9" t="s">
        <v>70</v>
      </c>
      <c r="I52" s="3" t="s">
        <v>18</v>
      </c>
      <c r="J52" s="13" t="s">
        <v>164</v>
      </c>
      <c r="K52" s="14" t="s">
        <v>165</v>
      </c>
      <c r="L52" s="17">
        <f t="shared" si="3"/>
        <v>1.2974537037036993E-2</v>
      </c>
      <c r="M52">
        <f t="shared" si="4"/>
        <v>17</v>
      </c>
    </row>
    <row r="53" spans="1:13" x14ac:dyDescent="0.25">
      <c r="A53" s="11"/>
      <c r="B53" s="12"/>
      <c r="C53" s="12"/>
      <c r="D53" s="12"/>
      <c r="E53" s="12"/>
      <c r="F53" s="12"/>
      <c r="G53" s="9" t="s">
        <v>166</v>
      </c>
      <c r="H53" s="9" t="s">
        <v>70</v>
      </c>
      <c r="I53" s="3" t="s">
        <v>18</v>
      </c>
      <c r="J53" s="13" t="s">
        <v>167</v>
      </c>
      <c r="K53" s="14" t="s">
        <v>168</v>
      </c>
      <c r="L53" s="17">
        <f t="shared" si="3"/>
        <v>1.2800925925925855E-2</v>
      </c>
      <c r="M53">
        <f t="shared" si="4"/>
        <v>21</v>
      </c>
    </row>
    <row r="54" spans="1:13" x14ac:dyDescent="0.25">
      <c r="A54" s="11"/>
      <c r="B54" s="12"/>
      <c r="C54" s="9" t="s">
        <v>169</v>
      </c>
      <c r="D54" s="9" t="s">
        <v>170</v>
      </c>
      <c r="E54" s="9" t="s">
        <v>170</v>
      </c>
      <c r="F54" s="9" t="s">
        <v>15</v>
      </c>
      <c r="G54" s="9" t="s">
        <v>171</v>
      </c>
      <c r="H54" s="9" t="s">
        <v>70</v>
      </c>
      <c r="I54" s="3" t="s">
        <v>18</v>
      </c>
      <c r="J54" s="13" t="s">
        <v>172</v>
      </c>
      <c r="K54" s="14" t="s">
        <v>173</v>
      </c>
      <c r="L54" s="17">
        <f t="shared" si="3"/>
        <v>4.0902777777777732E-2</v>
      </c>
      <c r="M54">
        <f t="shared" si="4"/>
        <v>12</v>
      </c>
    </row>
    <row r="55" spans="1:13" x14ac:dyDescent="0.25">
      <c r="A55" s="11"/>
      <c r="B55" s="12"/>
      <c r="C55" s="9" t="s">
        <v>174</v>
      </c>
      <c r="D55" s="9" t="s">
        <v>175</v>
      </c>
      <c r="E55" s="9" t="s">
        <v>175</v>
      </c>
      <c r="F55" s="9" t="s">
        <v>15</v>
      </c>
      <c r="G55" s="9" t="s">
        <v>176</v>
      </c>
      <c r="H55" s="9" t="s">
        <v>70</v>
      </c>
      <c r="I55" s="3" t="s">
        <v>18</v>
      </c>
      <c r="J55" s="13" t="s">
        <v>177</v>
      </c>
      <c r="K55" s="14" t="s">
        <v>178</v>
      </c>
      <c r="L55" s="17">
        <f t="shared" si="3"/>
        <v>2.9247685185185224E-2</v>
      </c>
      <c r="M55">
        <f t="shared" si="4"/>
        <v>10</v>
      </c>
    </row>
    <row r="56" spans="1:13" x14ac:dyDescent="0.25">
      <c r="A56" s="11"/>
      <c r="B56" s="12"/>
      <c r="C56" s="9" t="s">
        <v>179</v>
      </c>
      <c r="D56" s="9" t="s">
        <v>180</v>
      </c>
      <c r="E56" s="9" t="s">
        <v>180</v>
      </c>
      <c r="F56" s="9" t="s">
        <v>15</v>
      </c>
      <c r="G56" s="9" t="s">
        <v>181</v>
      </c>
      <c r="H56" s="9" t="s">
        <v>70</v>
      </c>
      <c r="I56" s="3" t="s">
        <v>18</v>
      </c>
      <c r="J56" s="13" t="s">
        <v>182</v>
      </c>
      <c r="K56" s="14" t="s">
        <v>183</v>
      </c>
      <c r="L56" s="17">
        <f t="shared" si="3"/>
        <v>2.6793981481481488E-2</v>
      </c>
      <c r="M56">
        <f t="shared" si="4"/>
        <v>15</v>
      </c>
    </row>
    <row r="57" spans="1:13" x14ac:dyDescent="0.25">
      <c r="A57" s="11"/>
      <c r="B57" s="12"/>
      <c r="C57" s="9" t="s">
        <v>184</v>
      </c>
      <c r="D57" s="9" t="s">
        <v>185</v>
      </c>
      <c r="E57" s="9" t="s">
        <v>185</v>
      </c>
      <c r="F57" s="9" t="s">
        <v>15</v>
      </c>
      <c r="G57" s="9" t="s">
        <v>186</v>
      </c>
      <c r="H57" s="9" t="s">
        <v>70</v>
      </c>
      <c r="I57" s="3" t="s">
        <v>18</v>
      </c>
      <c r="J57" s="13" t="s">
        <v>187</v>
      </c>
      <c r="K57" s="14" t="s">
        <v>188</v>
      </c>
      <c r="L57" s="17">
        <f t="shared" si="3"/>
        <v>3.1782407407407454E-2</v>
      </c>
      <c r="M57">
        <f t="shared" si="4"/>
        <v>13</v>
      </c>
    </row>
    <row r="58" spans="1:13" x14ac:dyDescent="0.25">
      <c r="A58" s="3" t="s">
        <v>189</v>
      </c>
      <c r="B58" s="9" t="s">
        <v>190</v>
      </c>
      <c r="C58" s="10" t="s">
        <v>12</v>
      </c>
      <c r="D58" s="5"/>
      <c r="E58" s="5"/>
      <c r="F58" s="5"/>
      <c r="G58" s="5"/>
      <c r="H58" s="5"/>
      <c r="I58" s="6"/>
      <c r="J58" s="7"/>
      <c r="K58" s="8"/>
    </row>
    <row r="59" spans="1:13" x14ac:dyDescent="0.25">
      <c r="A59" s="11"/>
      <c r="B59" s="12"/>
      <c r="C59" s="9" t="s">
        <v>191</v>
      </c>
      <c r="D59" s="9" t="s">
        <v>192</v>
      </c>
      <c r="E59" s="9" t="s">
        <v>192</v>
      </c>
      <c r="F59" s="9" t="s">
        <v>15</v>
      </c>
      <c r="G59" s="10" t="s">
        <v>12</v>
      </c>
      <c r="H59" s="5"/>
      <c r="I59" s="6"/>
      <c r="J59" s="7"/>
      <c r="K59" s="8"/>
    </row>
    <row r="60" spans="1:13" x14ac:dyDescent="0.25">
      <c r="A60" s="11"/>
      <c r="B60" s="12"/>
      <c r="C60" s="12"/>
      <c r="D60" s="12"/>
      <c r="E60" s="12"/>
      <c r="F60" s="12"/>
      <c r="G60" s="9" t="s">
        <v>193</v>
      </c>
      <c r="H60" s="9" t="s">
        <v>70</v>
      </c>
      <c r="I60" s="3" t="s">
        <v>18</v>
      </c>
      <c r="J60" s="13" t="s">
        <v>194</v>
      </c>
      <c r="K60" s="14" t="s">
        <v>195</v>
      </c>
      <c r="L60" s="17">
        <f t="shared" si="3"/>
        <v>1.2349537037037062E-2</v>
      </c>
      <c r="M60">
        <f t="shared" si="4"/>
        <v>5</v>
      </c>
    </row>
    <row r="61" spans="1:13" x14ac:dyDescent="0.25">
      <c r="A61" s="11"/>
      <c r="B61" s="12"/>
      <c r="C61" s="12"/>
      <c r="D61" s="12"/>
      <c r="E61" s="12"/>
      <c r="F61" s="12"/>
      <c r="G61" s="9" t="s">
        <v>196</v>
      </c>
      <c r="H61" s="9" t="s">
        <v>70</v>
      </c>
      <c r="I61" s="3" t="s">
        <v>18</v>
      </c>
      <c r="J61" s="13" t="s">
        <v>197</v>
      </c>
      <c r="K61" s="14" t="s">
        <v>198</v>
      </c>
      <c r="L61" s="17">
        <f t="shared" si="3"/>
        <v>3.4675925925925943E-2</v>
      </c>
      <c r="M61">
        <f t="shared" si="4"/>
        <v>11</v>
      </c>
    </row>
    <row r="62" spans="1:13" x14ac:dyDescent="0.25">
      <c r="A62" s="11"/>
      <c r="B62" s="12"/>
      <c r="C62" s="12"/>
      <c r="D62" s="12"/>
      <c r="E62" s="12"/>
      <c r="F62" s="12"/>
      <c r="G62" s="9" t="s">
        <v>199</v>
      </c>
      <c r="H62" s="9" t="s">
        <v>70</v>
      </c>
      <c r="I62" s="3" t="s">
        <v>18</v>
      </c>
      <c r="J62" s="13" t="s">
        <v>200</v>
      </c>
      <c r="K62" s="14" t="s">
        <v>201</v>
      </c>
      <c r="L62" s="17">
        <f t="shared" si="3"/>
        <v>2.7071759259259309E-2</v>
      </c>
      <c r="M62">
        <f t="shared" si="4"/>
        <v>14</v>
      </c>
    </row>
    <row r="63" spans="1:13" x14ac:dyDescent="0.25">
      <c r="A63" s="11"/>
      <c r="B63" s="12"/>
      <c r="C63" s="12"/>
      <c r="D63" s="12"/>
      <c r="E63" s="12"/>
      <c r="F63" s="12"/>
      <c r="G63" s="9" t="s">
        <v>202</v>
      </c>
      <c r="H63" s="9" t="s">
        <v>70</v>
      </c>
      <c r="I63" s="3" t="s">
        <v>18</v>
      </c>
      <c r="J63" s="13" t="s">
        <v>203</v>
      </c>
      <c r="K63" s="14" t="s">
        <v>204</v>
      </c>
      <c r="L63" s="17">
        <f t="shared" si="3"/>
        <v>1.1006944444444389E-2</v>
      </c>
      <c r="M63">
        <f t="shared" si="4"/>
        <v>17</v>
      </c>
    </row>
    <row r="64" spans="1:13" x14ac:dyDescent="0.25">
      <c r="A64" s="11"/>
      <c r="B64" s="12"/>
      <c r="C64" s="9" t="s">
        <v>67</v>
      </c>
      <c r="D64" s="9" t="s">
        <v>68</v>
      </c>
      <c r="E64" s="9" t="s">
        <v>68</v>
      </c>
      <c r="F64" s="9" t="s">
        <v>15</v>
      </c>
      <c r="G64" s="10" t="s">
        <v>12</v>
      </c>
      <c r="H64" s="5"/>
      <c r="I64" s="6"/>
      <c r="J64" s="7"/>
      <c r="K64" s="8"/>
    </row>
    <row r="65" spans="1:13" x14ac:dyDescent="0.25">
      <c r="A65" s="11"/>
      <c r="B65" s="12"/>
      <c r="C65" s="12"/>
      <c r="D65" s="12"/>
      <c r="E65" s="12"/>
      <c r="F65" s="12"/>
      <c r="G65" s="9" t="s">
        <v>205</v>
      </c>
      <c r="H65" s="9" t="s">
        <v>70</v>
      </c>
      <c r="I65" s="3" t="s">
        <v>18</v>
      </c>
      <c r="J65" s="13" t="s">
        <v>75</v>
      </c>
      <c r="K65" s="14" t="s">
        <v>206</v>
      </c>
      <c r="L65" s="17">
        <f t="shared" si="3"/>
        <v>1.1840277777777797E-2</v>
      </c>
      <c r="M65">
        <f t="shared" si="4"/>
        <v>6</v>
      </c>
    </row>
    <row r="66" spans="1:13" x14ac:dyDescent="0.25">
      <c r="A66" s="11"/>
      <c r="B66" s="12"/>
      <c r="C66" s="12"/>
      <c r="D66" s="12"/>
      <c r="E66" s="12"/>
      <c r="F66" s="12"/>
      <c r="G66" s="9" t="s">
        <v>207</v>
      </c>
      <c r="H66" s="9" t="s">
        <v>70</v>
      </c>
      <c r="I66" s="3" t="s">
        <v>18</v>
      </c>
      <c r="J66" s="13" t="s">
        <v>208</v>
      </c>
      <c r="K66" s="14" t="s">
        <v>209</v>
      </c>
      <c r="L66" s="17">
        <f t="shared" si="3"/>
        <v>1.4733796296296342E-2</v>
      </c>
      <c r="M66">
        <f t="shared" si="4"/>
        <v>9</v>
      </c>
    </row>
    <row r="67" spans="1:13" x14ac:dyDescent="0.25">
      <c r="A67" s="11"/>
      <c r="B67" s="12"/>
      <c r="C67" s="12"/>
      <c r="D67" s="12"/>
      <c r="E67" s="12"/>
      <c r="F67" s="12"/>
      <c r="G67" s="9" t="s">
        <v>210</v>
      </c>
      <c r="H67" s="9" t="s">
        <v>70</v>
      </c>
      <c r="I67" s="3" t="s">
        <v>18</v>
      </c>
      <c r="J67" s="13" t="s">
        <v>211</v>
      </c>
      <c r="K67" s="14" t="s">
        <v>212</v>
      </c>
      <c r="L67" s="17">
        <f t="shared" ref="L67:L130" si="5">K67-J67</f>
        <v>1.4965277777777786E-2</v>
      </c>
      <c r="M67">
        <f t="shared" ref="M67:M130" si="6">HOUR(J67)</f>
        <v>12</v>
      </c>
    </row>
    <row r="68" spans="1:13" x14ac:dyDescent="0.25">
      <c r="A68" s="11"/>
      <c r="B68" s="12"/>
      <c r="C68" s="12"/>
      <c r="D68" s="12"/>
      <c r="E68" s="12"/>
      <c r="F68" s="12"/>
      <c r="G68" s="9" t="s">
        <v>213</v>
      </c>
      <c r="H68" s="9" t="s">
        <v>70</v>
      </c>
      <c r="I68" s="3" t="s">
        <v>18</v>
      </c>
      <c r="J68" s="13" t="s">
        <v>214</v>
      </c>
      <c r="K68" s="14" t="s">
        <v>215</v>
      </c>
      <c r="L68" s="17">
        <f t="shared" si="5"/>
        <v>1.4247685185185155E-2</v>
      </c>
      <c r="M68">
        <f t="shared" si="6"/>
        <v>15</v>
      </c>
    </row>
    <row r="69" spans="1:13" x14ac:dyDescent="0.25">
      <c r="A69" s="11"/>
      <c r="B69" s="12"/>
      <c r="C69" s="12"/>
      <c r="D69" s="12"/>
      <c r="E69" s="12"/>
      <c r="F69" s="12"/>
      <c r="G69" s="9" t="s">
        <v>216</v>
      </c>
      <c r="H69" s="9" t="s">
        <v>70</v>
      </c>
      <c r="I69" s="3" t="s">
        <v>18</v>
      </c>
      <c r="J69" s="13" t="s">
        <v>217</v>
      </c>
      <c r="K69" s="14" t="s">
        <v>218</v>
      </c>
      <c r="L69" s="17">
        <f t="shared" si="5"/>
        <v>1.2465277777777839E-2</v>
      </c>
      <c r="M69">
        <f t="shared" si="6"/>
        <v>18</v>
      </c>
    </row>
    <row r="70" spans="1:13" x14ac:dyDescent="0.25">
      <c r="A70" s="11"/>
      <c r="B70" s="12"/>
      <c r="C70" s="12"/>
      <c r="D70" s="12"/>
      <c r="E70" s="12"/>
      <c r="F70" s="12"/>
      <c r="G70" s="9" t="s">
        <v>219</v>
      </c>
      <c r="H70" s="9" t="s">
        <v>70</v>
      </c>
      <c r="I70" s="3" t="s">
        <v>18</v>
      </c>
      <c r="J70" s="13" t="s">
        <v>220</v>
      </c>
      <c r="K70" s="14" t="s">
        <v>221</v>
      </c>
      <c r="L70" s="17">
        <f t="shared" si="5"/>
        <v>1.2442129629629761E-2</v>
      </c>
      <c r="M70">
        <f t="shared" si="6"/>
        <v>20</v>
      </c>
    </row>
    <row r="71" spans="1:13" x14ac:dyDescent="0.25">
      <c r="A71" s="11"/>
      <c r="B71" s="12"/>
      <c r="C71" s="9" t="s">
        <v>114</v>
      </c>
      <c r="D71" s="9" t="s">
        <v>115</v>
      </c>
      <c r="E71" s="9" t="s">
        <v>115</v>
      </c>
      <c r="F71" s="9" t="s">
        <v>15</v>
      </c>
      <c r="G71" s="10" t="s">
        <v>12</v>
      </c>
      <c r="H71" s="5"/>
      <c r="I71" s="6"/>
      <c r="J71" s="7"/>
      <c r="K71" s="8"/>
    </row>
    <row r="72" spans="1:13" x14ac:dyDescent="0.25">
      <c r="A72" s="11"/>
      <c r="B72" s="12"/>
      <c r="C72" s="12"/>
      <c r="D72" s="12"/>
      <c r="E72" s="12"/>
      <c r="F72" s="12"/>
      <c r="G72" s="9" t="s">
        <v>222</v>
      </c>
      <c r="H72" s="9" t="s">
        <v>70</v>
      </c>
      <c r="I72" s="3" t="s">
        <v>18</v>
      </c>
      <c r="J72" s="13" t="s">
        <v>223</v>
      </c>
      <c r="K72" s="14" t="s">
        <v>224</v>
      </c>
      <c r="L72" s="17">
        <f t="shared" si="5"/>
        <v>1.0590277777777768E-2</v>
      </c>
      <c r="M72">
        <f t="shared" si="6"/>
        <v>4</v>
      </c>
    </row>
    <row r="73" spans="1:13" x14ac:dyDescent="0.25">
      <c r="A73" s="11"/>
      <c r="B73" s="12"/>
      <c r="C73" s="12"/>
      <c r="D73" s="12"/>
      <c r="E73" s="12"/>
      <c r="F73" s="12"/>
      <c r="G73" s="9" t="s">
        <v>225</v>
      </c>
      <c r="H73" s="9" t="s">
        <v>70</v>
      </c>
      <c r="I73" s="3" t="s">
        <v>18</v>
      </c>
      <c r="J73" s="13" t="s">
        <v>226</v>
      </c>
      <c r="K73" s="14" t="s">
        <v>227</v>
      </c>
      <c r="L73" s="17">
        <f t="shared" si="5"/>
        <v>1.6331018518518536E-2</v>
      </c>
      <c r="M73">
        <f t="shared" si="6"/>
        <v>6</v>
      </c>
    </row>
    <row r="74" spans="1:13" x14ac:dyDescent="0.25">
      <c r="A74" s="11"/>
      <c r="B74" s="12"/>
      <c r="C74" s="12"/>
      <c r="D74" s="12"/>
      <c r="E74" s="12"/>
      <c r="F74" s="12"/>
      <c r="G74" s="9" t="s">
        <v>228</v>
      </c>
      <c r="H74" s="9" t="s">
        <v>70</v>
      </c>
      <c r="I74" s="3" t="s">
        <v>18</v>
      </c>
      <c r="J74" s="13" t="s">
        <v>229</v>
      </c>
      <c r="K74" s="14" t="s">
        <v>230</v>
      </c>
      <c r="L74" s="17">
        <f t="shared" si="5"/>
        <v>1.1018518518518539E-2</v>
      </c>
      <c r="M74">
        <f t="shared" si="6"/>
        <v>7</v>
      </c>
    </row>
    <row r="75" spans="1:13" x14ac:dyDescent="0.25">
      <c r="A75" s="11"/>
      <c r="B75" s="12"/>
      <c r="C75" s="12"/>
      <c r="D75" s="12"/>
      <c r="E75" s="12"/>
      <c r="F75" s="12"/>
      <c r="G75" s="9" t="s">
        <v>231</v>
      </c>
      <c r="H75" s="9" t="s">
        <v>70</v>
      </c>
      <c r="I75" s="3" t="s">
        <v>18</v>
      </c>
      <c r="J75" s="13" t="s">
        <v>232</v>
      </c>
      <c r="K75" s="14" t="s">
        <v>233</v>
      </c>
      <c r="L75" s="17">
        <f t="shared" si="5"/>
        <v>1.2673611111111149E-2</v>
      </c>
      <c r="M75">
        <f t="shared" si="6"/>
        <v>8</v>
      </c>
    </row>
    <row r="76" spans="1:13" x14ac:dyDescent="0.25">
      <c r="A76" s="11"/>
      <c r="B76" s="12"/>
      <c r="C76" s="12"/>
      <c r="D76" s="12"/>
      <c r="E76" s="12"/>
      <c r="F76" s="12"/>
      <c r="G76" s="9" t="s">
        <v>234</v>
      </c>
      <c r="H76" s="9" t="s">
        <v>70</v>
      </c>
      <c r="I76" s="3" t="s">
        <v>18</v>
      </c>
      <c r="J76" s="13" t="s">
        <v>235</v>
      </c>
      <c r="K76" s="14" t="s">
        <v>236</v>
      </c>
      <c r="L76" s="17">
        <f t="shared" si="5"/>
        <v>4.0393518518518579E-2</v>
      </c>
      <c r="M76">
        <f t="shared" si="6"/>
        <v>9</v>
      </c>
    </row>
    <row r="77" spans="1:13" x14ac:dyDescent="0.25">
      <c r="A77" s="11"/>
      <c r="B77" s="12"/>
      <c r="C77" s="12"/>
      <c r="D77" s="12"/>
      <c r="E77" s="12"/>
      <c r="F77" s="12"/>
      <c r="G77" s="9" t="s">
        <v>237</v>
      </c>
      <c r="H77" s="9" t="s">
        <v>70</v>
      </c>
      <c r="I77" s="3" t="s">
        <v>18</v>
      </c>
      <c r="J77" s="13" t="s">
        <v>238</v>
      </c>
      <c r="K77" s="14" t="s">
        <v>239</v>
      </c>
      <c r="L77" s="17">
        <f t="shared" si="5"/>
        <v>4.7824074074074074E-2</v>
      </c>
      <c r="M77">
        <f t="shared" si="6"/>
        <v>9</v>
      </c>
    </row>
    <row r="78" spans="1:13" x14ac:dyDescent="0.25">
      <c r="A78" s="11"/>
      <c r="B78" s="12"/>
      <c r="C78" s="12"/>
      <c r="D78" s="12"/>
      <c r="E78" s="12"/>
      <c r="F78" s="12"/>
      <c r="G78" s="9" t="s">
        <v>240</v>
      </c>
      <c r="H78" s="9" t="s">
        <v>70</v>
      </c>
      <c r="I78" s="3" t="s">
        <v>18</v>
      </c>
      <c r="J78" s="13" t="s">
        <v>241</v>
      </c>
      <c r="K78" s="14" t="s">
        <v>242</v>
      </c>
      <c r="L78" s="17">
        <f t="shared" si="5"/>
        <v>3.0057870370370443E-2</v>
      </c>
      <c r="M78">
        <f t="shared" si="6"/>
        <v>14</v>
      </c>
    </row>
    <row r="79" spans="1:13" x14ac:dyDescent="0.25">
      <c r="A79" s="11"/>
      <c r="B79" s="12"/>
      <c r="C79" s="12"/>
      <c r="D79" s="12"/>
      <c r="E79" s="12"/>
      <c r="F79" s="12"/>
      <c r="G79" s="9" t="s">
        <v>243</v>
      </c>
      <c r="H79" s="9" t="s">
        <v>70</v>
      </c>
      <c r="I79" s="3" t="s">
        <v>18</v>
      </c>
      <c r="J79" s="13" t="s">
        <v>244</v>
      </c>
      <c r="K79" s="14" t="s">
        <v>245</v>
      </c>
      <c r="L79" s="17">
        <f t="shared" si="5"/>
        <v>2.5439814814814832E-2</v>
      </c>
      <c r="M79">
        <f t="shared" si="6"/>
        <v>14</v>
      </c>
    </row>
    <row r="80" spans="1:13" x14ac:dyDescent="0.25">
      <c r="A80" s="11"/>
      <c r="B80" s="12"/>
      <c r="C80" s="9" t="s">
        <v>128</v>
      </c>
      <c r="D80" s="9" t="s">
        <v>129</v>
      </c>
      <c r="E80" s="10" t="s">
        <v>12</v>
      </c>
      <c r="F80" s="5"/>
      <c r="G80" s="5"/>
      <c r="H80" s="5"/>
      <c r="I80" s="6"/>
      <c r="J80" s="7"/>
      <c r="K80" s="8"/>
    </row>
    <row r="81" spans="1:13" x14ac:dyDescent="0.25">
      <c r="A81" s="11"/>
      <c r="B81" s="12"/>
      <c r="C81" s="12"/>
      <c r="D81" s="12"/>
      <c r="E81" s="9" t="s">
        <v>246</v>
      </c>
      <c r="F81" s="9" t="s">
        <v>15</v>
      </c>
      <c r="G81" s="9" t="s">
        <v>247</v>
      </c>
      <c r="H81" s="9" t="s">
        <v>70</v>
      </c>
      <c r="I81" s="3" t="s">
        <v>18</v>
      </c>
      <c r="J81" s="13" t="s">
        <v>248</v>
      </c>
      <c r="K81" s="14" t="s">
        <v>249</v>
      </c>
      <c r="L81" s="17">
        <f t="shared" si="5"/>
        <v>1.3784722222222268E-2</v>
      </c>
      <c r="M81">
        <f t="shared" si="6"/>
        <v>15</v>
      </c>
    </row>
    <row r="82" spans="1:13" x14ac:dyDescent="0.25">
      <c r="A82" s="11"/>
      <c r="B82" s="12"/>
      <c r="C82" s="12"/>
      <c r="D82" s="12"/>
      <c r="E82" s="9" t="s">
        <v>250</v>
      </c>
      <c r="F82" s="9" t="s">
        <v>15</v>
      </c>
      <c r="G82" s="10" t="s">
        <v>12</v>
      </c>
      <c r="H82" s="5"/>
      <c r="I82" s="6"/>
      <c r="J82" s="7"/>
      <c r="K82" s="8"/>
    </row>
    <row r="83" spans="1:13" x14ac:dyDescent="0.25">
      <c r="A83" s="11"/>
      <c r="B83" s="12"/>
      <c r="C83" s="12"/>
      <c r="D83" s="12"/>
      <c r="E83" s="12"/>
      <c r="F83" s="12"/>
      <c r="G83" s="9" t="s">
        <v>251</v>
      </c>
      <c r="H83" s="9" t="s">
        <v>70</v>
      </c>
      <c r="I83" s="3" t="s">
        <v>18</v>
      </c>
      <c r="J83" s="13" t="s">
        <v>252</v>
      </c>
      <c r="K83" s="14" t="s">
        <v>253</v>
      </c>
      <c r="L83" s="17">
        <f t="shared" si="5"/>
        <v>4.9976851851851856E-2</v>
      </c>
      <c r="M83">
        <f t="shared" si="6"/>
        <v>9</v>
      </c>
    </row>
    <row r="84" spans="1:13" x14ac:dyDescent="0.25">
      <c r="A84" s="11"/>
      <c r="B84" s="12"/>
      <c r="C84" s="12"/>
      <c r="D84" s="12"/>
      <c r="E84" s="12"/>
      <c r="F84" s="12"/>
      <c r="G84" s="9" t="s">
        <v>254</v>
      </c>
      <c r="H84" s="9" t="s">
        <v>70</v>
      </c>
      <c r="I84" s="3" t="s">
        <v>18</v>
      </c>
      <c r="J84" s="13" t="s">
        <v>255</v>
      </c>
      <c r="K84" s="14" t="s">
        <v>256</v>
      </c>
      <c r="L84" s="17">
        <f t="shared" si="5"/>
        <v>4.9849537037037039E-2</v>
      </c>
      <c r="M84">
        <f t="shared" si="6"/>
        <v>11</v>
      </c>
    </row>
    <row r="85" spans="1:13" x14ac:dyDescent="0.25">
      <c r="A85" s="11"/>
      <c r="B85" s="12"/>
      <c r="C85" s="12"/>
      <c r="D85" s="12"/>
      <c r="E85" s="12"/>
      <c r="F85" s="12"/>
      <c r="G85" s="9" t="s">
        <v>257</v>
      </c>
      <c r="H85" s="9" t="s">
        <v>70</v>
      </c>
      <c r="I85" s="3" t="s">
        <v>18</v>
      </c>
      <c r="J85" s="13" t="s">
        <v>258</v>
      </c>
      <c r="K85" s="14" t="s">
        <v>259</v>
      </c>
      <c r="L85" s="17">
        <f t="shared" si="5"/>
        <v>4.4965277777777812E-2</v>
      </c>
      <c r="M85">
        <f t="shared" si="6"/>
        <v>12</v>
      </c>
    </row>
    <row r="86" spans="1:13" x14ac:dyDescent="0.25">
      <c r="A86" s="11"/>
      <c r="B86" s="12"/>
      <c r="C86" s="12"/>
      <c r="D86" s="12"/>
      <c r="E86" s="12"/>
      <c r="F86" s="12"/>
      <c r="G86" s="9" t="s">
        <v>260</v>
      </c>
      <c r="H86" s="9" t="s">
        <v>70</v>
      </c>
      <c r="I86" s="3" t="s">
        <v>18</v>
      </c>
      <c r="J86" s="13" t="s">
        <v>261</v>
      </c>
      <c r="K86" s="14" t="s">
        <v>262</v>
      </c>
      <c r="L86" s="17">
        <f t="shared" si="5"/>
        <v>3.0578703703703747E-2</v>
      </c>
      <c r="M86">
        <f t="shared" si="6"/>
        <v>14</v>
      </c>
    </row>
    <row r="87" spans="1:13" x14ac:dyDescent="0.25">
      <c r="A87" s="11"/>
      <c r="B87" s="12"/>
      <c r="C87" s="12"/>
      <c r="D87" s="12"/>
      <c r="E87" s="12"/>
      <c r="F87" s="12"/>
      <c r="G87" s="9" t="s">
        <v>263</v>
      </c>
      <c r="H87" s="9" t="s">
        <v>70</v>
      </c>
      <c r="I87" s="3" t="s">
        <v>18</v>
      </c>
      <c r="J87" s="13" t="s">
        <v>264</v>
      </c>
      <c r="K87" s="14" t="s">
        <v>265</v>
      </c>
      <c r="L87" s="17">
        <f t="shared" si="5"/>
        <v>1.7349537037037122E-2</v>
      </c>
      <c r="M87">
        <f t="shared" si="6"/>
        <v>14</v>
      </c>
    </row>
    <row r="88" spans="1:13" x14ac:dyDescent="0.25">
      <c r="A88" s="11"/>
      <c r="B88" s="12"/>
      <c r="C88" s="12"/>
      <c r="D88" s="12"/>
      <c r="E88" s="12"/>
      <c r="F88" s="12"/>
      <c r="G88" s="9" t="s">
        <v>266</v>
      </c>
      <c r="H88" s="9" t="s">
        <v>70</v>
      </c>
      <c r="I88" s="3" t="s">
        <v>18</v>
      </c>
      <c r="J88" s="13" t="s">
        <v>267</v>
      </c>
      <c r="K88" s="14" t="s">
        <v>268</v>
      </c>
      <c r="L88" s="17">
        <f t="shared" si="5"/>
        <v>2.0370370370370372E-2</v>
      </c>
      <c r="M88">
        <f t="shared" si="6"/>
        <v>14</v>
      </c>
    </row>
    <row r="89" spans="1:13" x14ac:dyDescent="0.25">
      <c r="A89" s="11"/>
      <c r="B89" s="12"/>
      <c r="C89" s="9" t="s">
        <v>134</v>
      </c>
      <c r="D89" s="9" t="s">
        <v>135</v>
      </c>
      <c r="E89" s="9" t="s">
        <v>135</v>
      </c>
      <c r="F89" s="9" t="s">
        <v>15</v>
      </c>
      <c r="G89" s="9" t="s">
        <v>269</v>
      </c>
      <c r="H89" s="9" t="s">
        <v>70</v>
      </c>
      <c r="I89" s="3" t="s">
        <v>18</v>
      </c>
      <c r="J89" s="13" t="s">
        <v>270</v>
      </c>
      <c r="K89" s="14" t="s">
        <v>271</v>
      </c>
      <c r="L89" s="17">
        <f t="shared" si="5"/>
        <v>1.3749999999999984E-2</v>
      </c>
      <c r="M89">
        <f t="shared" si="6"/>
        <v>6</v>
      </c>
    </row>
    <row r="90" spans="1:13" x14ac:dyDescent="0.25">
      <c r="A90" s="11"/>
      <c r="B90" s="12"/>
      <c r="C90" s="9" t="s">
        <v>41</v>
      </c>
      <c r="D90" s="9" t="s">
        <v>42</v>
      </c>
      <c r="E90" s="9" t="s">
        <v>42</v>
      </c>
      <c r="F90" s="9" t="s">
        <v>15</v>
      </c>
      <c r="G90" s="9" t="s">
        <v>272</v>
      </c>
      <c r="H90" s="9" t="s">
        <v>70</v>
      </c>
      <c r="I90" s="3" t="s">
        <v>18</v>
      </c>
      <c r="J90" s="13" t="s">
        <v>273</v>
      </c>
      <c r="K90" s="14" t="s">
        <v>274</v>
      </c>
      <c r="L90" s="17">
        <f t="shared" si="5"/>
        <v>3.6666666666666681E-2</v>
      </c>
      <c r="M90">
        <f t="shared" si="6"/>
        <v>9</v>
      </c>
    </row>
    <row r="91" spans="1:13" x14ac:dyDescent="0.25">
      <c r="A91" s="11"/>
      <c r="B91" s="12"/>
      <c r="C91" s="9" t="s">
        <v>139</v>
      </c>
      <c r="D91" s="9" t="s">
        <v>140</v>
      </c>
      <c r="E91" s="9" t="s">
        <v>140</v>
      </c>
      <c r="F91" s="9" t="s">
        <v>15</v>
      </c>
      <c r="G91" s="10" t="s">
        <v>12</v>
      </c>
      <c r="H91" s="5"/>
      <c r="I91" s="6"/>
      <c r="J91" s="7"/>
      <c r="K91" s="8"/>
    </row>
    <row r="92" spans="1:13" x14ac:dyDescent="0.25">
      <c r="A92" s="11"/>
      <c r="B92" s="12"/>
      <c r="C92" s="12"/>
      <c r="D92" s="12"/>
      <c r="E92" s="12"/>
      <c r="F92" s="12"/>
      <c r="G92" s="9" t="s">
        <v>275</v>
      </c>
      <c r="H92" s="9" t="s">
        <v>70</v>
      </c>
      <c r="I92" s="3" t="s">
        <v>18</v>
      </c>
      <c r="J92" s="13" t="s">
        <v>276</v>
      </c>
      <c r="K92" s="14" t="s">
        <v>277</v>
      </c>
      <c r="L92" s="17">
        <f t="shared" si="5"/>
        <v>2.6851851851851904E-2</v>
      </c>
      <c r="M92">
        <f t="shared" si="6"/>
        <v>9</v>
      </c>
    </row>
    <row r="93" spans="1:13" x14ac:dyDescent="0.25">
      <c r="A93" s="11"/>
      <c r="B93" s="12"/>
      <c r="C93" s="12"/>
      <c r="D93" s="12"/>
      <c r="E93" s="12"/>
      <c r="F93" s="12"/>
      <c r="G93" s="9" t="s">
        <v>278</v>
      </c>
      <c r="H93" s="9" t="s">
        <v>70</v>
      </c>
      <c r="I93" s="3" t="s">
        <v>18</v>
      </c>
      <c r="J93" s="13" t="s">
        <v>279</v>
      </c>
      <c r="K93" s="14" t="s">
        <v>280</v>
      </c>
      <c r="L93" s="17">
        <f t="shared" si="5"/>
        <v>3.1053240740740728E-2</v>
      </c>
      <c r="M93">
        <f t="shared" si="6"/>
        <v>9</v>
      </c>
    </row>
    <row r="94" spans="1:13" x14ac:dyDescent="0.25">
      <c r="A94" s="11"/>
      <c r="B94" s="12"/>
      <c r="C94" s="12"/>
      <c r="D94" s="12"/>
      <c r="E94" s="12"/>
      <c r="F94" s="12"/>
      <c r="G94" s="9" t="s">
        <v>281</v>
      </c>
      <c r="H94" s="9" t="s">
        <v>70</v>
      </c>
      <c r="I94" s="3" t="s">
        <v>18</v>
      </c>
      <c r="J94" s="13" t="s">
        <v>282</v>
      </c>
      <c r="K94" s="14" t="s">
        <v>283</v>
      </c>
      <c r="L94" s="17">
        <f t="shared" si="5"/>
        <v>3.4155092592592584E-2</v>
      </c>
      <c r="M94">
        <f t="shared" si="6"/>
        <v>11</v>
      </c>
    </row>
    <row r="95" spans="1:13" x14ac:dyDescent="0.25">
      <c r="A95" s="11"/>
      <c r="B95" s="12"/>
      <c r="C95" s="12"/>
      <c r="D95" s="12"/>
      <c r="E95" s="12"/>
      <c r="F95" s="12"/>
      <c r="G95" s="9" t="s">
        <v>284</v>
      </c>
      <c r="H95" s="9" t="s">
        <v>70</v>
      </c>
      <c r="I95" s="3" t="s">
        <v>18</v>
      </c>
      <c r="J95" s="13" t="s">
        <v>285</v>
      </c>
      <c r="K95" s="14" t="s">
        <v>286</v>
      </c>
      <c r="L95" s="17">
        <f t="shared" si="5"/>
        <v>2.1168981481481497E-2</v>
      </c>
      <c r="M95">
        <f t="shared" si="6"/>
        <v>13</v>
      </c>
    </row>
    <row r="96" spans="1:13" x14ac:dyDescent="0.25">
      <c r="A96" s="11"/>
      <c r="B96" s="12"/>
      <c r="C96" s="12"/>
      <c r="D96" s="12"/>
      <c r="E96" s="12"/>
      <c r="F96" s="12"/>
      <c r="G96" s="9" t="s">
        <v>287</v>
      </c>
      <c r="H96" s="9" t="s">
        <v>70</v>
      </c>
      <c r="I96" s="3" t="s">
        <v>18</v>
      </c>
      <c r="J96" s="13" t="s">
        <v>288</v>
      </c>
      <c r="K96" s="14" t="s">
        <v>289</v>
      </c>
      <c r="L96" s="17">
        <f t="shared" si="5"/>
        <v>2.675925925925926E-2</v>
      </c>
      <c r="M96">
        <f t="shared" si="6"/>
        <v>13</v>
      </c>
    </row>
    <row r="97" spans="1:13" x14ac:dyDescent="0.25">
      <c r="A97" s="11"/>
      <c r="B97" s="12"/>
      <c r="C97" s="12"/>
      <c r="D97" s="12"/>
      <c r="E97" s="12"/>
      <c r="F97" s="12"/>
      <c r="G97" s="9" t="s">
        <v>290</v>
      </c>
      <c r="H97" s="9" t="s">
        <v>70</v>
      </c>
      <c r="I97" s="3" t="s">
        <v>18</v>
      </c>
      <c r="J97" s="13" t="s">
        <v>291</v>
      </c>
      <c r="K97" s="14" t="s">
        <v>292</v>
      </c>
      <c r="L97" s="17">
        <f t="shared" si="5"/>
        <v>2.0150462962962967E-2</v>
      </c>
      <c r="M97">
        <f t="shared" si="6"/>
        <v>15</v>
      </c>
    </row>
    <row r="98" spans="1:13" x14ac:dyDescent="0.25">
      <c r="A98" s="11"/>
      <c r="B98" s="12"/>
      <c r="C98" s="12"/>
      <c r="D98" s="12"/>
      <c r="E98" s="12"/>
      <c r="F98" s="12"/>
      <c r="G98" s="9" t="s">
        <v>293</v>
      </c>
      <c r="H98" s="9" t="s">
        <v>70</v>
      </c>
      <c r="I98" s="3" t="s">
        <v>18</v>
      </c>
      <c r="J98" s="13" t="s">
        <v>294</v>
      </c>
      <c r="K98" s="14" t="s">
        <v>295</v>
      </c>
      <c r="L98" s="17">
        <f t="shared" si="5"/>
        <v>2.2673611111111103E-2</v>
      </c>
      <c r="M98">
        <f t="shared" si="6"/>
        <v>16</v>
      </c>
    </row>
    <row r="99" spans="1:13" x14ac:dyDescent="0.25">
      <c r="A99" s="11"/>
      <c r="B99" s="12"/>
      <c r="C99" s="9" t="s">
        <v>46</v>
      </c>
      <c r="D99" s="9" t="s">
        <v>47</v>
      </c>
      <c r="E99" s="10" t="s">
        <v>12</v>
      </c>
      <c r="F99" s="5"/>
      <c r="G99" s="5"/>
      <c r="H99" s="5"/>
      <c r="I99" s="6"/>
      <c r="J99" s="7"/>
      <c r="K99" s="8"/>
    </row>
    <row r="100" spans="1:13" x14ac:dyDescent="0.25">
      <c r="A100" s="11"/>
      <c r="B100" s="12"/>
      <c r="C100" s="12"/>
      <c r="D100" s="12"/>
      <c r="E100" s="9" t="s">
        <v>47</v>
      </c>
      <c r="F100" s="9" t="s">
        <v>15</v>
      </c>
      <c r="G100" s="10" t="s">
        <v>12</v>
      </c>
      <c r="H100" s="5"/>
      <c r="I100" s="6"/>
      <c r="J100" s="7"/>
      <c r="K100" s="8"/>
    </row>
    <row r="101" spans="1:13" x14ac:dyDescent="0.25">
      <c r="A101" s="11"/>
      <c r="B101" s="12"/>
      <c r="C101" s="12"/>
      <c r="D101" s="12"/>
      <c r="E101" s="12"/>
      <c r="F101" s="12"/>
      <c r="G101" s="9" t="s">
        <v>296</v>
      </c>
      <c r="H101" s="9" t="s">
        <v>70</v>
      </c>
      <c r="I101" s="3" t="s">
        <v>18</v>
      </c>
      <c r="J101" s="13" t="s">
        <v>297</v>
      </c>
      <c r="K101" s="14" t="s">
        <v>298</v>
      </c>
      <c r="L101" s="17">
        <f t="shared" si="5"/>
        <v>1.591435185185186E-2</v>
      </c>
      <c r="M101">
        <f t="shared" si="6"/>
        <v>4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299</v>
      </c>
      <c r="H102" s="9" t="s">
        <v>70</v>
      </c>
      <c r="I102" s="3" t="s">
        <v>18</v>
      </c>
      <c r="J102" s="13" t="s">
        <v>300</v>
      </c>
      <c r="K102" s="14" t="s">
        <v>301</v>
      </c>
      <c r="L102" s="17">
        <f t="shared" si="5"/>
        <v>9.3287037037036447E-3</v>
      </c>
      <c r="M102">
        <f t="shared" si="6"/>
        <v>22</v>
      </c>
    </row>
    <row r="103" spans="1:13" x14ac:dyDescent="0.25">
      <c r="A103" s="11"/>
      <c r="B103" s="12"/>
      <c r="C103" s="12"/>
      <c r="D103" s="12"/>
      <c r="E103" s="9" t="s">
        <v>51</v>
      </c>
      <c r="F103" s="9" t="s">
        <v>15</v>
      </c>
      <c r="G103" s="10" t="s">
        <v>12</v>
      </c>
      <c r="H103" s="5"/>
      <c r="I103" s="6"/>
      <c r="J103" s="7"/>
      <c r="K103" s="8"/>
    </row>
    <row r="104" spans="1:13" x14ac:dyDescent="0.25">
      <c r="A104" s="11"/>
      <c r="B104" s="12"/>
      <c r="C104" s="12"/>
      <c r="D104" s="12"/>
      <c r="E104" s="12"/>
      <c r="F104" s="12"/>
      <c r="G104" s="9" t="s">
        <v>302</v>
      </c>
      <c r="H104" s="9" t="s">
        <v>70</v>
      </c>
      <c r="I104" s="3" t="s">
        <v>18</v>
      </c>
      <c r="J104" s="13" t="s">
        <v>303</v>
      </c>
      <c r="K104" s="14" t="s">
        <v>304</v>
      </c>
      <c r="L104" s="17">
        <f t="shared" si="5"/>
        <v>2.270833333333333E-2</v>
      </c>
      <c r="M104">
        <f t="shared" si="6"/>
        <v>5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305</v>
      </c>
      <c r="H105" s="9" t="s">
        <v>70</v>
      </c>
      <c r="I105" s="3" t="s">
        <v>18</v>
      </c>
      <c r="J105" s="13" t="s">
        <v>306</v>
      </c>
      <c r="K105" s="14" t="s">
        <v>307</v>
      </c>
      <c r="L105" s="17">
        <f t="shared" si="5"/>
        <v>2.6689814814814805E-2</v>
      </c>
      <c r="M105">
        <f t="shared" si="6"/>
        <v>9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308</v>
      </c>
      <c r="H106" s="9" t="s">
        <v>70</v>
      </c>
      <c r="I106" s="3" t="s">
        <v>18</v>
      </c>
      <c r="J106" s="13" t="s">
        <v>309</v>
      </c>
      <c r="K106" s="14" t="s">
        <v>310</v>
      </c>
      <c r="L106" s="17">
        <f t="shared" si="5"/>
        <v>5.4641203703703733E-2</v>
      </c>
      <c r="M106">
        <f t="shared" si="6"/>
        <v>9</v>
      </c>
    </row>
    <row r="107" spans="1:13" x14ac:dyDescent="0.25">
      <c r="A107" s="11"/>
      <c r="B107" s="12"/>
      <c r="C107" s="9" t="s">
        <v>169</v>
      </c>
      <c r="D107" s="9" t="s">
        <v>170</v>
      </c>
      <c r="E107" s="9" t="s">
        <v>170</v>
      </c>
      <c r="F107" s="9" t="s">
        <v>15</v>
      </c>
      <c r="G107" s="10" t="s">
        <v>12</v>
      </c>
      <c r="H107" s="5"/>
      <c r="I107" s="6"/>
      <c r="J107" s="7"/>
      <c r="K107" s="8"/>
    </row>
    <row r="108" spans="1:13" x14ac:dyDescent="0.25">
      <c r="A108" s="11"/>
      <c r="B108" s="12"/>
      <c r="C108" s="12"/>
      <c r="D108" s="12"/>
      <c r="E108" s="12"/>
      <c r="F108" s="12"/>
      <c r="G108" s="9" t="s">
        <v>311</v>
      </c>
      <c r="H108" s="9" t="s">
        <v>70</v>
      </c>
      <c r="I108" s="3" t="s">
        <v>18</v>
      </c>
      <c r="J108" s="13" t="s">
        <v>312</v>
      </c>
      <c r="K108" s="14" t="s">
        <v>313</v>
      </c>
      <c r="L108" s="17">
        <f t="shared" si="5"/>
        <v>1.6388888888888953E-2</v>
      </c>
      <c r="M108">
        <f t="shared" si="6"/>
        <v>9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314</v>
      </c>
      <c r="H109" s="9" t="s">
        <v>70</v>
      </c>
      <c r="I109" s="3" t="s">
        <v>18</v>
      </c>
      <c r="J109" s="13" t="s">
        <v>315</v>
      </c>
      <c r="K109" s="14" t="s">
        <v>316</v>
      </c>
      <c r="L109" s="17">
        <f t="shared" si="5"/>
        <v>2.4918981481481639E-2</v>
      </c>
      <c r="M109">
        <f t="shared" si="6"/>
        <v>16</v>
      </c>
    </row>
    <row r="110" spans="1:13" x14ac:dyDescent="0.25">
      <c r="A110" s="11"/>
      <c r="B110" s="12"/>
      <c r="C110" s="9" t="s">
        <v>317</v>
      </c>
      <c r="D110" s="9" t="s">
        <v>318</v>
      </c>
      <c r="E110" s="9" t="s">
        <v>318</v>
      </c>
      <c r="F110" s="9" t="s">
        <v>15</v>
      </c>
      <c r="G110" s="9" t="s">
        <v>319</v>
      </c>
      <c r="H110" s="9" t="s">
        <v>70</v>
      </c>
      <c r="I110" s="3" t="s">
        <v>18</v>
      </c>
      <c r="J110" s="13" t="s">
        <v>320</v>
      </c>
      <c r="K110" s="14" t="s">
        <v>321</v>
      </c>
      <c r="L110" s="17">
        <f t="shared" si="5"/>
        <v>5.9988425925925848E-2</v>
      </c>
      <c r="M110">
        <f t="shared" si="6"/>
        <v>10</v>
      </c>
    </row>
    <row r="111" spans="1:13" x14ac:dyDescent="0.25">
      <c r="A111" s="11"/>
      <c r="B111" s="12"/>
      <c r="C111" s="9" t="s">
        <v>322</v>
      </c>
      <c r="D111" s="9" t="s">
        <v>323</v>
      </c>
      <c r="E111" s="10" t="s">
        <v>12</v>
      </c>
      <c r="F111" s="5"/>
      <c r="G111" s="5"/>
      <c r="H111" s="5"/>
      <c r="I111" s="6"/>
      <c r="J111" s="7"/>
      <c r="K111" s="8"/>
    </row>
    <row r="112" spans="1:13" x14ac:dyDescent="0.25">
      <c r="A112" s="11"/>
      <c r="B112" s="12"/>
      <c r="C112" s="12"/>
      <c r="D112" s="12"/>
      <c r="E112" s="9" t="s">
        <v>324</v>
      </c>
      <c r="F112" s="9" t="s">
        <v>15</v>
      </c>
      <c r="G112" s="10" t="s">
        <v>12</v>
      </c>
      <c r="H112" s="5"/>
      <c r="I112" s="6"/>
      <c r="J112" s="7"/>
      <c r="K112" s="8"/>
    </row>
    <row r="113" spans="1:13" x14ac:dyDescent="0.25">
      <c r="A113" s="11"/>
      <c r="B113" s="12"/>
      <c r="C113" s="12"/>
      <c r="D113" s="12"/>
      <c r="E113" s="12"/>
      <c r="F113" s="12"/>
      <c r="G113" s="9" t="s">
        <v>325</v>
      </c>
      <c r="H113" s="9" t="s">
        <v>326</v>
      </c>
      <c r="I113" s="3" t="s">
        <v>18</v>
      </c>
      <c r="J113" s="13" t="s">
        <v>327</v>
      </c>
      <c r="K113" s="14" t="s">
        <v>328</v>
      </c>
      <c r="L113" s="17">
        <f t="shared" si="5"/>
        <v>1.4525462962962921E-2</v>
      </c>
      <c r="M113">
        <f t="shared" si="6"/>
        <v>6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329</v>
      </c>
      <c r="H114" s="9" t="s">
        <v>326</v>
      </c>
      <c r="I114" s="3" t="s">
        <v>18</v>
      </c>
      <c r="J114" s="13" t="s">
        <v>330</v>
      </c>
      <c r="K114" s="14" t="s">
        <v>331</v>
      </c>
      <c r="L114" s="17">
        <f t="shared" si="5"/>
        <v>1.5648148148148133E-2</v>
      </c>
      <c r="M114">
        <f t="shared" si="6"/>
        <v>6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332</v>
      </c>
      <c r="H115" s="9" t="s">
        <v>326</v>
      </c>
      <c r="I115" s="3" t="s">
        <v>18</v>
      </c>
      <c r="J115" s="13" t="s">
        <v>333</v>
      </c>
      <c r="K115" s="14" t="s">
        <v>334</v>
      </c>
      <c r="L115" s="17">
        <f t="shared" si="5"/>
        <v>1.2824074074074043E-2</v>
      </c>
      <c r="M115">
        <f t="shared" si="6"/>
        <v>7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335</v>
      </c>
      <c r="H116" s="9" t="s">
        <v>326</v>
      </c>
      <c r="I116" s="3" t="s">
        <v>18</v>
      </c>
      <c r="J116" s="13" t="s">
        <v>336</v>
      </c>
      <c r="K116" s="14" t="s">
        <v>337</v>
      </c>
      <c r="L116" s="17">
        <f t="shared" si="5"/>
        <v>3.3506944444444464E-2</v>
      </c>
      <c r="M116">
        <f t="shared" si="6"/>
        <v>9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338</v>
      </c>
      <c r="H117" s="9" t="s">
        <v>326</v>
      </c>
      <c r="I117" s="3" t="s">
        <v>18</v>
      </c>
      <c r="J117" s="13" t="s">
        <v>339</v>
      </c>
      <c r="K117" s="14" t="s">
        <v>340</v>
      </c>
      <c r="L117" s="17">
        <f t="shared" si="5"/>
        <v>5.5277777777777759E-2</v>
      </c>
      <c r="M117">
        <f t="shared" si="6"/>
        <v>10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341</v>
      </c>
      <c r="H118" s="9" t="s">
        <v>326</v>
      </c>
      <c r="I118" s="3" t="s">
        <v>18</v>
      </c>
      <c r="J118" s="13" t="s">
        <v>342</v>
      </c>
      <c r="K118" s="14" t="s">
        <v>343</v>
      </c>
      <c r="L118" s="17">
        <f t="shared" si="5"/>
        <v>4.1180555555555554E-2</v>
      </c>
      <c r="M118">
        <f t="shared" si="6"/>
        <v>11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344</v>
      </c>
      <c r="H119" s="9" t="s">
        <v>326</v>
      </c>
      <c r="I119" s="3" t="s">
        <v>18</v>
      </c>
      <c r="J119" s="13" t="s">
        <v>345</v>
      </c>
      <c r="K119" s="14" t="s">
        <v>346</v>
      </c>
      <c r="L119" s="17">
        <f t="shared" si="5"/>
        <v>4.8622685185185199E-2</v>
      </c>
      <c r="M119">
        <f t="shared" si="6"/>
        <v>12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347</v>
      </c>
      <c r="H120" s="9" t="s">
        <v>326</v>
      </c>
      <c r="I120" s="3" t="s">
        <v>18</v>
      </c>
      <c r="J120" s="13" t="s">
        <v>348</v>
      </c>
      <c r="K120" s="14" t="s">
        <v>349</v>
      </c>
      <c r="L120" s="17">
        <f t="shared" si="5"/>
        <v>4.7222222222222276E-2</v>
      </c>
      <c r="M120">
        <f t="shared" si="6"/>
        <v>12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350</v>
      </c>
      <c r="H121" s="9" t="s">
        <v>326</v>
      </c>
      <c r="I121" s="3" t="s">
        <v>18</v>
      </c>
      <c r="J121" s="13" t="s">
        <v>351</v>
      </c>
      <c r="K121" s="14" t="s">
        <v>352</v>
      </c>
      <c r="L121" s="17">
        <f t="shared" si="5"/>
        <v>3.0636574074074163E-2</v>
      </c>
      <c r="M121">
        <f t="shared" si="6"/>
        <v>14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353</v>
      </c>
      <c r="H122" s="9" t="s">
        <v>326</v>
      </c>
      <c r="I122" s="3" t="s">
        <v>18</v>
      </c>
      <c r="J122" s="13" t="s">
        <v>354</v>
      </c>
      <c r="K122" s="14" t="s">
        <v>355</v>
      </c>
      <c r="L122" s="17">
        <f t="shared" si="5"/>
        <v>1.1238425925925943E-2</v>
      </c>
      <c r="M122">
        <f t="shared" si="6"/>
        <v>18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356</v>
      </c>
      <c r="H123" s="9" t="s">
        <v>326</v>
      </c>
      <c r="I123" s="3" t="s">
        <v>18</v>
      </c>
      <c r="J123" s="13" t="s">
        <v>357</v>
      </c>
      <c r="K123" s="14" t="s">
        <v>358</v>
      </c>
      <c r="L123" s="17">
        <f t="shared" si="5"/>
        <v>1.1712962962962981E-2</v>
      </c>
      <c r="M123">
        <f t="shared" si="6"/>
        <v>23</v>
      </c>
    </row>
    <row r="124" spans="1:13" x14ac:dyDescent="0.25">
      <c r="A124" s="11"/>
      <c r="B124" s="12"/>
      <c r="C124" s="12"/>
      <c r="D124" s="12"/>
      <c r="E124" s="9" t="s">
        <v>323</v>
      </c>
      <c r="F124" s="9" t="s">
        <v>15</v>
      </c>
      <c r="G124" s="10" t="s">
        <v>12</v>
      </c>
      <c r="H124" s="5"/>
      <c r="I124" s="6"/>
      <c r="J124" s="7"/>
      <c r="K124" s="8"/>
    </row>
    <row r="125" spans="1:13" x14ac:dyDescent="0.25">
      <c r="A125" s="11"/>
      <c r="B125" s="12"/>
      <c r="C125" s="12"/>
      <c r="D125" s="12"/>
      <c r="E125" s="12"/>
      <c r="F125" s="12"/>
      <c r="G125" s="9" t="s">
        <v>359</v>
      </c>
      <c r="H125" s="9" t="s">
        <v>326</v>
      </c>
      <c r="I125" s="3" t="s">
        <v>18</v>
      </c>
      <c r="J125" s="13" t="s">
        <v>360</v>
      </c>
      <c r="K125" s="14" t="s">
        <v>361</v>
      </c>
      <c r="L125" s="17">
        <f t="shared" si="5"/>
        <v>5.3217592592592622E-2</v>
      </c>
      <c r="M125">
        <f t="shared" si="6"/>
        <v>10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362</v>
      </c>
      <c r="H126" s="9" t="s">
        <v>326</v>
      </c>
      <c r="I126" s="3" t="s">
        <v>18</v>
      </c>
      <c r="J126" s="13" t="s">
        <v>363</v>
      </c>
      <c r="K126" s="14" t="s">
        <v>364</v>
      </c>
      <c r="L126" s="17">
        <f t="shared" si="5"/>
        <v>4.4502314814814758E-2</v>
      </c>
      <c r="M126">
        <f t="shared" si="6"/>
        <v>11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365</v>
      </c>
      <c r="H127" s="9" t="s">
        <v>326</v>
      </c>
      <c r="I127" s="3" t="s">
        <v>18</v>
      </c>
      <c r="J127" s="13" t="s">
        <v>366</v>
      </c>
      <c r="K127" s="14" t="s">
        <v>367</v>
      </c>
      <c r="L127" s="17">
        <f t="shared" si="5"/>
        <v>1.5763888888888911E-2</v>
      </c>
      <c r="M127">
        <f t="shared" si="6"/>
        <v>15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368</v>
      </c>
      <c r="H128" s="9" t="s">
        <v>326</v>
      </c>
      <c r="I128" s="3" t="s">
        <v>18</v>
      </c>
      <c r="J128" s="13" t="s">
        <v>369</v>
      </c>
      <c r="K128" s="14" t="s">
        <v>370</v>
      </c>
      <c r="L128" s="17">
        <f t="shared" si="5"/>
        <v>3.1655092592592471E-2</v>
      </c>
      <c r="M128">
        <f t="shared" si="6"/>
        <v>15</v>
      </c>
    </row>
    <row r="129" spans="1:13" x14ac:dyDescent="0.25">
      <c r="A129" s="11"/>
      <c r="B129" s="12"/>
      <c r="C129" s="9" t="s">
        <v>371</v>
      </c>
      <c r="D129" s="9" t="s">
        <v>372</v>
      </c>
      <c r="E129" s="9" t="s">
        <v>372</v>
      </c>
      <c r="F129" s="9" t="s">
        <v>15</v>
      </c>
      <c r="G129" s="9" t="s">
        <v>373</v>
      </c>
      <c r="H129" s="9" t="s">
        <v>70</v>
      </c>
      <c r="I129" s="3" t="s">
        <v>18</v>
      </c>
      <c r="J129" s="13" t="s">
        <v>374</v>
      </c>
      <c r="K129" s="14" t="s">
        <v>375</v>
      </c>
      <c r="L129" s="17">
        <f t="shared" si="5"/>
        <v>2.5219907407407399E-2</v>
      </c>
      <c r="M129">
        <f t="shared" si="6"/>
        <v>4</v>
      </c>
    </row>
    <row r="130" spans="1:13" x14ac:dyDescent="0.25">
      <c r="A130" s="11"/>
      <c r="B130" s="12"/>
      <c r="C130" s="9" t="s">
        <v>184</v>
      </c>
      <c r="D130" s="9" t="s">
        <v>185</v>
      </c>
      <c r="E130" s="9" t="s">
        <v>185</v>
      </c>
      <c r="F130" s="9" t="s">
        <v>15</v>
      </c>
      <c r="G130" s="10" t="s">
        <v>12</v>
      </c>
      <c r="H130" s="5"/>
      <c r="I130" s="6"/>
      <c r="J130" s="7"/>
      <c r="K130" s="8"/>
    </row>
    <row r="131" spans="1:13" x14ac:dyDescent="0.25">
      <c r="A131" s="11"/>
      <c r="B131" s="12"/>
      <c r="C131" s="12"/>
      <c r="D131" s="12"/>
      <c r="E131" s="12"/>
      <c r="F131" s="12"/>
      <c r="G131" s="9" t="s">
        <v>376</v>
      </c>
      <c r="H131" s="9" t="s">
        <v>70</v>
      </c>
      <c r="I131" s="3" t="s">
        <v>18</v>
      </c>
      <c r="J131" s="13" t="s">
        <v>377</v>
      </c>
      <c r="K131" s="14" t="s">
        <v>378</v>
      </c>
      <c r="L131" s="17">
        <f t="shared" ref="L131:L194" si="7">K131-J131</f>
        <v>1.5706018518518508E-2</v>
      </c>
      <c r="M131">
        <f t="shared" ref="M131:M194" si="8">HOUR(J131)</f>
        <v>1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379</v>
      </c>
      <c r="H132" s="9" t="s">
        <v>70</v>
      </c>
      <c r="I132" s="3" t="s">
        <v>18</v>
      </c>
      <c r="J132" s="13" t="s">
        <v>380</v>
      </c>
      <c r="K132" s="14" t="s">
        <v>381</v>
      </c>
      <c r="L132" s="17">
        <f t="shared" si="7"/>
        <v>1.3148148148148159E-2</v>
      </c>
      <c r="M132">
        <f t="shared" si="8"/>
        <v>3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382</v>
      </c>
      <c r="H133" s="9" t="s">
        <v>70</v>
      </c>
      <c r="I133" s="3" t="s">
        <v>18</v>
      </c>
      <c r="J133" s="13" t="s">
        <v>383</v>
      </c>
      <c r="K133" s="14" t="s">
        <v>384</v>
      </c>
      <c r="L133" s="17">
        <f t="shared" si="7"/>
        <v>1.4375000000000027E-2</v>
      </c>
      <c r="M133">
        <f t="shared" si="8"/>
        <v>13</v>
      </c>
    </row>
    <row r="134" spans="1:13" x14ac:dyDescent="0.25">
      <c r="A134" s="3" t="s">
        <v>385</v>
      </c>
      <c r="B134" s="9" t="s">
        <v>386</v>
      </c>
      <c r="C134" s="9" t="s">
        <v>387</v>
      </c>
      <c r="D134" s="9" t="s">
        <v>388</v>
      </c>
      <c r="E134" s="9" t="s">
        <v>388</v>
      </c>
      <c r="F134" s="9" t="s">
        <v>389</v>
      </c>
      <c r="G134" s="9" t="s">
        <v>390</v>
      </c>
      <c r="H134" s="9" t="s">
        <v>70</v>
      </c>
      <c r="I134" s="3" t="s">
        <v>18</v>
      </c>
      <c r="J134" s="13" t="s">
        <v>391</v>
      </c>
      <c r="K134" s="14" t="s">
        <v>392</v>
      </c>
      <c r="L134" s="17">
        <f t="shared" si="7"/>
        <v>2.1608796296296306E-2</v>
      </c>
      <c r="M134">
        <f t="shared" si="8"/>
        <v>10</v>
      </c>
    </row>
    <row r="135" spans="1:13" x14ac:dyDescent="0.25">
      <c r="A135" s="3" t="s">
        <v>393</v>
      </c>
      <c r="B135" s="9" t="s">
        <v>394</v>
      </c>
      <c r="C135" s="10" t="s">
        <v>12</v>
      </c>
      <c r="D135" s="5"/>
      <c r="E135" s="5"/>
      <c r="F135" s="5"/>
      <c r="G135" s="5"/>
      <c r="H135" s="5"/>
      <c r="I135" s="6"/>
      <c r="J135" s="7"/>
      <c r="K135" s="8"/>
    </row>
    <row r="136" spans="1:13" x14ac:dyDescent="0.25">
      <c r="A136" s="11"/>
      <c r="B136" s="12"/>
      <c r="C136" s="9" t="s">
        <v>395</v>
      </c>
      <c r="D136" s="9" t="s">
        <v>396</v>
      </c>
      <c r="E136" s="9" t="s">
        <v>396</v>
      </c>
      <c r="F136" s="9" t="s">
        <v>15</v>
      </c>
      <c r="G136" s="10" t="s">
        <v>12</v>
      </c>
      <c r="H136" s="5"/>
      <c r="I136" s="6"/>
      <c r="J136" s="7"/>
      <c r="K136" s="8"/>
    </row>
    <row r="137" spans="1:13" x14ac:dyDescent="0.25">
      <c r="A137" s="11"/>
      <c r="B137" s="12"/>
      <c r="C137" s="12"/>
      <c r="D137" s="12"/>
      <c r="E137" s="12"/>
      <c r="F137" s="12"/>
      <c r="G137" s="9" t="s">
        <v>397</v>
      </c>
      <c r="H137" s="9" t="s">
        <v>70</v>
      </c>
      <c r="I137" s="3" t="s">
        <v>18</v>
      </c>
      <c r="J137" s="13" t="s">
        <v>398</v>
      </c>
      <c r="K137" s="14" t="s">
        <v>399</v>
      </c>
      <c r="L137" s="17">
        <f t="shared" si="7"/>
        <v>5.0682870370370336E-2</v>
      </c>
      <c r="M137">
        <f t="shared" si="8"/>
        <v>10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400</v>
      </c>
      <c r="H138" s="9" t="s">
        <v>70</v>
      </c>
      <c r="I138" s="3" t="s">
        <v>18</v>
      </c>
      <c r="J138" s="13" t="s">
        <v>401</v>
      </c>
      <c r="K138" s="14" t="s">
        <v>402</v>
      </c>
      <c r="L138" s="17">
        <f t="shared" si="7"/>
        <v>1.4861111111111214E-2</v>
      </c>
      <c r="M138">
        <f t="shared" si="8"/>
        <v>13</v>
      </c>
    </row>
    <row r="139" spans="1:13" x14ac:dyDescent="0.25">
      <c r="A139" s="11"/>
      <c r="B139" s="12"/>
      <c r="C139" s="12"/>
      <c r="D139" s="12"/>
      <c r="E139" s="12"/>
      <c r="F139" s="12"/>
      <c r="G139" s="9" t="s">
        <v>403</v>
      </c>
      <c r="H139" s="9" t="s">
        <v>70</v>
      </c>
      <c r="I139" s="3" t="s">
        <v>18</v>
      </c>
      <c r="J139" s="13" t="s">
        <v>404</v>
      </c>
      <c r="K139" s="14" t="s">
        <v>405</v>
      </c>
      <c r="L139" s="17">
        <f t="shared" si="7"/>
        <v>2.6655092592592577E-2</v>
      </c>
      <c r="M139">
        <f t="shared" si="8"/>
        <v>14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406</v>
      </c>
      <c r="H140" s="9" t="s">
        <v>70</v>
      </c>
      <c r="I140" s="3" t="s">
        <v>18</v>
      </c>
      <c r="J140" s="13" t="s">
        <v>407</v>
      </c>
      <c r="K140" s="14" t="s">
        <v>408</v>
      </c>
      <c r="L140" s="17">
        <f t="shared" si="7"/>
        <v>1.9027777777777755E-2</v>
      </c>
      <c r="M140">
        <f t="shared" si="8"/>
        <v>18</v>
      </c>
    </row>
    <row r="141" spans="1:13" x14ac:dyDescent="0.25">
      <c r="A141" s="11"/>
      <c r="B141" s="12"/>
      <c r="C141" s="9" t="s">
        <v>409</v>
      </c>
      <c r="D141" s="9" t="s">
        <v>410</v>
      </c>
      <c r="E141" s="9" t="s">
        <v>411</v>
      </c>
      <c r="F141" s="9" t="s">
        <v>15</v>
      </c>
      <c r="G141" s="9" t="s">
        <v>412</v>
      </c>
      <c r="H141" s="9" t="s">
        <v>70</v>
      </c>
      <c r="I141" s="3" t="s">
        <v>18</v>
      </c>
      <c r="J141" s="13" t="s">
        <v>413</v>
      </c>
      <c r="K141" s="14" t="s">
        <v>414</v>
      </c>
      <c r="L141" s="17">
        <f t="shared" si="7"/>
        <v>1.6099537037037093E-2</v>
      </c>
      <c r="M141">
        <f t="shared" si="8"/>
        <v>9</v>
      </c>
    </row>
    <row r="142" spans="1:13" x14ac:dyDescent="0.25">
      <c r="A142" s="11"/>
      <c r="B142" s="12"/>
      <c r="C142" s="9" t="s">
        <v>415</v>
      </c>
      <c r="D142" s="9" t="s">
        <v>416</v>
      </c>
      <c r="E142" s="9" t="s">
        <v>417</v>
      </c>
      <c r="F142" s="9" t="s">
        <v>15</v>
      </c>
      <c r="G142" s="9" t="s">
        <v>418</v>
      </c>
      <c r="H142" s="9" t="s">
        <v>70</v>
      </c>
      <c r="I142" s="3" t="s">
        <v>18</v>
      </c>
      <c r="J142" s="13" t="s">
        <v>419</v>
      </c>
      <c r="K142" s="14" t="s">
        <v>420</v>
      </c>
      <c r="L142" s="17">
        <f t="shared" si="7"/>
        <v>1.9467592592592592E-2</v>
      </c>
      <c r="M142">
        <f t="shared" si="8"/>
        <v>4</v>
      </c>
    </row>
    <row r="143" spans="1:13" x14ac:dyDescent="0.25">
      <c r="A143" s="11"/>
      <c r="B143" s="12"/>
      <c r="C143" s="9" t="s">
        <v>421</v>
      </c>
      <c r="D143" s="9" t="s">
        <v>422</v>
      </c>
      <c r="E143" s="9" t="s">
        <v>423</v>
      </c>
      <c r="F143" s="9" t="s">
        <v>15</v>
      </c>
      <c r="G143" s="9" t="s">
        <v>424</v>
      </c>
      <c r="H143" s="9" t="s">
        <v>70</v>
      </c>
      <c r="I143" s="3" t="s">
        <v>18</v>
      </c>
      <c r="J143" s="13" t="s">
        <v>425</v>
      </c>
      <c r="K143" s="14" t="s">
        <v>426</v>
      </c>
      <c r="L143" s="17">
        <f t="shared" si="7"/>
        <v>2.1030092592592586E-2</v>
      </c>
      <c r="M143">
        <f t="shared" si="8"/>
        <v>15</v>
      </c>
    </row>
    <row r="144" spans="1:13" x14ac:dyDescent="0.25">
      <c r="A144" s="11"/>
      <c r="B144" s="12"/>
      <c r="C144" s="9" t="s">
        <v>427</v>
      </c>
      <c r="D144" s="9" t="s">
        <v>428</v>
      </c>
      <c r="E144" s="9" t="s">
        <v>429</v>
      </c>
      <c r="F144" s="9" t="s">
        <v>15</v>
      </c>
      <c r="G144" s="9" t="s">
        <v>430</v>
      </c>
      <c r="H144" s="9" t="s">
        <v>70</v>
      </c>
      <c r="I144" s="3" t="s">
        <v>18</v>
      </c>
      <c r="J144" s="13" t="s">
        <v>431</v>
      </c>
      <c r="K144" s="14" t="s">
        <v>432</v>
      </c>
      <c r="L144" s="17">
        <f t="shared" si="7"/>
        <v>1.9409722222222259E-2</v>
      </c>
      <c r="M144">
        <f t="shared" si="8"/>
        <v>8</v>
      </c>
    </row>
    <row r="145" spans="1:13" x14ac:dyDescent="0.25">
      <c r="A145" s="11"/>
      <c r="B145" s="12"/>
      <c r="C145" s="9" t="s">
        <v>433</v>
      </c>
      <c r="D145" s="9" t="s">
        <v>434</v>
      </c>
      <c r="E145" s="9" t="s">
        <v>435</v>
      </c>
      <c r="F145" s="9" t="s">
        <v>15</v>
      </c>
      <c r="G145" s="10" t="s">
        <v>12</v>
      </c>
      <c r="H145" s="5"/>
      <c r="I145" s="6"/>
      <c r="J145" s="7"/>
      <c r="K145" s="8"/>
    </row>
    <row r="146" spans="1:13" x14ac:dyDescent="0.25">
      <c r="A146" s="11"/>
      <c r="B146" s="12"/>
      <c r="C146" s="12"/>
      <c r="D146" s="12"/>
      <c r="E146" s="12"/>
      <c r="F146" s="12"/>
      <c r="G146" s="9" t="s">
        <v>436</v>
      </c>
      <c r="H146" s="9" t="s">
        <v>70</v>
      </c>
      <c r="I146" s="3" t="s">
        <v>18</v>
      </c>
      <c r="J146" s="13" t="s">
        <v>437</v>
      </c>
      <c r="K146" s="14" t="s">
        <v>438</v>
      </c>
      <c r="L146" s="17">
        <f t="shared" si="7"/>
        <v>1.6145833333333304E-2</v>
      </c>
      <c r="M146">
        <f t="shared" si="8"/>
        <v>7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439</v>
      </c>
      <c r="H147" s="9" t="s">
        <v>70</v>
      </c>
      <c r="I147" s="3" t="s">
        <v>18</v>
      </c>
      <c r="J147" s="13" t="s">
        <v>440</v>
      </c>
      <c r="K147" s="14" t="s">
        <v>441</v>
      </c>
      <c r="L147" s="17">
        <f t="shared" si="7"/>
        <v>3.0277777777777737E-2</v>
      </c>
      <c r="M147">
        <f t="shared" si="8"/>
        <v>13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442</v>
      </c>
      <c r="H148" s="9" t="s">
        <v>70</v>
      </c>
      <c r="I148" s="3" t="s">
        <v>18</v>
      </c>
      <c r="J148" s="13" t="s">
        <v>443</v>
      </c>
      <c r="K148" s="14" t="s">
        <v>444</v>
      </c>
      <c r="L148" s="17">
        <f t="shared" si="7"/>
        <v>1.6238425925925837E-2</v>
      </c>
      <c r="M148">
        <f t="shared" si="8"/>
        <v>16</v>
      </c>
    </row>
    <row r="149" spans="1:13" x14ac:dyDescent="0.25">
      <c r="A149" s="3" t="s">
        <v>445</v>
      </c>
      <c r="B149" s="9" t="s">
        <v>446</v>
      </c>
      <c r="C149" s="10" t="s">
        <v>12</v>
      </c>
      <c r="D149" s="5"/>
      <c r="E149" s="5"/>
      <c r="F149" s="5"/>
      <c r="G149" s="5"/>
      <c r="H149" s="5"/>
      <c r="I149" s="6"/>
      <c r="J149" s="7"/>
      <c r="K149" s="8"/>
    </row>
    <row r="150" spans="1:13" x14ac:dyDescent="0.25">
      <c r="A150" s="11"/>
      <c r="B150" s="12"/>
      <c r="C150" s="9" t="s">
        <v>447</v>
      </c>
      <c r="D150" s="9" t="s">
        <v>448</v>
      </c>
      <c r="E150" s="9" t="s">
        <v>449</v>
      </c>
      <c r="F150" s="9" t="s">
        <v>15</v>
      </c>
      <c r="G150" s="9" t="s">
        <v>450</v>
      </c>
      <c r="H150" s="9" t="s">
        <v>17</v>
      </c>
      <c r="I150" s="3" t="s">
        <v>18</v>
      </c>
      <c r="J150" s="13" t="s">
        <v>451</v>
      </c>
      <c r="K150" s="14" t="s">
        <v>452</v>
      </c>
      <c r="L150" s="17">
        <f t="shared" si="7"/>
        <v>2.2141203703703649E-2</v>
      </c>
      <c r="M150">
        <f t="shared" si="8"/>
        <v>15</v>
      </c>
    </row>
    <row r="151" spans="1:13" x14ac:dyDescent="0.25">
      <c r="A151" s="11"/>
      <c r="B151" s="12"/>
      <c r="C151" s="9" t="s">
        <v>453</v>
      </c>
      <c r="D151" s="9" t="s">
        <v>454</v>
      </c>
      <c r="E151" s="9" t="s">
        <v>455</v>
      </c>
      <c r="F151" s="9" t="s">
        <v>15</v>
      </c>
      <c r="G151" s="10" t="s">
        <v>12</v>
      </c>
      <c r="H151" s="5"/>
      <c r="I151" s="6"/>
      <c r="J151" s="7"/>
      <c r="K151" s="8"/>
    </row>
    <row r="152" spans="1:13" x14ac:dyDescent="0.25">
      <c r="A152" s="11"/>
      <c r="B152" s="12"/>
      <c r="C152" s="12"/>
      <c r="D152" s="12"/>
      <c r="E152" s="12"/>
      <c r="F152" s="12"/>
      <c r="G152" s="9" t="s">
        <v>456</v>
      </c>
      <c r="H152" s="9" t="s">
        <v>17</v>
      </c>
      <c r="I152" s="3" t="s">
        <v>18</v>
      </c>
      <c r="J152" s="13" t="s">
        <v>457</v>
      </c>
      <c r="K152" s="14" t="s">
        <v>458</v>
      </c>
      <c r="L152" s="17">
        <f t="shared" si="7"/>
        <v>1.402777777777775E-2</v>
      </c>
      <c r="M152">
        <f t="shared" si="8"/>
        <v>8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459</v>
      </c>
      <c r="H153" s="9" t="s">
        <v>17</v>
      </c>
      <c r="I153" s="3" t="s">
        <v>18</v>
      </c>
      <c r="J153" s="13" t="s">
        <v>460</v>
      </c>
      <c r="K153" s="14" t="s">
        <v>461</v>
      </c>
      <c r="L153" s="17">
        <f t="shared" si="7"/>
        <v>1.7268518518518516E-2</v>
      </c>
      <c r="M153">
        <f t="shared" si="8"/>
        <v>9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462</v>
      </c>
      <c r="H154" s="9" t="s">
        <v>17</v>
      </c>
      <c r="I154" s="3" t="s">
        <v>18</v>
      </c>
      <c r="J154" s="13" t="s">
        <v>463</v>
      </c>
      <c r="K154" s="14" t="s">
        <v>464</v>
      </c>
      <c r="L154" s="17">
        <f t="shared" si="7"/>
        <v>2.0451388888888866E-2</v>
      </c>
      <c r="M154">
        <f t="shared" si="8"/>
        <v>10</v>
      </c>
    </row>
    <row r="155" spans="1:13" x14ac:dyDescent="0.25">
      <c r="A155" s="11"/>
      <c r="B155" s="12"/>
      <c r="C155" s="12"/>
      <c r="D155" s="12"/>
      <c r="E155" s="12"/>
      <c r="F155" s="12"/>
      <c r="G155" s="9" t="s">
        <v>465</v>
      </c>
      <c r="H155" s="9" t="s">
        <v>17</v>
      </c>
      <c r="I155" s="3" t="s">
        <v>18</v>
      </c>
      <c r="J155" s="13" t="s">
        <v>466</v>
      </c>
      <c r="K155" s="14" t="s">
        <v>467</v>
      </c>
      <c r="L155" s="17">
        <f t="shared" si="7"/>
        <v>3.1574074074074088E-2</v>
      </c>
      <c r="M155">
        <f t="shared" si="8"/>
        <v>12</v>
      </c>
    </row>
    <row r="156" spans="1:13" x14ac:dyDescent="0.25">
      <c r="A156" s="11"/>
      <c r="B156" s="12"/>
      <c r="C156" s="12"/>
      <c r="D156" s="12"/>
      <c r="E156" s="12"/>
      <c r="F156" s="12"/>
      <c r="G156" s="9" t="s">
        <v>468</v>
      </c>
      <c r="H156" s="9" t="s">
        <v>17</v>
      </c>
      <c r="I156" s="3" t="s">
        <v>18</v>
      </c>
      <c r="J156" s="13" t="s">
        <v>469</v>
      </c>
      <c r="K156" s="14" t="s">
        <v>470</v>
      </c>
      <c r="L156" s="17">
        <f t="shared" si="7"/>
        <v>3.5219907407407325E-2</v>
      </c>
      <c r="M156">
        <f t="shared" si="8"/>
        <v>13</v>
      </c>
    </row>
    <row r="157" spans="1:13" x14ac:dyDescent="0.25">
      <c r="A157" s="11"/>
      <c r="B157" s="12"/>
      <c r="C157" s="12"/>
      <c r="D157" s="12"/>
      <c r="E157" s="12"/>
      <c r="F157" s="12"/>
      <c r="G157" s="9" t="s">
        <v>471</v>
      </c>
      <c r="H157" s="9" t="s">
        <v>17</v>
      </c>
      <c r="I157" s="3" t="s">
        <v>18</v>
      </c>
      <c r="J157" s="13" t="s">
        <v>472</v>
      </c>
      <c r="K157" s="14" t="s">
        <v>473</v>
      </c>
      <c r="L157" s="17">
        <f t="shared" si="7"/>
        <v>2.0844907407407409E-2</v>
      </c>
      <c r="M157">
        <f t="shared" si="8"/>
        <v>15</v>
      </c>
    </row>
    <row r="158" spans="1:13" x14ac:dyDescent="0.25">
      <c r="A158" s="11"/>
      <c r="B158" s="11"/>
      <c r="C158" s="3" t="s">
        <v>427</v>
      </c>
      <c r="D158" s="3" t="s">
        <v>428</v>
      </c>
      <c r="E158" s="3" t="s">
        <v>429</v>
      </c>
      <c r="F158" s="3" t="s">
        <v>15</v>
      </c>
      <c r="G158" s="3" t="s">
        <v>474</v>
      </c>
      <c r="H158" s="3" t="s">
        <v>17</v>
      </c>
      <c r="I158" s="3" t="s">
        <v>18</v>
      </c>
      <c r="J158" s="15" t="s">
        <v>475</v>
      </c>
      <c r="K158" s="16" t="s">
        <v>476</v>
      </c>
      <c r="L158" s="17">
        <f t="shared" si="7"/>
        <v>1.4988425925925863E-2</v>
      </c>
      <c r="M158">
        <f t="shared" si="8"/>
        <v>13</v>
      </c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78"/>
  <sheetViews>
    <sheetView topLeftCell="F1" workbookViewId="0">
      <selection activeCell="S1" sqref="S1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style="17" bestFit="1" customWidth="1"/>
    <col min="19" max="19" width="23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1279</v>
      </c>
      <c r="M1" t="s">
        <v>1277</v>
      </c>
      <c r="O1" t="s">
        <v>1278</v>
      </c>
      <c r="P1" t="s">
        <v>1280</v>
      </c>
      <c r="Q1" t="s">
        <v>1285</v>
      </c>
      <c r="R1" s="17" t="s">
        <v>1281</v>
      </c>
      <c r="S1" t="s">
        <v>1286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1</v>
      </c>
      <c r="P2">
        <f>COUNTIF(M:M,"1")</f>
        <v>0</v>
      </c>
      <c r="Q2">
        <f>AVERAGE($P$2:$P$24)</f>
        <v>5.8260869565217392</v>
      </c>
      <c r="R2" s="17">
        <v>0</v>
      </c>
      <c r="S2" s="17">
        <f>AVERAGE($R$3:$R$23)</f>
        <v>1.8000527229115198E-2</v>
      </c>
    </row>
    <row r="3" spans="1:19" x14ac:dyDescent="0.25">
      <c r="A3" s="3" t="s">
        <v>29</v>
      </c>
      <c r="B3" s="9" t="s">
        <v>30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2</v>
      </c>
      <c r="P3">
        <f>COUNTIF(M:M,"2")</f>
        <v>5</v>
      </c>
      <c r="Q3">
        <f t="shared" ref="Q3:Q24" si="0">AVERAGE($P$2:$P$24)</f>
        <v>5.8260869565217392</v>
      </c>
      <c r="R3" s="17">
        <f t="shared" ref="R3:R24" si="1">AVERAGEIF(M3:M401,  O3, L3:L401)</f>
        <v>1.6347222222222228E-2</v>
      </c>
      <c r="S3" s="17">
        <f t="shared" ref="S3:S24" si="2">AVERAGE($R$3:$R$23)</f>
        <v>1.8000527229115198E-2</v>
      </c>
    </row>
    <row r="4" spans="1:19" x14ac:dyDescent="0.25">
      <c r="A4" s="11"/>
      <c r="B4" s="12"/>
      <c r="C4" s="9" t="s">
        <v>31</v>
      </c>
      <c r="D4" s="9" t="s">
        <v>32</v>
      </c>
      <c r="E4" s="9" t="s">
        <v>32</v>
      </c>
      <c r="F4" s="9" t="s">
        <v>15</v>
      </c>
      <c r="G4" s="9" t="s">
        <v>477</v>
      </c>
      <c r="H4" s="9" t="s">
        <v>17</v>
      </c>
      <c r="I4" s="3" t="s">
        <v>478</v>
      </c>
      <c r="J4" s="13" t="s">
        <v>479</v>
      </c>
      <c r="K4" s="14" t="s">
        <v>480</v>
      </c>
      <c r="L4" s="17">
        <f t="shared" ref="L3:L66" si="3">K4-J4</f>
        <v>1.8437500000000023E-2</v>
      </c>
      <c r="M4">
        <f t="shared" ref="M3:M66" si="4">HOUR(J4)</f>
        <v>5</v>
      </c>
      <c r="O4">
        <v>3</v>
      </c>
      <c r="P4">
        <f>COUNTIF(M:M,"3")</f>
        <v>4</v>
      </c>
      <c r="Q4">
        <f t="shared" si="0"/>
        <v>5.8260869565217392</v>
      </c>
      <c r="R4" s="17">
        <f t="shared" si="1"/>
        <v>1.3061342592592597E-2</v>
      </c>
      <c r="S4" s="17">
        <f t="shared" si="2"/>
        <v>1.8000527229115198E-2</v>
      </c>
    </row>
    <row r="5" spans="1:19" x14ac:dyDescent="0.25">
      <c r="A5" s="11"/>
      <c r="B5" s="12"/>
      <c r="C5" s="9" t="s">
        <v>36</v>
      </c>
      <c r="D5" s="9" t="s">
        <v>37</v>
      </c>
      <c r="E5" s="9" t="s">
        <v>37</v>
      </c>
      <c r="F5" s="9" t="s">
        <v>15</v>
      </c>
      <c r="G5" s="9" t="s">
        <v>481</v>
      </c>
      <c r="H5" s="9" t="s">
        <v>17</v>
      </c>
      <c r="I5" s="3" t="s">
        <v>478</v>
      </c>
      <c r="J5" s="13" t="s">
        <v>482</v>
      </c>
      <c r="K5" s="14" t="s">
        <v>483</v>
      </c>
      <c r="L5" s="17">
        <f t="shared" si="3"/>
        <v>1.6840277777777746E-2</v>
      </c>
      <c r="M5">
        <f t="shared" si="4"/>
        <v>12</v>
      </c>
      <c r="O5">
        <v>4</v>
      </c>
      <c r="P5">
        <f>COUNTIF(M:M,"4")</f>
        <v>6</v>
      </c>
      <c r="Q5">
        <f t="shared" si="0"/>
        <v>5.8260869565217392</v>
      </c>
      <c r="R5" s="17">
        <f t="shared" si="1"/>
        <v>1.6687885802469122E-2</v>
      </c>
      <c r="S5" s="17">
        <f t="shared" si="2"/>
        <v>1.8000527229115198E-2</v>
      </c>
    </row>
    <row r="6" spans="1:19" x14ac:dyDescent="0.25">
      <c r="A6" s="11"/>
      <c r="B6" s="12"/>
      <c r="C6" s="9" t="s">
        <v>13</v>
      </c>
      <c r="D6" s="9" t="s">
        <v>14</v>
      </c>
      <c r="E6" s="9" t="s">
        <v>14</v>
      </c>
      <c r="F6" s="9" t="s">
        <v>15</v>
      </c>
      <c r="G6" s="10" t="s">
        <v>12</v>
      </c>
      <c r="H6" s="5"/>
      <c r="I6" s="6"/>
      <c r="J6" s="7"/>
      <c r="K6" s="8"/>
      <c r="O6">
        <v>5</v>
      </c>
      <c r="P6">
        <f>COUNTIF(M:M,"5")</f>
        <v>8</v>
      </c>
      <c r="Q6">
        <f t="shared" si="0"/>
        <v>5.8260869565217392</v>
      </c>
      <c r="R6" s="17">
        <f t="shared" si="1"/>
        <v>1.6931216931216936E-2</v>
      </c>
      <c r="S6" s="17">
        <f t="shared" si="2"/>
        <v>1.8000527229115198E-2</v>
      </c>
    </row>
    <row r="7" spans="1:19" x14ac:dyDescent="0.25">
      <c r="A7" s="11"/>
      <c r="B7" s="12"/>
      <c r="C7" s="12"/>
      <c r="D7" s="12"/>
      <c r="E7" s="12"/>
      <c r="F7" s="12"/>
      <c r="G7" s="9" t="s">
        <v>484</v>
      </c>
      <c r="H7" s="9" t="s">
        <v>17</v>
      </c>
      <c r="I7" s="3" t="s">
        <v>478</v>
      </c>
      <c r="J7" s="13" t="s">
        <v>485</v>
      </c>
      <c r="K7" s="14" t="s">
        <v>486</v>
      </c>
      <c r="L7" s="17">
        <f t="shared" si="3"/>
        <v>1.9895833333333335E-2</v>
      </c>
      <c r="M7">
        <f t="shared" si="4"/>
        <v>8</v>
      </c>
      <c r="O7">
        <v>6</v>
      </c>
      <c r="P7">
        <f>COUNTIF(M:M,"6")</f>
        <v>13</v>
      </c>
      <c r="Q7">
        <f t="shared" si="0"/>
        <v>5.8260869565217392</v>
      </c>
      <c r="R7" s="17">
        <f t="shared" si="1"/>
        <v>2.3816773504273494E-2</v>
      </c>
      <c r="S7" s="17">
        <f t="shared" si="2"/>
        <v>1.8000527229115198E-2</v>
      </c>
    </row>
    <row r="8" spans="1:19" x14ac:dyDescent="0.25">
      <c r="A8" s="11"/>
      <c r="B8" s="12"/>
      <c r="C8" s="12"/>
      <c r="D8" s="12"/>
      <c r="E8" s="12"/>
      <c r="F8" s="12"/>
      <c r="G8" s="9" t="s">
        <v>487</v>
      </c>
      <c r="H8" s="9" t="s">
        <v>17</v>
      </c>
      <c r="I8" s="3" t="s">
        <v>478</v>
      </c>
      <c r="J8" s="13" t="s">
        <v>488</v>
      </c>
      <c r="K8" s="14" t="s">
        <v>489</v>
      </c>
      <c r="L8" s="17">
        <f t="shared" si="3"/>
        <v>2.9016203703703836E-2</v>
      </c>
      <c r="M8">
        <f t="shared" si="4"/>
        <v>15</v>
      </c>
      <c r="O8">
        <v>7</v>
      </c>
      <c r="P8">
        <f>COUNTIF(M:M,"7")</f>
        <v>8</v>
      </c>
      <c r="Q8">
        <f t="shared" si="0"/>
        <v>5.8260869565217392</v>
      </c>
      <c r="R8" s="17">
        <f t="shared" si="1"/>
        <v>2.0665509259259252E-2</v>
      </c>
      <c r="S8" s="17">
        <f t="shared" si="2"/>
        <v>1.8000527229115198E-2</v>
      </c>
    </row>
    <row r="9" spans="1:19" x14ac:dyDescent="0.25">
      <c r="A9" s="11"/>
      <c r="B9" s="12"/>
      <c r="C9" s="9" t="s">
        <v>41</v>
      </c>
      <c r="D9" s="9" t="s">
        <v>42</v>
      </c>
      <c r="E9" s="9" t="s">
        <v>42</v>
      </c>
      <c r="F9" s="9" t="s">
        <v>15</v>
      </c>
      <c r="G9" s="10" t="s">
        <v>12</v>
      </c>
      <c r="H9" s="5"/>
      <c r="I9" s="6"/>
      <c r="J9" s="7"/>
      <c r="K9" s="8"/>
      <c r="O9">
        <v>8</v>
      </c>
      <c r="P9">
        <f>COUNTIF(M:M,"8")</f>
        <v>10</v>
      </c>
      <c r="Q9">
        <f t="shared" si="0"/>
        <v>5.8260869565217392</v>
      </c>
      <c r="R9" s="17">
        <f t="shared" si="1"/>
        <v>2.2853652263374467E-2</v>
      </c>
      <c r="S9" s="17">
        <f t="shared" si="2"/>
        <v>1.8000527229115198E-2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490</v>
      </c>
      <c r="H10" s="9" t="s">
        <v>17</v>
      </c>
      <c r="I10" s="3" t="s">
        <v>478</v>
      </c>
      <c r="J10" s="13" t="s">
        <v>491</v>
      </c>
      <c r="K10" s="14" t="s">
        <v>492</v>
      </c>
      <c r="L10" s="17">
        <f t="shared" si="3"/>
        <v>2.3668981481481499E-2</v>
      </c>
      <c r="M10">
        <f t="shared" si="4"/>
        <v>8</v>
      </c>
      <c r="O10">
        <v>9</v>
      </c>
      <c r="P10">
        <f>COUNTIF(M:M,"9")</f>
        <v>7</v>
      </c>
      <c r="Q10">
        <f t="shared" si="0"/>
        <v>5.8260869565217392</v>
      </c>
      <c r="R10" s="17">
        <f t="shared" si="1"/>
        <v>1.8204365079365088E-2</v>
      </c>
      <c r="S10" s="17">
        <f t="shared" si="2"/>
        <v>1.8000527229115198E-2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493</v>
      </c>
      <c r="H11" s="9" t="s">
        <v>17</v>
      </c>
      <c r="I11" s="3" t="s">
        <v>478</v>
      </c>
      <c r="J11" s="13" t="s">
        <v>494</v>
      </c>
      <c r="K11" s="14" t="s">
        <v>495</v>
      </c>
      <c r="L11" s="17">
        <f t="shared" si="3"/>
        <v>2.3055555555555551E-2</v>
      </c>
      <c r="M11">
        <f t="shared" si="4"/>
        <v>11</v>
      </c>
      <c r="O11">
        <v>10</v>
      </c>
      <c r="P11">
        <f>COUNTIF(M:M,"10")</f>
        <v>14</v>
      </c>
      <c r="Q11">
        <f t="shared" si="0"/>
        <v>5.8260869565217392</v>
      </c>
      <c r="R11" s="17">
        <f t="shared" si="1"/>
        <v>2.3182870370370375E-2</v>
      </c>
      <c r="S11" s="17">
        <f t="shared" si="2"/>
        <v>1.8000527229115198E-2</v>
      </c>
    </row>
    <row r="12" spans="1:19" x14ac:dyDescent="0.25">
      <c r="A12" s="11"/>
      <c r="B12" s="12"/>
      <c r="C12" s="9" t="s">
        <v>46</v>
      </c>
      <c r="D12" s="9" t="s">
        <v>47</v>
      </c>
      <c r="E12" s="9" t="s">
        <v>47</v>
      </c>
      <c r="F12" s="9" t="s">
        <v>15</v>
      </c>
      <c r="G12" s="10" t="s">
        <v>12</v>
      </c>
      <c r="H12" s="5"/>
      <c r="I12" s="6"/>
      <c r="J12" s="7"/>
      <c r="K12" s="8"/>
      <c r="O12">
        <v>11</v>
      </c>
      <c r="P12">
        <f>COUNTIF(M:M,"11")</f>
        <v>8</v>
      </c>
      <c r="Q12">
        <f t="shared" si="0"/>
        <v>5.8260869565217392</v>
      </c>
      <c r="R12" s="17">
        <f t="shared" si="1"/>
        <v>2.3659060846560807E-2</v>
      </c>
      <c r="S12" s="17">
        <f t="shared" si="2"/>
        <v>1.8000527229115198E-2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496</v>
      </c>
      <c r="H13" s="9" t="s">
        <v>17</v>
      </c>
      <c r="I13" s="3" t="s">
        <v>478</v>
      </c>
      <c r="J13" s="13" t="s">
        <v>497</v>
      </c>
      <c r="K13" s="14" t="s">
        <v>498</v>
      </c>
      <c r="L13" s="17">
        <f t="shared" si="3"/>
        <v>1.7546296296296282E-2</v>
      </c>
      <c r="M13">
        <f t="shared" si="4"/>
        <v>10</v>
      </c>
      <c r="O13">
        <v>12</v>
      </c>
      <c r="P13">
        <f>COUNTIF(M:M,"12")</f>
        <v>5</v>
      </c>
      <c r="Q13">
        <f t="shared" si="0"/>
        <v>5.8260869565217392</v>
      </c>
      <c r="R13" s="17">
        <f t="shared" si="1"/>
        <v>2.4843749999999998E-2</v>
      </c>
      <c r="S13" s="17">
        <f t="shared" si="2"/>
        <v>1.8000527229115198E-2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499</v>
      </c>
      <c r="H14" s="9" t="s">
        <v>17</v>
      </c>
      <c r="I14" s="3" t="s">
        <v>478</v>
      </c>
      <c r="J14" s="13" t="s">
        <v>500</v>
      </c>
      <c r="K14" s="14" t="s">
        <v>501</v>
      </c>
      <c r="L14" s="17">
        <f t="shared" si="3"/>
        <v>1.241898148148135E-2</v>
      </c>
      <c r="M14">
        <f t="shared" si="4"/>
        <v>22</v>
      </c>
      <c r="O14">
        <v>13</v>
      </c>
      <c r="P14">
        <f>COUNTIF(M:M,"13")</f>
        <v>10</v>
      </c>
      <c r="Q14">
        <f t="shared" si="0"/>
        <v>5.8260869565217392</v>
      </c>
      <c r="R14" s="17">
        <f t="shared" si="1"/>
        <v>1.7581018518518499E-2</v>
      </c>
      <c r="S14" s="17">
        <f t="shared" si="2"/>
        <v>1.8000527229115198E-2</v>
      </c>
    </row>
    <row r="15" spans="1:19" x14ac:dyDescent="0.25">
      <c r="A15" s="11"/>
      <c r="B15" s="12"/>
      <c r="C15" s="9" t="s">
        <v>60</v>
      </c>
      <c r="D15" s="9" t="s">
        <v>61</v>
      </c>
      <c r="E15" s="9" t="s">
        <v>61</v>
      </c>
      <c r="F15" s="9" t="s">
        <v>15</v>
      </c>
      <c r="G15" s="9" t="s">
        <v>502</v>
      </c>
      <c r="H15" s="9" t="s">
        <v>503</v>
      </c>
      <c r="I15" s="3" t="s">
        <v>478</v>
      </c>
      <c r="J15" s="13" t="s">
        <v>504</v>
      </c>
      <c r="K15" s="14" t="s">
        <v>505</v>
      </c>
      <c r="L15" s="17">
        <f t="shared" si="3"/>
        <v>2.4733796296296323E-2</v>
      </c>
      <c r="M15">
        <f t="shared" si="4"/>
        <v>5</v>
      </c>
      <c r="O15">
        <v>14</v>
      </c>
      <c r="P15">
        <f>COUNTIF(M:M,"14")</f>
        <v>11</v>
      </c>
      <c r="Q15">
        <f t="shared" si="0"/>
        <v>5.8260869565217392</v>
      </c>
      <c r="R15" s="17">
        <f t="shared" si="1"/>
        <v>2.009469696969696E-2</v>
      </c>
      <c r="S15" s="17">
        <f t="shared" si="2"/>
        <v>1.8000527229115198E-2</v>
      </c>
    </row>
    <row r="16" spans="1:19" x14ac:dyDescent="0.25">
      <c r="A16" s="11"/>
      <c r="B16" s="12"/>
      <c r="C16" s="9" t="s">
        <v>506</v>
      </c>
      <c r="D16" s="9" t="s">
        <v>507</v>
      </c>
      <c r="E16" s="9" t="s">
        <v>507</v>
      </c>
      <c r="F16" s="9" t="s">
        <v>15</v>
      </c>
      <c r="G16" s="9" t="s">
        <v>508</v>
      </c>
      <c r="H16" s="9" t="s">
        <v>17</v>
      </c>
      <c r="I16" s="3" t="s">
        <v>478</v>
      </c>
      <c r="J16" s="13" t="s">
        <v>509</v>
      </c>
      <c r="K16" s="14" t="s">
        <v>510</v>
      </c>
      <c r="L16" s="17">
        <f t="shared" si="3"/>
        <v>2.1319444444444446E-2</v>
      </c>
      <c r="M16">
        <f t="shared" si="4"/>
        <v>14</v>
      </c>
      <c r="O16">
        <v>15</v>
      </c>
      <c r="P16">
        <f>COUNTIF(M:M,"15")</f>
        <v>8</v>
      </c>
      <c r="Q16">
        <f t="shared" si="0"/>
        <v>5.8260869565217392</v>
      </c>
      <c r="R16" s="17">
        <f t="shared" si="1"/>
        <v>2.0557208994708982E-2</v>
      </c>
      <c r="S16" s="17">
        <f t="shared" si="2"/>
        <v>1.8000527229115198E-2</v>
      </c>
    </row>
    <row r="17" spans="1:19" x14ac:dyDescent="0.25">
      <c r="A17" s="3" t="s">
        <v>65</v>
      </c>
      <c r="B17" s="9" t="s">
        <v>66</v>
      </c>
      <c r="C17" s="10" t="s">
        <v>12</v>
      </c>
      <c r="D17" s="5"/>
      <c r="E17" s="5"/>
      <c r="F17" s="5"/>
      <c r="G17" s="5"/>
      <c r="H17" s="5"/>
      <c r="I17" s="6"/>
      <c r="J17" s="7"/>
      <c r="K17" s="8"/>
      <c r="O17">
        <v>16</v>
      </c>
      <c r="P17">
        <f>COUNTIF(M:M,"16")</f>
        <v>1</v>
      </c>
      <c r="Q17">
        <f t="shared" si="0"/>
        <v>5.8260869565217392</v>
      </c>
      <c r="R17" s="17">
        <f t="shared" si="1"/>
        <v>1.5625E-2</v>
      </c>
      <c r="S17" s="17">
        <f t="shared" si="2"/>
        <v>1.8000527229115198E-2</v>
      </c>
    </row>
    <row r="18" spans="1:19" x14ac:dyDescent="0.25">
      <c r="A18" s="11"/>
      <c r="B18" s="12"/>
      <c r="C18" s="9" t="s">
        <v>67</v>
      </c>
      <c r="D18" s="9" t="s">
        <v>68</v>
      </c>
      <c r="E18" s="10" t="s">
        <v>12</v>
      </c>
      <c r="F18" s="5"/>
      <c r="G18" s="5"/>
      <c r="H18" s="5"/>
      <c r="I18" s="6"/>
      <c r="J18" s="7"/>
      <c r="K18" s="8"/>
      <c r="O18">
        <v>17</v>
      </c>
      <c r="P18">
        <f>COUNTIF(M:M,"17")</f>
        <v>3</v>
      </c>
      <c r="Q18">
        <f t="shared" si="0"/>
        <v>5.8260869565217392</v>
      </c>
      <c r="R18" s="17">
        <f t="shared" si="1"/>
        <v>1.3368055555555572E-2</v>
      </c>
      <c r="S18" s="17">
        <f t="shared" si="2"/>
        <v>1.8000527229115198E-2</v>
      </c>
    </row>
    <row r="19" spans="1:19" x14ac:dyDescent="0.25">
      <c r="A19" s="11"/>
      <c r="B19" s="12"/>
      <c r="C19" s="12"/>
      <c r="D19" s="12"/>
      <c r="E19" s="9" t="s">
        <v>68</v>
      </c>
      <c r="F19" s="9" t="s">
        <v>15</v>
      </c>
      <c r="G19" s="10" t="s">
        <v>12</v>
      </c>
      <c r="H19" s="5"/>
      <c r="I19" s="6"/>
      <c r="J19" s="7"/>
      <c r="K19" s="8"/>
      <c r="O19">
        <v>18</v>
      </c>
      <c r="P19">
        <f>COUNTIF(M:M,"18")</f>
        <v>3</v>
      </c>
      <c r="Q19">
        <f t="shared" si="0"/>
        <v>5.8260869565217392</v>
      </c>
      <c r="R19" s="17">
        <f t="shared" si="1"/>
        <v>1.306327160493829E-2</v>
      </c>
      <c r="S19" s="17">
        <f t="shared" si="2"/>
        <v>1.8000527229115198E-2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511</v>
      </c>
      <c r="H20" s="9" t="s">
        <v>70</v>
      </c>
      <c r="I20" s="3" t="s">
        <v>478</v>
      </c>
      <c r="J20" s="13" t="s">
        <v>512</v>
      </c>
      <c r="K20" s="14" t="s">
        <v>513</v>
      </c>
      <c r="L20" s="17">
        <f t="shared" si="3"/>
        <v>1.1296296296296304E-2</v>
      </c>
      <c r="M20">
        <f t="shared" si="4"/>
        <v>2</v>
      </c>
      <c r="O20">
        <v>19</v>
      </c>
      <c r="P20">
        <f>COUNTIF(M:M,"19")</f>
        <v>4</v>
      </c>
      <c r="Q20">
        <f t="shared" si="0"/>
        <v>5.8260869565217392</v>
      </c>
      <c r="R20" s="17">
        <f t="shared" si="1"/>
        <v>1.7578125000000028E-2</v>
      </c>
      <c r="S20" s="17">
        <f t="shared" si="2"/>
        <v>1.8000527229115198E-2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514</v>
      </c>
      <c r="H21" s="9" t="s">
        <v>70</v>
      </c>
      <c r="I21" s="3" t="s">
        <v>478</v>
      </c>
      <c r="J21" s="13" t="s">
        <v>515</v>
      </c>
      <c r="K21" s="14" t="s">
        <v>516</v>
      </c>
      <c r="L21" s="17">
        <f t="shared" si="3"/>
        <v>3.342592592592597E-2</v>
      </c>
      <c r="M21">
        <f t="shared" si="4"/>
        <v>6</v>
      </c>
      <c r="O21">
        <v>20</v>
      </c>
      <c r="P21">
        <f>COUNTIF(M:M,"20")</f>
        <v>2</v>
      </c>
      <c r="Q21">
        <f t="shared" si="0"/>
        <v>5.8260869565217392</v>
      </c>
      <c r="R21" s="17">
        <f t="shared" si="1"/>
        <v>1.1412037037037082E-2</v>
      </c>
      <c r="S21" s="17">
        <f t="shared" si="2"/>
        <v>1.8000527229115198E-2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517</v>
      </c>
      <c r="H22" s="9" t="s">
        <v>70</v>
      </c>
      <c r="I22" s="3" t="s">
        <v>478</v>
      </c>
      <c r="J22" s="13" t="s">
        <v>518</v>
      </c>
      <c r="K22" s="14" t="s">
        <v>519</v>
      </c>
      <c r="L22" s="17">
        <f t="shared" si="3"/>
        <v>3.2534722222222201E-2</v>
      </c>
      <c r="M22">
        <f t="shared" si="4"/>
        <v>6</v>
      </c>
      <c r="O22">
        <v>21</v>
      </c>
      <c r="P22">
        <f>COUNTIF(M:M,"21")</f>
        <v>1</v>
      </c>
      <c r="Q22">
        <f t="shared" si="0"/>
        <v>5.8260869565217392</v>
      </c>
      <c r="R22" s="17">
        <f t="shared" si="1"/>
        <v>1.025462962962953E-2</v>
      </c>
      <c r="S22" s="17">
        <f t="shared" si="2"/>
        <v>1.8000527229115198E-2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520</v>
      </c>
      <c r="H23" s="9" t="s">
        <v>70</v>
      </c>
      <c r="I23" s="3" t="s">
        <v>478</v>
      </c>
      <c r="J23" s="13" t="s">
        <v>521</v>
      </c>
      <c r="K23" s="14" t="s">
        <v>522</v>
      </c>
      <c r="L23" s="17">
        <f t="shared" si="3"/>
        <v>2.9560185185185106E-2</v>
      </c>
      <c r="M23">
        <f t="shared" si="4"/>
        <v>8</v>
      </c>
      <c r="O23">
        <v>22</v>
      </c>
      <c r="P23">
        <f>COUNTIF(M:M,"22")</f>
        <v>3</v>
      </c>
      <c r="Q23">
        <f t="shared" si="0"/>
        <v>5.8260869565217392</v>
      </c>
      <c r="R23" s="17">
        <f t="shared" si="1"/>
        <v>1.8223379629629721E-2</v>
      </c>
      <c r="S23" s="17">
        <f t="shared" si="2"/>
        <v>1.8000527229115198E-2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523</v>
      </c>
      <c r="H24" s="9" t="s">
        <v>70</v>
      </c>
      <c r="I24" s="3" t="s">
        <v>478</v>
      </c>
      <c r="J24" s="13" t="s">
        <v>524</v>
      </c>
      <c r="K24" s="14" t="s">
        <v>525</v>
      </c>
      <c r="L24" s="17">
        <f t="shared" si="3"/>
        <v>1.6041666666666732E-2</v>
      </c>
      <c r="M24">
        <f t="shared" si="4"/>
        <v>9</v>
      </c>
      <c r="O24">
        <v>23</v>
      </c>
      <c r="P24">
        <f>COUNTIF(M:M,"23")</f>
        <v>0</v>
      </c>
      <c r="Q24">
        <f t="shared" si="0"/>
        <v>5.8260869565217392</v>
      </c>
      <c r="R24" s="17">
        <v>0</v>
      </c>
      <c r="S24" s="17">
        <f t="shared" si="2"/>
        <v>1.8000527229115198E-2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526</v>
      </c>
      <c r="H25" s="9" t="s">
        <v>70</v>
      </c>
      <c r="I25" s="3" t="s">
        <v>478</v>
      </c>
      <c r="J25" s="13" t="s">
        <v>527</v>
      </c>
      <c r="K25" s="14" t="s">
        <v>528</v>
      </c>
      <c r="L25" s="17">
        <f t="shared" si="3"/>
        <v>2.1400462962962941E-2</v>
      </c>
      <c r="M25">
        <f t="shared" si="4"/>
        <v>10</v>
      </c>
    </row>
    <row r="26" spans="1:19" x14ac:dyDescent="0.25">
      <c r="A26" s="11"/>
      <c r="B26" s="12"/>
      <c r="C26" s="12"/>
      <c r="D26" s="12"/>
      <c r="E26" s="12"/>
      <c r="F26" s="12"/>
      <c r="G26" s="9" t="s">
        <v>529</v>
      </c>
      <c r="H26" s="9" t="s">
        <v>70</v>
      </c>
      <c r="I26" s="3" t="s">
        <v>478</v>
      </c>
      <c r="J26" s="13" t="s">
        <v>530</v>
      </c>
      <c r="K26" s="14" t="s">
        <v>531</v>
      </c>
      <c r="L26" s="17">
        <f t="shared" si="3"/>
        <v>1.4583333333333282E-2</v>
      </c>
      <c r="M26">
        <f t="shared" si="4"/>
        <v>11</v>
      </c>
    </row>
    <row r="27" spans="1:19" x14ac:dyDescent="0.25">
      <c r="A27" s="11"/>
      <c r="B27" s="12"/>
      <c r="C27" s="12"/>
      <c r="D27" s="12"/>
      <c r="E27" s="12"/>
      <c r="F27" s="12"/>
      <c r="G27" s="9" t="s">
        <v>532</v>
      </c>
      <c r="H27" s="9" t="s">
        <v>70</v>
      </c>
      <c r="I27" s="3" t="s">
        <v>478</v>
      </c>
      <c r="J27" s="13" t="s">
        <v>533</v>
      </c>
      <c r="K27" s="14" t="s">
        <v>534</v>
      </c>
      <c r="L27" s="17">
        <f t="shared" si="3"/>
        <v>1.9513888888888831E-2</v>
      </c>
      <c r="M27">
        <f t="shared" si="4"/>
        <v>13</v>
      </c>
    </row>
    <row r="28" spans="1:19" x14ac:dyDescent="0.25">
      <c r="A28" s="11"/>
      <c r="B28" s="12"/>
      <c r="C28" s="12"/>
      <c r="D28" s="12"/>
      <c r="E28" s="12"/>
      <c r="F28" s="12"/>
      <c r="G28" s="9" t="s">
        <v>535</v>
      </c>
      <c r="H28" s="9" t="s">
        <v>70</v>
      </c>
      <c r="I28" s="3" t="s">
        <v>478</v>
      </c>
      <c r="J28" s="13" t="s">
        <v>536</v>
      </c>
      <c r="K28" s="14" t="s">
        <v>537</v>
      </c>
      <c r="L28" s="17">
        <f t="shared" si="3"/>
        <v>2.3020833333333379E-2</v>
      </c>
      <c r="M28">
        <f t="shared" si="4"/>
        <v>13</v>
      </c>
    </row>
    <row r="29" spans="1:19" x14ac:dyDescent="0.25">
      <c r="A29" s="11"/>
      <c r="B29" s="12"/>
      <c r="C29" s="12"/>
      <c r="D29" s="12"/>
      <c r="E29" s="12"/>
      <c r="F29" s="12"/>
      <c r="G29" s="9" t="s">
        <v>538</v>
      </c>
      <c r="H29" s="9" t="s">
        <v>70</v>
      </c>
      <c r="I29" s="3" t="s">
        <v>478</v>
      </c>
      <c r="J29" s="13" t="s">
        <v>539</v>
      </c>
      <c r="K29" s="14" t="s">
        <v>540</v>
      </c>
      <c r="L29" s="17">
        <f t="shared" si="3"/>
        <v>2.2916666666666696E-2</v>
      </c>
      <c r="M29">
        <f t="shared" si="4"/>
        <v>14</v>
      </c>
    </row>
    <row r="30" spans="1:19" x14ac:dyDescent="0.25">
      <c r="A30" s="11"/>
      <c r="B30" s="12"/>
      <c r="C30" s="12"/>
      <c r="D30" s="12"/>
      <c r="E30" s="12"/>
      <c r="F30" s="12"/>
      <c r="G30" s="9" t="s">
        <v>541</v>
      </c>
      <c r="H30" s="9" t="s">
        <v>70</v>
      </c>
      <c r="I30" s="3" t="s">
        <v>478</v>
      </c>
      <c r="J30" s="13" t="s">
        <v>542</v>
      </c>
      <c r="K30" s="14" t="s">
        <v>543</v>
      </c>
      <c r="L30" s="17">
        <f t="shared" si="3"/>
        <v>1.2754629629629588E-2</v>
      </c>
      <c r="M30">
        <f t="shared" si="4"/>
        <v>17</v>
      </c>
    </row>
    <row r="31" spans="1:19" x14ac:dyDescent="0.25">
      <c r="A31" s="11"/>
      <c r="B31" s="12"/>
      <c r="C31" s="12"/>
      <c r="D31" s="12"/>
      <c r="E31" s="12"/>
      <c r="F31" s="12"/>
      <c r="G31" s="9" t="s">
        <v>544</v>
      </c>
      <c r="H31" s="9" t="s">
        <v>70</v>
      </c>
      <c r="I31" s="3" t="s">
        <v>478</v>
      </c>
      <c r="J31" s="13" t="s">
        <v>545</v>
      </c>
      <c r="K31" s="14" t="s">
        <v>546</v>
      </c>
      <c r="L31" s="17">
        <f t="shared" si="3"/>
        <v>1.1030092592592688E-2</v>
      </c>
      <c r="M31">
        <f t="shared" si="4"/>
        <v>20</v>
      </c>
    </row>
    <row r="32" spans="1:19" x14ac:dyDescent="0.25">
      <c r="A32" s="11"/>
      <c r="B32" s="12"/>
      <c r="C32" s="12"/>
      <c r="D32" s="12"/>
      <c r="E32" s="12"/>
      <c r="F32" s="12"/>
      <c r="G32" s="9" t="s">
        <v>547</v>
      </c>
      <c r="H32" s="9" t="s">
        <v>70</v>
      </c>
      <c r="I32" s="3" t="s">
        <v>478</v>
      </c>
      <c r="J32" s="13" t="s">
        <v>548</v>
      </c>
      <c r="K32" s="14" t="s">
        <v>549</v>
      </c>
      <c r="L32" s="17">
        <f t="shared" si="3"/>
        <v>2.4224537037037086E-2</v>
      </c>
      <c r="M32">
        <f t="shared" si="4"/>
        <v>22</v>
      </c>
    </row>
    <row r="33" spans="1:13" x14ac:dyDescent="0.25">
      <c r="A33" s="11"/>
      <c r="B33" s="12"/>
      <c r="C33" s="12"/>
      <c r="D33" s="12"/>
      <c r="E33" s="9" t="s">
        <v>100</v>
      </c>
      <c r="F33" s="9" t="s">
        <v>15</v>
      </c>
      <c r="G33" s="9" t="s">
        <v>550</v>
      </c>
      <c r="H33" s="9" t="s">
        <v>102</v>
      </c>
      <c r="I33" s="3" t="s">
        <v>478</v>
      </c>
      <c r="J33" s="13" t="s">
        <v>551</v>
      </c>
      <c r="K33" s="14" t="s">
        <v>552</v>
      </c>
      <c r="L33" s="17">
        <f t="shared" si="3"/>
        <v>2.0277777777777783E-2</v>
      </c>
      <c r="M33">
        <f t="shared" si="4"/>
        <v>2</v>
      </c>
    </row>
    <row r="34" spans="1:13" x14ac:dyDescent="0.25">
      <c r="A34" s="11"/>
      <c r="B34" s="12"/>
      <c r="C34" s="9" t="s">
        <v>114</v>
      </c>
      <c r="D34" s="9" t="s">
        <v>115</v>
      </c>
      <c r="E34" s="9" t="s">
        <v>115</v>
      </c>
      <c r="F34" s="9" t="s">
        <v>15</v>
      </c>
      <c r="G34" s="10" t="s">
        <v>12</v>
      </c>
      <c r="H34" s="5"/>
      <c r="I34" s="6"/>
      <c r="J34" s="7"/>
      <c r="K34" s="8"/>
    </row>
    <row r="35" spans="1:13" x14ac:dyDescent="0.25">
      <c r="A35" s="11"/>
      <c r="B35" s="12"/>
      <c r="C35" s="12"/>
      <c r="D35" s="12"/>
      <c r="E35" s="12"/>
      <c r="F35" s="12"/>
      <c r="G35" s="9" t="s">
        <v>553</v>
      </c>
      <c r="H35" s="9" t="s">
        <v>70</v>
      </c>
      <c r="I35" s="3" t="s">
        <v>478</v>
      </c>
      <c r="J35" s="13" t="s">
        <v>554</v>
      </c>
      <c r="K35" s="14" t="s">
        <v>555</v>
      </c>
      <c r="L35" s="17">
        <f t="shared" si="3"/>
        <v>1.5092592592592602E-2</v>
      </c>
      <c r="M35">
        <f t="shared" si="4"/>
        <v>4</v>
      </c>
    </row>
    <row r="36" spans="1:13" x14ac:dyDescent="0.25">
      <c r="A36" s="11"/>
      <c r="B36" s="12"/>
      <c r="C36" s="12"/>
      <c r="D36" s="12"/>
      <c r="E36" s="12"/>
      <c r="F36" s="12"/>
      <c r="G36" s="9" t="s">
        <v>556</v>
      </c>
      <c r="H36" s="9" t="s">
        <v>70</v>
      </c>
      <c r="I36" s="3" t="s">
        <v>478</v>
      </c>
      <c r="J36" s="13" t="s">
        <v>557</v>
      </c>
      <c r="K36" s="14" t="s">
        <v>558</v>
      </c>
      <c r="L36" s="17">
        <f t="shared" si="3"/>
        <v>2.0659722222222232E-2</v>
      </c>
      <c r="M36">
        <f t="shared" si="4"/>
        <v>13</v>
      </c>
    </row>
    <row r="37" spans="1:13" x14ac:dyDescent="0.25">
      <c r="A37" s="11"/>
      <c r="B37" s="12"/>
      <c r="C37" s="9" t="s">
        <v>134</v>
      </c>
      <c r="D37" s="9" t="s">
        <v>135</v>
      </c>
      <c r="E37" s="9" t="s">
        <v>135</v>
      </c>
      <c r="F37" s="9" t="s">
        <v>15</v>
      </c>
      <c r="G37" s="9" t="s">
        <v>559</v>
      </c>
      <c r="H37" s="9" t="s">
        <v>70</v>
      </c>
      <c r="I37" s="3" t="s">
        <v>478</v>
      </c>
      <c r="J37" s="13" t="s">
        <v>560</v>
      </c>
      <c r="K37" s="14" t="s">
        <v>561</v>
      </c>
      <c r="L37" s="17">
        <f t="shared" si="3"/>
        <v>2.66666666666667E-2</v>
      </c>
      <c r="M37">
        <f t="shared" si="4"/>
        <v>5</v>
      </c>
    </row>
    <row r="38" spans="1:13" x14ac:dyDescent="0.25">
      <c r="A38" s="11"/>
      <c r="B38" s="12"/>
      <c r="C38" s="9" t="s">
        <v>139</v>
      </c>
      <c r="D38" s="9" t="s">
        <v>140</v>
      </c>
      <c r="E38" s="9" t="s">
        <v>141</v>
      </c>
      <c r="F38" s="9" t="s">
        <v>15</v>
      </c>
      <c r="G38" s="9" t="s">
        <v>562</v>
      </c>
      <c r="H38" s="9" t="s">
        <v>102</v>
      </c>
      <c r="I38" s="3" t="s">
        <v>478</v>
      </c>
      <c r="J38" s="13" t="s">
        <v>563</v>
      </c>
      <c r="K38" s="14" t="s">
        <v>564</v>
      </c>
      <c r="L38" s="17">
        <f t="shared" si="3"/>
        <v>3.2141203703703658E-2</v>
      </c>
      <c r="M38">
        <f t="shared" si="4"/>
        <v>15</v>
      </c>
    </row>
    <row r="39" spans="1:13" x14ac:dyDescent="0.25">
      <c r="A39" s="11"/>
      <c r="B39" s="12"/>
      <c r="C39" s="9" t="s">
        <v>46</v>
      </c>
      <c r="D39" s="9" t="s">
        <v>47</v>
      </c>
      <c r="E39" s="10" t="s">
        <v>12</v>
      </c>
      <c r="F39" s="5"/>
      <c r="G39" s="5"/>
      <c r="H39" s="5"/>
      <c r="I39" s="6"/>
      <c r="J39" s="7"/>
      <c r="K39" s="8"/>
    </row>
    <row r="40" spans="1:13" x14ac:dyDescent="0.25">
      <c r="A40" s="11"/>
      <c r="B40" s="12"/>
      <c r="C40" s="12"/>
      <c r="D40" s="12"/>
      <c r="E40" s="9" t="s">
        <v>47</v>
      </c>
      <c r="F40" s="9" t="s">
        <v>15</v>
      </c>
      <c r="G40" s="10" t="s">
        <v>12</v>
      </c>
      <c r="H40" s="5"/>
      <c r="I40" s="6"/>
      <c r="J40" s="7"/>
      <c r="K40" s="8"/>
    </row>
    <row r="41" spans="1:13" x14ac:dyDescent="0.25">
      <c r="A41" s="11"/>
      <c r="B41" s="12"/>
      <c r="C41" s="12"/>
      <c r="D41" s="12"/>
      <c r="E41" s="12"/>
      <c r="F41" s="12"/>
      <c r="G41" s="9" t="s">
        <v>565</v>
      </c>
      <c r="H41" s="9" t="s">
        <v>70</v>
      </c>
      <c r="I41" s="3" t="s">
        <v>478</v>
      </c>
      <c r="J41" s="13" t="s">
        <v>566</v>
      </c>
      <c r="K41" s="14" t="s">
        <v>567</v>
      </c>
      <c r="L41" s="17">
        <f t="shared" si="3"/>
        <v>1.2349537037037034E-2</v>
      </c>
      <c r="M41">
        <f t="shared" si="4"/>
        <v>3</v>
      </c>
    </row>
    <row r="42" spans="1:13" x14ac:dyDescent="0.25">
      <c r="A42" s="11"/>
      <c r="B42" s="12"/>
      <c r="C42" s="12"/>
      <c r="D42" s="12"/>
      <c r="E42" s="12"/>
      <c r="F42" s="12"/>
      <c r="G42" s="9" t="s">
        <v>568</v>
      </c>
      <c r="H42" s="9" t="s">
        <v>70</v>
      </c>
      <c r="I42" s="3" t="s">
        <v>478</v>
      </c>
      <c r="J42" s="13" t="s">
        <v>569</v>
      </c>
      <c r="K42" s="14" t="s">
        <v>570</v>
      </c>
      <c r="L42" s="17">
        <f t="shared" si="3"/>
        <v>1.6377314814814803E-2</v>
      </c>
      <c r="M42">
        <f t="shared" si="4"/>
        <v>4</v>
      </c>
    </row>
    <row r="43" spans="1:13" x14ac:dyDescent="0.25">
      <c r="A43" s="11"/>
      <c r="B43" s="12"/>
      <c r="C43" s="12"/>
      <c r="D43" s="12"/>
      <c r="E43" s="12"/>
      <c r="F43" s="12"/>
      <c r="G43" s="9" t="s">
        <v>571</v>
      </c>
      <c r="H43" s="9" t="s">
        <v>70</v>
      </c>
      <c r="I43" s="3" t="s">
        <v>478</v>
      </c>
      <c r="J43" s="13" t="s">
        <v>572</v>
      </c>
      <c r="K43" s="14" t="s">
        <v>573</v>
      </c>
      <c r="L43" s="17">
        <f t="shared" si="3"/>
        <v>1.3865740740740762E-2</v>
      </c>
      <c r="M43">
        <f t="shared" si="4"/>
        <v>6</v>
      </c>
    </row>
    <row r="44" spans="1:13" x14ac:dyDescent="0.25">
      <c r="A44" s="11"/>
      <c r="B44" s="12"/>
      <c r="C44" s="12"/>
      <c r="D44" s="12"/>
      <c r="E44" s="12"/>
      <c r="F44" s="12"/>
      <c r="G44" s="9" t="s">
        <v>574</v>
      </c>
      <c r="H44" s="9" t="s">
        <v>70</v>
      </c>
      <c r="I44" s="3" t="s">
        <v>478</v>
      </c>
      <c r="J44" s="13" t="s">
        <v>575</v>
      </c>
      <c r="K44" s="14" t="s">
        <v>576</v>
      </c>
      <c r="L44" s="17">
        <f t="shared" si="3"/>
        <v>1.6898148148148107E-2</v>
      </c>
      <c r="M44">
        <f t="shared" si="4"/>
        <v>7</v>
      </c>
    </row>
    <row r="45" spans="1:13" x14ac:dyDescent="0.25">
      <c r="A45" s="11"/>
      <c r="B45" s="12"/>
      <c r="C45" s="12"/>
      <c r="D45" s="12"/>
      <c r="E45" s="9" t="s">
        <v>51</v>
      </c>
      <c r="F45" s="9" t="s">
        <v>15</v>
      </c>
      <c r="G45" s="10" t="s">
        <v>12</v>
      </c>
      <c r="H45" s="5"/>
      <c r="I45" s="6"/>
      <c r="J45" s="7"/>
      <c r="K45" s="8"/>
    </row>
    <row r="46" spans="1:13" x14ac:dyDescent="0.25">
      <c r="A46" s="11"/>
      <c r="B46" s="12"/>
      <c r="C46" s="12"/>
      <c r="D46" s="12"/>
      <c r="E46" s="12"/>
      <c r="F46" s="12"/>
      <c r="G46" s="9" t="s">
        <v>577</v>
      </c>
      <c r="H46" s="9" t="s">
        <v>70</v>
      </c>
      <c r="I46" s="3" t="s">
        <v>478</v>
      </c>
      <c r="J46" s="13" t="s">
        <v>578</v>
      </c>
      <c r="K46" s="14" t="s">
        <v>579</v>
      </c>
      <c r="L46" s="17">
        <f t="shared" si="3"/>
        <v>2.2939814814814802E-2</v>
      </c>
      <c r="M46">
        <f t="shared" si="4"/>
        <v>4</v>
      </c>
    </row>
    <row r="47" spans="1:13" x14ac:dyDescent="0.25">
      <c r="A47" s="11"/>
      <c r="B47" s="12"/>
      <c r="C47" s="12"/>
      <c r="D47" s="12"/>
      <c r="E47" s="12"/>
      <c r="F47" s="12"/>
      <c r="G47" s="9" t="s">
        <v>580</v>
      </c>
      <c r="H47" s="9" t="s">
        <v>70</v>
      </c>
      <c r="I47" s="3" t="s">
        <v>478</v>
      </c>
      <c r="J47" s="13" t="s">
        <v>581</v>
      </c>
      <c r="K47" s="14" t="s">
        <v>582</v>
      </c>
      <c r="L47" s="17">
        <f t="shared" si="3"/>
        <v>3.464120370370366E-2</v>
      </c>
      <c r="M47">
        <f t="shared" si="4"/>
        <v>6</v>
      </c>
    </row>
    <row r="48" spans="1:13" x14ac:dyDescent="0.25">
      <c r="A48" s="11"/>
      <c r="B48" s="12"/>
      <c r="C48" s="12"/>
      <c r="D48" s="12"/>
      <c r="E48" s="12"/>
      <c r="F48" s="12"/>
      <c r="G48" s="9" t="s">
        <v>583</v>
      </c>
      <c r="H48" s="9" t="s">
        <v>70</v>
      </c>
      <c r="I48" s="3" t="s">
        <v>478</v>
      </c>
      <c r="J48" s="13" t="s">
        <v>584</v>
      </c>
      <c r="K48" s="14" t="s">
        <v>585</v>
      </c>
      <c r="L48" s="17">
        <f t="shared" si="3"/>
        <v>1.7893518518518503E-2</v>
      </c>
      <c r="M48">
        <f t="shared" si="4"/>
        <v>13</v>
      </c>
    </row>
    <row r="49" spans="1:13" x14ac:dyDescent="0.25">
      <c r="A49" s="11"/>
      <c r="B49" s="12"/>
      <c r="C49" s="12"/>
      <c r="D49" s="12"/>
      <c r="E49" s="12"/>
      <c r="F49" s="12"/>
      <c r="G49" s="9" t="s">
        <v>586</v>
      </c>
      <c r="H49" s="9" t="s">
        <v>70</v>
      </c>
      <c r="I49" s="3" t="s">
        <v>478</v>
      </c>
      <c r="J49" s="13" t="s">
        <v>587</v>
      </c>
      <c r="K49" s="14" t="s">
        <v>588</v>
      </c>
      <c r="L49" s="17">
        <f t="shared" si="3"/>
        <v>1.4247685185185377E-2</v>
      </c>
      <c r="M49">
        <f t="shared" si="4"/>
        <v>17</v>
      </c>
    </row>
    <row r="50" spans="1:13" x14ac:dyDescent="0.25">
      <c r="A50" s="11"/>
      <c r="B50" s="12"/>
      <c r="C50" s="9" t="s">
        <v>169</v>
      </c>
      <c r="D50" s="9" t="s">
        <v>170</v>
      </c>
      <c r="E50" s="9" t="s">
        <v>170</v>
      </c>
      <c r="F50" s="9" t="s">
        <v>15</v>
      </c>
      <c r="G50" s="10" t="s">
        <v>12</v>
      </c>
      <c r="H50" s="5"/>
      <c r="I50" s="6"/>
      <c r="J50" s="7"/>
      <c r="K50" s="8"/>
    </row>
    <row r="51" spans="1:13" x14ac:dyDescent="0.25">
      <c r="A51" s="11"/>
      <c r="B51" s="12"/>
      <c r="C51" s="12"/>
      <c r="D51" s="12"/>
      <c r="E51" s="12"/>
      <c r="F51" s="12"/>
      <c r="G51" s="9" t="s">
        <v>589</v>
      </c>
      <c r="H51" s="9" t="s">
        <v>70</v>
      </c>
      <c r="I51" s="3" t="s">
        <v>478</v>
      </c>
      <c r="J51" s="13" t="s">
        <v>590</v>
      </c>
      <c r="K51" s="14" t="s">
        <v>591</v>
      </c>
      <c r="L51" s="17">
        <f t="shared" si="3"/>
        <v>2.8333333333333321E-2</v>
      </c>
      <c r="M51">
        <f t="shared" si="4"/>
        <v>7</v>
      </c>
    </row>
    <row r="52" spans="1:13" x14ac:dyDescent="0.25">
      <c r="A52" s="11"/>
      <c r="B52" s="12"/>
      <c r="C52" s="12"/>
      <c r="D52" s="12"/>
      <c r="E52" s="12"/>
      <c r="F52" s="12"/>
      <c r="G52" s="9" t="s">
        <v>592</v>
      </c>
      <c r="H52" s="9" t="s">
        <v>70</v>
      </c>
      <c r="I52" s="3" t="s">
        <v>478</v>
      </c>
      <c r="J52" s="13" t="s">
        <v>593</v>
      </c>
      <c r="K52" s="14" t="s">
        <v>594</v>
      </c>
      <c r="L52" s="17">
        <f t="shared" si="3"/>
        <v>1.5625E-2</v>
      </c>
      <c r="M52">
        <f t="shared" si="4"/>
        <v>16</v>
      </c>
    </row>
    <row r="53" spans="1:13" x14ac:dyDescent="0.25">
      <c r="A53" s="11"/>
      <c r="B53" s="12"/>
      <c r="C53" s="12"/>
      <c r="D53" s="12"/>
      <c r="E53" s="12"/>
      <c r="F53" s="12"/>
      <c r="G53" s="9" t="s">
        <v>595</v>
      </c>
      <c r="H53" s="9" t="s">
        <v>70</v>
      </c>
      <c r="I53" s="3" t="s">
        <v>478</v>
      </c>
      <c r="J53" s="13" t="s">
        <v>596</v>
      </c>
      <c r="K53" s="14" t="s">
        <v>597</v>
      </c>
      <c r="L53" s="17">
        <f t="shared" si="3"/>
        <v>1.8969907407407449E-2</v>
      </c>
      <c r="M53">
        <f t="shared" si="4"/>
        <v>19</v>
      </c>
    </row>
    <row r="54" spans="1:13" x14ac:dyDescent="0.25">
      <c r="A54" s="11"/>
      <c r="B54" s="12"/>
      <c r="C54" s="9" t="s">
        <v>322</v>
      </c>
      <c r="D54" s="9" t="s">
        <v>323</v>
      </c>
      <c r="E54" s="9" t="s">
        <v>324</v>
      </c>
      <c r="F54" s="9" t="s">
        <v>15</v>
      </c>
      <c r="G54" s="9" t="s">
        <v>598</v>
      </c>
      <c r="H54" s="9" t="s">
        <v>326</v>
      </c>
      <c r="I54" s="3" t="s">
        <v>478</v>
      </c>
      <c r="J54" s="13" t="s">
        <v>599</v>
      </c>
      <c r="K54" s="14" t="s">
        <v>600</v>
      </c>
      <c r="L54" s="17">
        <f t="shared" si="3"/>
        <v>1.2222222222222356E-2</v>
      </c>
      <c r="M54">
        <f t="shared" si="4"/>
        <v>22</v>
      </c>
    </row>
    <row r="55" spans="1:13" x14ac:dyDescent="0.25">
      <c r="A55" s="11"/>
      <c r="B55" s="12"/>
      <c r="C55" s="9" t="s">
        <v>184</v>
      </c>
      <c r="D55" s="9" t="s">
        <v>185</v>
      </c>
      <c r="E55" s="9" t="s">
        <v>185</v>
      </c>
      <c r="F55" s="9" t="s">
        <v>15</v>
      </c>
      <c r="G55" s="9" t="s">
        <v>601</v>
      </c>
      <c r="H55" s="9" t="s">
        <v>70</v>
      </c>
      <c r="I55" s="3" t="s">
        <v>478</v>
      </c>
      <c r="J55" s="13" t="s">
        <v>602</v>
      </c>
      <c r="K55" s="14" t="s">
        <v>603</v>
      </c>
      <c r="L55" s="17">
        <f t="shared" si="3"/>
        <v>1.6145833333333304E-2</v>
      </c>
      <c r="M55">
        <f t="shared" si="4"/>
        <v>13</v>
      </c>
    </row>
    <row r="56" spans="1:13" x14ac:dyDescent="0.25">
      <c r="A56" s="11"/>
      <c r="B56" s="12"/>
      <c r="C56" s="9" t="s">
        <v>604</v>
      </c>
      <c r="D56" s="9" t="s">
        <v>605</v>
      </c>
      <c r="E56" s="9" t="s">
        <v>605</v>
      </c>
      <c r="F56" s="9" t="s">
        <v>15</v>
      </c>
      <c r="G56" s="9" t="s">
        <v>606</v>
      </c>
      <c r="H56" s="9" t="s">
        <v>70</v>
      </c>
      <c r="I56" s="3" t="s">
        <v>478</v>
      </c>
      <c r="J56" s="13" t="s">
        <v>607</v>
      </c>
      <c r="K56" s="14" t="s">
        <v>608</v>
      </c>
      <c r="L56" s="17">
        <f t="shared" si="3"/>
        <v>4.3067129629629608E-2</v>
      </c>
      <c r="M56">
        <f t="shared" si="4"/>
        <v>6</v>
      </c>
    </row>
    <row r="57" spans="1:13" x14ac:dyDescent="0.25">
      <c r="A57" s="3" t="s">
        <v>189</v>
      </c>
      <c r="B57" s="9" t="s">
        <v>190</v>
      </c>
      <c r="C57" s="10" t="s">
        <v>12</v>
      </c>
      <c r="D57" s="5"/>
      <c r="E57" s="5"/>
      <c r="F57" s="5"/>
      <c r="G57" s="5"/>
      <c r="H57" s="5"/>
      <c r="I57" s="6"/>
      <c r="J57" s="7"/>
      <c r="K57" s="8"/>
    </row>
    <row r="58" spans="1:13" x14ac:dyDescent="0.25">
      <c r="A58" s="11"/>
      <c r="B58" s="12"/>
      <c r="C58" s="9" t="s">
        <v>191</v>
      </c>
      <c r="D58" s="9" t="s">
        <v>192</v>
      </c>
      <c r="E58" s="9" t="s">
        <v>192</v>
      </c>
      <c r="F58" s="9" t="s">
        <v>15</v>
      </c>
      <c r="G58" s="10" t="s">
        <v>12</v>
      </c>
      <c r="H58" s="5"/>
      <c r="I58" s="6"/>
      <c r="J58" s="7"/>
      <c r="K58" s="8"/>
    </row>
    <row r="59" spans="1:13" x14ac:dyDescent="0.25">
      <c r="A59" s="11"/>
      <c r="B59" s="12"/>
      <c r="C59" s="12"/>
      <c r="D59" s="12"/>
      <c r="E59" s="12"/>
      <c r="F59" s="12"/>
      <c r="G59" s="9" t="s">
        <v>609</v>
      </c>
      <c r="H59" s="9" t="s">
        <v>70</v>
      </c>
      <c r="I59" s="3" t="s">
        <v>478</v>
      </c>
      <c r="J59" s="13" t="s">
        <v>610</v>
      </c>
      <c r="K59" s="14" t="s">
        <v>611</v>
      </c>
      <c r="L59" s="17">
        <f t="shared" si="3"/>
        <v>1.6967592592592562E-2</v>
      </c>
      <c r="M59">
        <f t="shared" si="4"/>
        <v>4</v>
      </c>
    </row>
    <row r="60" spans="1:13" x14ac:dyDescent="0.25">
      <c r="A60" s="11"/>
      <c r="B60" s="12"/>
      <c r="C60" s="12"/>
      <c r="D60" s="12"/>
      <c r="E60" s="12"/>
      <c r="F60" s="12"/>
      <c r="G60" s="9" t="s">
        <v>612</v>
      </c>
      <c r="H60" s="9" t="s">
        <v>70</v>
      </c>
      <c r="I60" s="3" t="s">
        <v>478</v>
      </c>
      <c r="J60" s="13" t="s">
        <v>613</v>
      </c>
      <c r="K60" s="14" t="s">
        <v>614</v>
      </c>
      <c r="L60" s="17">
        <f t="shared" si="3"/>
        <v>1.4236111111111116E-2</v>
      </c>
      <c r="M60">
        <f t="shared" si="4"/>
        <v>6</v>
      </c>
    </row>
    <row r="61" spans="1:13" x14ac:dyDescent="0.25">
      <c r="A61" s="11"/>
      <c r="B61" s="12"/>
      <c r="C61" s="12"/>
      <c r="D61" s="12"/>
      <c r="E61" s="12"/>
      <c r="F61" s="12"/>
      <c r="G61" s="9" t="s">
        <v>615</v>
      </c>
      <c r="H61" s="9" t="s">
        <v>70</v>
      </c>
      <c r="I61" s="3" t="s">
        <v>478</v>
      </c>
      <c r="J61" s="13" t="s">
        <v>616</v>
      </c>
      <c r="K61" s="14" t="s">
        <v>617</v>
      </c>
      <c r="L61" s="17">
        <f t="shared" si="3"/>
        <v>2.098379629629632E-2</v>
      </c>
      <c r="M61">
        <f t="shared" si="4"/>
        <v>7</v>
      </c>
    </row>
    <row r="62" spans="1:13" x14ac:dyDescent="0.25">
      <c r="A62" s="11"/>
      <c r="B62" s="12"/>
      <c r="C62" s="12"/>
      <c r="D62" s="12"/>
      <c r="E62" s="12"/>
      <c r="F62" s="12"/>
      <c r="G62" s="9" t="s">
        <v>618</v>
      </c>
      <c r="H62" s="9" t="s">
        <v>70</v>
      </c>
      <c r="I62" s="3" t="s">
        <v>478</v>
      </c>
      <c r="J62" s="13" t="s">
        <v>619</v>
      </c>
      <c r="K62" s="14" t="s">
        <v>620</v>
      </c>
      <c r="L62" s="17">
        <f t="shared" si="3"/>
        <v>1.9062499999999982E-2</v>
      </c>
      <c r="M62">
        <f t="shared" si="4"/>
        <v>8</v>
      </c>
    </row>
    <row r="63" spans="1:13" x14ac:dyDescent="0.25">
      <c r="A63" s="11"/>
      <c r="B63" s="12"/>
      <c r="C63" s="12"/>
      <c r="D63" s="12"/>
      <c r="E63" s="12"/>
      <c r="F63" s="12"/>
      <c r="G63" s="9" t="s">
        <v>621</v>
      </c>
      <c r="H63" s="9" t="s">
        <v>70</v>
      </c>
      <c r="I63" s="3" t="s">
        <v>478</v>
      </c>
      <c r="J63" s="13" t="s">
        <v>622</v>
      </c>
      <c r="K63" s="14" t="s">
        <v>623</v>
      </c>
      <c r="L63" s="17">
        <f t="shared" si="3"/>
        <v>2.3900462962962943E-2</v>
      </c>
      <c r="M63">
        <f t="shared" si="4"/>
        <v>8</v>
      </c>
    </row>
    <row r="64" spans="1:13" x14ac:dyDescent="0.25">
      <c r="A64" s="11"/>
      <c r="B64" s="12"/>
      <c r="C64" s="12"/>
      <c r="D64" s="12"/>
      <c r="E64" s="12"/>
      <c r="F64" s="12"/>
      <c r="G64" s="9" t="s">
        <v>624</v>
      </c>
      <c r="H64" s="9" t="s">
        <v>70</v>
      </c>
      <c r="I64" s="3" t="s">
        <v>478</v>
      </c>
      <c r="J64" s="13" t="s">
        <v>625</v>
      </c>
      <c r="K64" s="14" t="s">
        <v>626</v>
      </c>
      <c r="L64" s="17">
        <f t="shared" si="3"/>
        <v>1.8773148148148233E-2</v>
      </c>
      <c r="M64">
        <f t="shared" si="4"/>
        <v>10</v>
      </c>
    </row>
    <row r="65" spans="1:13" x14ac:dyDescent="0.25">
      <c r="A65" s="11"/>
      <c r="B65" s="12"/>
      <c r="C65" s="12"/>
      <c r="D65" s="12"/>
      <c r="E65" s="12"/>
      <c r="F65" s="12"/>
      <c r="G65" s="9" t="s">
        <v>627</v>
      </c>
      <c r="H65" s="9" t="s">
        <v>70</v>
      </c>
      <c r="I65" s="3" t="s">
        <v>478</v>
      </c>
      <c r="J65" s="13" t="s">
        <v>628</v>
      </c>
      <c r="K65" s="14" t="s">
        <v>629</v>
      </c>
      <c r="L65" s="17">
        <f t="shared" si="3"/>
        <v>1.2777777777777777E-2</v>
      </c>
      <c r="M65">
        <f t="shared" si="4"/>
        <v>13</v>
      </c>
    </row>
    <row r="66" spans="1:13" x14ac:dyDescent="0.25">
      <c r="A66" s="11"/>
      <c r="B66" s="12"/>
      <c r="C66" s="12"/>
      <c r="D66" s="12"/>
      <c r="E66" s="12"/>
      <c r="F66" s="12"/>
      <c r="G66" s="9" t="s">
        <v>630</v>
      </c>
      <c r="H66" s="9" t="s">
        <v>70</v>
      </c>
      <c r="I66" s="3" t="s">
        <v>478</v>
      </c>
      <c r="J66" s="13" t="s">
        <v>631</v>
      </c>
      <c r="K66" s="14" t="s">
        <v>632</v>
      </c>
      <c r="L66" s="17">
        <f t="shared" si="3"/>
        <v>1.9687499999999969E-2</v>
      </c>
      <c r="M66">
        <f t="shared" si="4"/>
        <v>13</v>
      </c>
    </row>
    <row r="67" spans="1:13" x14ac:dyDescent="0.25">
      <c r="A67" s="11"/>
      <c r="B67" s="12"/>
      <c r="C67" s="12"/>
      <c r="D67" s="12"/>
      <c r="E67" s="12"/>
      <c r="F67" s="12"/>
      <c r="G67" s="9" t="s">
        <v>633</v>
      </c>
      <c r="H67" s="9" t="s">
        <v>70</v>
      </c>
      <c r="I67" s="3" t="s">
        <v>478</v>
      </c>
      <c r="J67" s="13" t="s">
        <v>634</v>
      </c>
      <c r="K67" s="14" t="s">
        <v>635</v>
      </c>
      <c r="L67" s="17">
        <f t="shared" ref="L67:L130" si="5">K67-J67</f>
        <v>1.5081018518518396E-2</v>
      </c>
      <c r="M67">
        <f t="shared" ref="M67:M130" si="6">HOUR(J67)</f>
        <v>15</v>
      </c>
    </row>
    <row r="68" spans="1:13" x14ac:dyDescent="0.25">
      <c r="A68" s="11"/>
      <c r="B68" s="12"/>
      <c r="C68" s="12"/>
      <c r="D68" s="12"/>
      <c r="E68" s="12"/>
      <c r="F68" s="12"/>
      <c r="G68" s="9" t="s">
        <v>636</v>
      </c>
      <c r="H68" s="9" t="s">
        <v>70</v>
      </c>
      <c r="I68" s="3" t="s">
        <v>478</v>
      </c>
      <c r="J68" s="13" t="s">
        <v>637</v>
      </c>
      <c r="K68" s="14" t="s">
        <v>638</v>
      </c>
      <c r="L68" s="17">
        <f t="shared" si="5"/>
        <v>1.0439814814814818E-2</v>
      </c>
      <c r="M68">
        <f t="shared" si="6"/>
        <v>18</v>
      </c>
    </row>
    <row r="69" spans="1:13" x14ac:dyDescent="0.25">
      <c r="A69" s="11"/>
      <c r="B69" s="12"/>
      <c r="C69" s="9" t="s">
        <v>67</v>
      </c>
      <c r="D69" s="9" t="s">
        <v>68</v>
      </c>
      <c r="E69" s="9" t="s">
        <v>68</v>
      </c>
      <c r="F69" s="9" t="s">
        <v>15</v>
      </c>
      <c r="G69" s="10" t="s">
        <v>12</v>
      </c>
      <c r="H69" s="5"/>
      <c r="I69" s="6"/>
      <c r="J69" s="7"/>
      <c r="K69" s="8"/>
    </row>
    <row r="70" spans="1:13" x14ac:dyDescent="0.25">
      <c r="A70" s="11"/>
      <c r="B70" s="12"/>
      <c r="C70" s="12"/>
      <c r="D70" s="12"/>
      <c r="E70" s="12"/>
      <c r="F70" s="12"/>
      <c r="G70" s="9" t="s">
        <v>639</v>
      </c>
      <c r="H70" s="9" t="s">
        <v>70</v>
      </c>
      <c r="I70" s="3" t="s">
        <v>478</v>
      </c>
      <c r="J70" s="13" t="s">
        <v>640</v>
      </c>
      <c r="K70" s="14" t="s">
        <v>641</v>
      </c>
      <c r="L70" s="17">
        <f t="shared" si="5"/>
        <v>1.6874999999999973E-2</v>
      </c>
      <c r="M70">
        <f t="shared" si="6"/>
        <v>6</v>
      </c>
    </row>
    <row r="71" spans="1:13" x14ac:dyDescent="0.25">
      <c r="A71" s="11"/>
      <c r="B71" s="12"/>
      <c r="C71" s="12"/>
      <c r="D71" s="12"/>
      <c r="E71" s="12"/>
      <c r="F71" s="12"/>
      <c r="G71" s="9" t="s">
        <v>642</v>
      </c>
      <c r="H71" s="9" t="s">
        <v>70</v>
      </c>
      <c r="I71" s="3" t="s">
        <v>478</v>
      </c>
      <c r="J71" s="13" t="s">
        <v>643</v>
      </c>
      <c r="K71" s="14" t="s">
        <v>644</v>
      </c>
      <c r="L71" s="17">
        <f t="shared" si="5"/>
        <v>1.504629629629628E-2</v>
      </c>
      <c r="M71">
        <f t="shared" si="6"/>
        <v>9</v>
      </c>
    </row>
    <row r="72" spans="1:13" x14ac:dyDescent="0.25">
      <c r="A72" s="11"/>
      <c r="B72" s="12"/>
      <c r="C72" s="12"/>
      <c r="D72" s="12"/>
      <c r="E72" s="12"/>
      <c r="F72" s="12"/>
      <c r="G72" s="9" t="s">
        <v>645</v>
      </c>
      <c r="H72" s="9" t="s">
        <v>70</v>
      </c>
      <c r="I72" s="3" t="s">
        <v>478</v>
      </c>
      <c r="J72" s="13" t="s">
        <v>646</v>
      </c>
      <c r="K72" s="14" t="s">
        <v>647</v>
      </c>
      <c r="L72" s="17">
        <f t="shared" si="5"/>
        <v>1.8391203703703729E-2</v>
      </c>
      <c r="M72">
        <f t="shared" si="6"/>
        <v>12</v>
      </c>
    </row>
    <row r="73" spans="1:13" x14ac:dyDescent="0.25">
      <c r="A73" s="11"/>
      <c r="B73" s="12"/>
      <c r="C73" s="12"/>
      <c r="D73" s="12"/>
      <c r="E73" s="12"/>
      <c r="F73" s="12"/>
      <c r="G73" s="9" t="s">
        <v>648</v>
      </c>
      <c r="H73" s="9" t="s">
        <v>70</v>
      </c>
      <c r="I73" s="3" t="s">
        <v>478</v>
      </c>
      <c r="J73" s="13" t="s">
        <v>649</v>
      </c>
      <c r="K73" s="14" t="s">
        <v>650</v>
      </c>
      <c r="L73" s="17">
        <f t="shared" si="5"/>
        <v>1.5937500000000049E-2</v>
      </c>
      <c r="M73">
        <f t="shared" si="6"/>
        <v>15</v>
      </c>
    </row>
    <row r="74" spans="1:13" x14ac:dyDescent="0.25">
      <c r="A74" s="11"/>
      <c r="B74" s="12"/>
      <c r="C74" s="12"/>
      <c r="D74" s="12"/>
      <c r="E74" s="12"/>
      <c r="F74" s="12"/>
      <c r="G74" s="9" t="s">
        <v>651</v>
      </c>
      <c r="H74" s="9" t="s">
        <v>70</v>
      </c>
      <c r="I74" s="3" t="s">
        <v>478</v>
      </c>
      <c r="J74" s="13" t="s">
        <v>652</v>
      </c>
      <c r="K74" s="14" t="s">
        <v>653</v>
      </c>
      <c r="L74" s="17">
        <f t="shared" si="5"/>
        <v>1.2766203703703738E-2</v>
      </c>
      <c r="M74">
        <f t="shared" si="6"/>
        <v>18</v>
      </c>
    </row>
    <row r="75" spans="1:13" x14ac:dyDescent="0.25">
      <c r="A75" s="11"/>
      <c r="B75" s="12"/>
      <c r="C75" s="12"/>
      <c r="D75" s="12"/>
      <c r="E75" s="12"/>
      <c r="F75" s="12"/>
      <c r="G75" s="9" t="s">
        <v>654</v>
      </c>
      <c r="H75" s="9" t="s">
        <v>70</v>
      </c>
      <c r="I75" s="3" t="s">
        <v>478</v>
      </c>
      <c r="J75" s="13" t="s">
        <v>655</v>
      </c>
      <c r="K75" s="14" t="s">
        <v>656</v>
      </c>
      <c r="L75" s="17">
        <f t="shared" si="5"/>
        <v>1.1793981481481475E-2</v>
      </c>
      <c r="M75">
        <f t="shared" si="6"/>
        <v>20</v>
      </c>
    </row>
    <row r="76" spans="1:13" x14ac:dyDescent="0.25">
      <c r="A76" s="11"/>
      <c r="B76" s="12"/>
      <c r="C76" s="9" t="s">
        <v>114</v>
      </c>
      <c r="D76" s="9" t="s">
        <v>115</v>
      </c>
      <c r="E76" s="9" t="s">
        <v>115</v>
      </c>
      <c r="F76" s="9" t="s">
        <v>15</v>
      </c>
      <c r="G76" s="10" t="s">
        <v>12</v>
      </c>
      <c r="H76" s="5"/>
      <c r="I76" s="6"/>
      <c r="J76" s="7"/>
      <c r="K76" s="8"/>
    </row>
    <row r="77" spans="1:13" x14ac:dyDescent="0.25">
      <c r="A77" s="11"/>
      <c r="B77" s="12"/>
      <c r="C77" s="12"/>
      <c r="D77" s="12"/>
      <c r="E77" s="12"/>
      <c r="F77" s="12"/>
      <c r="G77" s="9" t="s">
        <v>657</v>
      </c>
      <c r="H77" s="9" t="s">
        <v>70</v>
      </c>
      <c r="I77" s="3" t="s">
        <v>478</v>
      </c>
      <c r="J77" s="13" t="s">
        <v>658</v>
      </c>
      <c r="K77" s="14" t="s">
        <v>659</v>
      </c>
      <c r="L77" s="17">
        <f t="shared" si="5"/>
        <v>1.2060185185185174E-2</v>
      </c>
      <c r="M77">
        <f t="shared" si="6"/>
        <v>4</v>
      </c>
    </row>
    <row r="78" spans="1:13" x14ac:dyDescent="0.25">
      <c r="A78" s="11"/>
      <c r="B78" s="12"/>
      <c r="C78" s="12"/>
      <c r="D78" s="12"/>
      <c r="E78" s="12"/>
      <c r="F78" s="12"/>
      <c r="G78" s="9" t="s">
        <v>660</v>
      </c>
      <c r="H78" s="9" t="s">
        <v>70</v>
      </c>
      <c r="I78" s="3" t="s">
        <v>478</v>
      </c>
      <c r="J78" s="13" t="s">
        <v>661</v>
      </c>
      <c r="K78" s="14" t="s">
        <v>662</v>
      </c>
      <c r="L78" s="17">
        <f t="shared" si="5"/>
        <v>1.6689814814814796E-2</v>
      </c>
      <c r="M78">
        <f t="shared" si="6"/>
        <v>4</v>
      </c>
    </row>
    <row r="79" spans="1:13" x14ac:dyDescent="0.25">
      <c r="A79" s="11"/>
      <c r="B79" s="12"/>
      <c r="C79" s="12"/>
      <c r="D79" s="12"/>
      <c r="E79" s="12"/>
      <c r="F79" s="12"/>
      <c r="G79" s="9" t="s">
        <v>663</v>
      </c>
      <c r="H79" s="9" t="s">
        <v>70</v>
      </c>
      <c r="I79" s="3" t="s">
        <v>478</v>
      </c>
      <c r="J79" s="13" t="s">
        <v>664</v>
      </c>
      <c r="K79" s="14" t="s">
        <v>665</v>
      </c>
      <c r="L79" s="17">
        <f t="shared" si="5"/>
        <v>1.2812499999999949E-2</v>
      </c>
      <c r="M79">
        <f t="shared" si="6"/>
        <v>6</v>
      </c>
    </row>
    <row r="80" spans="1:13" x14ac:dyDescent="0.25">
      <c r="A80" s="11"/>
      <c r="B80" s="12"/>
      <c r="C80" s="12"/>
      <c r="D80" s="12"/>
      <c r="E80" s="12"/>
      <c r="F80" s="12"/>
      <c r="G80" s="9" t="s">
        <v>666</v>
      </c>
      <c r="H80" s="9" t="s">
        <v>70</v>
      </c>
      <c r="I80" s="3" t="s">
        <v>478</v>
      </c>
      <c r="J80" s="13" t="s">
        <v>667</v>
      </c>
      <c r="K80" s="14" t="s">
        <v>668</v>
      </c>
      <c r="L80" s="17">
        <f t="shared" si="5"/>
        <v>1.7210648148148155E-2</v>
      </c>
      <c r="M80">
        <f t="shared" si="6"/>
        <v>7</v>
      </c>
    </row>
    <row r="81" spans="1:13" x14ac:dyDescent="0.25">
      <c r="A81" s="11"/>
      <c r="B81" s="12"/>
      <c r="C81" s="12"/>
      <c r="D81" s="12"/>
      <c r="E81" s="12"/>
      <c r="F81" s="12"/>
      <c r="G81" s="9" t="s">
        <v>669</v>
      </c>
      <c r="H81" s="9" t="s">
        <v>70</v>
      </c>
      <c r="I81" s="3" t="s">
        <v>478</v>
      </c>
      <c r="J81" s="13" t="s">
        <v>670</v>
      </c>
      <c r="K81" s="14" t="s">
        <v>671</v>
      </c>
      <c r="L81" s="17">
        <f t="shared" si="5"/>
        <v>3.0254629629629604E-2</v>
      </c>
      <c r="M81">
        <f t="shared" si="6"/>
        <v>8</v>
      </c>
    </row>
    <row r="82" spans="1:13" x14ac:dyDescent="0.25">
      <c r="A82" s="11"/>
      <c r="B82" s="12"/>
      <c r="C82" s="12"/>
      <c r="D82" s="12"/>
      <c r="E82" s="12"/>
      <c r="F82" s="12"/>
      <c r="G82" s="9" t="s">
        <v>672</v>
      </c>
      <c r="H82" s="9" t="s">
        <v>70</v>
      </c>
      <c r="I82" s="3" t="s">
        <v>478</v>
      </c>
      <c r="J82" s="13" t="s">
        <v>673</v>
      </c>
      <c r="K82" s="14" t="s">
        <v>674</v>
      </c>
      <c r="L82" s="17">
        <f t="shared" si="5"/>
        <v>1.2048611111111107E-2</v>
      </c>
      <c r="M82">
        <f t="shared" si="6"/>
        <v>9</v>
      </c>
    </row>
    <row r="83" spans="1:13" x14ac:dyDescent="0.25">
      <c r="A83" s="11"/>
      <c r="B83" s="12"/>
      <c r="C83" s="12"/>
      <c r="D83" s="12"/>
      <c r="E83" s="12"/>
      <c r="F83" s="12"/>
      <c r="G83" s="9" t="s">
        <v>675</v>
      </c>
      <c r="H83" s="9" t="s">
        <v>70</v>
      </c>
      <c r="I83" s="3" t="s">
        <v>478</v>
      </c>
      <c r="J83" s="13" t="s">
        <v>676</v>
      </c>
      <c r="K83" s="14" t="s">
        <v>677</v>
      </c>
      <c r="L83" s="17">
        <f t="shared" si="5"/>
        <v>2.9687500000000033E-2</v>
      </c>
      <c r="M83">
        <f t="shared" si="6"/>
        <v>10</v>
      </c>
    </row>
    <row r="84" spans="1:13" x14ac:dyDescent="0.25">
      <c r="A84" s="11"/>
      <c r="B84" s="12"/>
      <c r="C84" s="9" t="s">
        <v>678</v>
      </c>
      <c r="D84" s="9" t="s">
        <v>679</v>
      </c>
      <c r="E84" s="9" t="s">
        <v>679</v>
      </c>
      <c r="F84" s="9" t="s">
        <v>15</v>
      </c>
      <c r="G84" s="9" t="s">
        <v>680</v>
      </c>
      <c r="H84" s="9" t="s">
        <v>70</v>
      </c>
      <c r="I84" s="3" t="s">
        <v>478</v>
      </c>
      <c r="J84" s="13" t="s">
        <v>681</v>
      </c>
      <c r="K84" s="14" t="s">
        <v>682</v>
      </c>
      <c r="L84" s="17">
        <f t="shared" si="5"/>
        <v>2.9062499999999936E-2</v>
      </c>
      <c r="M84">
        <f t="shared" si="6"/>
        <v>11</v>
      </c>
    </row>
    <row r="85" spans="1:13" x14ac:dyDescent="0.25">
      <c r="A85" s="11"/>
      <c r="B85" s="12"/>
      <c r="C85" s="9" t="s">
        <v>128</v>
      </c>
      <c r="D85" s="9" t="s">
        <v>129</v>
      </c>
      <c r="E85" s="10" t="s">
        <v>12</v>
      </c>
      <c r="F85" s="5"/>
      <c r="G85" s="5"/>
      <c r="H85" s="5"/>
      <c r="I85" s="6"/>
      <c r="J85" s="7"/>
      <c r="K85" s="8"/>
    </row>
    <row r="86" spans="1:13" x14ac:dyDescent="0.25">
      <c r="A86" s="11"/>
      <c r="B86" s="12"/>
      <c r="C86" s="12"/>
      <c r="D86" s="12"/>
      <c r="E86" s="9" t="s">
        <v>246</v>
      </c>
      <c r="F86" s="9" t="s">
        <v>15</v>
      </c>
      <c r="G86" s="10" t="s">
        <v>12</v>
      </c>
      <c r="H86" s="5"/>
      <c r="I86" s="6"/>
      <c r="J86" s="7"/>
      <c r="K86" s="8"/>
    </row>
    <row r="87" spans="1:13" x14ac:dyDescent="0.25">
      <c r="A87" s="11"/>
      <c r="B87" s="12"/>
      <c r="C87" s="12"/>
      <c r="D87" s="12"/>
      <c r="E87" s="12"/>
      <c r="F87" s="12"/>
      <c r="G87" s="9" t="s">
        <v>683</v>
      </c>
      <c r="H87" s="9" t="s">
        <v>70</v>
      </c>
      <c r="I87" s="3" t="s">
        <v>478</v>
      </c>
      <c r="J87" s="13" t="s">
        <v>684</v>
      </c>
      <c r="K87" s="14" t="s">
        <v>685</v>
      </c>
      <c r="L87" s="17">
        <f t="shared" si="5"/>
        <v>2.7465277777777741E-2</v>
      </c>
      <c r="M87">
        <f t="shared" si="6"/>
        <v>6</v>
      </c>
    </row>
    <row r="88" spans="1:13" x14ac:dyDescent="0.25">
      <c r="A88" s="11"/>
      <c r="B88" s="12"/>
      <c r="C88" s="12"/>
      <c r="D88" s="12"/>
      <c r="E88" s="12"/>
      <c r="F88" s="12"/>
      <c r="G88" s="9" t="s">
        <v>686</v>
      </c>
      <c r="H88" s="9" t="s">
        <v>70</v>
      </c>
      <c r="I88" s="3" t="s">
        <v>478</v>
      </c>
      <c r="J88" s="13" t="s">
        <v>687</v>
      </c>
      <c r="K88" s="14" t="s">
        <v>688</v>
      </c>
      <c r="L88" s="17">
        <f t="shared" si="5"/>
        <v>2.2847222222222241E-2</v>
      </c>
      <c r="M88">
        <f t="shared" si="6"/>
        <v>8</v>
      </c>
    </row>
    <row r="89" spans="1:13" x14ac:dyDescent="0.25">
      <c r="A89" s="11"/>
      <c r="B89" s="12"/>
      <c r="C89" s="12"/>
      <c r="D89" s="12"/>
      <c r="E89" s="12"/>
      <c r="F89" s="12"/>
      <c r="G89" s="9" t="s">
        <v>689</v>
      </c>
      <c r="H89" s="9" t="s">
        <v>70</v>
      </c>
      <c r="I89" s="3" t="s">
        <v>478</v>
      </c>
      <c r="J89" s="13" t="s">
        <v>690</v>
      </c>
      <c r="K89" s="14" t="s">
        <v>691</v>
      </c>
      <c r="L89" s="17">
        <f t="shared" si="5"/>
        <v>1.4976851851851936E-2</v>
      </c>
      <c r="M89">
        <f t="shared" si="6"/>
        <v>10</v>
      </c>
    </row>
    <row r="90" spans="1:13" x14ac:dyDescent="0.25">
      <c r="A90" s="11"/>
      <c r="B90" s="12"/>
      <c r="C90" s="12"/>
      <c r="D90" s="12"/>
      <c r="E90" s="12"/>
      <c r="F90" s="12"/>
      <c r="G90" s="9" t="s">
        <v>692</v>
      </c>
      <c r="H90" s="9" t="s">
        <v>70</v>
      </c>
      <c r="I90" s="3" t="s">
        <v>478</v>
      </c>
      <c r="J90" s="13" t="s">
        <v>693</v>
      </c>
      <c r="K90" s="14" t="s">
        <v>694</v>
      </c>
      <c r="L90" s="17">
        <f t="shared" si="5"/>
        <v>3.7372685185185217E-2</v>
      </c>
      <c r="M90">
        <f t="shared" si="6"/>
        <v>10</v>
      </c>
    </row>
    <row r="91" spans="1:13" x14ac:dyDescent="0.25">
      <c r="A91" s="11"/>
      <c r="B91" s="12"/>
      <c r="C91" s="12"/>
      <c r="D91" s="12"/>
      <c r="E91" s="9" t="s">
        <v>250</v>
      </c>
      <c r="F91" s="9" t="s">
        <v>15</v>
      </c>
      <c r="G91" s="10" t="s">
        <v>12</v>
      </c>
      <c r="H91" s="5"/>
      <c r="I91" s="6"/>
      <c r="J91" s="7"/>
      <c r="K91" s="8"/>
    </row>
    <row r="92" spans="1:13" x14ac:dyDescent="0.25">
      <c r="A92" s="11"/>
      <c r="B92" s="12"/>
      <c r="C92" s="12"/>
      <c r="D92" s="12"/>
      <c r="E92" s="12"/>
      <c r="F92" s="12"/>
      <c r="G92" s="9" t="s">
        <v>695</v>
      </c>
      <c r="H92" s="9" t="s">
        <v>70</v>
      </c>
      <c r="I92" s="3" t="s">
        <v>478</v>
      </c>
      <c r="J92" s="13" t="s">
        <v>696</v>
      </c>
      <c r="K92" s="14" t="s">
        <v>697</v>
      </c>
      <c r="L92" s="17">
        <f t="shared" si="5"/>
        <v>1.2881944444444432E-2</v>
      </c>
      <c r="M92">
        <f t="shared" si="6"/>
        <v>5</v>
      </c>
    </row>
    <row r="93" spans="1:13" x14ac:dyDescent="0.25">
      <c r="A93" s="11"/>
      <c r="B93" s="12"/>
      <c r="C93" s="12"/>
      <c r="D93" s="12"/>
      <c r="E93" s="12"/>
      <c r="F93" s="12"/>
      <c r="G93" s="9" t="s">
        <v>698</v>
      </c>
      <c r="H93" s="9" t="s">
        <v>70</v>
      </c>
      <c r="I93" s="3" t="s">
        <v>478</v>
      </c>
      <c r="J93" s="13" t="s">
        <v>699</v>
      </c>
      <c r="K93" s="14" t="s">
        <v>700</v>
      </c>
      <c r="L93" s="17">
        <f t="shared" si="5"/>
        <v>2.8564814814814821E-2</v>
      </c>
      <c r="M93">
        <f t="shared" si="6"/>
        <v>11</v>
      </c>
    </row>
    <row r="94" spans="1:13" x14ac:dyDescent="0.25">
      <c r="A94" s="11"/>
      <c r="B94" s="12"/>
      <c r="C94" s="12"/>
      <c r="D94" s="12"/>
      <c r="E94" s="12"/>
      <c r="F94" s="12"/>
      <c r="G94" s="9" t="s">
        <v>701</v>
      </c>
      <c r="H94" s="9" t="s">
        <v>70</v>
      </c>
      <c r="I94" s="3" t="s">
        <v>478</v>
      </c>
      <c r="J94" s="13" t="s">
        <v>702</v>
      </c>
      <c r="K94" s="14" t="s">
        <v>703</v>
      </c>
      <c r="L94" s="17">
        <f t="shared" si="5"/>
        <v>1.2974537037036993E-2</v>
      </c>
      <c r="M94">
        <f t="shared" si="6"/>
        <v>13</v>
      </c>
    </row>
    <row r="95" spans="1:13" x14ac:dyDescent="0.25">
      <c r="A95" s="11"/>
      <c r="B95" s="12"/>
      <c r="C95" s="12"/>
      <c r="D95" s="12"/>
      <c r="E95" s="12"/>
      <c r="F95" s="12"/>
      <c r="G95" s="9" t="s">
        <v>704</v>
      </c>
      <c r="H95" s="9" t="s">
        <v>70</v>
      </c>
      <c r="I95" s="3" t="s">
        <v>478</v>
      </c>
      <c r="J95" s="13" t="s">
        <v>705</v>
      </c>
      <c r="K95" s="14" t="s">
        <v>706</v>
      </c>
      <c r="L95" s="17">
        <f t="shared" si="5"/>
        <v>2.0335648148148144E-2</v>
      </c>
      <c r="M95">
        <f t="shared" si="6"/>
        <v>14</v>
      </c>
    </row>
    <row r="96" spans="1:13" x14ac:dyDescent="0.25">
      <c r="A96" s="11"/>
      <c r="B96" s="12"/>
      <c r="C96" s="12"/>
      <c r="D96" s="12"/>
      <c r="E96" s="12"/>
      <c r="F96" s="12"/>
      <c r="G96" s="9" t="s">
        <v>707</v>
      </c>
      <c r="H96" s="9" t="s">
        <v>70</v>
      </c>
      <c r="I96" s="3" t="s">
        <v>478</v>
      </c>
      <c r="J96" s="13" t="s">
        <v>708</v>
      </c>
      <c r="K96" s="14" t="s">
        <v>709</v>
      </c>
      <c r="L96" s="17">
        <f t="shared" si="5"/>
        <v>1.8067129629629641E-2</v>
      </c>
      <c r="M96">
        <f t="shared" si="6"/>
        <v>15</v>
      </c>
    </row>
    <row r="97" spans="1:13" x14ac:dyDescent="0.25">
      <c r="A97" s="11"/>
      <c r="B97" s="12"/>
      <c r="C97" s="9" t="s">
        <v>46</v>
      </c>
      <c r="D97" s="9" t="s">
        <v>47</v>
      </c>
      <c r="E97" s="10" t="s">
        <v>12</v>
      </c>
      <c r="F97" s="5"/>
      <c r="G97" s="5"/>
      <c r="H97" s="5"/>
      <c r="I97" s="6"/>
      <c r="J97" s="7"/>
      <c r="K97" s="8"/>
    </row>
    <row r="98" spans="1:13" x14ac:dyDescent="0.25">
      <c r="A98" s="11"/>
      <c r="B98" s="12"/>
      <c r="C98" s="12"/>
      <c r="D98" s="12"/>
      <c r="E98" s="9" t="s">
        <v>47</v>
      </c>
      <c r="F98" s="9" t="s">
        <v>15</v>
      </c>
      <c r="G98" s="10" t="s">
        <v>12</v>
      </c>
      <c r="H98" s="5"/>
      <c r="I98" s="6"/>
      <c r="J98" s="7"/>
      <c r="K98" s="8"/>
    </row>
    <row r="99" spans="1:13" x14ac:dyDescent="0.25">
      <c r="A99" s="11"/>
      <c r="B99" s="12"/>
      <c r="C99" s="12"/>
      <c r="D99" s="12"/>
      <c r="E99" s="12"/>
      <c r="F99" s="12"/>
      <c r="G99" s="9" t="s">
        <v>710</v>
      </c>
      <c r="H99" s="9" t="s">
        <v>70</v>
      </c>
      <c r="I99" s="3" t="s">
        <v>478</v>
      </c>
      <c r="J99" s="13" t="s">
        <v>711</v>
      </c>
      <c r="K99" s="14" t="s">
        <v>712</v>
      </c>
      <c r="L99" s="17">
        <f t="shared" si="5"/>
        <v>1.877314814814815E-2</v>
      </c>
      <c r="M99">
        <f t="shared" si="6"/>
        <v>2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713</v>
      </c>
      <c r="H100" s="9" t="s">
        <v>70</v>
      </c>
      <c r="I100" s="3" t="s">
        <v>478</v>
      </c>
      <c r="J100" s="13" t="s">
        <v>714</v>
      </c>
      <c r="K100" s="14" t="s">
        <v>715</v>
      </c>
      <c r="L100" s="17">
        <f t="shared" si="5"/>
        <v>2.8831018518518547E-2</v>
      </c>
      <c r="M100">
        <f t="shared" si="6"/>
        <v>6</v>
      </c>
    </row>
    <row r="101" spans="1:13" x14ac:dyDescent="0.25">
      <c r="A101" s="11"/>
      <c r="B101" s="12"/>
      <c r="C101" s="12"/>
      <c r="D101" s="12"/>
      <c r="E101" s="9" t="s">
        <v>51</v>
      </c>
      <c r="F101" s="9" t="s">
        <v>15</v>
      </c>
      <c r="G101" s="10" t="s">
        <v>12</v>
      </c>
      <c r="H101" s="5"/>
      <c r="I101" s="6"/>
      <c r="J101" s="7"/>
      <c r="K101" s="8"/>
    </row>
    <row r="102" spans="1:13" x14ac:dyDescent="0.25">
      <c r="A102" s="11"/>
      <c r="B102" s="12"/>
      <c r="C102" s="12"/>
      <c r="D102" s="12"/>
      <c r="E102" s="12"/>
      <c r="F102" s="12"/>
      <c r="G102" s="9" t="s">
        <v>716</v>
      </c>
      <c r="H102" s="9" t="s">
        <v>70</v>
      </c>
      <c r="I102" s="3" t="s">
        <v>478</v>
      </c>
      <c r="J102" s="13" t="s">
        <v>717</v>
      </c>
      <c r="K102" s="14" t="s">
        <v>718</v>
      </c>
      <c r="L102" s="17">
        <f t="shared" si="5"/>
        <v>1.6435185185185205E-2</v>
      </c>
      <c r="M102">
        <f t="shared" si="6"/>
        <v>2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719</v>
      </c>
      <c r="H103" s="9" t="s">
        <v>70</v>
      </c>
      <c r="I103" s="3" t="s">
        <v>478</v>
      </c>
      <c r="J103" s="13" t="s">
        <v>720</v>
      </c>
      <c r="K103" s="14" t="s">
        <v>721</v>
      </c>
      <c r="L103" s="17">
        <f t="shared" si="5"/>
        <v>1.8217592592592646E-2</v>
      </c>
      <c r="M103">
        <f t="shared" si="6"/>
        <v>9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722</v>
      </c>
      <c r="H104" s="9" t="s">
        <v>70</v>
      </c>
      <c r="I104" s="3" t="s">
        <v>478</v>
      </c>
      <c r="J104" s="13" t="s">
        <v>723</v>
      </c>
      <c r="K104" s="14" t="s">
        <v>724</v>
      </c>
      <c r="L104" s="17">
        <f t="shared" si="5"/>
        <v>2.3668981481481499E-2</v>
      </c>
      <c r="M104">
        <f t="shared" si="6"/>
        <v>9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725</v>
      </c>
      <c r="H105" s="9" t="s">
        <v>70</v>
      </c>
      <c r="I105" s="3" t="s">
        <v>478</v>
      </c>
      <c r="J105" s="13" t="s">
        <v>726</v>
      </c>
      <c r="K105" s="14" t="s">
        <v>727</v>
      </c>
      <c r="L105" s="17">
        <f t="shared" si="5"/>
        <v>1.025462962962953E-2</v>
      </c>
      <c r="M105">
        <f t="shared" si="6"/>
        <v>21</v>
      </c>
    </row>
    <row r="106" spans="1:13" x14ac:dyDescent="0.25">
      <c r="A106" s="11"/>
      <c r="B106" s="12"/>
      <c r="C106" s="9" t="s">
        <v>169</v>
      </c>
      <c r="D106" s="9" t="s">
        <v>170</v>
      </c>
      <c r="E106" s="9" t="s">
        <v>170</v>
      </c>
      <c r="F106" s="9" t="s">
        <v>15</v>
      </c>
      <c r="G106" s="10" t="s">
        <v>12</v>
      </c>
      <c r="H106" s="5"/>
      <c r="I106" s="6"/>
      <c r="J106" s="7"/>
      <c r="K106" s="8"/>
    </row>
    <row r="107" spans="1:13" x14ac:dyDescent="0.25">
      <c r="A107" s="11"/>
      <c r="B107" s="12"/>
      <c r="C107" s="12"/>
      <c r="D107" s="12"/>
      <c r="E107" s="12"/>
      <c r="F107" s="12"/>
      <c r="G107" s="9" t="s">
        <v>728</v>
      </c>
      <c r="H107" s="9" t="s">
        <v>70</v>
      </c>
      <c r="I107" s="3" t="s">
        <v>478</v>
      </c>
      <c r="J107" s="13" t="s">
        <v>729</v>
      </c>
      <c r="K107" s="14" t="s">
        <v>730</v>
      </c>
      <c r="L107" s="17">
        <f t="shared" si="5"/>
        <v>2.5578703703703687E-2</v>
      </c>
      <c r="M107">
        <f t="shared" si="6"/>
        <v>10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731</v>
      </c>
      <c r="H108" s="9" t="s">
        <v>70</v>
      </c>
      <c r="I108" s="3" t="s">
        <v>478</v>
      </c>
      <c r="J108" s="13" t="s">
        <v>732</v>
      </c>
      <c r="K108" s="14" t="s">
        <v>733</v>
      </c>
      <c r="L108" s="17">
        <f t="shared" si="5"/>
        <v>1.4930555555555558E-2</v>
      </c>
      <c r="M108">
        <f t="shared" si="6"/>
        <v>19</v>
      </c>
    </row>
    <row r="109" spans="1:13" x14ac:dyDescent="0.25">
      <c r="A109" s="11"/>
      <c r="B109" s="12"/>
      <c r="C109" s="9" t="s">
        <v>317</v>
      </c>
      <c r="D109" s="9" t="s">
        <v>318</v>
      </c>
      <c r="E109" s="9" t="s">
        <v>318</v>
      </c>
      <c r="F109" s="9" t="s">
        <v>15</v>
      </c>
      <c r="G109" s="10" t="s">
        <v>12</v>
      </c>
      <c r="H109" s="5"/>
      <c r="I109" s="6"/>
      <c r="J109" s="7"/>
      <c r="K109" s="8"/>
    </row>
    <row r="110" spans="1:13" x14ac:dyDescent="0.25">
      <c r="A110" s="11"/>
      <c r="B110" s="12"/>
      <c r="C110" s="12"/>
      <c r="D110" s="12"/>
      <c r="E110" s="12"/>
      <c r="F110" s="12"/>
      <c r="G110" s="9" t="s">
        <v>734</v>
      </c>
      <c r="H110" s="9" t="s">
        <v>70</v>
      </c>
      <c r="I110" s="3" t="s">
        <v>478</v>
      </c>
      <c r="J110" s="13" t="s">
        <v>735</v>
      </c>
      <c r="K110" s="14" t="s">
        <v>736</v>
      </c>
      <c r="L110" s="17">
        <f t="shared" si="5"/>
        <v>1.2534722222222239E-2</v>
      </c>
      <c r="M110">
        <f t="shared" si="6"/>
        <v>3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737</v>
      </c>
      <c r="H111" s="9" t="s">
        <v>70</v>
      </c>
      <c r="I111" s="3" t="s">
        <v>478</v>
      </c>
      <c r="J111" s="13" t="s">
        <v>738</v>
      </c>
      <c r="K111" s="14" t="s">
        <v>739</v>
      </c>
      <c r="L111" s="17">
        <f t="shared" si="5"/>
        <v>1.3194444444444425E-2</v>
      </c>
      <c r="M111">
        <f t="shared" si="6"/>
        <v>5</v>
      </c>
    </row>
    <row r="112" spans="1:13" x14ac:dyDescent="0.25">
      <c r="A112" s="11"/>
      <c r="B112" s="12"/>
      <c r="C112" s="9" t="s">
        <v>322</v>
      </c>
      <c r="D112" s="9" t="s">
        <v>323</v>
      </c>
      <c r="E112" s="10" t="s">
        <v>12</v>
      </c>
      <c r="F112" s="5"/>
      <c r="G112" s="5"/>
      <c r="H112" s="5"/>
      <c r="I112" s="6"/>
      <c r="J112" s="7"/>
      <c r="K112" s="8"/>
    </row>
    <row r="113" spans="1:13" x14ac:dyDescent="0.25">
      <c r="A113" s="11"/>
      <c r="B113" s="12"/>
      <c r="C113" s="12"/>
      <c r="D113" s="12"/>
      <c r="E113" s="9" t="s">
        <v>324</v>
      </c>
      <c r="F113" s="9" t="s">
        <v>15</v>
      </c>
      <c r="G113" s="10" t="s">
        <v>12</v>
      </c>
      <c r="H113" s="5"/>
      <c r="I113" s="6"/>
      <c r="J113" s="7"/>
      <c r="K113" s="8"/>
    </row>
    <row r="114" spans="1:13" x14ac:dyDescent="0.25">
      <c r="A114" s="11"/>
      <c r="B114" s="12"/>
      <c r="C114" s="12"/>
      <c r="D114" s="12"/>
      <c r="E114" s="12"/>
      <c r="F114" s="12"/>
      <c r="G114" s="9" t="s">
        <v>740</v>
      </c>
      <c r="H114" s="9" t="s">
        <v>326</v>
      </c>
      <c r="I114" s="3" t="s">
        <v>478</v>
      </c>
      <c r="J114" s="13" t="s">
        <v>741</v>
      </c>
      <c r="K114" s="14" t="s">
        <v>742</v>
      </c>
      <c r="L114" s="17">
        <f t="shared" si="5"/>
        <v>1.4224537037037022E-2</v>
      </c>
      <c r="M114">
        <f t="shared" si="6"/>
        <v>6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743</v>
      </c>
      <c r="H115" s="9" t="s">
        <v>326</v>
      </c>
      <c r="I115" s="3" t="s">
        <v>478</v>
      </c>
      <c r="J115" s="13" t="s">
        <v>744</v>
      </c>
      <c r="K115" s="14" t="s">
        <v>745</v>
      </c>
      <c r="L115" s="17">
        <f t="shared" si="5"/>
        <v>1.9363425925925937E-2</v>
      </c>
      <c r="M115">
        <f t="shared" si="6"/>
        <v>6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746</v>
      </c>
      <c r="H116" s="9" t="s">
        <v>326</v>
      </c>
      <c r="I116" s="3" t="s">
        <v>478</v>
      </c>
      <c r="J116" s="13" t="s">
        <v>747</v>
      </c>
      <c r="K116" s="14" t="s">
        <v>748</v>
      </c>
      <c r="L116" s="17">
        <f t="shared" si="5"/>
        <v>2.6724537037037033E-2</v>
      </c>
      <c r="M116">
        <f t="shared" si="6"/>
        <v>7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749</v>
      </c>
      <c r="H117" s="9" t="s">
        <v>326</v>
      </c>
      <c r="I117" s="3" t="s">
        <v>478</v>
      </c>
      <c r="J117" s="13" t="s">
        <v>750</v>
      </c>
      <c r="K117" s="14" t="s">
        <v>751</v>
      </c>
      <c r="L117" s="17">
        <f t="shared" si="5"/>
        <v>1.7465277777777788E-2</v>
      </c>
      <c r="M117">
        <f t="shared" si="6"/>
        <v>8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752</v>
      </c>
      <c r="H118" s="9" t="s">
        <v>326</v>
      </c>
      <c r="I118" s="3" t="s">
        <v>478</v>
      </c>
      <c r="J118" s="13" t="s">
        <v>753</v>
      </c>
      <c r="K118" s="14" t="s">
        <v>754</v>
      </c>
      <c r="L118" s="17">
        <f t="shared" si="5"/>
        <v>3.0115740740740748E-2</v>
      </c>
      <c r="M118">
        <f t="shared" si="6"/>
        <v>11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755</v>
      </c>
      <c r="H119" s="9" t="s">
        <v>326</v>
      </c>
      <c r="I119" s="3" t="s">
        <v>478</v>
      </c>
      <c r="J119" s="13" t="s">
        <v>756</v>
      </c>
      <c r="K119" s="14" t="s">
        <v>757</v>
      </c>
      <c r="L119" s="17">
        <f t="shared" si="5"/>
        <v>2.6874999999999982E-2</v>
      </c>
      <c r="M119">
        <f t="shared" si="6"/>
        <v>12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758</v>
      </c>
      <c r="H120" s="9" t="s">
        <v>326</v>
      </c>
      <c r="I120" s="3" t="s">
        <v>478</v>
      </c>
      <c r="J120" s="13" t="s">
        <v>759</v>
      </c>
      <c r="K120" s="14" t="s">
        <v>760</v>
      </c>
      <c r="L120" s="17">
        <f t="shared" si="5"/>
        <v>2.6145833333333313E-2</v>
      </c>
      <c r="M120">
        <f t="shared" si="6"/>
        <v>12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761</v>
      </c>
      <c r="H121" s="9" t="s">
        <v>326</v>
      </c>
      <c r="I121" s="3" t="s">
        <v>478</v>
      </c>
      <c r="J121" s="13" t="s">
        <v>762</v>
      </c>
      <c r="K121" s="14" t="s">
        <v>763</v>
      </c>
      <c r="L121" s="17">
        <f t="shared" si="5"/>
        <v>1.3217592592592586E-2</v>
      </c>
      <c r="M121">
        <f t="shared" si="6"/>
        <v>13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764</v>
      </c>
      <c r="H122" s="9" t="s">
        <v>326</v>
      </c>
      <c r="I122" s="3" t="s">
        <v>478</v>
      </c>
      <c r="J122" s="13" t="s">
        <v>765</v>
      </c>
      <c r="K122" s="14" t="s">
        <v>766</v>
      </c>
      <c r="L122" s="17">
        <f t="shared" si="5"/>
        <v>1.4930555555555558E-2</v>
      </c>
      <c r="M122">
        <f t="shared" si="6"/>
        <v>14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767</v>
      </c>
      <c r="H123" s="9" t="s">
        <v>326</v>
      </c>
      <c r="I123" s="3" t="s">
        <v>478</v>
      </c>
      <c r="J123" s="13" t="s">
        <v>768</v>
      </c>
      <c r="K123" s="14" t="s">
        <v>769</v>
      </c>
      <c r="L123" s="17">
        <f t="shared" si="5"/>
        <v>2.0219907407407423E-2</v>
      </c>
      <c r="M123">
        <f t="shared" si="6"/>
        <v>19</v>
      </c>
    </row>
    <row r="124" spans="1:13" x14ac:dyDescent="0.25">
      <c r="A124" s="11"/>
      <c r="B124" s="12"/>
      <c r="C124" s="12"/>
      <c r="D124" s="12"/>
      <c r="E124" s="9" t="s">
        <v>323</v>
      </c>
      <c r="F124" s="9" t="s">
        <v>15</v>
      </c>
      <c r="G124" s="10" t="s">
        <v>12</v>
      </c>
      <c r="H124" s="5"/>
      <c r="I124" s="6"/>
      <c r="J124" s="7"/>
      <c r="K124" s="8"/>
    </row>
    <row r="125" spans="1:13" x14ac:dyDescent="0.25">
      <c r="A125" s="11"/>
      <c r="B125" s="12"/>
      <c r="C125" s="12"/>
      <c r="D125" s="12"/>
      <c r="E125" s="12"/>
      <c r="F125" s="12"/>
      <c r="G125" s="9" t="s">
        <v>770</v>
      </c>
      <c r="H125" s="9" t="s">
        <v>326</v>
      </c>
      <c r="I125" s="3" t="s">
        <v>478</v>
      </c>
      <c r="J125" s="13" t="s">
        <v>626</v>
      </c>
      <c r="K125" s="14" t="s">
        <v>771</v>
      </c>
      <c r="L125" s="17">
        <f t="shared" si="5"/>
        <v>2.3483796296296211E-2</v>
      </c>
      <c r="M125">
        <f t="shared" si="6"/>
        <v>10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772</v>
      </c>
      <c r="H126" s="9" t="s">
        <v>326</v>
      </c>
      <c r="I126" s="3" t="s">
        <v>478</v>
      </c>
      <c r="J126" s="13" t="s">
        <v>773</v>
      </c>
      <c r="K126" s="14" t="s">
        <v>774</v>
      </c>
      <c r="L126" s="17">
        <f t="shared" si="5"/>
        <v>1.7743055555555554E-2</v>
      </c>
      <c r="M126">
        <f t="shared" si="6"/>
        <v>14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775</v>
      </c>
      <c r="H127" s="9" t="s">
        <v>326</v>
      </c>
      <c r="I127" s="3" t="s">
        <v>478</v>
      </c>
      <c r="J127" s="13" t="s">
        <v>776</v>
      </c>
      <c r="K127" s="14" t="s">
        <v>777</v>
      </c>
      <c r="L127" s="17">
        <f t="shared" si="5"/>
        <v>1.5983796296296315E-2</v>
      </c>
      <c r="M127">
        <f t="shared" si="6"/>
        <v>18</v>
      </c>
    </row>
    <row r="128" spans="1:13" x14ac:dyDescent="0.25">
      <c r="A128" s="11"/>
      <c r="B128" s="12"/>
      <c r="C128" s="9" t="s">
        <v>174</v>
      </c>
      <c r="D128" s="9" t="s">
        <v>175</v>
      </c>
      <c r="E128" s="9" t="s">
        <v>175</v>
      </c>
      <c r="F128" s="9" t="s">
        <v>15</v>
      </c>
      <c r="G128" s="10" t="s">
        <v>12</v>
      </c>
      <c r="H128" s="5"/>
      <c r="I128" s="6"/>
      <c r="J128" s="7"/>
      <c r="K128" s="8"/>
    </row>
    <row r="129" spans="1:13" x14ac:dyDescent="0.25">
      <c r="A129" s="11"/>
      <c r="B129" s="12"/>
      <c r="C129" s="12"/>
      <c r="D129" s="12"/>
      <c r="E129" s="12"/>
      <c r="F129" s="12"/>
      <c r="G129" s="9" t="s">
        <v>778</v>
      </c>
      <c r="H129" s="9" t="s">
        <v>70</v>
      </c>
      <c r="I129" s="3" t="s">
        <v>478</v>
      </c>
      <c r="J129" s="13" t="s">
        <v>779</v>
      </c>
      <c r="K129" s="14" t="s">
        <v>780</v>
      </c>
      <c r="L129" s="17">
        <f t="shared" si="5"/>
        <v>1.0219907407407414E-2</v>
      </c>
      <c r="M129">
        <f t="shared" si="6"/>
        <v>5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781</v>
      </c>
      <c r="H130" s="9" t="s">
        <v>70</v>
      </c>
      <c r="I130" s="3" t="s">
        <v>478</v>
      </c>
      <c r="J130" s="13" t="s">
        <v>782</v>
      </c>
      <c r="K130" s="14" t="s">
        <v>273</v>
      </c>
      <c r="L130" s="17">
        <f t="shared" si="5"/>
        <v>2.3981481481481437E-2</v>
      </c>
      <c r="M130">
        <f t="shared" si="6"/>
        <v>9</v>
      </c>
    </row>
    <row r="131" spans="1:13" x14ac:dyDescent="0.25">
      <c r="A131" s="11"/>
      <c r="B131" s="12"/>
      <c r="C131" s="9" t="s">
        <v>184</v>
      </c>
      <c r="D131" s="9" t="s">
        <v>185</v>
      </c>
      <c r="E131" s="9" t="s">
        <v>185</v>
      </c>
      <c r="F131" s="9" t="s">
        <v>15</v>
      </c>
      <c r="G131" s="10" t="s">
        <v>12</v>
      </c>
      <c r="H131" s="5"/>
      <c r="I131" s="6"/>
      <c r="J131" s="7"/>
      <c r="K131" s="8"/>
    </row>
    <row r="132" spans="1:13" x14ac:dyDescent="0.25">
      <c r="A132" s="11"/>
      <c r="B132" s="12"/>
      <c r="C132" s="12"/>
      <c r="D132" s="12"/>
      <c r="E132" s="12"/>
      <c r="F132" s="12"/>
      <c r="G132" s="9" t="s">
        <v>783</v>
      </c>
      <c r="H132" s="9" t="s">
        <v>70</v>
      </c>
      <c r="I132" s="3" t="s">
        <v>478</v>
      </c>
      <c r="J132" s="13" t="s">
        <v>784</v>
      </c>
      <c r="K132" s="14" t="s">
        <v>785</v>
      </c>
      <c r="L132" s="17">
        <f t="shared" ref="L131:L194" si="7">K132-J132</f>
        <v>1.4953703703703705E-2</v>
      </c>
      <c r="M132">
        <f t="shared" ref="M131:M194" si="8">HOUR(J132)</f>
        <v>2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786</v>
      </c>
      <c r="H133" s="9" t="s">
        <v>70</v>
      </c>
      <c r="I133" s="3" t="s">
        <v>478</v>
      </c>
      <c r="J133" s="13" t="s">
        <v>787</v>
      </c>
      <c r="K133" s="14" t="s">
        <v>788</v>
      </c>
      <c r="L133" s="17">
        <f t="shared" si="7"/>
        <v>1.1481481481481481E-2</v>
      </c>
      <c r="M133">
        <f t="shared" si="8"/>
        <v>3</v>
      </c>
    </row>
    <row r="134" spans="1:13" x14ac:dyDescent="0.25">
      <c r="A134" s="3" t="s">
        <v>10</v>
      </c>
      <c r="B134" s="9" t="s">
        <v>11</v>
      </c>
      <c r="C134" s="10" t="s">
        <v>12</v>
      </c>
      <c r="D134" s="5"/>
      <c r="E134" s="5"/>
      <c r="F134" s="5"/>
      <c r="G134" s="5"/>
      <c r="H134" s="5"/>
      <c r="I134" s="6"/>
      <c r="J134" s="7"/>
      <c r="K134" s="8"/>
    </row>
    <row r="135" spans="1:13" x14ac:dyDescent="0.25">
      <c r="A135" s="11"/>
      <c r="B135" s="12"/>
      <c r="C135" s="9" t="s">
        <v>13</v>
      </c>
      <c r="D135" s="9" t="s">
        <v>14</v>
      </c>
      <c r="E135" s="9" t="s">
        <v>14</v>
      </c>
      <c r="F135" s="9" t="s">
        <v>15</v>
      </c>
      <c r="G135" s="10" t="s">
        <v>12</v>
      </c>
      <c r="H135" s="5"/>
      <c r="I135" s="6"/>
      <c r="J135" s="7"/>
      <c r="K135" s="8"/>
    </row>
    <row r="136" spans="1:13" x14ac:dyDescent="0.25">
      <c r="A136" s="11"/>
      <c r="B136" s="12"/>
      <c r="C136" s="12"/>
      <c r="D136" s="12"/>
      <c r="E136" s="12"/>
      <c r="F136" s="12"/>
      <c r="G136" s="9" t="s">
        <v>789</v>
      </c>
      <c r="H136" s="9" t="s">
        <v>17</v>
      </c>
      <c r="I136" s="3" t="s">
        <v>478</v>
      </c>
      <c r="J136" s="13" t="s">
        <v>790</v>
      </c>
      <c r="K136" s="14" t="s">
        <v>791</v>
      </c>
      <c r="L136" s="17">
        <f t="shared" si="7"/>
        <v>1.8599537037037067E-2</v>
      </c>
      <c r="M136">
        <f t="shared" si="8"/>
        <v>5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792</v>
      </c>
      <c r="H137" s="9" t="s">
        <v>17</v>
      </c>
      <c r="I137" s="3" t="s">
        <v>478</v>
      </c>
      <c r="J137" s="13" t="s">
        <v>793</v>
      </c>
      <c r="K137" s="14" t="s">
        <v>794</v>
      </c>
      <c r="L137" s="17">
        <f t="shared" si="7"/>
        <v>1.9918981481481413E-2</v>
      </c>
      <c r="M137">
        <f t="shared" si="8"/>
        <v>13</v>
      </c>
    </row>
    <row r="138" spans="1:13" x14ac:dyDescent="0.25">
      <c r="A138" s="11"/>
      <c r="B138" s="12"/>
      <c r="C138" s="9" t="s">
        <v>41</v>
      </c>
      <c r="D138" s="9" t="s">
        <v>42</v>
      </c>
      <c r="E138" s="9" t="s">
        <v>42</v>
      </c>
      <c r="F138" s="9" t="s">
        <v>15</v>
      </c>
      <c r="G138" s="10" t="s">
        <v>12</v>
      </c>
      <c r="H138" s="5"/>
      <c r="I138" s="6"/>
      <c r="J138" s="7"/>
      <c r="K138" s="8"/>
    </row>
    <row r="139" spans="1:13" x14ac:dyDescent="0.25">
      <c r="A139" s="11"/>
      <c r="B139" s="12"/>
      <c r="C139" s="12"/>
      <c r="D139" s="12"/>
      <c r="E139" s="12"/>
      <c r="F139" s="12"/>
      <c r="G139" s="9" t="s">
        <v>795</v>
      </c>
      <c r="H139" s="9" t="s">
        <v>17</v>
      </c>
      <c r="I139" s="3" t="s">
        <v>478</v>
      </c>
      <c r="J139" s="13" t="s">
        <v>796</v>
      </c>
      <c r="K139" s="14" t="s">
        <v>797</v>
      </c>
      <c r="L139" s="17">
        <f t="shared" si="7"/>
        <v>2.1944444444444433E-2</v>
      </c>
      <c r="M139">
        <f t="shared" si="8"/>
        <v>10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798</v>
      </c>
      <c r="H140" s="9" t="s">
        <v>17</v>
      </c>
      <c r="I140" s="3" t="s">
        <v>478</v>
      </c>
      <c r="J140" s="13" t="s">
        <v>799</v>
      </c>
      <c r="K140" s="14" t="s">
        <v>800</v>
      </c>
      <c r="L140" s="17">
        <f t="shared" si="7"/>
        <v>2.3171296296296218E-2</v>
      </c>
      <c r="M140">
        <f t="shared" si="8"/>
        <v>14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801</v>
      </c>
      <c r="H141" s="9" t="s">
        <v>503</v>
      </c>
      <c r="I141" s="3" t="s">
        <v>478</v>
      </c>
      <c r="J141" s="13" t="s">
        <v>802</v>
      </c>
      <c r="K141" s="14" t="s">
        <v>803</v>
      </c>
      <c r="L141" s="17">
        <f t="shared" si="7"/>
        <v>1.6192129629629681E-2</v>
      </c>
      <c r="M141">
        <f t="shared" si="8"/>
        <v>19</v>
      </c>
    </row>
    <row r="142" spans="1:13" x14ac:dyDescent="0.25">
      <c r="A142" s="11"/>
      <c r="B142" s="12"/>
      <c r="C142" s="9" t="s">
        <v>804</v>
      </c>
      <c r="D142" s="9" t="s">
        <v>805</v>
      </c>
      <c r="E142" s="9" t="s">
        <v>805</v>
      </c>
      <c r="F142" s="9" t="s">
        <v>15</v>
      </c>
      <c r="G142" s="9" t="s">
        <v>806</v>
      </c>
      <c r="H142" s="9" t="s">
        <v>17</v>
      </c>
      <c r="I142" s="3" t="s">
        <v>478</v>
      </c>
      <c r="J142" s="13" t="s">
        <v>807</v>
      </c>
      <c r="K142" s="14" t="s">
        <v>808</v>
      </c>
      <c r="L142" s="17">
        <f t="shared" si="7"/>
        <v>1.0370370370370363E-2</v>
      </c>
      <c r="M142">
        <f t="shared" si="8"/>
        <v>14</v>
      </c>
    </row>
    <row r="143" spans="1:13" x14ac:dyDescent="0.25">
      <c r="A143" s="11"/>
      <c r="B143" s="12"/>
      <c r="C143" s="9" t="s">
        <v>809</v>
      </c>
      <c r="D143" s="9" t="s">
        <v>810</v>
      </c>
      <c r="E143" s="9" t="s">
        <v>810</v>
      </c>
      <c r="F143" s="9" t="s">
        <v>15</v>
      </c>
      <c r="G143" s="9" t="s">
        <v>811</v>
      </c>
      <c r="H143" s="9" t="s">
        <v>17</v>
      </c>
      <c r="I143" s="3" t="s">
        <v>478</v>
      </c>
      <c r="J143" s="13" t="s">
        <v>812</v>
      </c>
      <c r="K143" s="14" t="s">
        <v>813</v>
      </c>
      <c r="L143" s="17">
        <f t="shared" si="7"/>
        <v>1.222222222222219E-2</v>
      </c>
      <c r="M143">
        <f t="shared" si="8"/>
        <v>5</v>
      </c>
    </row>
    <row r="144" spans="1:13" x14ac:dyDescent="0.25">
      <c r="A144" s="11"/>
      <c r="B144" s="12"/>
      <c r="C144" s="9" t="s">
        <v>60</v>
      </c>
      <c r="D144" s="9" t="s">
        <v>61</v>
      </c>
      <c r="E144" s="9" t="s">
        <v>61</v>
      </c>
      <c r="F144" s="9" t="s">
        <v>15</v>
      </c>
      <c r="G144" s="9" t="s">
        <v>814</v>
      </c>
      <c r="H144" s="9" t="s">
        <v>17</v>
      </c>
      <c r="I144" s="3" t="s">
        <v>478</v>
      </c>
      <c r="J144" s="13" t="s">
        <v>815</v>
      </c>
      <c r="K144" s="14" t="s">
        <v>816</v>
      </c>
      <c r="L144" s="17">
        <f t="shared" si="7"/>
        <v>2.3263888888888917E-2</v>
      </c>
      <c r="M144">
        <f t="shared" si="8"/>
        <v>10</v>
      </c>
    </row>
    <row r="145" spans="1:13" x14ac:dyDescent="0.25">
      <c r="A145" s="3" t="s">
        <v>385</v>
      </c>
      <c r="B145" s="9" t="s">
        <v>386</v>
      </c>
      <c r="C145" s="10" t="s">
        <v>12</v>
      </c>
      <c r="D145" s="5"/>
      <c r="E145" s="5"/>
      <c r="F145" s="5"/>
      <c r="G145" s="5"/>
      <c r="H145" s="5"/>
      <c r="I145" s="6"/>
      <c r="J145" s="7"/>
      <c r="K145" s="8"/>
    </row>
    <row r="146" spans="1:13" x14ac:dyDescent="0.25">
      <c r="A146" s="11"/>
      <c r="B146" s="12"/>
      <c r="C146" s="9" t="s">
        <v>817</v>
      </c>
      <c r="D146" s="9" t="s">
        <v>818</v>
      </c>
      <c r="E146" s="9" t="s">
        <v>818</v>
      </c>
      <c r="F146" s="9" t="s">
        <v>389</v>
      </c>
      <c r="G146" s="9" t="s">
        <v>819</v>
      </c>
      <c r="H146" s="9" t="s">
        <v>70</v>
      </c>
      <c r="I146" s="3" t="s">
        <v>478</v>
      </c>
      <c r="J146" s="13" t="s">
        <v>820</v>
      </c>
      <c r="K146" s="14" t="s">
        <v>821</v>
      </c>
      <c r="L146" s="17">
        <f t="shared" si="7"/>
        <v>1.8275462962962952E-2</v>
      </c>
      <c r="M146">
        <f t="shared" si="8"/>
        <v>6</v>
      </c>
    </row>
    <row r="147" spans="1:13" x14ac:dyDescent="0.25">
      <c r="A147" s="11"/>
      <c r="B147" s="12"/>
      <c r="C147" s="9" t="s">
        <v>387</v>
      </c>
      <c r="D147" s="9" t="s">
        <v>388</v>
      </c>
      <c r="E147" s="9" t="s">
        <v>388</v>
      </c>
      <c r="F147" s="9" t="s">
        <v>389</v>
      </c>
      <c r="G147" s="9" t="s">
        <v>822</v>
      </c>
      <c r="H147" s="9" t="s">
        <v>70</v>
      </c>
      <c r="I147" s="3" t="s">
        <v>478</v>
      </c>
      <c r="J147" s="13" t="s">
        <v>823</v>
      </c>
      <c r="K147" s="14" t="s">
        <v>824</v>
      </c>
      <c r="L147" s="17">
        <f t="shared" si="7"/>
        <v>2.7962962962962967E-2</v>
      </c>
      <c r="M147">
        <f t="shared" si="8"/>
        <v>12</v>
      </c>
    </row>
    <row r="148" spans="1:13" x14ac:dyDescent="0.25">
      <c r="A148" s="3" t="s">
        <v>393</v>
      </c>
      <c r="B148" s="9" t="s">
        <v>394</v>
      </c>
      <c r="C148" s="10" t="s">
        <v>12</v>
      </c>
      <c r="D148" s="5"/>
      <c r="E148" s="5"/>
      <c r="F148" s="5"/>
      <c r="G148" s="5"/>
      <c r="H148" s="5"/>
      <c r="I148" s="6"/>
      <c r="J148" s="7"/>
      <c r="K148" s="8"/>
    </row>
    <row r="149" spans="1:13" x14ac:dyDescent="0.25">
      <c r="A149" s="11"/>
      <c r="B149" s="12"/>
      <c r="C149" s="9" t="s">
        <v>46</v>
      </c>
      <c r="D149" s="9" t="s">
        <v>47</v>
      </c>
      <c r="E149" s="9" t="s">
        <v>825</v>
      </c>
      <c r="F149" s="9" t="s">
        <v>15</v>
      </c>
      <c r="G149" s="10" t="s">
        <v>12</v>
      </c>
      <c r="H149" s="5"/>
      <c r="I149" s="6"/>
      <c r="J149" s="7"/>
      <c r="K149" s="8"/>
    </row>
    <row r="150" spans="1:13" x14ac:dyDescent="0.25">
      <c r="A150" s="11"/>
      <c r="B150" s="12"/>
      <c r="C150" s="12"/>
      <c r="D150" s="12"/>
      <c r="E150" s="12"/>
      <c r="F150" s="12"/>
      <c r="G150" s="9" t="s">
        <v>826</v>
      </c>
      <c r="H150" s="9" t="s">
        <v>70</v>
      </c>
      <c r="I150" s="3" t="s">
        <v>478</v>
      </c>
      <c r="J150" s="13" t="s">
        <v>827</v>
      </c>
      <c r="K150" s="14" t="s">
        <v>828</v>
      </c>
      <c r="L150" s="17">
        <f t="shared" si="7"/>
        <v>2.769675925925924E-2</v>
      </c>
      <c r="M150">
        <f t="shared" si="8"/>
        <v>10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829</v>
      </c>
      <c r="H151" s="9" t="s">
        <v>70</v>
      </c>
      <c r="I151" s="3" t="s">
        <v>478</v>
      </c>
      <c r="J151" s="13" t="s">
        <v>830</v>
      </c>
      <c r="K151" s="14" t="s">
        <v>831</v>
      </c>
      <c r="L151" s="17">
        <f t="shared" si="7"/>
        <v>2.328703703703694E-2</v>
      </c>
      <c r="M151">
        <f t="shared" si="8"/>
        <v>14</v>
      </c>
    </row>
    <row r="152" spans="1:13" x14ac:dyDescent="0.25">
      <c r="A152" s="11"/>
      <c r="B152" s="12"/>
      <c r="C152" s="9" t="s">
        <v>832</v>
      </c>
      <c r="D152" s="9" t="s">
        <v>833</v>
      </c>
      <c r="E152" s="9" t="s">
        <v>834</v>
      </c>
      <c r="F152" s="9" t="s">
        <v>15</v>
      </c>
      <c r="G152" s="10" t="s">
        <v>12</v>
      </c>
      <c r="H152" s="5"/>
      <c r="I152" s="6"/>
      <c r="J152" s="7"/>
      <c r="K152" s="8"/>
    </row>
    <row r="153" spans="1:13" x14ac:dyDescent="0.25">
      <c r="A153" s="11"/>
      <c r="B153" s="12"/>
      <c r="C153" s="12"/>
      <c r="D153" s="12"/>
      <c r="E153" s="12"/>
      <c r="F153" s="12"/>
      <c r="G153" s="9" t="s">
        <v>835</v>
      </c>
      <c r="H153" s="9" t="s">
        <v>70</v>
      </c>
      <c r="I153" s="3" t="s">
        <v>478</v>
      </c>
      <c r="J153" s="13" t="s">
        <v>836</v>
      </c>
      <c r="K153" s="14" t="s">
        <v>837</v>
      </c>
      <c r="L153" s="17">
        <f t="shared" si="7"/>
        <v>2.0162037037037006E-2</v>
      </c>
      <c r="M153">
        <f t="shared" si="8"/>
        <v>10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838</v>
      </c>
      <c r="H154" s="9" t="s">
        <v>70</v>
      </c>
      <c r="I154" s="3" t="s">
        <v>478</v>
      </c>
      <c r="J154" s="13" t="s">
        <v>839</v>
      </c>
      <c r="K154" s="14" t="s">
        <v>840</v>
      </c>
      <c r="L154" s="17">
        <f t="shared" si="7"/>
        <v>2.287037037037043E-2</v>
      </c>
      <c r="M154">
        <f t="shared" si="8"/>
        <v>14</v>
      </c>
    </row>
    <row r="155" spans="1:13" x14ac:dyDescent="0.25">
      <c r="A155" s="11"/>
      <c r="B155" s="12"/>
      <c r="C155" s="9" t="s">
        <v>841</v>
      </c>
      <c r="D155" s="9" t="s">
        <v>842</v>
      </c>
      <c r="E155" s="9" t="s">
        <v>843</v>
      </c>
      <c r="F155" s="9" t="s">
        <v>15</v>
      </c>
      <c r="G155" s="9" t="s">
        <v>844</v>
      </c>
      <c r="H155" s="9" t="s">
        <v>70</v>
      </c>
      <c r="I155" s="3" t="s">
        <v>478</v>
      </c>
      <c r="J155" s="13" t="s">
        <v>845</v>
      </c>
      <c r="K155" s="14" t="s">
        <v>846</v>
      </c>
      <c r="L155" s="17">
        <f t="shared" si="7"/>
        <v>1.8067129629629586E-2</v>
      </c>
      <c r="M155">
        <f t="shared" si="8"/>
        <v>7</v>
      </c>
    </row>
    <row r="156" spans="1:13" x14ac:dyDescent="0.25">
      <c r="A156" s="11"/>
      <c r="B156" s="12"/>
      <c r="C156" s="9" t="s">
        <v>395</v>
      </c>
      <c r="D156" s="9" t="s">
        <v>396</v>
      </c>
      <c r="E156" s="9" t="s">
        <v>396</v>
      </c>
      <c r="F156" s="9" t="s">
        <v>15</v>
      </c>
      <c r="G156" s="10" t="s">
        <v>12</v>
      </c>
      <c r="H156" s="5"/>
      <c r="I156" s="6"/>
      <c r="J156" s="7"/>
      <c r="K156" s="8"/>
    </row>
    <row r="157" spans="1:13" x14ac:dyDescent="0.25">
      <c r="A157" s="11"/>
      <c r="B157" s="12"/>
      <c r="C157" s="12"/>
      <c r="D157" s="12"/>
      <c r="E157" s="12"/>
      <c r="F157" s="12"/>
      <c r="G157" s="9" t="s">
        <v>847</v>
      </c>
      <c r="H157" s="9" t="s">
        <v>70</v>
      </c>
      <c r="I157" s="3" t="s">
        <v>478</v>
      </c>
      <c r="J157" s="13" t="s">
        <v>848</v>
      </c>
      <c r="K157" s="14" t="s">
        <v>849</v>
      </c>
      <c r="L157" s="17">
        <f t="shared" si="7"/>
        <v>2.7592592592592613E-2</v>
      </c>
      <c r="M157">
        <f t="shared" si="8"/>
        <v>10</v>
      </c>
    </row>
    <row r="158" spans="1:13" x14ac:dyDescent="0.25">
      <c r="A158" s="11"/>
      <c r="B158" s="12"/>
      <c r="C158" s="12"/>
      <c r="D158" s="12"/>
      <c r="E158" s="12"/>
      <c r="F158" s="12"/>
      <c r="G158" s="9" t="s">
        <v>850</v>
      </c>
      <c r="H158" s="9" t="s">
        <v>70</v>
      </c>
      <c r="I158" s="3" t="s">
        <v>478</v>
      </c>
      <c r="J158" s="13" t="s">
        <v>851</v>
      </c>
      <c r="K158" s="14" t="s">
        <v>852</v>
      </c>
      <c r="L158" s="17">
        <f t="shared" si="7"/>
        <v>1.7118055555555511E-2</v>
      </c>
      <c r="M158">
        <f t="shared" si="8"/>
        <v>11</v>
      </c>
    </row>
    <row r="159" spans="1:13" x14ac:dyDescent="0.25">
      <c r="A159" s="11"/>
      <c r="B159" s="12"/>
      <c r="C159" s="12"/>
      <c r="D159" s="12"/>
      <c r="E159" s="12"/>
      <c r="F159" s="12"/>
      <c r="G159" s="9" t="s">
        <v>853</v>
      </c>
      <c r="H159" s="9" t="s">
        <v>70</v>
      </c>
      <c r="I159" s="3" t="s">
        <v>478</v>
      </c>
      <c r="J159" s="13" t="s">
        <v>854</v>
      </c>
      <c r="K159" s="14" t="s">
        <v>855</v>
      </c>
      <c r="L159" s="17">
        <f t="shared" si="7"/>
        <v>2.6435185185185173E-2</v>
      </c>
      <c r="M159">
        <f t="shared" si="8"/>
        <v>14</v>
      </c>
    </row>
    <row r="160" spans="1:13" x14ac:dyDescent="0.25">
      <c r="A160" s="11"/>
      <c r="B160" s="12"/>
      <c r="C160" s="12"/>
      <c r="D160" s="12"/>
      <c r="E160" s="12"/>
      <c r="F160" s="12"/>
      <c r="G160" s="9" t="s">
        <v>856</v>
      </c>
      <c r="H160" s="9" t="s">
        <v>70</v>
      </c>
      <c r="I160" s="3" t="s">
        <v>478</v>
      </c>
      <c r="J160" s="13" t="s">
        <v>857</v>
      </c>
      <c r="K160" s="14" t="s">
        <v>858</v>
      </c>
      <c r="L160" s="17">
        <f t="shared" si="7"/>
        <v>1.4548611111111165E-2</v>
      </c>
      <c r="M160">
        <f t="shared" si="8"/>
        <v>15</v>
      </c>
    </row>
    <row r="161" spans="1:13" x14ac:dyDescent="0.25">
      <c r="A161" s="11"/>
      <c r="B161" s="12"/>
      <c r="C161" s="9" t="s">
        <v>409</v>
      </c>
      <c r="D161" s="9" t="s">
        <v>410</v>
      </c>
      <c r="E161" s="9" t="s">
        <v>411</v>
      </c>
      <c r="F161" s="9" t="s">
        <v>15</v>
      </c>
      <c r="G161" s="9" t="s">
        <v>859</v>
      </c>
      <c r="H161" s="9" t="s">
        <v>70</v>
      </c>
      <c r="I161" s="3" t="s">
        <v>478</v>
      </c>
      <c r="J161" s="13" t="s">
        <v>860</v>
      </c>
      <c r="K161" s="14" t="s">
        <v>861</v>
      </c>
      <c r="L161" s="17">
        <f t="shared" si="7"/>
        <v>1.5879629629629632E-2</v>
      </c>
      <c r="M161">
        <f t="shared" si="8"/>
        <v>3</v>
      </c>
    </row>
    <row r="162" spans="1:13" x14ac:dyDescent="0.25">
      <c r="A162" s="11"/>
      <c r="B162" s="12"/>
      <c r="C162" s="9" t="s">
        <v>862</v>
      </c>
      <c r="D162" s="9" t="s">
        <v>863</v>
      </c>
      <c r="E162" s="9" t="s">
        <v>864</v>
      </c>
      <c r="F162" s="9" t="s">
        <v>15</v>
      </c>
      <c r="G162" s="10" t="s">
        <v>12</v>
      </c>
      <c r="H162" s="5"/>
      <c r="I162" s="6"/>
      <c r="J162" s="7"/>
      <c r="K162" s="8"/>
    </row>
    <row r="163" spans="1:13" x14ac:dyDescent="0.25">
      <c r="A163" s="11"/>
      <c r="B163" s="12"/>
      <c r="C163" s="12"/>
      <c r="D163" s="12"/>
      <c r="E163" s="12"/>
      <c r="F163" s="12"/>
      <c r="G163" s="9" t="s">
        <v>865</v>
      </c>
      <c r="H163" s="9" t="s">
        <v>70</v>
      </c>
      <c r="I163" s="3" t="s">
        <v>478</v>
      </c>
      <c r="J163" s="13" t="s">
        <v>866</v>
      </c>
      <c r="K163" s="14" t="s">
        <v>867</v>
      </c>
      <c r="L163" s="17">
        <f t="shared" si="7"/>
        <v>2.2569444444444475E-2</v>
      </c>
      <c r="M163">
        <f t="shared" si="8"/>
        <v>7</v>
      </c>
    </row>
    <row r="164" spans="1:13" x14ac:dyDescent="0.25">
      <c r="A164" s="11"/>
      <c r="B164" s="12"/>
      <c r="C164" s="12"/>
      <c r="D164" s="12"/>
      <c r="E164" s="12"/>
      <c r="F164" s="12"/>
      <c r="G164" s="9" t="s">
        <v>868</v>
      </c>
      <c r="H164" s="9" t="s">
        <v>70</v>
      </c>
      <c r="I164" s="3" t="s">
        <v>478</v>
      </c>
      <c r="J164" s="13" t="s">
        <v>869</v>
      </c>
      <c r="K164" s="14" t="s">
        <v>870</v>
      </c>
      <c r="L164" s="17">
        <f t="shared" si="7"/>
        <v>1.7662037037037059E-2</v>
      </c>
      <c r="M164">
        <f t="shared" si="8"/>
        <v>14</v>
      </c>
    </row>
    <row r="165" spans="1:13" x14ac:dyDescent="0.25">
      <c r="A165" s="11"/>
      <c r="B165" s="12"/>
      <c r="C165" s="9" t="s">
        <v>421</v>
      </c>
      <c r="D165" s="9" t="s">
        <v>422</v>
      </c>
      <c r="E165" s="9" t="s">
        <v>423</v>
      </c>
      <c r="F165" s="9" t="s">
        <v>15</v>
      </c>
      <c r="G165" s="9" t="s">
        <v>871</v>
      </c>
      <c r="H165" s="9" t="s">
        <v>70</v>
      </c>
      <c r="I165" s="3" t="s">
        <v>478</v>
      </c>
      <c r="J165" s="13" t="s">
        <v>872</v>
      </c>
      <c r="K165" s="14" t="s">
        <v>873</v>
      </c>
      <c r="L165" s="17">
        <f t="shared" si="7"/>
        <v>1.3194444444444398E-2</v>
      </c>
      <c r="M165">
        <f t="shared" si="8"/>
        <v>15</v>
      </c>
    </row>
    <row r="166" spans="1:13" x14ac:dyDescent="0.25">
      <c r="A166" s="11"/>
      <c r="B166" s="12"/>
      <c r="C166" s="9" t="s">
        <v>433</v>
      </c>
      <c r="D166" s="9" t="s">
        <v>434</v>
      </c>
      <c r="E166" s="9" t="s">
        <v>435</v>
      </c>
      <c r="F166" s="9" t="s">
        <v>15</v>
      </c>
      <c r="G166" s="10" t="s">
        <v>12</v>
      </c>
      <c r="H166" s="5"/>
      <c r="I166" s="6"/>
      <c r="J166" s="7"/>
      <c r="K166" s="8"/>
    </row>
    <row r="167" spans="1:13" x14ac:dyDescent="0.25">
      <c r="A167" s="11"/>
      <c r="B167" s="12"/>
      <c r="C167" s="12"/>
      <c r="D167" s="12"/>
      <c r="E167" s="12"/>
      <c r="F167" s="12"/>
      <c r="G167" s="9" t="s">
        <v>874</v>
      </c>
      <c r="H167" s="9" t="s">
        <v>70</v>
      </c>
      <c r="I167" s="3" t="s">
        <v>478</v>
      </c>
      <c r="J167" s="13" t="s">
        <v>875</v>
      </c>
      <c r="K167" s="14" t="s">
        <v>876</v>
      </c>
      <c r="L167" s="17">
        <f t="shared" si="7"/>
        <v>2.1898148148148056E-2</v>
      </c>
      <c r="M167">
        <f t="shared" si="8"/>
        <v>8</v>
      </c>
    </row>
    <row r="168" spans="1:13" x14ac:dyDescent="0.25">
      <c r="A168" s="11"/>
      <c r="B168" s="12"/>
      <c r="C168" s="12"/>
      <c r="D168" s="12"/>
      <c r="E168" s="12"/>
      <c r="F168" s="12"/>
      <c r="G168" s="9" t="s">
        <v>877</v>
      </c>
      <c r="H168" s="9" t="s">
        <v>70</v>
      </c>
      <c r="I168" s="3" t="s">
        <v>478</v>
      </c>
      <c r="J168" s="13" t="s">
        <v>878</v>
      </c>
      <c r="K168" s="14" t="s">
        <v>879</v>
      </c>
      <c r="L168" s="17">
        <f t="shared" si="7"/>
        <v>1.3101851851851753E-2</v>
      </c>
      <c r="M168">
        <f t="shared" si="8"/>
        <v>17</v>
      </c>
    </row>
    <row r="169" spans="1:13" x14ac:dyDescent="0.25">
      <c r="A169" s="3" t="s">
        <v>445</v>
      </c>
      <c r="B169" s="9" t="s">
        <v>446</v>
      </c>
      <c r="C169" s="10" t="s">
        <v>12</v>
      </c>
      <c r="D169" s="5"/>
      <c r="E169" s="5"/>
      <c r="F169" s="5"/>
      <c r="G169" s="5"/>
      <c r="H169" s="5"/>
      <c r="I169" s="6"/>
      <c r="J169" s="7"/>
      <c r="K169" s="8"/>
    </row>
    <row r="170" spans="1:13" x14ac:dyDescent="0.25">
      <c r="A170" s="11"/>
      <c r="B170" s="12"/>
      <c r="C170" s="9" t="s">
        <v>453</v>
      </c>
      <c r="D170" s="9" t="s">
        <v>454</v>
      </c>
      <c r="E170" s="9" t="s">
        <v>455</v>
      </c>
      <c r="F170" s="9" t="s">
        <v>15</v>
      </c>
      <c r="G170" s="10" t="s">
        <v>12</v>
      </c>
      <c r="H170" s="5"/>
      <c r="I170" s="6"/>
      <c r="J170" s="7"/>
      <c r="K170" s="8"/>
    </row>
    <row r="171" spans="1:13" x14ac:dyDescent="0.25">
      <c r="A171" s="11"/>
      <c r="B171" s="12"/>
      <c r="C171" s="12"/>
      <c r="D171" s="12"/>
      <c r="E171" s="12"/>
      <c r="F171" s="12"/>
      <c r="G171" s="9" t="s">
        <v>880</v>
      </c>
      <c r="H171" s="9" t="s">
        <v>17</v>
      </c>
      <c r="I171" s="3" t="s">
        <v>478</v>
      </c>
      <c r="J171" s="13" t="s">
        <v>881</v>
      </c>
      <c r="K171" s="14" t="s">
        <v>882</v>
      </c>
      <c r="L171" s="17">
        <f t="shared" si="7"/>
        <v>1.4537037037037015E-2</v>
      </c>
      <c r="M171">
        <f t="shared" si="8"/>
        <v>7</v>
      </c>
    </row>
    <row r="172" spans="1:13" x14ac:dyDescent="0.25">
      <c r="A172" s="11"/>
      <c r="B172" s="12"/>
      <c r="C172" s="12"/>
      <c r="D172" s="12"/>
      <c r="E172" s="12"/>
      <c r="F172" s="12"/>
      <c r="G172" s="9" t="s">
        <v>883</v>
      </c>
      <c r="H172" s="9" t="s">
        <v>17</v>
      </c>
      <c r="I172" s="3" t="s">
        <v>478</v>
      </c>
      <c r="J172" s="13" t="s">
        <v>884</v>
      </c>
      <c r="K172" s="14" t="s">
        <v>885</v>
      </c>
      <c r="L172" s="17">
        <f t="shared" si="7"/>
        <v>1.7025462962962978E-2</v>
      </c>
      <c r="M172">
        <f t="shared" si="8"/>
        <v>8</v>
      </c>
    </row>
    <row r="173" spans="1:13" x14ac:dyDescent="0.25">
      <c r="A173" s="11"/>
      <c r="B173" s="12"/>
      <c r="C173" s="12"/>
      <c r="D173" s="12"/>
      <c r="E173" s="12"/>
      <c r="F173" s="12"/>
      <c r="G173" s="9" t="s">
        <v>886</v>
      </c>
      <c r="H173" s="9" t="s">
        <v>17</v>
      </c>
      <c r="I173" s="3" t="s">
        <v>478</v>
      </c>
      <c r="J173" s="13" t="s">
        <v>887</v>
      </c>
      <c r="K173" s="14" t="s">
        <v>888</v>
      </c>
      <c r="L173" s="17">
        <f t="shared" si="7"/>
        <v>1.5081018518518507E-2</v>
      </c>
      <c r="M173">
        <f t="shared" si="8"/>
        <v>10</v>
      </c>
    </row>
    <row r="174" spans="1:13" x14ac:dyDescent="0.25">
      <c r="A174" s="11"/>
      <c r="B174" s="12"/>
      <c r="C174" s="12"/>
      <c r="D174" s="12"/>
      <c r="E174" s="12"/>
      <c r="F174" s="12"/>
      <c r="G174" s="9" t="s">
        <v>889</v>
      </c>
      <c r="H174" s="9" t="s">
        <v>17</v>
      </c>
      <c r="I174" s="3" t="s">
        <v>478</v>
      </c>
      <c r="J174" s="13" t="s">
        <v>890</v>
      </c>
      <c r="K174" s="14" t="s">
        <v>891</v>
      </c>
      <c r="L174" s="17">
        <f t="shared" si="7"/>
        <v>2.1192129629629519E-2</v>
      </c>
      <c r="M174">
        <f t="shared" si="8"/>
        <v>11</v>
      </c>
    </row>
    <row r="175" spans="1:13" x14ac:dyDescent="0.25">
      <c r="A175" s="11"/>
      <c r="B175" s="12"/>
      <c r="C175" s="12"/>
      <c r="D175" s="12"/>
      <c r="E175" s="12"/>
      <c r="F175" s="12"/>
      <c r="G175" s="9" t="s">
        <v>892</v>
      </c>
      <c r="H175" s="9" t="s">
        <v>17</v>
      </c>
      <c r="I175" s="3" t="s">
        <v>478</v>
      </c>
      <c r="J175" s="13" t="s">
        <v>893</v>
      </c>
      <c r="K175" s="14" t="s">
        <v>894</v>
      </c>
      <c r="L175" s="17">
        <f t="shared" si="7"/>
        <v>3.4930555555555576E-2</v>
      </c>
      <c r="M175">
        <f t="shared" si="8"/>
        <v>15</v>
      </c>
    </row>
    <row r="176" spans="1:13" x14ac:dyDescent="0.25">
      <c r="A176" s="11"/>
      <c r="B176" s="12"/>
      <c r="C176" s="9" t="s">
        <v>895</v>
      </c>
      <c r="D176" s="9" t="s">
        <v>896</v>
      </c>
      <c r="E176" s="9" t="s">
        <v>897</v>
      </c>
      <c r="F176" s="9" t="s">
        <v>15</v>
      </c>
      <c r="G176" s="10" t="s">
        <v>12</v>
      </c>
      <c r="H176" s="5"/>
      <c r="I176" s="6"/>
      <c r="J176" s="7"/>
      <c r="K176" s="8"/>
    </row>
    <row r="177" spans="1:13" x14ac:dyDescent="0.25">
      <c r="A177" s="11"/>
      <c r="B177" s="12"/>
      <c r="C177" s="12"/>
      <c r="D177" s="12"/>
      <c r="E177" s="12"/>
      <c r="F177" s="12"/>
      <c r="G177" s="9" t="s">
        <v>898</v>
      </c>
      <c r="H177" s="9" t="s">
        <v>17</v>
      </c>
      <c r="I177" s="3" t="s">
        <v>478</v>
      </c>
      <c r="J177" s="13" t="s">
        <v>899</v>
      </c>
      <c r="K177" s="14" t="s">
        <v>900</v>
      </c>
      <c r="L177" s="17">
        <f t="shared" si="7"/>
        <v>1.8425925925925901E-2</v>
      </c>
      <c r="M177">
        <f t="shared" si="8"/>
        <v>9</v>
      </c>
    </row>
    <row r="178" spans="1:13" x14ac:dyDescent="0.25">
      <c r="A178" s="11"/>
      <c r="B178" s="11"/>
      <c r="C178" s="11"/>
      <c r="D178" s="11"/>
      <c r="E178" s="11"/>
      <c r="F178" s="11"/>
      <c r="G178" s="3" t="s">
        <v>901</v>
      </c>
      <c r="H178" s="3" t="s">
        <v>17</v>
      </c>
      <c r="I178" s="3" t="s">
        <v>478</v>
      </c>
      <c r="J178" s="15" t="s">
        <v>902</v>
      </c>
      <c r="K178" s="16" t="s">
        <v>903</v>
      </c>
      <c r="L178" s="17">
        <f t="shared" si="7"/>
        <v>2.4976851851851833E-2</v>
      </c>
      <c r="M178">
        <f t="shared" si="8"/>
        <v>11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156"/>
  <sheetViews>
    <sheetView tabSelected="1" topLeftCell="F1" workbookViewId="0">
      <selection activeCell="Q28" sqref="Q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style="17" bestFit="1" customWidth="1"/>
    <col min="19" max="19" width="23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1279</v>
      </c>
      <c r="M1" t="s">
        <v>1277</v>
      </c>
      <c r="O1" t="s">
        <v>1278</v>
      </c>
      <c r="P1" t="s">
        <v>1280</v>
      </c>
      <c r="Q1" t="s">
        <v>1285</v>
      </c>
      <c r="R1" s="17" t="s">
        <v>1281</v>
      </c>
      <c r="S1" t="s">
        <v>1286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1</v>
      </c>
      <c r="P2">
        <f>COUNTIF(M:M,"1")</f>
        <v>1</v>
      </c>
      <c r="Q2">
        <f>AVERAGE($P$2:$P$24)</f>
        <v>5.2608695652173916</v>
      </c>
      <c r="R2" s="17">
        <f>AVERAGEIF(M2:M400,  O2, L2:L400)</f>
        <v>1.0162037037037032E-2</v>
      </c>
      <c r="S2" s="17">
        <f>AVERAGE($R$2:$R$24)</f>
        <v>1.8741788932685681E-2</v>
      </c>
    </row>
    <row r="3" spans="1:19" x14ac:dyDescent="0.25">
      <c r="A3" s="3" t="s">
        <v>29</v>
      </c>
      <c r="B3" s="9" t="s">
        <v>30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2</v>
      </c>
      <c r="P3">
        <f>COUNTIF(M:M,"2")</f>
        <v>1</v>
      </c>
      <c r="Q3">
        <f t="shared" ref="Q3:Q24" si="0">AVERAGE($P$2:$P$24)</f>
        <v>5.2608695652173916</v>
      </c>
      <c r="R3" s="17">
        <f t="shared" ref="R3:R24" si="1">AVERAGEIF(M3:M401,  O3, L3:L401)</f>
        <v>1.5636574074074067E-2</v>
      </c>
      <c r="S3" s="17">
        <f t="shared" ref="S3:S24" si="2">AVERAGE($R$2:$R$24)</f>
        <v>1.8741788932685681E-2</v>
      </c>
    </row>
    <row r="4" spans="1:19" x14ac:dyDescent="0.25">
      <c r="A4" s="11"/>
      <c r="B4" s="12"/>
      <c r="C4" s="9" t="s">
        <v>31</v>
      </c>
      <c r="D4" s="9" t="s">
        <v>32</v>
      </c>
      <c r="E4" s="9" t="s">
        <v>32</v>
      </c>
      <c r="F4" s="9" t="s">
        <v>15</v>
      </c>
      <c r="G4" s="9" t="s">
        <v>904</v>
      </c>
      <c r="H4" s="9" t="s">
        <v>17</v>
      </c>
      <c r="I4" s="3" t="s">
        <v>905</v>
      </c>
      <c r="J4" s="13" t="s">
        <v>906</v>
      </c>
      <c r="K4" s="14" t="s">
        <v>907</v>
      </c>
      <c r="L4" s="17">
        <f t="shared" ref="L3:L66" si="3">K4-J4</f>
        <v>2.0347222222222239E-2</v>
      </c>
      <c r="M4">
        <f t="shared" ref="M3:M66" si="4">HOUR(J4)</f>
        <v>11</v>
      </c>
      <c r="O4">
        <v>3</v>
      </c>
      <c r="P4">
        <f>COUNTIF(M:M,"3")</f>
        <v>5</v>
      </c>
      <c r="Q4">
        <f t="shared" si="0"/>
        <v>5.2608695652173916</v>
      </c>
      <c r="R4" s="17">
        <f t="shared" si="1"/>
        <v>1.585185185185185E-2</v>
      </c>
      <c r="S4" s="17">
        <f t="shared" si="2"/>
        <v>1.8741788932685681E-2</v>
      </c>
    </row>
    <row r="5" spans="1:19" x14ac:dyDescent="0.25">
      <c r="A5" s="11"/>
      <c r="B5" s="12"/>
      <c r="C5" s="9" t="s">
        <v>36</v>
      </c>
      <c r="D5" s="9" t="s">
        <v>37</v>
      </c>
      <c r="E5" s="9" t="s">
        <v>37</v>
      </c>
      <c r="F5" s="9" t="s">
        <v>15</v>
      </c>
      <c r="G5" s="10" t="s">
        <v>12</v>
      </c>
      <c r="H5" s="5"/>
      <c r="I5" s="6"/>
      <c r="J5" s="7"/>
      <c r="K5" s="8"/>
      <c r="O5">
        <v>4</v>
      </c>
      <c r="P5">
        <f>COUNTIF(M:M,"4")</f>
        <v>2</v>
      </c>
      <c r="Q5">
        <f t="shared" si="0"/>
        <v>5.2608695652173916</v>
      </c>
      <c r="R5" s="17">
        <f t="shared" si="1"/>
        <v>1.876736111111113E-2</v>
      </c>
      <c r="S5" s="17">
        <f t="shared" si="2"/>
        <v>1.8741788932685681E-2</v>
      </c>
    </row>
    <row r="6" spans="1:19" x14ac:dyDescent="0.25">
      <c r="A6" s="11"/>
      <c r="B6" s="12"/>
      <c r="C6" s="12"/>
      <c r="D6" s="12"/>
      <c r="E6" s="12"/>
      <c r="F6" s="12"/>
      <c r="G6" s="9" t="s">
        <v>908</v>
      </c>
      <c r="H6" s="9" t="s">
        <v>17</v>
      </c>
      <c r="I6" s="3" t="s">
        <v>905</v>
      </c>
      <c r="J6" s="13" t="s">
        <v>909</v>
      </c>
      <c r="K6" s="14" t="s">
        <v>910</v>
      </c>
      <c r="L6" s="17">
        <f t="shared" si="3"/>
        <v>2.9479166666666723E-2</v>
      </c>
      <c r="M6">
        <f t="shared" si="4"/>
        <v>8</v>
      </c>
      <c r="O6">
        <v>5</v>
      </c>
      <c r="P6">
        <f>COUNTIF(M:M,"5")</f>
        <v>5</v>
      </c>
      <c r="Q6">
        <f t="shared" si="0"/>
        <v>5.2608695652173916</v>
      </c>
      <c r="R6" s="17">
        <f t="shared" si="1"/>
        <v>2.002777777777779E-2</v>
      </c>
      <c r="S6" s="17">
        <f t="shared" si="2"/>
        <v>1.8741788932685681E-2</v>
      </c>
    </row>
    <row r="7" spans="1:19" x14ac:dyDescent="0.25">
      <c r="A7" s="11"/>
      <c r="B7" s="12"/>
      <c r="C7" s="12"/>
      <c r="D7" s="12"/>
      <c r="E7" s="12"/>
      <c r="F7" s="12"/>
      <c r="G7" s="9" t="s">
        <v>911</v>
      </c>
      <c r="H7" s="9" t="s">
        <v>17</v>
      </c>
      <c r="I7" s="3" t="s">
        <v>905</v>
      </c>
      <c r="J7" s="13" t="s">
        <v>912</v>
      </c>
      <c r="K7" s="14" t="s">
        <v>913</v>
      </c>
      <c r="L7" s="17">
        <f t="shared" si="3"/>
        <v>1.56018518518517E-2</v>
      </c>
      <c r="M7">
        <f t="shared" si="4"/>
        <v>15</v>
      </c>
      <c r="O7">
        <v>6</v>
      </c>
      <c r="P7">
        <f>COUNTIF(M:M,"6")</f>
        <v>10</v>
      </c>
      <c r="Q7">
        <f t="shared" si="0"/>
        <v>5.2608695652173916</v>
      </c>
      <c r="R7" s="17">
        <f t="shared" si="1"/>
        <v>1.6370370370370379E-2</v>
      </c>
      <c r="S7" s="17">
        <f t="shared" si="2"/>
        <v>1.8741788932685681E-2</v>
      </c>
    </row>
    <row r="8" spans="1:19" x14ac:dyDescent="0.25">
      <c r="A8" s="11"/>
      <c r="B8" s="12"/>
      <c r="C8" s="9" t="s">
        <v>41</v>
      </c>
      <c r="D8" s="9" t="s">
        <v>42</v>
      </c>
      <c r="E8" s="9" t="s">
        <v>42</v>
      </c>
      <c r="F8" s="9" t="s">
        <v>15</v>
      </c>
      <c r="G8" s="9" t="s">
        <v>914</v>
      </c>
      <c r="H8" s="9" t="s">
        <v>17</v>
      </c>
      <c r="I8" s="3" t="s">
        <v>905</v>
      </c>
      <c r="J8" s="13" t="s">
        <v>915</v>
      </c>
      <c r="K8" s="14" t="s">
        <v>916</v>
      </c>
      <c r="L8" s="17">
        <f t="shared" si="3"/>
        <v>2.4155092592592575E-2</v>
      </c>
      <c r="M8">
        <f t="shared" si="4"/>
        <v>11</v>
      </c>
      <c r="O8">
        <v>7</v>
      </c>
      <c r="P8">
        <f>COUNTIF(M:M,"7")</f>
        <v>7</v>
      </c>
      <c r="Q8">
        <f t="shared" si="0"/>
        <v>5.2608695652173916</v>
      </c>
      <c r="R8" s="17">
        <f t="shared" si="1"/>
        <v>1.5615079365079372E-2</v>
      </c>
      <c r="S8" s="17">
        <f t="shared" si="2"/>
        <v>1.8741788932685681E-2</v>
      </c>
    </row>
    <row r="9" spans="1:19" x14ac:dyDescent="0.25">
      <c r="A9" s="11"/>
      <c r="B9" s="12"/>
      <c r="C9" s="9" t="s">
        <v>917</v>
      </c>
      <c r="D9" s="9" t="s">
        <v>918</v>
      </c>
      <c r="E9" s="9" t="s">
        <v>918</v>
      </c>
      <c r="F9" s="9" t="s">
        <v>15</v>
      </c>
      <c r="G9" s="9" t="s">
        <v>919</v>
      </c>
      <c r="H9" s="9" t="s">
        <v>17</v>
      </c>
      <c r="I9" s="3" t="s">
        <v>905</v>
      </c>
      <c r="J9" s="13" t="s">
        <v>920</v>
      </c>
      <c r="K9" s="14" t="s">
        <v>921</v>
      </c>
      <c r="L9" s="17">
        <f t="shared" si="3"/>
        <v>1.6319444444444442E-2</v>
      </c>
      <c r="M9">
        <f t="shared" si="4"/>
        <v>14</v>
      </c>
      <c r="O9">
        <v>8</v>
      </c>
      <c r="P9">
        <f>COUNTIF(M:M,"8")</f>
        <v>8</v>
      </c>
      <c r="Q9">
        <f t="shared" si="0"/>
        <v>5.2608695652173916</v>
      </c>
      <c r="R9" s="17">
        <f t="shared" si="1"/>
        <v>2.5330687830687815E-2</v>
      </c>
      <c r="S9" s="17">
        <f t="shared" si="2"/>
        <v>1.8741788932685681E-2</v>
      </c>
    </row>
    <row r="10" spans="1:19" x14ac:dyDescent="0.25">
      <c r="A10" s="11"/>
      <c r="B10" s="12"/>
      <c r="C10" s="9" t="s">
        <v>809</v>
      </c>
      <c r="D10" s="9" t="s">
        <v>810</v>
      </c>
      <c r="E10" s="9" t="s">
        <v>810</v>
      </c>
      <c r="F10" s="9" t="s">
        <v>15</v>
      </c>
      <c r="G10" s="9" t="s">
        <v>922</v>
      </c>
      <c r="H10" s="9" t="s">
        <v>17</v>
      </c>
      <c r="I10" s="3" t="s">
        <v>905</v>
      </c>
      <c r="J10" s="13" t="s">
        <v>923</v>
      </c>
      <c r="K10" s="14" t="s">
        <v>924</v>
      </c>
      <c r="L10" s="17">
        <f t="shared" si="3"/>
        <v>3.5439814814814785E-2</v>
      </c>
      <c r="M10">
        <f t="shared" si="4"/>
        <v>8</v>
      </c>
      <c r="O10">
        <v>9</v>
      </c>
      <c r="P10">
        <f>COUNTIF(M:M,"9")</f>
        <v>13</v>
      </c>
      <c r="Q10">
        <f t="shared" si="0"/>
        <v>5.2608695652173916</v>
      </c>
      <c r="R10" s="17">
        <f t="shared" si="1"/>
        <v>2.5549323361823362E-2</v>
      </c>
      <c r="S10" s="17">
        <f t="shared" si="2"/>
        <v>1.8741788932685681E-2</v>
      </c>
    </row>
    <row r="11" spans="1:19" x14ac:dyDescent="0.25">
      <c r="A11" s="11"/>
      <c r="B11" s="12"/>
      <c r="C11" s="9" t="s">
        <v>506</v>
      </c>
      <c r="D11" s="9" t="s">
        <v>507</v>
      </c>
      <c r="E11" s="9" t="s">
        <v>507</v>
      </c>
      <c r="F11" s="9" t="s">
        <v>15</v>
      </c>
      <c r="G11" s="9" t="s">
        <v>925</v>
      </c>
      <c r="H11" s="9" t="s">
        <v>17</v>
      </c>
      <c r="I11" s="3" t="s">
        <v>905</v>
      </c>
      <c r="J11" s="13" t="s">
        <v>926</v>
      </c>
      <c r="K11" s="14" t="s">
        <v>927</v>
      </c>
      <c r="L11" s="17">
        <f t="shared" si="3"/>
        <v>2.5613425925925859E-2</v>
      </c>
      <c r="M11">
        <f t="shared" si="4"/>
        <v>11</v>
      </c>
      <c r="O11">
        <v>10</v>
      </c>
      <c r="P11">
        <f>COUNTIF(M:M,"10")</f>
        <v>7</v>
      </c>
      <c r="Q11">
        <f t="shared" si="0"/>
        <v>5.2608695652173916</v>
      </c>
      <c r="R11" s="17">
        <f t="shared" si="1"/>
        <v>2.112433862433865E-2</v>
      </c>
      <c r="S11" s="17">
        <f t="shared" si="2"/>
        <v>1.8741788932685681E-2</v>
      </c>
    </row>
    <row r="12" spans="1:19" x14ac:dyDescent="0.25">
      <c r="A12" s="3" t="s">
        <v>65</v>
      </c>
      <c r="B12" s="9" t="s">
        <v>66</v>
      </c>
      <c r="C12" s="10" t="s">
        <v>12</v>
      </c>
      <c r="D12" s="5"/>
      <c r="E12" s="5"/>
      <c r="F12" s="5"/>
      <c r="G12" s="5"/>
      <c r="H12" s="5"/>
      <c r="I12" s="6"/>
      <c r="J12" s="7"/>
      <c r="K12" s="8"/>
      <c r="O12">
        <v>11</v>
      </c>
      <c r="P12">
        <f>COUNTIF(M:M,"11")</f>
        <v>9</v>
      </c>
      <c r="Q12">
        <f t="shared" si="0"/>
        <v>5.2608695652173916</v>
      </c>
      <c r="R12" s="17">
        <f t="shared" si="1"/>
        <v>2.1251929012345655E-2</v>
      </c>
      <c r="S12" s="17">
        <f t="shared" si="2"/>
        <v>1.8741788932685681E-2</v>
      </c>
    </row>
    <row r="13" spans="1:19" x14ac:dyDescent="0.25">
      <c r="A13" s="11"/>
      <c r="B13" s="12"/>
      <c r="C13" s="9" t="s">
        <v>928</v>
      </c>
      <c r="D13" s="9" t="s">
        <v>929</v>
      </c>
      <c r="E13" s="9" t="s">
        <v>929</v>
      </c>
      <c r="F13" s="9" t="s">
        <v>15</v>
      </c>
      <c r="G13" s="9" t="s">
        <v>930</v>
      </c>
      <c r="H13" s="9" t="s">
        <v>70</v>
      </c>
      <c r="I13" s="3" t="s">
        <v>905</v>
      </c>
      <c r="J13" s="13" t="s">
        <v>931</v>
      </c>
      <c r="K13" s="14" t="s">
        <v>932</v>
      </c>
      <c r="L13" s="17">
        <f t="shared" si="3"/>
        <v>2.098379629629632E-2</v>
      </c>
      <c r="M13">
        <f t="shared" si="4"/>
        <v>15</v>
      </c>
      <c r="O13">
        <v>12</v>
      </c>
      <c r="P13">
        <f>COUNTIF(M:M,"12")</f>
        <v>6</v>
      </c>
      <c r="Q13">
        <f t="shared" si="0"/>
        <v>5.2608695652173916</v>
      </c>
      <c r="R13" s="17">
        <f t="shared" si="1"/>
        <v>2.2428626543209856E-2</v>
      </c>
      <c r="S13" s="17">
        <f t="shared" si="2"/>
        <v>1.8741788932685681E-2</v>
      </c>
    </row>
    <row r="14" spans="1:19" x14ac:dyDescent="0.25">
      <c r="A14" s="11"/>
      <c r="B14" s="12"/>
      <c r="C14" s="9" t="s">
        <v>67</v>
      </c>
      <c r="D14" s="9" t="s">
        <v>68</v>
      </c>
      <c r="E14" s="10" t="s">
        <v>12</v>
      </c>
      <c r="F14" s="5"/>
      <c r="G14" s="5"/>
      <c r="H14" s="5"/>
      <c r="I14" s="6"/>
      <c r="J14" s="7"/>
      <c r="K14" s="8"/>
      <c r="O14">
        <v>13</v>
      </c>
      <c r="P14">
        <f>COUNTIF(M:M,"13")</f>
        <v>6</v>
      </c>
      <c r="Q14">
        <f t="shared" si="0"/>
        <v>5.2608695652173916</v>
      </c>
      <c r="R14" s="17">
        <f t="shared" si="1"/>
        <v>1.6645447530864204E-2</v>
      </c>
      <c r="S14" s="17">
        <f t="shared" si="2"/>
        <v>1.8741788932685681E-2</v>
      </c>
    </row>
    <row r="15" spans="1:19" x14ac:dyDescent="0.25">
      <c r="A15" s="11"/>
      <c r="B15" s="12"/>
      <c r="C15" s="12"/>
      <c r="D15" s="12"/>
      <c r="E15" s="9" t="s">
        <v>68</v>
      </c>
      <c r="F15" s="9" t="s">
        <v>15</v>
      </c>
      <c r="G15" s="10" t="s">
        <v>12</v>
      </c>
      <c r="H15" s="5"/>
      <c r="I15" s="6"/>
      <c r="J15" s="7"/>
      <c r="K15" s="8"/>
      <c r="O15">
        <v>14</v>
      </c>
      <c r="P15">
        <f>COUNTIF(M:M,"14")</f>
        <v>6</v>
      </c>
      <c r="Q15">
        <f t="shared" si="0"/>
        <v>5.2608695652173916</v>
      </c>
      <c r="R15" s="17">
        <f t="shared" si="1"/>
        <v>2.0208333333333363E-2</v>
      </c>
      <c r="S15" s="17">
        <f t="shared" si="2"/>
        <v>1.8741788932685681E-2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933</v>
      </c>
      <c r="H16" s="9" t="s">
        <v>70</v>
      </c>
      <c r="I16" s="3" t="s">
        <v>905</v>
      </c>
      <c r="J16" s="13" t="s">
        <v>934</v>
      </c>
      <c r="K16" s="14" t="s">
        <v>935</v>
      </c>
      <c r="L16" s="17">
        <f t="shared" si="3"/>
        <v>1.5636574074074067E-2</v>
      </c>
      <c r="M16">
        <f t="shared" si="4"/>
        <v>2</v>
      </c>
      <c r="O16">
        <v>15</v>
      </c>
      <c r="P16">
        <f>COUNTIF(M:M,"15")</f>
        <v>9</v>
      </c>
      <c r="Q16">
        <f t="shared" si="0"/>
        <v>5.2608695652173916</v>
      </c>
      <c r="R16" s="17">
        <f t="shared" si="1"/>
        <v>1.7390873015872974E-2</v>
      </c>
      <c r="S16" s="17">
        <f t="shared" si="2"/>
        <v>1.8741788932685681E-2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936</v>
      </c>
      <c r="H17" s="9" t="s">
        <v>70</v>
      </c>
      <c r="I17" s="3" t="s">
        <v>905</v>
      </c>
      <c r="J17" s="13" t="s">
        <v>937</v>
      </c>
      <c r="K17" s="14" t="s">
        <v>938</v>
      </c>
      <c r="L17" s="17">
        <f t="shared" si="3"/>
        <v>2.4236111111111153E-2</v>
      </c>
      <c r="M17">
        <f t="shared" si="4"/>
        <v>5</v>
      </c>
      <c r="O17">
        <v>16</v>
      </c>
      <c r="P17">
        <f>COUNTIF(M:M,"16")</f>
        <v>2</v>
      </c>
      <c r="Q17">
        <f t="shared" si="0"/>
        <v>5.2608695652173916</v>
      </c>
      <c r="R17" s="17">
        <f t="shared" si="1"/>
        <v>1.823495370370376E-2</v>
      </c>
      <c r="S17" s="17">
        <f t="shared" si="2"/>
        <v>1.8741788932685681E-2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939</v>
      </c>
      <c r="H18" s="9" t="s">
        <v>70</v>
      </c>
      <c r="I18" s="3" t="s">
        <v>905</v>
      </c>
      <c r="J18" s="13" t="s">
        <v>940</v>
      </c>
      <c r="K18" s="14" t="s">
        <v>941</v>
      </c>
      <c r="L18" s="17">
        <f t="shared" si="3"/>
        <v>1.6574074074074074E-2</v>
      </c>
      <c r="M18">
        <f t="shared" si="4"/>
        <v>6</v>
      </c>
      <c r="O18">
        <v>17</v>
      </c>
      <c r="P18">
        <f>COUNTIF(M:M,"17")</f>
        <v>7</v>
      </c>
      <c r="Q18">
        <f t="shared" si="0"/>
        <v>5.2608695652173916</v>
      </c>
      <c r="R18" s="17">
        <f t="shared" si="1"/>
        <v>1.5881283068783066E-2</v>
      </c>
      <c r="S18" s="17">
        <f t="shared" si="2"/>
        <v>1.8741788932685681E-2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942</v>
      </c>
      <c r="H19" s="9" t="s">
        <v>70</v>
      </c>
      <c r="I19" s="3" t="s">
        <v>905</v>
      </c>
      <c r="J19" s="13" t="s">
        <v>943</v>
      </c>
      <c r="K19" s="14" t="s">
        <v>944</v>
      </c>
      <c r="L19" s="17">
        <f t="shared" si="3"/>
        <v>1.8159722222222174E-2</v>
      </c>
      <c r="M19">
        <f t="shared" si="4"/>
        <v>9</v>
      </c>
      <c r="O19">
        <v>18</v>
      </c>
      <c r="P19">
        <f>COUNTIF(M:M,"18")</f>
        <v>2</v>
      </c>
      <c r="Q19">
        <f t="shared" si="0"/>
        <v>5.2608695652173916</v>
      </c>
      <c r="R19" s="17">
        <f t="shared" si="1"/>
        <v>1.9658564814814872E-2</v>
      </c>
      <c r="S19" s="17">
        <f t="shared" si="2"/>
        <v>1.8741788932685681E-2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945</v>
      </c>
      <c r="H20" s="9" t="s">
        <v>70</v>
      </c>
      <c r="I20" s="3" t="s">
        <v>905</v>
      </c>
      <c r="J20" s="13" t="s">
        <v>946</v>
      </c>
      <c r="K20" s="14" t="s">
        <v>947</v>
      </c>
      <c r="L20" s="17">
        <f t="shared" si="3"/>
        <v>3.8460648148148147E-2</v>
      </c>
      <c r="M20">
        <f t="shared" si="4"/>
        <v>9</v>
      </c>
      <c r="O20">
        <v>19</v>
      </c>
      <c r="P20">
        <f>COUNTIF(M:M,"19")</f>
        <v>2</v>
      </c>
      <c r="Q20">
        <f t="shared" si="0"/>
        <v>5.2608695652173916</v>
      </c>
      <c r="R20" s="17">
        <f t="shared" si="1"/>
        <v>1.5960648148148182E-2</v>
      </c>
      <c r="S20" s="17">
        <f t="shared" si="2"/>
        <v>1.8741788932685681E-2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948</v>
      </c>
      <c r="H21" s="9" t="s">
        <v>70</v>
      </c>
      <c r="I21" s="3" t="s">
        <v>905</v>
      </c>
      <c r="J21" s="13" t="s">
        <v>949</v>
      </c>
      <c r="K21" s="14" t="s">
        <v>950</v>
      </c>
      <c r="L21" s="17">
        <f t="shared" si="3"/>
        <v>3.936342592592601E-2</v>
      </c>
      <c r="M21">
        <f t="shared" si="4"/>
        <v>9</v>
      </c>
      <c r="O21">
        <v>20</v>
      </c>
      <c r="P21">
        <f>COUNTIF(M:M,"20")</f>
        <v>5</v>
      </c>
      <c r="Q21">
        <f t="shared" si="0"/>
        <v>5.2608695652173916</v>
      </c>
      <c r="R21" s="17">
        <f t="shared" si="1"/>
        <v>1.4456018518518566E-2</v>
      </c>
      <c r="S21" s="17">
        <f t="shared" si="2"/>
        <v>1.8741788932685681E-2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951</v>
      </c>
      <c r="H22" s="9" t="s">
        <v>70</v>
      </c>
      <c r="I22" s="3" t="s">
        <v>905</v>
      </c>
      <c r="J22" s="13" t="s">
        <v>952</v>
      </c>
      <c r="K22" s="14" t="s">
        <v>953</v>
      </c>
      <c r="L22" s="17">
        <f t="shared" si="3"/>
        <v>1.7615740740740682E-2</v>
      </c>
      <c r="M22">
        <f t="shared" si="4"/>
        <v>12</v>
      </c>
      <c r="O22">
        <v>21</v>
      </c>
      <c r="P22">
        <f>COUNTIF(M:M,"21")</f>
        <v>3</v>
      </c>
      <c r="Q22">
        <f t="shared" si="0"/>
        <v>5.2608695652173916</v>
      </c>
      <c r="R22" s="17">
        <f t="shared" si="1"/>
        <v>2.8730709876543248E-2</v>
      </c>
      <c r="S22" s="17">
        <f t="shared" si="2"/>
        <v>1.8741788932685681E-2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954</v>
      </c>
      <c r="H23" s="9" t="s">
        <v>70</v>
      </c>
      <c r="I23" s="3" t="s">
        <v>905</v>
      </c>
      <c r="J23" s="13" t="s">
        <v>955</v>
      </c>
      <c r="K23" s="14" t="s">
        <v>956</v>
      </c>
      <c r="L23" s="17">
        <f t="shared" si="3"/>
        <v>1.3900462962962989E-2</v>
      </c>
      <c r="M23">
        <f t="shared" si="4"/>
        <v>13</v>
      </c>
      <c r="O23">
        <v>22</v>
      </c>
      <c r="P23">
        <f>COUNTIF(M:M,"22")</f>
        <v>1</v>
      </c>
      <c r="Q23">
        <f t="shared" si="0"/>
        <v>5.2608695652173916</v>
      </c>
      <c r="R23" s="17">
        <f t="shared" si="1"/>
        <v>1.5370370370370368E-2</v>
      </c>
      <c r="S23" s="17">
        <f t="shared" si="2"/>
        <v>1.8741788932685681E-2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957</v>
      </c>
      <c r="H24" s="9" t="s">
        <v>70</v>
      </c>
      <c r="I24" s="3" t="s">
        <v>905</v>
      </c>
      <c r="J24" s="13" t="s">
        <v>958</v>
      </c>
      <c r="K24" s="14" t="s">
        <v>959</v>
      </c>
      <c r="L24" s="17">
        <f t="shared" si="3"/>
        <v>1.9594907407407325E-2</v>
      </c>
      <c r="M24">
        <f t="shared" si="4"/>
        <v>13</v>
      </c>
      <c r="O24">
        <v>23</v>
      </c>
      <c r="P24">
        <f>COUNTIF(M:M,"23")</f>
        <v>4</v>
      </c>
      <c r="Q24">
        <f t="shared" si="0"/>
        <v>5.2608695652173916</v>
      </c>
      <c r="R24" s="17">
        <f t="shared" si="1"/>
        <v>2.0407986111111026E-2</v>
      </c>
      <c r="S24" s="17">
        <f t="shared" si="2"/>
        <v>1.8741788932685681E-2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960</v>
      </c>
      <c r="H25" s="9" t="s">
        <v>70</v>
      </c>
      <c r="I25" s="3" t="s">
        <v>905</v>
      </c>
      <c r="J25" s="13" t="s">
        <v>961</v>
      </c>
      <c r="K25" s="14" t="s">
        <v>962</v>
      </c>
      <c r="L25" s="17">
        <f t="shared" si="3"/>
        <v>1.4571759259259354E-2</v>
      </c>
      <c r="M25">
        <f t="shared" si="4"/>
        <v>17</v>
      </c>
    </row>
    <row r="26" spans="1:19" x14ac:dyDescent="0.25">
      <c r="A26" s="11"/>
      <c r="B26" s="12"/>
      <c r="C26" s="12"/>
      <c r="D26" s="12"/>
      <c r="E26" s="12"/>
      <c r="F26" s="12"/>
      <c r="G26" s="9" t="s">
        <v>963</v>
      </c>
      <c r="H26" s="9" t="s">
        <v>70</v>
      </c>
      <c r="I26" s="3" t="s">
        <v>905</v>
      </c>
      <c r="J26" s="13" t="s">
        <v>964</v>
      </c>
      <c r="K26" s="14" t="s">
        <v>965</v>
      </c>
      <c r="L26" s="17">
        <f t="shared" si="3"/>
        <v>1.4976851851851825E-2</v>
      </c>
      <c r="M26">
        <f t="shared" si="4"/>
        <v>20</v>
      </c>
    </row>
    <row r="27" spans="1:19" x14ac:dyDescent="0.25">
      <c r="A27" s="11"/>
      <c r="B27" s="12"/>
      <c r="C27" s="12"/>
      <c r="D27" s="12"/>
      <c r="E27" s="12"/>
      <c r="F27" s="12"/>
      <c r="G27" s="9" t="s">
        <v>966</v>
      </c>
      <c r="H27" s="9" t="s">
        <v>70</v>
      </c>
      <c r="I27" s="3" t="s">
        <v>905</v>
      </c>
      <c r="J27" s="13" t="s">
        <v>967</v>
      </c>
      <c r="K27" s="14" t="s">
        <v>1282</v>
      </c>
      <c r="L27" s="17">
        <f t="shared" si="3"/>
        <v>2.9525462962962878E-2</v>
      </c>
      <c r="M27">
        <f t="shared" si="4"/>
        <v>23</v>
      </c>
    </row>
    <row r="28" spans="1:19" x14ac:dyDescent="0.25">
      <c r="A28" s="11"/>
      <c r="B28" s="12"/>
      <c r="C28" s="12"/>
      <c r="D28" s="12"/>
      <c r="E28" s="9" t="s">
        <v>100</v>
      </c>
      <c r="F28" s="9" t="s">
        <v>15</v>
      </c>
      <c r="G28" s="9" t="s">
        <v>968</v>
      </c>
      <c r="H28" s="9" t="s">
        <v>102</v>
      </c>
      <c r="I28" s="3" t="s">
        <v>905</v>
      </c>
      <c r="J28" s="13" t="s">
        <v>969</v>
      </c>
      <c r="K28" s="14" t="s">
        <v>970</v>
      </c>
      <c r="L28" s="17">
        <f t="shared" si="3"/>
        <v>1.6377314814814803E-2</v>
      </c>
      <c r="M28">
        <f t="shared" si="4"/>
        <v>9</v>
      </c>
    </row>
    <row r="29" spans="1:19" x14ac:dyDescent="0.25">
      <c r="A29" s="11"/>
      <c r="B29" s="12"/>
      <c r="C29" s="9" t="s">
        <v>114</v>
      </c>
      <c r="D29" s="9" t="s">
        <v>115</v>
      </c>
      <c r="E29" s="9" t="s">
        <v>115</v>
      </c>
      <c r="F29" s="9" t="s">
        <v>15</v>
      </c>
      <c r="G29" s="10" t="s">
        <v>12</v>
      </c>
      <c r="H29" s="5"/>
      <c r="I29" s="6"/>
      <c r="J29" s="7"/>
      <c r="K29" s="8"/>
    </row>
    <row r="30" spans="1:19" x14ac:dyDescent="0.25">
      <c r="A30" s="11"/>
      <c r="B30" s="12"/>
      <c r="C30" s="12"/>
      <c r="D30" s="12"/>
      <c r="E30" s="12"/>
      <c r="F30" s="12"/>
      <c r="G30" s="9" t="s">
        <v>971</v>
      </c>
      <c r="H30" s="9" t="s">
        <v>70</v>
      </c>
      <c r="I30" s="3" t="s">
        <v>905</v>
      </c>
      <c r="J30" s="13" t="s">
        <v>972</v>
      </c>
      <c r="K30" s="14" t="s">
        <v>973</v>
      </c>
      <c r="L30" s="17">
        <f t="shared" si="3"/>
        <v>2.4629629629629557E-2</v>
      </c>
      <c r="M30">
        <f t="shared" si="4"/>
        <v>9</v>
      </c>
    </row>
    <row r="31" spans="1:19" x14ac:dyDescent="0.25">
      <c r="A31" s="11"/>
      <c r="B31" s="12"/>
      <c r="C31" s="12"/>
      <c r="D31" s="12"/>
      <c r="E31" s="12"/>
      <c r="F31" s="12"/>
      <c r="G31" s="9" t="s">
        <v>974</v>
      </c>
      <c r="H31" s="9" t="s">
        <v>70</v>
      </c>
      <c r="I31" s="3" t="s">
        <v>905</v>
      </c>
      <c r="J31" s="13" t="s">
        <v>975</v>
      </c>
      <c r="K31" s="14" t="s">
        <v>976</v>
      </c>
      <c r="L31" s="17">
        <f t="shared" si="3"/>
        <v>1.4803240740740797E-2</v>
      </c>
      <c r="M31">
        <f t="shared" si="4"/>
        <v>14</v>
      </c>
    </row>
    <row r="32" spans="1:19" x14ac:dyDescent="0.25">
      <c r="A32" s="11"/>
      <c r="B32" s="12"/>
      <c r="C32" s="9" t="s">
        <v>134</v>
      </c>
      <c r="D32" s="9" t="s">
        <v>135</v>
      </c>
      <c r="E32" s="9" t="s">
        <v>135</v>
      </c>
      <c r="F32" s="9" t="s">
        <v>15</v>
      </c>
      <c r="G32" s="9" t="s">
        <v>977</v>
      </c>
      <c r="H32" s="9" t="s">
        <v>70</v>
      </c>
      <c r="I32" s="3" t="s">
        <v>905</v>
      </c>
      <c r="J32" s="13" t="s">
        <v>978</v>
      </c>
      <c r="K32" s="14" t="s">
        <v>979</v>
      </c>
      <c r="L32" s="17">
        <f t="shared" si="3"/>
        <v>1.7534722222222243E-2</v>
      </c>
      <c r="M32">
        <f t="shared" si="4"/>
        <v>5</v>
      </c>
    </row>
    <row r="33" spans="1:13" x14ac:dyDescent="0.25">
      <c r="A33" s="11"/>
      <c r="B33" s="12"/>
      <c r="C33" s="9" t="s">
        <v>139</v>
      </c>
      <c r="D33" s="9" t="s">
        <v>140</v>
      </c>
      <c r="E33" s="9" t="s">
        <v>141</v>
      </c>
      <c r="F33" s="9" t="s">
        <v>15</v>
      </c>
      <c r="G33" s="10" t="s">
        <v>12</v>
      </c>
      <c r="H33" s="5"/>
      <c r="I33" s="6"/>
      <c r="J33" s="7"/>
      <c r="K33" s="8"/>
    </row>
    <row r="34" spans="1:13" x14ac:dyDescent="0.25">
      <c r="A34" s="11"/>
      <c r="B34" s="12"/>
      <c r="C34" s="12"/>
      <c r="D34" s="12"/>
      <c r="E34" s="12"/>
      <c r="F34" s="12"/>
      <c r="G34" s="9" t="s">
        <v>980</v>
      </c>
      <c r="H34" s="9" t="s">
        <v>102</v>
      </c>
      <c r="I34" s="3" t="s">
        <v>905</v>
      </c>
      <c r="J34" s="13" t="s">
        <v>981</v>
      </c>
      <c r="K34" s="14" t="s">
        <v>982</v>
      </c>
      <c r="L34" s="17">
        <f t="shared" si="3"/>
        <v>1.8067129629629586E-2</v>
      </c>
      <c r="M34">
        <f t="shared" si="4"/>
        <v>8</v>
      </c>
    </row>
    <row r="35" spans="1:13" x14ac:dyDescent="0.25">
      <c r="A35" s="11"/>
      <c r="B35" s="12"/>
      <c r="C35" s="12"/>
      <c r="D35" s="12"/>
      <c r="E35" s="12"/>
      <c r="F35" s="12"/>
      <c r="G35" s="9" t="s">
        <v>983</v>
      </c>
      <c r="H35" s="9" t="s">
        <v>102</v>
      </c>
      <c r="I35" s="3" t="s">
        <v>905</v>
      </c>
      <c r="J35" s="13" t="s">
        <v>984</v>
      </c>
      <c r="K35" s="14" t="s">
        <v>985</v>
      </c>
      <c r="L35" s="17">
        <f t="shared" si="3"/>
        <v>1.7245370370370439E-2</v>
      </c>
      <c r="M35">
        <f t="shared" si="4"/>
        <v>17</v>
      </c>
    </row>
    <row r="36" spans="1:13" x14ac:dyDescent="0.25">
      <c r="A36" s="11"/>
      <c r="B36" s="12"/>
      <c r="C36" s="9" t="s">
        <v>46</v>
      </c>
      <c r="D36" s="9" t="s">
        <v>47</v>
      </c>
      <c r="E36" s="10" t="s">
        <v>12</v>
      </c>
      <c r="F36" s="5"/>
      <c r="G36" s="5"/>
      <c r="H36" s="5"/>
      <c r="I36" s="6"/>
      <c r="J36" s="7"/>
      <c r="K36" s="8"/>
    </row>
    <row r="37" spans="1:13" x14ac:dyDescent="0.25">
      <c r="A37" s="11"/>
      <c r="B37" s="12"/>
      <c r="C37" s="12"/>
      <c r="D37" s="12"/>
      <c r="E37" s="9" t="s">
        <v>47</v>
      </c>
      <c r="F37" s="9" t="s">
        <v>15</v>
      </c>
      <c r="G37" s="10" t="s">
        <v>12</v>
      </c>
      <c r="H37" s="5"/>
      <c r="I37" s="6"/>
      <c r="J37" s="7"/>
      <c r="K37" s="8"/>
    </row>
    <row r="38" spans="1:13" x14ac:dyDescent="0.25">
      <c r="A38" s="11"/>
      <c r="B38" s="12"/>
      <c r="C38" s="12"/>
      <c r="D38" s="12"/>
      <c r="E38" s="12"/>
      <c r="F38" s="12"/>
      <c r="G38" s="9" t="s">
        <v>986</v>
      </c>
      <c r="H38" s="9" t="s">
        <v>70</v>
      </c>
      <c r="I38" s="3" t="s">
        <v>905</v>
      </c>
      <c r="J38" s="13" t="s">
        <v>987</v>
      </c>
      <c r="K38" s="14" t="s">
        <v>988</v>
      </c>
      <c r="L38" s="17">
        <f t="shared" si="3"/>
        <v>1.0162037037037032E-2</v>
      </c>
      <c r="M38">
        <f t="shared" si="4"/>
        <v>1</v>
      </c>
    </row>
    <row r="39" spans="1:13" x14ac:dyDescent="0.25">
      <c r="A39" s="11"/>
      <c r="B39" s="12"/>
      <c r="C39" s="12"/>
      <c r="D39" s="12"/>
      <c r="E39" s="12"/>
      <c r="F39" s="12"/>
      <c r="G39" s="9" t="s">
        <v>989</v>
      </c>
      <c r="H39" s="9" t="s">
        <v>70</v>
      </c>
      <c r="I39" s="3" t="s">
        <v>905</v>
      </c>
      <c r="J39" s="13" t="s">
        <v>990</v>
      </c>
      <c r="K39" s="14" t="s">
        <v>991</v>
      </c>
      <c r="L39" s="17">
        <f t="shared" si="3"/>
        <v>1.381944444444444E-2</v>
      </c>
      <c r="M39">
        <f t="shared" si="4"/>
        <v>3</v>
      </c>
    </row>
    <row r="40" spans="1:13" x14ac:dyDescent="0.25">
      <c r="A40" s="11"/>
      <c r="B40" s="12"/>
      <c r="C40" s="12"/>
      <c r="D40" s="12"/>
      <c r="E40" s="12"/>
      <c r="F40" s="12"/>
      <c r="G40" s="9" t="s">
        <v>992</v>
      </c>
      <c r="H40" s="9" t="s">
        <v>70</v>
      </c>
      <c r="I40" s="3" t="s">
        <v>905</v>
      </c>
      <c r="J40" s="13" t="s">
        <v>993</v>
      </c>
      <c r="K40" s="14" t="s">
        <v>994</v>
      </c>
      <c r="L40" s="17">
        <f t="shared" si="3"/>
        <v>1.5625E-2</v>
      </c>
      <c r="M40">
        <f t="shared" si="4"/>
        <v>6</v>
      </c>
    </row>
    <row r="41" spans="1:13" x14ac:dyDescent="0.25">
      <c r="A41" s="11"/>
      <c r="B41" s="12"/>
      <c r="C41" s="12"/>
      <c r="D41" s="12"/>
      <c r="E41" s="12"/>
      <c r="F41" s="12"/>
      <c r="G41" s="9" t="s">
        <v>995</v>
      </c>
      <c r="H41" s="9" t="s">
        <v>70</v>
      </c>
      <c r="I41" s="3" t="s">
        <v>905</v>
      </c>
      <c r="J41" s="13" t="s">
        <v>996</v>
      </c>
      <c r="K41" s="14" t="s">
        <v>997</v>
      </c>
      <c r="L41" s="17">
        <f t="shared" si="3"/>
        <v>1.7638888888888982E-2</v>
      </c>
      <c r="M41">
        <f t="shared" si="4"/>
        <v>14</v>
      </c>
    </row>
    <row r="42" spans="1:13" x14ac:dyDescent="0.25">
      <c r="A42" s="11"/>
      <c r="B42" s="12"/>
      <c r="C42" s="12"/>
      <c r="D42" s="12"/>
      <c r="E42" s="12"/>
      <c r="F42" s="12"/>
      <c r="G42" s="9" t="s">
        <v>998</v>
      </c>
      <c r="H42" s="9" t="s">
        <v>70</v>
      </c>
      <c r="I42" s="3" t="s">
        <v>905</v>
      </c>
      <c r="J42" s="13" t="s">
        <v>999</v>
      </c>
      <c r="K42" s="14" t="s">
        <v>1283</v>
      </c>
      <c r="L42" s="17">
        <f t="shared" si="3"/>
        <v>1.834490740740724E-2</v>
      </c>
      <c r="M42">
        <f t="shared" si="4"/>
        <v>23</v>
      </c>
    </row>
    <row r="43" spans="1:13" x14ac:dyDescent="0.25">
      <c r="A43" s="11"/>
      <c r="B43" s="12"/>
      <c r="C43" s="12"/>
      <c r="D43" s="12"/>
      <c r="E43" s="9" t="s">
        <v>51</v>
      </c>
      <c r="F43" s="9" t="s">
        <v>15</v>
      </c>
      <c r="G43" s="10" t="s">
        <v>12</v>
      </c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12"/>
      <c r="F44" s="12"/>
      <c r="G44" s="9" t="s">
        <v>1000</v>
      </c>
      <c r="H44" s="9" t="s">
        <v>70</v>
      </c>
      <c r="I44" s="3" t="s">
        <v>905</v>
      </c>
      <c r="J44" s="13" t="s">
        <v>1001</v>
      </c>
      <c r="K44" s="14" t="s">
        <v>1002</v>
      </c>
      <c r="L44" s="17">
        <f t="shared" si="3"/>
        <v>2.0104166666666756E-2</v>
      </c>
      <c r="M44">
        <f t="shared" si="4"/>
        <v>10</v>
      </c>
    </row>
    <row r="45" spans="1:13" x14ac:dyDescent="0.25">
      <c r="A45" s="11"/>
      <c r="B45" s="12"/>
      <c r="C45" s="12"/>
      <c r="D45" s="12"/>
      <c r="E45" s="12"/>
      <c r="F45" s="12"/>
      <c r="G45" s="9" t="s">
        <v>1003</v>
      </c>
      <c r="H45" s="9" t="s">
        <v>70</v>
      </c>
      <c r="I45" s="3" t="s">
        <v>905</v>
      </c>
      <c r="J45" s="13" t="s">
        <v>1004</v>
      </c>
      <c r="K45" s="14" t="s">
        <v>1005</v>
      </c>
      <c r="L45" s="17">
        <f t="shared" si="3"/>
        <v>1.5289351851851873E-2</v>
      </c>
      <c r="M45">
        <f t="shared" si="4"/>
        <v>11</v>
      </c>
    </row>
    <row r="46" spans="1:13" x14ac:dyDescent="0.25">
      <c r="A46" s="11"/>
      <c r="B46" s="12"/>
      <c r="C46" s="12"/>
      <c r="D46" s="12"/>
      <c r="E46" s="12"/>
      <c r="F46" s="12"/>
      <c r="G46" s="9" t="s">
        <v>1006</v>
      </c>
      <c r="H46" s="9" t="s">
        <v>70</v>
      </c>
      <c r="I46" s="3" t="s">
        <v>905</v>
      </c>
      <c r="J46" s="13" t="s">
        <v>1007</v>
      </c>
      <c r="K46" s="14" t="s">
        <v>1008</v>
      </c>
      <c r="L46" s="17">
        <f t="shared" si="3"/>
        <v>1.7870370370370425E-2</v>
      </c>
      <c r="M46">
        <f t="shared" si="4"/>
        <v>17</v>
      </c>
    </row>
    <row r="47" spans="1:13" x14ac:dyDescent="0.25">
      <c r="A47" s="11"/>
      <c r="B47" s="12"/>
      <c r="C47" s="12"/>
      <c r="D47" s="12"/>
      <c r="E47" s="12"/>
      <c r="F47" s="12"/>
      <c r="G47" s="9" t="s">
        <v>1009</v>
      </c>
      <c r="H47" s="9" t="s">
        <v>70</v>
      </c>
      <c r="I47" s="3" t="s">
        <v>905</v>
      </c>
      <c r="J47" s="13" t="s">
        <v>1010</v>
      </c>
      <c r="K47" s="14" t="s">
        <v>1011</v>
      </c>
      <c r="L47" s="17">
        <f t="shared" si="3"/>
        <v>1.2361111111111156E-2</v>
      </c>
      <c r="M47">
        <f t="shared" si="4"/>
        <v>20</v>
      </c>
    </row>
    <row r="48" spans="1:13" x14ac:dyDescent="0.25">
      <c r="A48" s="11"/>
      <c r="B48" s="12"/>
      <c r="C48" s="9" t="s">
        <v>169</v>
      </c>
      <c r="D48" s="9" t="s">
        <v>170</v>
      </c>
      <c r="E48" s="9" t="s">
        <v>170</v>
      </c>
      <c r="F48" s="9" t="s">
        <v>15</v>
      </c>
      <c r="G48" s="9" t="s">
        <v>1012</v>
      </c>
      <c r="H48" s="9" t="s">
        <v>70</v>
      </c>
      <c r="I48" s="3" t="s">
        <v>905</v>
      </c>
      <c r="J48" s="13" t="s">
        <v>1013</v>
      </c>
      <c r="K48" s="14" t="s">
        <v>1014</v>
      </c>
      <c r="L48" s="17">
        <f t="shared" si="3"/>
        <v>1.6284722222222214E-2</v>
      </c>
      <c r="M48">
        <f t="shared" si="4"/>
        <v>15</v>
      </c>
    </row>
    <row r="49" spans="1:13" x14ac:dyDescent="0.25">
      <c r="A49" s="11"/>
      <c r="B49" s="12"/>
      <c r="C49" s="9" t="s">
        <v>317</v>
      </c>
      <c r="D49" s="9" t="s">
        <v>318</v>
      </c>
      <c r="E49" s="9" t="s">
        <v>318</v>
      </c>
      <c r="F49" s="9" t="s">
        <v>15</v>
      </c>
      <c r="G49" s="9" t="s">
        <v>1015</v>
      </c>
      <c r="H49" s="9" t="s">
        <v>70</v>
      </c>
      <c r="I49" s="3" t="s">
        <v>905</v>
      </c>
      <c r="J49" s="13" t="s">
        <v>1016</v>
      </c>
      <c r="K49" s="14" t="s">
        <v>1017</v>
      </c>
      <c r="L49" s="17">
        <f t="shared" si="3"/>
        <v>2.3645833333333338E-2</v>
      </c>
      <c r="M49">
        <f t="shared" si="4"/>
        <v>4</v>
      </c>
    </row>
    <row r="50" spans="1:13" x14ac:dyDescent="0.25">
      <c r="A50" s="11"/>
      <c r="B50" s="12"/>
      <c r="C50" s="9" t="s">
        <v>322</v>
      </c>
      <c r="D50" s="9" t="s">
        <v>323</v>
      </c>
      <c r="E50" s="9" t="s">
        <v>324</v>
      </c>
      <c r="F50" s="9" t="s">
        <v>15</v>
      </c>
      <c r="G50" s="10" t="s">
        <v>12</v>
      </c>
      <c r="H50" s="5"/>
      <c r="I50" s="6"/>
      <c r="J50" s="7"/>
      <c r="K50" s="8"/>
    </row>
    <row r="51" spans="1:13" x14ac:dyDescent="0.25">
      <c r="A51" s="11"/>
      <c r="B51" s="12"/>
      <c r="C51" s="12"/>
      <c r="D51" s="12"/>
      <c r="E51" s="12"/>
      <c r="F51" s="12"/>
      <c r="G51" s="9" t="s">
        <v>1018</v>
      </c>
      <c r="H51" s="9" t="s">
        <v>326</v>
      </c>
      <c r="I51" s="3" t="s">
        <v>905</v>
      </c>
      <c r="J51" s="13" t="s">
        <v>1019</v>
      </c>
      <c r="K51" s="14" t="s">
        <v>1020</v>
      </c>
      <c r="L51" s="17">
        <f t="shared" si="3"/>
        <v>3.1967592592592575E-2</v>
      </c>
      <c r="M51">
        <f t="shared" si="4"/>
        <v>10</v>
      </c>
    </row>
    <row r="52" spans="1:13" x14ac:dyDescent="0.25">
      <c r="A52" s="11"/>
      <c r="B52" s="12"/>
      <c r="C52" s="12"/>
      <c r="D52" s="12"/>
      <c r="E52" s="12"/>
      <c r="F52" s="12"/>
      <c r="G52" s="9" t="s">
        <v>1021</v>
      </c>
      <c r="H52" s="9" t="s">
        <v>326</v>
      </c>
      <c r="I52" s="3" t="s">
        <v>905</v>
      </c>
      <c r="J52" s="13" t="s">
        <v>1022</v>
      </c>
      <c r="K52" s="14" t="s">
        <v>1023</v>
      </c>
      <c r="L52" s="17">
        <f t="shared" si="3"/>
        <v>3.2881944444444478E-2</v>
      </c>
      <c r="M52">
        <f t="shared" si="4"/>
        <v>21</v>
      </c>
    </row>
    <row r="53" spans="1:13" x14ac:dyDescent="0.25">
      <c r="A53" s="11"/>
      <c r="B53" s="12"/>
      <c r="C53" s="9" t="s">
        <v>60</v>
      </c>
      <c r="D53" s="9" t="s">
        <v>61</v>
      </c>
      <c r="E53" s="9" t="s">
        <v>61</v>
      </c>
      <c r="F53" s="9" t="s">
        <v>15</v>
      </c>
      <c r="G53" s="9" t="s">
        <v>1024</v>
      </c>
      <c r="H53" s="9" t="s">
        <v>70</v>
      </c>
      <c r="I53" s="3" t="s">
        <v>905</v>
      </c>
      <c r="J53" s="13" t="s">
        <v>1025</v>
      </c>
      <c r="K53" s="14" t="s">
        <v>1026</v>
      </c>
      <c r="L53" s="17">
        <f t="shared" si="3"/>
        <v>2.4062500000000014E-2</v>
      </c>
      <c r="M53">
        <f t="shared" si="4"/>
        <v>5</v>
      </c>
    </row>
    <row r="54" spans="1:13" x14ac:dyDescent="0.25">
      <c r="A54" s="11"/>
      <c r="B54" s="12"/>
      <c r="C54" s="9" t="s">
        <v>1027</v>
      </c>
      <c r="D54" s="9" t="s">
        <v>1028</v>
      </c>
      <c r="E54" s="9" t="s">
        <v>1028</v>
      </c>
      <c r="F54" s="9" t="s">
        <v>15</v>
      </c>
      <c r="G54" s="9" t="s">
        <v>1029</v>
      </c>
      <c r="H54" s="9" t="s">
        <v>70</v>
      </c>
      <c r="I54" s="3" t="s">
        <v>905</v>
      </c>
      <c r="J54" s="13" t="s">
        <v>1030</v>
      </c>
      <c r="K54" s="14" t="s">
        <v>1031</v>
      </c>
      <c r="L54" s="17">
        <f t="shared" si="3"/>
        <v>1.6944444444444429E-2</v>
      </c>
      <c r="M54">
        <f t="shared" si="4"/>
        <v>10</v>
      </c>
    </row>
    <row r="55" spans="1:13" x14ac:dyDescent="0.25">
      <c r="A55" s="11"/>
      <c r="B55" s="12"/>
      <c r="C55" s="9" t="s">
        <v>179</v>
      </c>
      <c r="D55" s="9" t="s">
        <v>180</v>
      </c>
      <c r="E55" s="9" t="s">
        <v>180</v>
      </c>
      <c r="F55" s="9" t="s">
        <v>15</v>
      </c>
      <c r="G55" s="9" t="s">
        <v>1032</v>
      </c>
      <c r="H55" s="9" t="s">
        <v>70</v>
      </c>
      <c r="I55" s="3" t="s">
        <v>905</v>
      </c>
      <c r="J55" s="13" t="s">
        <v>1033</v>
      </c>
      <c r="K55" s="14" t="s">
        <v>1034</v>
      </c>
      <c r="L55" s="17">
        <f t="shared" si="3"/>
        <v>1.7476851851851882E-2</v>
      </c>
      <c r="M55">
        <f t="shared" si="4"/>
        <v>21</v>
      </c>
    </row>
    <row r="56" spans="1:13" x14ac:dyDescent="0.25">
      <c r="A56" s="3" t="s">
        <v>189</v>
      </c>
      <c r="B56" s="9" t="s">
        <v>190</v>
      </c>
      <c r="C56" s="10" t="s">
        <v>12</v>
      </c>
      <c r="D56" s="5"/>
      <c r="E56" s="5"/>
      <c r="F56" s="5"/>
      <c r="G56" s="5"/>
      <c r="H56" s="5"/>
      <c r="I56" s="6"/>
      <c r="J56" s="7"/>
      <c r="K56" s="8"/>
    </row>
    <row r="57" spans="1:13" x14ac:dyDescent="0.25">
      <c r="A57" s="11"/>
      <c r="B57" s="12"/>
      <c r="C57" s="9" t="s">
        <v>191</v>
      </c>
      <c r="D57" s="9" t="s">
        <v>192</v>
      </c>
      <c r="E57" s="9" t="s">
        <v>192</v>
      </c>
      <c r="F57" s="9" t="s">
        <v>15</v>
      </c>
      <c r="G57" s="10" t="s">
        <v>12</v>
      </c>
      <c r="H57" s="5"/>
      <c r="I57" s="6"/>
      <c r="J57" s="7"/>
      <c r="K57" s="8"/>
    </row>
    <row r="58" spans="1:13" x14ac:dyDescent="0.25">
      <c r="A58" s="11"/>
      <c r="B58" s="12"/>
      <c r="C58" s="12"/>
      <c r="D58" s="12"/>
      <c r="E58" s="12"/>
      <c r="F58" s="12"/>
      <c r="G58" s="9" t="s">
        <v>1035</v>
      </c>
      <c r="H58" s="9" t="s">
        <v>70</v>
      </c>
      <c r="I58" s="3" t="s">
        <v>905</v>
      </c>
      <c r="J58" s="13" t="s">
        <v>1036</v>
      </c>
      <c r="K58" s="14" t="s">
        <v>1037</v>
      </c>
      <c r="L58" s="17">
        <f t="shared" si="3"/>
        <v>1.6307870370370375E-2</v>
      </c>
      <c r="M58">
        <f t="shared" si="4"/>
        <v>5</v>
      </c>
    </row>
    <row r="59" spans="1:13" x14ac:dyDescent="0.25">
      <c r="A59" s="11"/>
      <c r="B59" s="12"/>
      <c r="C59" s="12"/>
      <c r="D59" s="12"/>
      <c r="E59" s="12"/>
      <c r="F59" s="12"/>
      <c r="G59" s="9" t="s">
        <v>1038</v>
      </c>
      <c r="H59" s="9" t="s">
        <v>70</v>
      </c>
      <c r="I59" s="3" t="s">
        <v>905</v>
      </c>
      <c r="J59" s="13" t="s">
        <v>1039</v>
      </c>
      <c r="K59" s="14" t="s">
        <v>1040</v>
      </c>
      <c r="L59" s="17">
        <f t="shared" si="3"/>
        <v>1.3761574074074079E-2</v>
      </c>
      <c r="M59">
        <f t="shared" si="4"/>
        <v>6</v>
      </c>
    </row>
    <row r="60" spans="1:13" x14ac:dyDescent="0.25">
      <c r="A60" s="11"/>
      <c r="B60" s="12"/>
      <c r="C60" s="12"/>
      <c r="D60" s="12"/>
      <c r="E60" s="12"/>
      <c r="F60" s="12"/>
      <c r="G60" s="9" t="s">
        <v>1041</v>
      </c>
      <c r="H60" s="9" t="s">
        <v>70</v>
      </c>
      <c r="I60" s="3" t="s">
        <v>905</v>
      </c>
      <c r="J60" s="13" t="s">
        <v>1042</v>
      </c>
      <c r="K60" s="14" t="s">
        <v>1043</v>
      </c>
      <c r="L60" s="17">
        <f t="shared" si="3"/>
        <v>2.0138888888888928E-2</v>
      </c>
      <c r="M60">
        <f t="shared" si="4"/>
        <v>7</v>
      </c>
    </row>
    <row r="61" spans="1:13" x14ac:dyDescent="0.25">
      <c r="A61" s="11"/>
      <c r="B61" s="12"/>
      <c r="C61" s="12"/>
      <c r="D61" s="12"/>
      <c r="E61" s="12"/>
      <c r="F61" s="12"/>
      <c r="G61" s="9" t="s">
        <v>1044</v>
      </c>
      <c r="H61" s="9" t="s">
        <v>70</v>
      </c>
      <c r="I61" s="3" t="s">
        <v>905</v>
      </c>
      <c r="J61" s="13" t="s">
        <v>1045</v>
      </c>
      <c r="K61" s="14" t="s">
        <v>1046</v>
      </c>
      <c r="L61" s="17">
        <f t="shared" si="3"/>
        <v>1.0543981481481557E-2</v>
      </c>
      <c r="M61">
        <f t="shared" si="4"/>
        <v>8</v>
      </c>
    </row>
    <row r="62" spans="1:13" x14ac:dyDescent="0.25">
      <c r="A62" s="11"/>
      <c r="B62" s="12"/>
      <c r="C62" s="12"/>
      <c r="D62" s="12"/>
      <c r="E62" s="12"/>
      <c r="F62" s="12"/>
      <c r="G62" s="9" t="s">
        <v>1047</v>
      </c>
      <c r="H62" s="9" t="s">
        <v>70</v>
      </c>
      <c r="I62" s="3" t="s">
        <v>905</v>
      </c>
      <c r="J62" s="13" t="s">
        <v>1048</v>
      </c>
      <c r="K62" s="14" t="s">
        <v>1049</v>
      </c>
      <c r="L62" s="17">
        <f t="shared" si="3"/>
        <v>1.8749999999999989E-2</v>
      </c>
      <c r="M62">
        <f t="shared" si="4"/>
        <v>9</v>
      </c>
    </row>
    <row r="63" spans="1:13" x14ac:dyDescent="0.25">
      <c r="A63" s="11"/>
      <c r="B63" s="12"/>
      <c r="C63" s="12"/>
      <c r="D63" s="12"/>
      <c r="E63" s="12"/>
      <c r="F63" s="12"/>
      <c r="G63" s="9" t="s">
        <v>1050</v>
      </c>
      <c r="H63" s="9" t="s">
        <v>70</v>
      </c>
      <c r="I63" s="3" t="s">
        <v>905</v>
      </c>
      <c r="J63" s="13" t="s">
        <v>1051</v>
      </c>
      <c r="K63" s="14" t="s">
        <v>1052</v>
      </c>
      <c r="L63" s="17">
        <f t="shared" si="3"/>
        <v>2.719907407407407E-2</v>
      </c>
      <c r="M63">
        <f t="shared" si="4"/>
        <v>10</v>
      </c>
    </row>
    <row r="64" spans="1:13" x14ac:dyDescent="0.25">
      <c r="A64" s="11"/>
      <c r="B64" s="12"/>
      <c r="C64" s="12"/>
      <c r="D64" s="12"/>
      <c r="E64" s="12"/>
      <c r="F64" s="12"/>
      <c r="G64" s="9" t="s">
        <v>1053</v>
      </c>
      <c r="H64" s="9" t="s">
        <v>70</v>
      </c>
      <c r="I64" s="3" t="s">
        <v>905</v>
      </c>
      <c r="J64" s="13" t="s">
        <v>1054</v>
      </c>
      <c r="K64" s="14" t="s">
        <v>1055</v>
      </c>
      <c r="L64" s="17">
        <f t="shared" si="3"/>
        <v>2.7581018518518463E-2</v>
      </c>
      <c r="M64">
        <f t="shared" si="4"/>
        <v>12</v>
      </c>
    </row>
    <row r="65" spans="1:13" x14ac:dyDescent="0.25">
      <c r="A65" s="11"/>
      <c r="B65" s="12"/>
      <c r="C65" s="12"/>
      <c r="D65" s="12"/>
      <c r="E65" s="12"/>
      <c r="F65" s="12"/>
      <c r="G65" s="9" t="s">
        <v>1056</v>
      </c>
      <c r="H65" s="9" t="s">
        <v>70</v>
      </c>
      <c r="I65" s="3" t="s">
        <v>905</v>
      </c>
      <c r="J65" s="13" t="s">
        <v>1057</v>
      </c>
      <c r="K65" s="14" t="s">
        <v>1058</v>
      </c>
      <c r="L65" s="17">
        <f t="shared" si="3"/>
        <v>1.3414351851851913E-2</v>
      </c>
      <c r="M65">
        <f t="shared" si="4"/>
        <v>13</v>
      </c>
    </row>
    <row r="66" spans="1:13" x14ac:dyDescent="0.25">
      <c r="A66" s="11"/>
      <c r="B66" s="12"/>
      <c r="C66" s="12"/>
      <c r="D66" s="12"/>
      <c r="E66" s="12"/>
      <c r="F66" s="12"/>
      <c r="G66" s="9" t="s">
        <v>1059</v>
      </c>
      <c r="H66" s="9" t="s">
        <v>70</v>
      </c>
      <c r="I66" s="3" t="s">
        <v>905</v>
      </c>
      <c r="J66" s="13" t="s">
        <v>1060</v>
      </c>
      <c r="K66" s="14" t="s">
        <v>1061</v>
      </c>
      <c r="L66" s="17">
        <f t="shared" si="3"/>
        <v>1.228009259259244E-2</v>
      </c>
      <c r="M66">
        <f t="shared" si="4"/>
        <v>17</v>
      </c>
    </row>
    <row r="67" spans="1:13" x14ac:dyDescent="0.25">
      <c r="A67" s="11"/>
      <c r="B67" s="12"/>
      <c r="C67" s="9" t="s">
        <v>67</v>
      </c>
      <c r="D67" s="9" t="s">
        <v>68</v>
      </c>
      <c r="E67" s="9" t="s">
        <v>68</v>
      </c>
      <c r="F67" s="9" t="s">
        <v>15</v>
      </c>
      <c r="G67" s="10" t="s">
        <v>12</v>
      </c>
      <c r="H67" s="5"/>
      <c r="I67" s="6"/>
      <c r="J67" s="7"/>
      <c r="K67" s="8"/>
    </row>
    <row r="68" spans="1:13" x14ac:dyDescent="0.25">
      <c r="A68" s="11"/>
      <c r="B68" s="12"/>
      <c r="C68" s="12"/>
      <c r="D68" s="12"/>
      <c r="E68" s="12"/>
      <c r="F68" s="12"/>
      <c r="G68" s="9" t="s">
        <v>1062</v>
      </c>
      <c r="H68" s="9" t="s">
        <v>70</v>
      </c>
      <c r="I68" s="3" t="s">
        <v>905</v>
      </c>
      <c r="J68" s="13" t="s">
        <v>1063</v>
      </c>
      <c r="K68" s="14" t="s">
        <v>1064</v>
      </c>
      <c r="L68" s="17">
        <f t="shared" ref="L67:L130" si="5">K68-J68</f>
        <v>1.2916666666666687E-2</v>
      </c>
      <c r="M68">
        <f t="shared" ref="M67:M130" si="6">HOUR(J68)</f>
        <v>6</v>
      </c>
    </row>
    <row r="69" spans="1:13" x14ac:dyDescent="0.25">
      <c r="A69" s="11"/>
      <c r="B69" s="12"/>
      <c r="C69" s="12"/>
      <c r="D69" s="12"/>
      <c r="E69" s="12"/>
      <c r="F69" s="12"/>
      <c r="G69" s="9" t="s">
        <v>1065</v>
      </c>
      <c r="H69" s="9" t="s">
        <v>70</v>
      </c>
      <c r="I69" s="3" t="s">
        <v>905</v>
      </c>
      <c r="J69" s="13" t="s">
        <v>1066</v>
      </c>
      <c r="K69" s="14" t="s">
        <v>1067</v>
      </c>
      <c r="L69" s="17">
        <f t="shared" si="5"/>
        <v>1.7048611111111056E-2</v>
      </c>
      <c r="M69">
        <f t="shared" si="6"/>
        <v>9</v>
      </c>
    </row>
    <row r="70" spans="1:13" x14ac:dyDescent="0.25">
      <c r="A70" s="11"/>
      <c r="B70" s="12"/>
      <c r="C70" s="12"/>
      <c r="D70" s="12"/>
      <c r="E70" s="12"/>
      <c r="F70" s="12"/>
      <c r="G70" s="9" t="s">
        <v>1068</v>
      </c>
      <c r="H70" s="9" t="s">
        <v>70</v>
      </c>
      <c r="I70" s="3" t="s">
        <v>905</v>
      </c>
      <c r="J70" s="13" t="s">
        <v>1069</v>
      </c>
      <c r="K70" s="14" t="s">
        <v>1070</v>
      </c>
      <c r="L70" s="17">
        <f t="shared" si="5"/>
        <v>1.5706018518518439E-2</v>
      </c>
      <c r="M70">
        <f t="shared" si="6"/>
        <v>11</v>
      </c>
    </row>
    <row r="71" spans="1:13" x14ac:dyDescent="0.25">
      <c r="A71" s="11"/>
      <c r="B71" s="12"/>
      <c r="C71" s="12"/>
      <c r="D71" s="12"/>
      <c r="E71" s="12"/>
      <c r="F71" s="12"/>
      <c r="G71" s="9" t="s">
        <v>1071</v>
      </c>
      <c r="H71" s="9" t="s">
        <v>70</v>
      </c>
      <c r="I71" s="3" t="s">
        <v>905</v>
      </c>
      <c r="J71" s="13" t="s">
        <v>1072</v>
      </c>
      <c r="K71" s="14" t="s">
        <v>1073</v>
      </c>
      <c r="L71" s="17">
        <f t="shared" si="5"/>
        <v>1.4293981481481421E-2</v>
      </c>
      <c r="M71">
        <f t="shared" si="6"/>
        <v>15</v>
      </c>
    </row>
    <row r="72" spans="1:13" x14ac:dyDescent="0.25">
      <c r="A72" s="11"/>
      <c r="B72" s="12"/>
      <c r="C72" s="12"/>
      <c r="D72" s="12"/>
      <c r="E72" s="12"/>
      <c r="F72" s="12"/>
      <c r="G72" s="9" t="s">
        <v>1074</v>
      </c>
      <c r="H72" s="9" t="s">
        <v>70</v>
      </c>
      <c r="I72" s="3" t="s">
        <v>905</v>
      </c>
      <c r="J72" s="13" t="s">
        <v>1075</v>
      </c>
      <c r="K72" s="14" t="s">
        <v>1076</v>
      </c>
      <c r="L72" s="17">
        <f t="shared" si="5"/>
        <v>1.40393518518519E-2</v>
      </c>
      <c r="M72">
        <f t="shared" si="6"/>
        <v>17</v>
      </c>
    </row>
    <row r="73" spans="1:13" x14ac:dyDescent="0.25">
      <c r="A73" s="11"/>
      <c r="B73" s="12"/>
      <c r="C73" s="12"/>
      <c r="D73" s="12"/>
      <c r="E73" s="12"/>
      <c r="F73" s="12"/>
      <c r="G73" s="9" t="s">
        <v>1077</v>
      </c>
      <c r="H73" s="9" t="s">
        <v>70</v>
      </c>
      <c r="I73" s="3" t="s">
        <v>905</v>
      </c>
      <c r="J73" s="13" t="s">
        <v>1078</v>
      </c>
      <c r="K73" s="14" t="s">
        <v>1079</v>
      </c>
      <c r="L73" s="17">
        <f t="shared" si="5"/>
        <v>1.3414351851851913E-2</v>
      </c>
      <c r="M73">
        <f t="shared" si="6"/>
        <v>20</v>
      </c>
    </row>
    <row r="74" spans="1:13" x14ac:dyDescent="0.25">
      <c r="A74" s="11"/>
      <c r="B74" s="12"/>
      <c r="C74" s="9" t="s">
        <v>114</v>
      </c>
      <c r="D74" s="9" t="s">
        <v>115</v>
      </c>
      <c r="E74" s="9" t="s">
        <v>115</v>
      </c>
      <c r="F74" s="9" t="s">
        <v>15</v>
      </c>
      <c r="G74" s="10" t="s">
        <v>12</v>
      </c>
      <c r="H74" s="5"/>
      <c r="I74" s="6"/>
      <c r="J74" s="7"/>
      <c r="K74" s="8"/>
    </row>
    <row r="75" spans="1:13" x14ac:dyDescent="0.25">
      <c r="A75" s="11"/>
      <c r="B75" s="12"/>
      <c r="C75" s="12"/>
      <c r="D75" s="12"/>
      <c r="E75" s="12"/>
      <c r="F75" s="12"/>
      <c r="G75" s="9" t="s">
        <v>1080</v>
      </c>
      <c r="H75" s="9" t="s">
        <v>70</v>
      </c>
      <c r="I75" s="3" t="s">
        <v>905</v>
      </c>
      <c r="J75" s="13" t="s">
        <v>1081</v>
      </c>
      <c r="K75" s="14" t="s">
        <v>1082</v>
      </c>
      <c r="L75" s="17">
        <f t="shared" si="5"/>
        <v>1.3888888888888923E-2</v>
      </c>
      <c r="M75">
        <f t="shared" si="6"/>
        <v>4</v>
      </c>
    </row>
    <row r="76" spans="1:13" x14ac:dyDescent="0.25">
      <c r="A76" s="11"/>
      <c r="B76" s="12"/>
      <c r="C76" s="12"/>
      <c r="D76" s="12"/>
      <c r="E76" s="12"/>
      <c r="F76" s="12"/>
      <c r="G76" s="9" t="s">
        <v>1083</v>
      </c>
      <c r="H76" s="9" t="s">
        <v>70</v>
      </c>
      <c r="I76" s="3" t="s">
        <v>905</v>
      </c>
      <c r="J76" s="13" t="s">
        <v>1084</v>
      </c>
      <c r="K76" s="14" t="s">
        <v>1085</v>
      </c>
      <c r="L76" s="17">
        <f t="shared" si="5"/>
        <v>1.2430555555555556E-2</v>
      </c>
      <c r="M76">
        <f t="shared" si="6"/>
        <v>7</v>
      </c>
    </row>
    <row r="77" spans="1:13" x14ac:dyDescent="0.25">
      <c r="A77" s="11"/>
      <c r="B77" s="12"/>
      <c r="C77" s="12"/>
      <c r="D77" s="12"/>
      <c r="E77" s="12"/>
      <c r="F77" s="12"/>
      <c r="G77" s="9" t="s">
        <v>1086</v>
      </c>
      <c r="H77" s="9" t="s">
        <v>70</v>
      </c>
      <c r="I77" s="3" t="s">
        <v>905</v>
      </c>
      <c r="J77" s="13" t="s">
        <v>1087</v>
      </c>
      <c r="K77" s="14" t="s">
        <v>1088</v>
      </c>
      <c r="L77" s="17">
        <f t="shared" si="5"/>
        <v>1.2708333333333321E-2</v>
      </c>
      <c r="M77">
        <f t="shared" si="6"/>
        <v>7</v>
      </c>
    </row>
    <row r="78" spans="1:13" x14ac:dyDescent="0.25">
      <c r="A78" s="11"/>
      <c r="B78" s="12"/>
      <c r="C78" s="12"/>
      <c r="D78" s="12"/>
      <c r="E78" s="12"/>
      <c r="F78" s="12"/>
      <c r="G78" s="9" t="s">
        <v>1089</v>
      </c>
      <c r="H78" s="9" t="s">
        <v>70</v>
      </c>
      <c r="I78" s="3" t="s">
        <v>905</v>
      </c>
      <c r="J78" s="13" t="s">
        <v>1090</v>
      </c>
      <c r="K78" s="14" t="s">
        <v>1091</v>
      </c>
      <c r="L78" s="17">
        <f t="shared" si="5"/>
        <v>2.8240740740740733E-2</v>
      </c>
      <c r="M78">
        <f t="shared" si="6"/>
        <v>8</v>
      </c>
    </row>
    <row r="79" spans="1:13" x14ac:dyDescent="0.25">
      <c r="A79" s="11"/>
      <c r="B79" s="12"/>
      <c r="C79" s="12"/>
      <c r="D79" s="12"/>
      <c r="E79" s="12"/>
      <c r="F79" s="12"/>
      <c r="G79" s="9" t="s">
        <v>1092</v>
      </c>
      <c r="H79" s="9" t="s">
        <v>70</v>
      </c>
      <c r="I79" s="3" t="s">
        <v>905</v>
      </c>
      <c r="J79" s="13" t="s">
        <v>1093</v>
      </c>
      <c r="K79" s="14" t="s">
        <v>1094</v>
      </c>
      <c r="L79" s="17">
        <f t="shared" si="5"/>
        <v>2.4247685185185164E-2</v>
      </c>
      <c r="M79">
        <f t="shared" si="6"/>
        <v>8</v>
      </c>
    </row>
    <row r="80" spans="1:13" x14ac:dyDescent="0.25">
      <c r="A80" s="11"/>
      <c r="B80" s="12"/>
      <c r="C80" s="12"/>
      <c r="D80" s="12"/>
      <c r="E80" s="12"/>
      <c r="F80" s="12"/>
      <c r="G80" s="9" t="s">
        <v>1095</v>
      </c>
      <c r="H80" s="9" t="s">
        <v>70</v>
      </c>
      <c r="I80" s="3" t="s">
        <v>905</v>
      </c>
      <c r="J80" s="13" t="s">
        <v>1096</v>
      </c>
      <c r="K80" s="14" t="s">
        <v>1097</v>
      </c>
      <c r="L80" s="17">
        <f t="shared" si="5"/>
        <v>2.712962962962967E-2</v>
      </c>
      <c r="M80">
        <f t="shared" si="6"/>
        <v>9</v>
      </c>
    </row>
    <row r="81" spans="1:13" x14ac:dyDescent="0.25">
      <c r="A81" s="11"/>
      <c r="B81" s="12"/>
      <c r="C81" s="9" t="s">
        <v>128</v>
      </c>
      <c r="D81" s="9" t="s">
        <v>129</v>
      </c>
      <c r="E81" s="10" t="s">
        <v>12</v>
      </c>
      <c r="F81" s="5"/>
      <c r="G81" s="5"/>
      <c r="H81" s="5"/>
      <c r="I81" s="6"/>
      <c r="J81" s="7"/>
      <c r="K81" s="8"/>
    </row>
    <row r="82" spans="1:13" x14ac:dyDescent="0.25">
      <c r="A82" s="11"/>
      <c r="B82" s="12"/>
      <c r="C82" s="12"/>
      <c r="D82" s="12"/>
      <c r="E82" s="9" t="s">
        <v>246</v>
      </c>
      <c r="F82" s="9" t="s">
        <v>15</v>
      </c>
      <c r="G82" s="10" t="s">
        <v>12</v>
      </c>
      <c r="H82" s="5"/>
      <c r="I82" s="6"/>
      <c r="J82" s="7"/>
      <c r="K82" s="8"/>
    </row>
    <row r="83" spans="1:13" x14ac:dyDescent="0.25">
      <c r="A83" s="11"/>
      <c r="B83" s="12"/>
      <c r="C83" s="12"/>
      <c r="D83" s="12"/>
      <c r="E83" s="12"/>
      <c r="F83" s="12"/>
      <c r="G83" s="9" t="s">
        <v>1098</v>
      </c>
      <c r="H83" s="9" t="s">
        <v>70</v>
      </c>
      <c r="I83" s="3" t="s">
        <v>905</v>
      </c>
      <c r="J83" s="13" t="s">
        <v>1099</v>
      </c>
      <c r="K83" s="14" t="s">
        <v>1100</v>
      </c>
      <c r="L83" s="17">
        <f t="shared" si="5"/>
        <v>1.877314814814815E-2</v>
      </c>
      <c r="M83">
        <f t="shared" si="6"/>
        <v>3</v>
      </c>
    </row>
    <row r="84" spans="1:13" x14ac:dyDescent="0.25">
      <c r="A84" s="11"/>
      <c r="B84" s="12"/>
      <c r="C84" s="12"/>
      <c r="D84" s="12"/>
      <c r="E84" s="12"/>
      <c r="F84" s="12"/>
      <c r="G84" s="9" t="s">
        <v>1101</v>
      </c>
      <c r="H84" s="9" t="s">
        <v>70</v>
      </c>
      <c r="I84" s="3" t="s">
        <v>905</v>
      </c>
      <c r="J84" s="13" t="s">
        <v>1102</v>
      </c>
      <c r="K84" s="14" t="s">
        <v>1103</v>
      </c>
      <c r="L84" s="17">
        <f t="shared" si="5"/>
        <v>1.7569444444444471E-2</v>
      </c>
      <c r="M84">
        <f t="shared" si="6"/>
        <v>6</v>
      </c>
    </row>
    <row r="85" spans="1:13" x14ac:dyDescent="0.25">
      <c r="A85" s="11"/>
      <c r="B85" s="12"/>
      <c r="C85" s="12"/>
      <c r="D85" s="12"/>
      <c r="E85" s="12"/>
      <c r="F85" s="12"/>
      <c r="G85" s="9" t="s">
        <v>1104</v>
      </c>
      <c r="H85" s="9" t="s">
        <v>70</v>
      </c>
      <c r="I85" s="3" t="s">
        <v>905</v>
      </c>
      <c r="J85" s="13" t="s">
        <v>1105</v>
      </c>
      <c r="K85" s="14" t="s">
        <v>1106</v>
      </c>
      <c r="L85" s="17">
        <f t="shared" si="5"/>
        <v>2.0590277777777777E-2</v>
      </c>
      <c r="M85">
        <f t="shared" si="6"/>
        <v>6</v>
      </c>
    </row>
    <row r="86" spans="1:13" x14ac:dyDescent="0.25">
      <c r="A86" s="11"/>
      <c r="B86" s="12"/>
      <c r="C86" s="12"/>
      <c r="D86" s="12"/>
      <c r="E86" s="12"/>
      <c r="F86" s="12"/>
      <c r="G86" s="9" t="s">
        <v>1107</v>
      </c>
      <c r="H86" s="9" t="s">
        <v>70</v>
      </c>
      <c r="I86" s="3" t="s">
        <v>905</v>
      </c>
      <c r="J86" s="13" t="s">
        <v>1108</v>
      </c>
      <c r="K86" s="14" t="s">
        <v>1109</v>
      </c>
      <c r="L86" s="17">
        <f t="shared" si="5"/>
        <v>2.7638888888888935E-2</v>
      </c>
      <c r="M86">
        <f t="shared" si="6"/>
        <v>9</v>
      </c>
    </row>
    <row r="87" spans="1:13" x14ac:dyDescent="0.25">
      <c r="A87" s="11"/>
      <c r="B87" s="12"/>
      <c r="C87" s="12"/>
      <c r="D87" s="12"/>
      <c r="E87" s="12"/>
      <c r="F87" s="12"/>
      <c r="G87" s="9" t="s">
        <v>1110</v>
      </c>
      <c r="H87" s="9" t="s">
        <v>70</v>
      </c>
      <c r="I87" s="3" t="s">
        <v>905</v>
      </c>
      <c r="J87" s="13" t="s">
        <v>1111</v>
      </c>
      <c r="K87" s="14" t="s">
        <v>1112</v>
      </c>
      <c r="L87" s="17">
        <f t="shared" si="5"/>
        <v>2.50231481481481E-2</v>
      </c>
      <c r="M87">
        <f t="shared" si="6"/>
        <v>9</v>
      </c>
    </row>
    <row r="88" spans="1:13" x14ac:dyDescent="0.25">
      <c r="A88" s="11"/>
      <c r="B88" s="12"/>
      <c r="C88" s="12"/>
      <c r="D88" s="12"/>
      <c r="E88" s="12"/>
      <c r="F88" s="12"/>
      <c r="G88" s="9" t="s">
        <v>1113</v>
      </c>
      <c r="H88" s="9" t="s">
        <v>70</v>
      </c>
      <c r="I88" s="3" t="s">
        <v>905</v>
      </c>
      <c r="J88" s="13" t="s">
        <v>1114</v>
      </c>
      <c r="K88" s="14" t="s">
        <v>1115</v>
      </c>
      <c r="L88" s="17">
        <f t="shared" si="5"/>
        <v>1.3726851851851851E-2</v>
      </c>
      <c r="M88">
        <f t="shared" si="6"/>
        <v>10</v>
      </c>
    </row>
    <row r="89" spans="1:13" x14ac:dyDescent="0.25">
      <c r="A89" s="11"/>
      <c r="B89" s="12"/>
      <c r="C89" s="12"/>
      <c r="D89" s="12"/>
      <c r="E89" s="12"/>
      <c r="F89" s="12"/>
      <c r="G89" s="9" t="s">
        <v>1116</v>
      </c>
      <c r="H89" s="9" t="s">
        <v>70</v>
      </c>
      <c r="I89" s="3" t="s">
        <v>905</v>
      </c>
      <c r="J89" s="13" t="s">
        <v>1117</v>
      </c>
      <c r="K89" s="14" t="s">
        <v>1118</v>
      </c>
      <c r="L89" s="17">
        <f t="shared" si="5"/>
        <v>1.40393518518519E-2</v>
      </c>
      <c r="M89">
        <f t="shared" si="6"/>
        <v>13</v>
      </c>
    </row>
    <row r="90" spans="1:13" x14ac:dyDescent="0.25">
      <c r="A90" s="11"/>
      <c r="B90" s="12"/>
      <c r="C90" s="12"/>
      <c r="D90" s="12"/>
      <c r="E90" s="9" t="s">
        <v>250</v>
      </c>
      <c r="F90" s="9" t="s">
        <v>15</v>
      </c>
      <c r="G90" s="10" t="s">
        <v>12</v>
      </c>
      <c r="H90" s="5"/>
      <c r="I90" s="6"/>
      <c r="J90" s="7"/>
      <c r="K90" s="8"/>
    </row>
    <row r="91" spans="1:13" x14ac:dyDescent="0.25">
      <c r="A91" s="11"/>
      <c r="B91" s="12"/>
      <c r="C91" s="12"/>
      <c r="D91" s="12"/>
      <c r="E91" s="12"/>
      <c r="F91" s="12"/>
      <c r="G91" s="9" t="s">
        <v>1119</v>
      </c>
      <c r="H91" s="9" t="s">
        <v>70</v>
      </c>
      <c r="I91" s="3" t="s">
        <v>905</v>
      </c>
      <c r="J91" s="13" t="s">
        <v>1120</v>
      </c>
      <c r="K91" s="14" t="s">
        <v>1121</v>
      </c>
      <c r="L91" s="17">
        <f t="shared" si="5"/>
        <v>1.7847222222222181E-2</v>
      </c>
      <c r="M91">
        <f t="shared" si="6"/>
        <v>11</v>
      </c>
    </row>
    <row r="92" spans="1:13" x14ac:dyDescent="0.25">
      <c r="A92" s="11"/>
      <c r="B92" s="12"/>
      <c r="C92" s="12"/>
      <c r="D92" s="12"/>
      <c r="E92" s="12"/>
      <c r="F92" s="12"/>
      <c r="G92" s="9" t="s">
        <v>1122</v>
      </c>
      <c r="H92" s="9" t="s">
        <v>70</v>
      </c>
      <c r="I92" s="3" t="s">
        <v>905</v>
      </c>
      <c r="J92" s="13" t="s">
        <v>1123</v>
      </c>
      <c r="K92" s="14" t="s">
        <v>1124</v>
      </c>
      <c r="L92" s="17">
        <f t="shared" si="5"/>
        <v>1.7719907407407365E-2</v>
      </c>
      <c r="M92">
        <f t="shared" si="6"/>
        <v>12</v>
      </c>
    </row>
    <row r="93" spans="1:13" x14ac:dyDescent="0.25">
      <c r="A93" s="11"/>
      <c r="B93" s="12"/>
      <c r="C93" s="12"/>
      <c r="D93" s="12"/>
      <c r="E93" s="12"/>
      <c r="F93" s="12"/>
      <c r="G93" s="9" t="s">
        <v>1125</v>
      </c>
      <c r="H93" s="9" t="s">
        <v>70</v>
      </c>
      <c r="I93" s="3" t="s">
        <v>905</v>
      </c>
      <c r="J93" s="13" t="s">
        <v>1126</v>
      </c>
      <c r="K93" s="14" t="s">
        <v>1127</v>
      </c>
      <c r="L93" s="17">
        <f t="shared" si="5"/>
        <v>1.7233796296296289E-2</v>
      </c>
      <c r="M93">
        <f t="shared" si="6"/>
        <v>14</v>
      </c>
    </row>
    <row r="94" spans="1:13" x14ac:dyDescent="0.25">
      <c r="A94" s="11"/>
      <c r="B94" s="12"/>
      <c r="C94" s="12"/>
      <c r="D94" s="12"/>
      <c r="E94" s="12"/>
      <c r="F94" s="12"/>
      <c r="G94" s="9" t="s">
        <v>1128</v>
      </c>
      <c r="H94" s="9" t="s">
        <v>70</v>
      </c>
      <c r="I94" s="3" t="s">
        <v>905</v>
      </c>
      <c r="J94" s="13" t="s">
        <v>1129</v>
      </c>
      <c r="K94" s="14" t="s">
        <v>1130</v>
      </c>
      <c r="L94" s="17">
        <f t="shared" si="5"/>
        <v>2.9548611111111067E-2</v>
      </c>
      <c r="M94">
        <f t="shared" si="6"/>
        <v>14</v>
      </c>
    </row>
    <row r="95" spans="1:13" x14ac:dyDescent="0.25">
      <c r="A95" s="11"/>
      <c r="B95" s="12"/>
      <c r="C95" s="12"/>
      <c r="D95" s="12"/>
      <c r="E95" s="12"/>
      <c r="F95" s="12"/>
      <c r="G95" s="9" t="s">
        <v>1131</v>
      </c>
      <c r="H95" s="9" t="s">
        <v>70</v>
      </c>
      <c r="I95" s="3" t="s">
        <v>905</v>
      </c>
      <c r="J95" s="13" t="s">
        <v>1132</v>
      </c>
      <c r="K95" s="14" t="s">
        <v>1133</v>
      </c>
      <c r="L95" s="17">
        <f t="shared" si="5"/>
        <v>1.3287037037036931E-2</v>
      </c>
      <c r="M95">
        <f t="shared" si="6"/>
        <v>15</v>
      </c>
    </row>
    <row r="96" spans="1:13" x14ac:dyDescent="0.25">
      <c r="A96" s="11"/>
      <c r="B96" s="12"/>
      <c r="C96" s="9" t="s">
        <v>41</v>
      </c>
      <c r="D96" s="9" t="s">
        <v>42</v>
      </c>
      <c r="E96" s="9" t="s">
        <v>42</v>
      </c>
      <c r="F96" s="9" t="s">
        <v>15</v>
      </c>
      <c r="G96" s="9" t="s">
        <v>1134</v>
      </c>
      <c r="H96" s="9" t="s">
        <v>70</v>
      </c>
      <c r="I96" s="3" t="s">
        <v>905</v>
      </c>
      <c r="J96" s="13" t="s">
        <v>1135</v>
      </c>
      <c r="K96" s="14" t="s">
        <v>1136</v>
      </c>
      <c r="L96" s="17">
        <f t="shared" si="5"/>
        <v>1.5138888888888868E-2</v>
      </c>
      <c r="M96">
        <f t="shared" si="6"/>
        <v>11</v>
      </c>
    </row>
    <row r="97" spans="1:13" x14ac:dyDescent="0.25">
      <c r="A97" s="11"/>
      <c r="B97" s="12"/>
      <c r="C97" s="9" t="s">
        <v>139</v>
      </c>
      <c r="D97" s="9" t="s">
        <v>140</v>
      </c>
      <c r="E97" s="9" t="s">
        <v>140</v>
      </c>
      <c r="F97" s="9" t="s">
        <v>15</v>
      </c>
      <c r="G97" s="10" t="s">
        <v>12</v>
      </c>
      <c r="H97" s="5"/>
      <c r="I97" s="6"/>
      <c r="J97" s="7"/>
      <c r="K97" s="8"/>
    </row>
    <row r="98" spans="1:13" x14ac:dyDescent="0.25">
      <c r="A98" s="11"/>
      <c r="B98" s="12"/>
      <c r="C98" s="12"/>
      <c r="D98" s="12"/>
      <c r="E98" s="12"/>
      <c r="F98" s="12"/>
      <c r="G98" s="9" t="s">
        <v>1137</v>
      </c>
      <c r="H98" s="9" t="s">
        <v>70</v>
      </c>
      <c r="I98" s="3" t="s">
        <v>905</v>
      </c>
      <c r="J98" s="13" t="s">
        <v>1138</v>
      </c>
      <c r="K98" s="14" t="s">
        <v>1139</v>
      </c>
      <c r="L98" s="17">
        <f t="shared" si="5"/>
        <v>2.5439814814814832E-2</v>
      </c>
      <c r="M98">
        <f t="shared" si="6"/>
        <v>9</v>
      </c>
    </row>
    <row r="99" spans="1:13" x14ac:dyDescent="0.25">
      <c r="A99" s="11"/>
      <c r="B99" s="12"/>
      <c r="C99" s="12"/>
      <c r="D99" s="12"/>
      <c r="E99" s="12"/>
      <c r="F99" s="12"/>
      <c r="G99" s="9" t="s">
        <v>1140</v>
      </c>
      <c r="H99" s="9" t="s">
        <v>70</v>
      </c>
      <c r="I99" s="3" t="s">
        <v>905</v>
      </c>
      <c r="J99" s="13" t="s">
        <v>1141</v>
      </c>
      <c r="K99" s="14" t="s">
        <v>1142</v>
      </c>
      <c r="L99" s="17">
        <f t="shared" si="5"/>
        <v>1.6134259259259154E-2</v>
      </c>
      <c r="M99">
        <f t="shared" si="6"/>
        <v>23</v>
      </c>
    </row>
    <row r="100" spans="1:13" x14ac:dyDescent="0.25">
      <c r="A100" s="11"/>
      <c r="B100" s="12"/>
      <c r="C100" s="9" t="s">
        <v>169</v>
      </c>
      <c r="D100" s="9" t="s">
        <v>170</v>
      </c>
      <c r="E100" s="9" t="s">
        <v>170</v>
      </c>
      <c r="F100" s="9" t="s">
        <v>15</v>
      </c>
      <c r="G100" s="9" t="s">
        <v>1143</v>
      </c>
      <c r="H100" s="9" t="s">
        <v>70</v>
      </c>
      <c r="I100" s="3" t="s">
        <v>905</v>
      </c>
      <c r="J100" s="13" t="s">
        <v>1144</v>
      </c>
      <c r="K100" s="14" t="s">
        <v>1145</v>
      </c>
      <c r="L100" s="17">
        <f t="shared" si="5"/>
        <v>2.3252314814814934E-2</v>
      </c>
      <c r="M100">
        <f t="shared" si="6"/>
        <v>18</v>
      </c>
    </row>
    <row r="101" spans="1:13" x14ac:dyDescent="0.25">
      <c r="A101" s="11"/>
      <c r="B101" s="12"/>
      <c r="C101" s="9" t="s">
        <v>317</v>
      </c>
      <c r="D101" s="9" t="s">
        <v>318</v>
      </c>
      <c r="E101" s="9" t="s">
        <v>318</v>
      </c>
      <c r="F101" s="9" t="s">
        <v>15</v>
      </c>
      <c r="G101" s="10" t="s">
        <v>12</v>
      </c>
      <c r="H101" s="5"/>
      <c r="I101" s="6"/>
      <c r="J101" s="7"/>
      <c r="K101" s="8"/>
    </row>
    <row r="102" spans="1:13" x14ac:dyDescent="0.25">
      <c r="A102" s="11"/>
      <c r="B102" s="12"/>
      <c r="C102" s="12"/>
      <c r="D102" s="12"/>
      <c r="E102" s="12"/>
      <c r="F102" s="12"/>
      <c r="G102" s="9" t="s">
        <v>1146</v>
      </c>
      <c r="H102" s="9" t="s">
        <v>70</v>
      </c>
      <c r="I102" s="3" t="s">
        <v>905</v>
      </c>
      <c r="J102" s="13" t="s">
        <v>1147</v>
      </c>
      <c r="K102" s="14" t="s">
        <v>1148</v>
      </c>
      <c r="L102" s="17">
        <f t="shared" si="5"/>
        <v>1.3368055555555564E-2</v>
      </c>
      <c r="M102">
        <f t="shared" si="6"/>
        <v>3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1149</v>
      </c>
      <c r="H103" s="9" t="s">
        <v>70</v>
      </c>
      <c r="I103" s="3" t="s">
        <v>905</v>
      </c>
      <c r="J103" s="13" t="s">
        <v>1150</v>
      </c>
      <c r="K103" s="14" t="s">
        <v>1151</v>
      </c>
      <c r="L103" s="17">
        <f t="shared" si="5"/>
        <v>1.5370370370370368E-2</v>
      </c>
      <c r="M103">
        <f t="shared" si="6"/>
        <v>6</v>
      </c>
    </row>
    <row r="104" spans="1:13" x14ac:dyDescent="0.25">
      <c r="A104" s="11"/>
      <c r="B104" s="12"/>
      <c r="C104" s="9" t="s">
        <v>322</v>
      </c>
      <c r="D104" s="9" t="s">
        <v>323</v>
      </c>
      <c r="E104" s="10" t="s">
        <v>12</v>
      </c>
      <c r="F104" s="5"/>
      <c r="G104" s="5"/>
      <c r="H104" s="5"/>
      <c r="I104" s="6"/>
      <c r="J104" s="7"/>
      <c r="K104" s="8"/>
    </row>
    <row r="105" spans="1:13" x14ac:dyDescent="0.25">
      <c r="A105" s="11"/>
      <c r="B105" s="12"/>
      <c r="C105" s="12"/>
      <c r="D105" s="12"/>
      <c r="E105" s="9" t="s">
        <v>324</v>
      </c>
      <c r="F105" s="9" t="s">
        <v>15</v>
      </c>
      <c r="G105" s="10" t="s">
        <v>12</v>
      </c>
      <c r="H105" s="5"/>
      <c r="I105" s="6"/>
      <c r="J105" s="7"/>
      <c r="K105" s="8"/>
    </row>
    <row r="106" spans="1:13" x14ac:dyDescent="0.25">
      <c r="A106" s="11"/>
      <c r="B106" s="12"/>
      <c r="C106" s="12"/>
      <c r="D106" s="12"/>
      <c r="E106" s="12"/>
      <c r="F106" s="12"/>
      <c r="G106" s="9" t="s">
        <v>1152</v>
      </c>
      <c r="H106" s="9" t="s">
        <v>326</v>
      </c>
      <c r="I106" s="3" t="s">
        <v>905</v>
      </c>
      <c r="J106" s="13" t="s">
        <v>1153</v>
      </c>
      <c r="K106" s="14" t="s">
        <v>1154</v>
      </c>
      <c r="L106" s="17">
        <f t="shared" si="5"/>
        <v>1.612268518518517E-2</v>
      </c>
      <c r="M106">
        <f t="shared" si="6"/>
        <v>7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1155</v>
      </c>
      <c r="H107" s="9" t="s">
        <v>326</v>
      </c>
      <c r="I107" s="3" t="s">
        <v>905</v>
      </c>
      <c r="J107" s="13" t="s">
        <v>1156</v>
      </c>
      <c r="K107" s="14" t="s">
        <v>1157</v>
      </c>
      <c r="L107" s="17">
        <f t="shared" si="5"/>
        <v>1.432870370370376E-2</v>
      </c>
      <c r="M107">
        <f t="shared" si="6"/>
        <v>12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1158</v>
      </c>
      <c r="H108" s="9" t="s">
        <v>326</v>
      </c>
      <c r="I108" s="3" t="s">
        <v>905</v>
      </c>
      <c r="J108" s="13" t="s">
        <v>1159</v>
      </c>
      <c r="K108" s="14" t="s">
        <v>1160</v>
      </c>
      <c r="L108" s="17">
        <f t="shared" si="5"/>
        <v>1.5370370370370368E-2</v>
      </c>
      <c r="M108">
        <f t="shared" si="6"/>
        <v>22</v>
      </c>
    </row>
    <row r="109" spans="1:13" x14ac:dyDescent="0.25">
      <c r="A109" s="11"/>
      <c r="B109" s="12"/>
      <c r="C109" s="12"/>
      <c r="D109" s="12"/>
      <c r="E109" s="9" t="s">
        <v>323</v>
      </c>
      <c r="F109" s="9" t="s">
        <v>15</v>
      </c>
      <c r="G109" s="10" t="s">
        <v>12</v>
      </c>
      <c r="H109" s="5"/>
      <c r="I109" s="6"/>
      <c r="J109" s="7"/>
      <c r="K109" s="8"/>
    </row>
    <row r="110" spans="1:13" x14ac:dyDescent="0.25">
      <c r="A110" s="11"/>
      <c r="B110" s="12"/>
      <c r="C110" s="12"/>
      <c r="D110" s="12"/>
      <c r="E110" s="12"/>
      <c r="F110" s="12"/>
      <c r="G110" s="9" t="s">
        <v>1161</v>
      </c>
      <c r="H110" s="9" t="s">
        <v>326</v>
      </c>
      <c r="I110" s="3" t="s">
        <v>905</v>
      </c>
      <c r="J110" s="13" t="s">
        <v>1162</v>
      </c>
      <c r="K110" s="14" t="s">
        <v>1163</v>
      </c>
      <c r="L110" s="17">
        <f t="shared" si="5"/>
        <v>2.5243055555555505E-2</v>
      </c>
      <c r="M110">
        <f t="shared" si="6"/>
        <v>8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1164</v>
      </c>
      <c r="H111" s="9" t="s">
        <v>326</v>
      </c>
      <c r="I111" s="3" t="s">
        <v>905</v>
      </c>
      <c r="J111" s="13" t="s">
        <v>1165</v>
      </c>
      <c r="K111" s="14" t="s">
        <v>1166</v>
      </c>
      <c r="L111" s="17">
        <f t="shared" si="5"/>
        <v>3.5335648148148158E-2</v>
      </c>
      <c r="M111">
        <f t="shared" si="6"/>
        <v>12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1167</v>
      </c>
      <c r="H112" s="9" t="s">
        <v>326</v>
      </c>
      <c r="I112" s="3" t="s">
        <v>905</v>
      </c>
      <c r="J112" s="13" t="s">
        <v>1168</v>
      </c>
      <c r="K112" s="14" t="s">
        <v>1169</v>
      </c>
      <c r="L112" s="17">
        <f t="shared" si="5"/>
        <v>1.5324074074074101E-2</v>
      </c>
      <c r="M112">
        <f t="shared" si="6"/>
        <v>17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1170</v>
      </c>
      <c r="H113" s="9" t="s">
        <v>70</v>
      </c>
      <c r="I113" s="3" t="s">
        <v>905</v>
      </c>
      <c r="J113" s="13" t="s">
        <v>1171</v>
      </c>
      <c r="K113" s="14" t="s">
        <v>1172</v>
      </c>
      <c r="L113" s="17">
        <f t="shared" si="5"/>
        <v>1.5277777777777835E-2</v>
      </c>
      <c r="M113">
        <f t="shared" si="6"/>
        <v>20</v>
      </c>
    </row>
    <row r="114" spans="1:13" x14ac:dyDescent="0.25">
      <c r="A114" s="11"/>
      <c r="B114" s="12"/>
      <c r="C114" s="9" t="s">
        <v>1173</v>
      </c>
      <c r="D114" s="9" t="s">
        <v>1174</v>
      </c>
      <c r="E114" s="9" t="s">
        <v>1174</v>
      </c>
      <c r="F114" s="9" t="s">
        <v>15</v>
      </c>
      <c r="G114" s="9" t="s">
        <v>1175</v>
      </c>
      <c r="H114" s="9" t="s">
        <v>70</v>
      </c>
      <c r="I114" s="3" t="s">
        <v>905</v>
      </c>
      <c r="J114" s="13" t="s">
        <v>1176</v>
      </c>
      <c r="K114" s="14" t="s">
        <v>1177</v>
      </c>
      <c r="L114" s="17">
        <f t="shared" si="5"/>
        <v>2.1817129629629672E-2</v>
      </c>
      <c r="M114">
        <f t="shared" si="6"/>
        <v>14</v>
      </c>
    </row>
    <row r="115" spans="1:13" x14ac:dyDescent="0.25">
      <c r="A115" s="11"/>
      <c r="B115" s="12"/>
      <c r="C115" s="9" t="s">
        <v>60</v>
      </c>
      <c r="D115" s="9" t="s">
        <v>61</v>
      </c>
      <c r="E115" s="9" t="s">
        <v>61</v>
      </c>
      <c r="F115" s="9" t="s">
        <v>15</v>
      </c>
      <c r="G115" s="9" t="s">
        <v>1178</v>
      </c>
      <c r="H115" s="9" t="s">
        <v>70</v>
      </c>
      <c r="I115" s="3" t="s">
        <v>905</v>
      </c>
      <c r="J115" s="13" t="s">
        <v>1179</v>
      </c>
      <c r="K115" s="14" t="s">
        <v>1180</v>
      </c>
      <c r="L115" s="17">
        <f t="shared" si="5"/>
        <v>2.1944444444444489E-2</v>
      </c>
      <c r="M115">
        <f t="shared" si="6"/>
        <v>9</v>
      </c>
    </row>
    <row r="116" spans="1:13" x14ac:dyDescent="0.25">
      <c r="A116" s="11"/>
      <c r="B116" s="12"/>
      <c r="C116" s="9" t="s">
        <v>1027</v>
      </c>
      <c r="D116" s="9" t="s">
        <v>1028</v>
      </c>
      <c r="E116" s="9" t="s">
        <v>1028</v>
      </c>
      <c r="F116" s="9" t="s">
        <v>15</v>
      </c>
      <c r="G116" s="9" t="s">
        <v>1181</v>
      </c>
      <c r="H116" s="9" t="s">
        <v>70</v>
      </c>
      <c r="I116" s="3" t="s">
        <v>905</v>
      </c>
      <c r="J116" s="13" t="s">
        <v>1182</v>
      </c>
      <c r="K116" s="14" t="s">
        <v>1183</v>
      </c>
      <c r="L116" s="17">
        <f t="shared" si="5"/>
        <v>1.5752314814814761E-2</v>
      </c>
      <c r="M116">
        <f t="shared" si="6"/>
        <v>15</v>
      </c>
    </row>
    <row r="117" spans="1:13" x14ac:dyDescent="0.25">
      <c r="A117" s="11"/>
      <c r="B117" s="12"/>
      <c r="C117" s="9" t="s">
        <v>184</v>
      </c>
      <c r="D117" s="9" t="s">
        <v>185</v>
      </c>
      <c r="E117" s="9" t="s">
        <v>185</v>
      </c>
      <c r="F117" s="9" t="s">
        <v>15</v>
      </c>
      <c r="G117" s="10" t="s">
        <v>12</v>
      </c>
      <c r="H117" s="5"/>
      <c r="I117" s="6"/>
      <c r="J117" s="7"/>
      <c r="K117" s="8"/>
    </row>
    <row r="118" spans="1:13" x14ac:dyDescent="0.25">
      <c r="A118" s="11"/>
      <c r="B118" s="12"/>
      <c r="C118" s="12"/>
      <c r="D118" s="12"/>
      <c r="E118" s="12"/>
      <c r="F118" s="12"/>
      <c r="G118" s="9" t="s">
        <v>1184</v>
      </c>
      <c r="H118" s="9" t="s">
        <v>70</v>
      </c>
      <c r="I118" s="3" t="s">
        <v>905</v>
      </c>
      <c r="J118" s="13" t="s">
        <v>1185</v>
      </c>
      <c r="K118" s="14" t="s">
        <v>1186</v>
      </c>
      <c r="L118" s="17">
        <f t="shared" si="5"/>
        <v>1.2685185185185188E-2</v>
      </c>
      <c r="M118">
        <f t="shared" si="6"/>
        <v>3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1187</v>
      </c>
      <c r="H119" s="9" t="s">
        <v>70</v>
      </c>
      <c r="I119" s="3" t="s">
        <v>905</v>
      </c>
      <c r="J119" s="13" t="s">
        <v>1188</v>
      </c>
      <c r="K119" s="14" t="s">
        <v>1189</v>
      </c>
      <c r="L119" s="17">
        <f t="shared" si="5"/>
        <v>2.0775462962963065E-2</v>
      </c>
      <c r="M119">
        <f t="shared" si="6"/>
        <v>16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1190</v>
      </c>
      <c r="H120" s="9" t="s">
        <v>17</v>
      </c>
      <c r="I120" s="3" t="s">
        <v>905</v>
      </c>
      <c r="J120" s="13" t="s">
        <v>1191</v>
      </c>
      <c r="K120" s="14" t="s">
        <v>1192</v>
      </c>
      <c r="L120" s="17">
        <f t="shared" si="5"/>
        <v>1.7476851851851882E-2</v>
      </c>
      <c r="M120">
        <f t="shared" si="6"/>
        <v>19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1193</v>
      </c>
      <c r="H121" s="9" t="s">
        <v>70</v>
      </c>
      <c r="I121" s="3" t="s">
        <v>905</v>
      </c>
      <c r="J121" s="13" t="s">
        <v>1194</v>
      </c>
      <c r="K121" s="14" t="s">
        <v>1284</v>
      </c>
      <c r="L121" s="17">
        <f t="shared" si="5"/>
        <v>1.7627314814814832E-2</v>
      </c>
      <c r="M121">
        <f t="shared" si="6"/>
        <v>23</v>
      </c>
    </row>
    <row r="122" spans="1:13" x14ac:dyDescent="0.25">
      <c r="A122" s="3" t="s">
        <v>10</v>
      </c>
      <c r="B122" s="9" t="s">
        <v>11</v>
      </c>
      <c r="C122" s="10" t="s">
        <v>12</v>
      </c>
      <c r="D122" s="5"/>
      <c r="E122" s="5"/>
      <c r="F122" s="5"/>
      <c r="G122" s="5"/>
      <c r="H122" s="5"/>
      <c r="I122" s="6"/>
      <c r="J122" s="7"/>
      <c r="K122" s="8"/>
    </row>
    <row r="123" spans="1:13" x14ac:dyDescent="0.25">
      <c r="A123" s="11"/>
      <c r="B123" s="12"/>
      <c r="C123" s="9" t="s">
        <v>13</v>
      </c>
      <c r="D123" s="9" t="s">
        <v>14</v>
      </c>
      <c r="E123" s="9" t="s">
        <v>14</v>
      </c>
      <c r="F123" s="9" t="s">
        <v>15</v>
      </c>
      <c r="G123" s="10" t="s">
        <v>12</v>
      </c>
      <c r="H123" s="5"/>
      <c r="I123" s="6"/>
      <c r="J123" s="7"/>
      <c r="K123" s="8"/>
    </row>
    <row r="124" spans="1:13" x14ac:dyDescent="0.25">
      <c r="A124" s="11"/>
      <c r="B124" s="12"/>
      <c r="C124" s="12"/>
      <c r="D124" s="12"/>
      <c r="E124" s="12"/>
      <c r="F124" s="12"/>
      <c r="G124" s="9" t="s">
        <v>1195</v>
      </c>
      <c r="H124" s="9" t="s">
        <v>17</v>
      </c>
      <c r="I124" s="3" t="s">
        <v>905</v>
      </c>
      <c r="J124" s="13" t="s">
        <v>1196</v>
      </c>
      <c r="K124" s="14" t="s">
        <v>1197</v>
      </c>
      <c r="L124" s="17">
        <f t="shared" si="5"/>
        <v>2.8009259259259289E-2</v>
      </c>
      <c r="M124">
        <f t="shared" si="6"/>
        <v>11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1198</v>
      </c>
      <c r="H125" s="9" t="s">
        <v>17</v>
      </c>
      <c r="I125" s="3" t="s">
        <v>905</v>
      </c>
      <c r="J125" s="13" t="s">
        <v>1199</v>
      </c>
      <c r="K125" s="14" t="s">
        <v>1200</v>
      </c>
      <c r="L125" s="17">
        <f t="shared" si="5"/>
        <v>2.2407407407407431E-2</v>
      </c>
      <c r="M125">
        <f t="shared" si="6"/>
        <v>13</v>
      </c>
    </row>
    <row r="126" spans="1:13" x14ac:dyDescent="0.25">
      <c r="A126" s="11"/>
      <c r="B126" s="12"/>
      <c r="C126" s="9" t="s">
        <v>41</v>
      </c>
      <c r="D126" s="9" t="s">
        <v>42</v>
      </c>
      <c r="E126" s="9" t="s">
        <v>42</v>
      </c>
      <c r="F126" s="9" t="s">
        <v>15</v>
      </c>
      <c r="G126" s="10" t="s">
        <v>12</v>
      </c>
      <c r="H126" s="5"/>
      <c r="I126" s="6"/>
      <c r="J126" s="7"/>
      <c r="K126" s="8"/>
    </row>
    <row r="127" spans="1:13" x14ac:dyDescent="0.25">
      <c r="A127" s="11"/>
      <c r="B127" s="12"/>
      <c r="C127" s="12"/>
      <c r="D127" s="12"/>
      <c r="E127" s="12"/>
      <c r="F127" s="12"/>
      <c r="G127" s="9" t="s">
        <v>1201</v>
      </c>
      <c r="H127" s="9" t="s">
        <v>17</v>
      </c>
      <c r="I127" s="3" t="s">
        <v>905</v>
      </c>
      <c r="J127" s="13" t="s">
        <v>1202</v>
      </c>
      <c r="K127" s="14" t="s">
        <v>1203</v>
      </c>
      <c r="L127" s="17">
        <f t="shared" si="5"/>
        <v>1.6840277777777801E-2</v>
      </c>
      <c r="M127">
        <f t="shared" si="6"/>
        <v>7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1204</v>
      </c>
      <c r="H128" s="9" t="s">
        <v>17</v>
      </c>
      <c r="I128" s="3" t="s">
        <v>905</v>
      </c>
      <c r="J128" s="13" t="s">
        <v>1205</v>
      </c>
      <c r="K128" s="14" t="s">
        <v>1206</v>
      </c>
      <c r="L128" s="17">
        <f t="shared" si="5"/>
        <v>1.8333333333333313E-2</v>
      </c>
      <c r="M128">
        <f t="shared" si="6"/>
        <v>15</v>
      </c>
    </row>
    <row r="129" spans="1:13" x14ac:dyDescent="0.25">
      <c r="A129" s="11"/>
      <c r="B129" s="12"/>
      <c r="C129" s="9" t="s">
        <v>809</v>
      </c>
      <c r="D129" s="9" t="s">
        <v>810</v>
      </c>
      <c r="E129" s="9" t="s">
        <v>810</v>
      </c>
      <c r="F129" s="9" t="s">
        <v>15</v>
      </c>
      <c r="G129" s="9" t="s">
        <v>1207</v>
      </c>
      <c r="H129" s="9" t="s">
        <v>17</v>
      </c>
      <c r="I129" s="3" t="s">
        <v>905</v>
      </c>
      <c r="J129" s="13" t="s">
        <v>1208</v>
      </c>
      <c r="K129" s="14" t="s">
        <v>1209</v>
      </c>
      <c r="L129" s="17">
        <f t="shared" si="5"/>
        <v>2.0231481481481517E-2</v>
      </c>
      <c r="M129">
        <f t="shared" si="6"/>
        <v>6</v>
      </c>
    </row>
    <row r="130" spans="1:13" x14ac:dyDescent="0.25">
      <c r="A130" s="11"/>
      <c r="B130" s="12"/>
      <c r="C130" s="9" t="s">
        <v>322</v>
      </c>
      <c r="D130" s="9" t="s">
        <v>323</v>
      </c>
      <c r="E130" s="9" t="s">
        <v>324</v>
      </c>
      <c r="F130" s="9" t="s">
        <v>15</v>
      </c>
      <c r="G130" s="9" t="s">
        <v>1210</v>
      </c>
      <c r="H130" s="9" t="s">
        <v>17</v>
      </c>
      <c r="I130" s="3" t="s">
        <v>905</v>
      </c>
      <c r="J130" s="13" t="s">
        <v>1211</v>
      </c>
      <c r="K130" s="14" t="s">
        <v>1212</v>
      </c>
      <c r="L130" s="17">
        <f t="shared" si="5"/>
        <v>3.5833333333333384E-2</v>
      </c>
      <c r="M130">
        <f t="shared" si="6"/>
        <v>21</v>
      </c>
    </row>
    <row r="131" spans="1:13" x14ac:dyDescent="0.25">
      <c r="A131" s="3" t="s">
        <v>385</v>
      </c>
      <c r="B131" s="9" t="s">
        <v>386</v>
      </c>
      <c r="C131" s="9" t="s">
        <v>817</v>
      </c>
      <c r="D131" s="9" t="s">
        <v>818</v>
      </c>
      <c r="E131" s="9" t="s">
        <v>818</v>
      </c>
      <c r="F131" s="9" t="s">
        <v>389</v>
      </c>
      <c r="G131" s="10" t="s">
        <v>12</v>
      </c>
      <c r="H131" s="5"/>
      <c r="I131" s="6"/>
      <c r="J131" s="7"/>
      <c r="K131" s="8"/>
    </row>
    <row r="132" spans="1:13" x14ac:dyDescent="0.25">
      <c r="A132" s="11"/>
      <c r="B132" s="12"/>
      <c r="C132" s="12"/>
      <c r="D132" s="12"/>
      <c r="E132" s="12"/>
      <c r="F132" s="12"/>
      <c r="G132" s="9" t="s">
        <v>1213</v>
      </c>
      <c r="H132" s="9" t="s">
        <v>70</v>
      </c>
      <c r="I132" s="3" t="s">
        <v>905</v>
      </c>
      <c r="J132" s="13" t="s">
        <v>1214</v>
      </c>
      <c r="K132" s="14" t="s">
        <v>1215</v>
      </c>
      <c r="L132" s="17">
        <f t="shared" ref="L131:L194" si="7">K132-J132</f>
        <v>2.061342592592591E-2</v>
      </c>
      <c r="M132">
        <f t="shared" ref="M131:M194" si="8">HOUR(J132)</f>
        <v>3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1216</v>
      </c>
      <c r="H133" s="9" t="s">
        <v>70</v>
      </c>
      <c r="I133" s="3" t="s">
        <v>905</v>
      </c>
      <c r="J133" s="13" t="s">
        <v>1217</v>
      </c>
      <c r="K133" s="14" t="s">
        <v>1218</v>
      </c>
      <c r="L133" s="17">
        <f t="shared" si="7"/>
        <v>1.5694444444444455E-2</v>
      </c>
      <c r="M133">
        <f t="shared" si="8"/>
        <v>16</v>
      </c>
    </row>
    <row r="134" spans="1:13" x14ac:dyDescent="0.25">
      <c r="A134" s="3" t="s">
        <v>393</v>
      </c>
      <c r="B134" s="9" t="s">
        <v>394</v>
      </c>
      <c r="C134" s="10" t="s">
        <v>12</v>
      </c>
      <c r="D134" s="5"/>
      <c r="E134" s="5"/>
      <c r="F134" s="5"/>
      <c r="G134" s="5"/>
      <c r="H134" s="5"/>
      <c r="I134" s="6"/>
      <c r="J134" s="7"/>
      <c r="K134" s="8"/>
      <c r="L134" s="17">
        <f t="shared" si="7"/>
        <v>0</v>
      </c>
    </row>
    <row r="135" spans="1:13" x14ac:dyDescent="0.25">
      <c r="A135" s="11"/>
      <c r="B135" s="12"/>
      <c r="C135" s="9" t="s">
        <v>841</v>
      </c>
      <c r="D135" s="9" t="s">
        <v>842</v>
      </c>
      <c r="E135" s="9" t="s">
        <v>843</v>
      </c>
      <c r="F135" s="9" t="s">
        <v>15</v>
      </c>
      <c r="G135" s="9" t="s">
        <v>1219</v>
      </c>
      <c r="H135" s="9" t="s">
        <v>70</v>
      </c>
      <c r="I135" s="3" t="s">
        <v>905</v>
      </c>
      <c r="J135" s="13" t="s">
        <v>1220</v>
      </c>
      <c r="K135" s="14" t="s">
        <v>1221</v>
      </c>
      <c r="L135" s="17">
        <f t="shared" si="7"/>
        <v>1.8576388888888906E-2</v>
      </c>
      <c r="M135">
        <f t="shared" si="8"/>
        <v>15</v>
      </c>
    </row>
    <row r="136" spans="1:13" x14ac:dyDescent="0.25">
      <c r="A136" s="11"/>
      <c r="B136" s="12"/>
      <c r="C136" s="9" t="s">
        <v>1222</v>
      </c>
      <c r="D136" s="9" t="s">
        <v>1223</v>
      </c>
      <c r="E136" s="9" t="s">
        <v>1224</v>
      </c>
      <c r="F136" s="9" t="s">
        <v>15</v>
      </c>
      <c r="G136" s="10" t="s">
        <v>12</v>
      </c>
      <c r="H136" s="5"/>
      <c r="I136" s="6"/>
      <c r="J136" s="7"/>
      <c r="K136" s="8"/>
    </row>
    <row r="137" spans="1:13" x14ac:dyDescent="0.25">
      <c r="A137" s="11"/>
      <c r="B137" s="12"/>
      <c r="C137" s="12"/>
      <c r="D137" s="12"/>
      <c r="E137" s="12"/>
      <c r="F137" s="12"/>
      <c r="G137" s="9" t="s">
        <v>1225</v>
      </c>
      <c r="H137" s="9" t="s">
        <v>70</v>
      </c>
      <c r="I137" s="3" t="s">
        <v>905</v>
      </c>
      <c r="J137" s="13" t="s">
        <v>1226</v>
      </c>
      <c r="K137" s="14" t="s">
        <v>515</v>
      </c>
      <c r="L137" s="17">
        <f t="shared" si="7"/>
        <v>1.7997685185185158E-2</v>
      </c>
      <c r="M137">
        <f t="shared" si="8"/>
        <v>5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1227</v>
      </c>
      <c r="H138" s="9" t="s">
        <v>70</v>
      </c>
      <c r="I138" s="3" t="s">
        <v>905</v>
      </c>
      <c r="J138" s="13" t="s">
        <v>1228</v>
      </c>
      <c r="K138" s="14" t="s">
        <v>1229</v>
      </c>
      <c r="L138" s="17">
        <f t="shared" si="7"/>
        <v>1.9803240740740746E-2</v>
      </c>
      <c r="M138">
        <f t="shared" si="8"/>
        <v>6</v>
      </c>
    </row>
    <row r="139" spans="1:13" x14ac:dyDescent="0.25">
      <c r="A139" s="11"/>
      <c r="B139" s="12"/>
      <c r="C139" s="9" t="s">
        <v>427</v>
      </c>
      <c r="D139" s="9" t="s">
        <v>428</v>
      </c>
      <c r="E139" s="9" t="s">
        <v>429</v>
      </c>
      <c r="F139" s="9" t="s">
        <v>15</v>
      </c>
      <c r="G139" s="9" t="s">
        <v>1230</v>
      </c>
      <c r="H139" s="9" t="s">
        <v>70</v>
      </c>
      <c r="I139" s="3" t="s">
        <v>905</v>
      </c>
      <c r="J139" s="13" t="s">
        <v>1231</v>
      </c>
      <c r="K139" s="14" t="s">
        <v>1232</v>
      </c>
      <c r="L139" s="17">
        <f t="shared" si="7"/>
        <v>1.606481481481481E-2</v>
      </c>
      <c r="M139">
        <f t="shared" si="8"/>
        <v>18</v>
      </c>
    </row>
    <row r="140" spans="1:13" x14ac:dyDescent="0.25">
      <c r="A140" s="11"/>
      <c r="B140" s="12"/>
      <c r="C140" s="9" t="s">
        <v>433</v>
      </c>
      <c r="D140" s="9" t="s">
        <v>434</v>
      </c>
      <c r="E140" s="9" t="s">
        <v>435</v>
      </c>
      <c r="F140" s="9" t="s">
        <v>15</v>
      </c>
      <c r="G140" s="10" t="s">
        <v>12</v>
      </c>
      <c r="H140" s="5"/>
      <c r="I140" s="6"/>
      <c r="J140" s="7"/>
      <c r="K140" s="8"/>
    </row>
    <row r="141" spans="1:13" x14ac:dyDescent="0.25">
      <c r="A141" s="11"/>
      <c r="B141" s="12"/>
      <c r="C141" s="12"/>
      <c r="D141" s="12"/>
      <c r="E141" s="12"/>
      <c r="F141" s="12"/>
      <c r="G141" s="9" t="s">
        <v>1233</v>
      </c>
      <c r="H141" s="9" t="s">
        <v>70</v>
      </c>
      <c r="I141" s="3" t="s">
        <v>905</v>
      </c>
      <c r="J141" s="13" t="s">
        <v>1234</v>
      </c>
      <c r="K141" s="14" t="s">
        <v>1235</v>
      </c>
      <c r="L141" s="17">
        <f t="shared" si="7"/>
        <v>1.7025462962962978E-2</v>
      </c>
      <c r="M141">
        <f t="shared" si="8"/>
        <v>7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1236</v>
      </c>
      <c r="H142" s="9" t="s">
        <v>1237</v>
      </c>
      <c r="I142" s="3" t="s">
        <v>905</v>
      </c>
      <c r="J142" s="13" t="s">
        <v>1238</v>
      </c>
      <c r="K142" s="14" t="s">
        <v>1239</v>
      </c>
      <c r="L142" s="17">
        <f t="shared" si="7"/>
        <v>1.9375000000000031E-2</v>
      </c>
      <c r="M142">
        <f t="shared" si="8"/>
        <v>10</v>
      </c>
    </row>
    <row r="143" spans="1:13" x14ac:dyDescent="0.25">
      <c r="A143" s="11"/>
      <c r="B143" s="12"/>
      <c r="C143" s="12"/>
      <c r="D143" s="12"/>
      <c r="E143" s="12"/>
      <c r="F143" s="12"/>
      <c r="G143" s="9" t="s">
        <v>1240</v>
      </c>
      <c r="H143" s="9" t="s">
        <v>70</v>
      </c>
      <c r="I143" s="3" t="s">
        <v>905</v>
      </c>
      <c r="J143" s="13" t="s">
        <v>1241</v>
      </c>
      <c r="K143" s="14" t="s">
        <v>1242</v>
      </c>
      <c r="L143" s="17">
        <f t="shared" si="7"/>
        <v>2.19907407407407E-2</v>
      </c>
      <c r="M143">
        <f t="shared" si="8"/>
        <v>12</v>
      </c>
    </row>
    <row r="144" spans="1:13" x14ac:dyDescent="0.25">
      <c r="A144" s="3" t="s">
        <v>445</v>
      </c>
      <c r="B144" s="9" t="s">
        <v>446</v>
      </c>
      <c r="C144" s="10" t="s">
        <v>12</v>
      </c>
      <c r="D144" s="5"/>
      <c r="E144" s="5"/>
      <c r="F144" s="5"/>
      <c r="G144" s="5"/>
      <c r="H144" s="5"/>
      <c r="I144" s="6"/>
      <c r="J144" s="7"/>
      <c r="K144" s="8"/>
    </row>
    <row r="145" spans="1:13" x14ac:dyDescent="0.25">
      <c r="A145" s="11"/>
      <c r="B145" s="12"/>
      <c r="C145" s="9" t="s">
        <v>841</v>
      </c>
      <c r="D145" s="9" t="s">
        <v>842</v>
      </c>
      <c r="E145" s="9" t="s">
        <v>1243</v>
      </c>
      <c r="F145" s="9" t="s">
        <v>15</v>
      </c>
      <c r="G145" s="9" t="s">
        <v>1244</v>
      </c>
      <c r="H145" s="9" t="s">
        <v>17</v>
      </c>
      <c r="I145" s="3" t="s">
        <v>905</v>
      </c>
      <c r="J145" s="13" t="s">
        <v>1245</v>
      </c>
      <c r="K145" s="14" t="s">
        <v>1246</v>
      </c>
      <c r="L145" s="17">
        <f t="shared" si="7"/>
        <v>1.6250000000000098E-2</v>
      </c>
      <c r="M145">
        <f t="shared" si="8"/>
        <v>20</v>
      </c>
    </row>
    <row r="146" spans="1:13" x14ac:dyDescent="0.25">
      <c r="A146" s="11"/>
      <c r="B146" s="12"/>
      <c r="C146" s="9" t="s">
        <v>447</v>
      </c>
      <c r="D146" s="9" t="s">
        <v>448</v>
      </c>
      <c r="E146" s="9" t="s">
        <v>449</v>
      </c>
      <c r="F146" s="9" t="s">
        <v>15</v>
      </c>
      <c r="G146" s="9" t="s">
        <v>1247</v>
      </c>
      <c r="H146" s="9" t="s">
        <v>17</v>
      </c>
      <c r="I146" s="3" t="s">
        <v>905</v>
      </c>
      <c r="J146" s="13" t="s">
        <v>1248</v>
      </c>
      <c r="K146" s="14" t="s">
        <v>1249</v>
      </c>
      <c r="L146" s="17">
        <f t="shared" si="7"/>
        <v>1.4444444444444482E-2</v>
      </c>
      <c r="M146">
        <f t="shared" si="8"/>
        <v>19</v>
      </c>
    </row>
    <row r="147" spans="1:13" x14ac:dyDescent="0.25">
      <c r="A147" s="11"/>
      <c r="B147" s="12"/>
      <c r="C147" s="9" t="s">
        <v>453</v>
      </c>
      <c r="D147" s="9" t="s">
        <v>454</v>
      </c>
      <c r="E147" s="9" t="s">
        <v>455</v>
      </c>
      <c r="F147" s="9" t="s">
        <v>15</v>
      </c>
      <c r="G147" s="10" t="s">
        <v>12</v>
      </c>
      <c r="H147" s="5"/>
      <c r="I147" s="6"/>
      <c r="J147" s="7"/>
      <c r="K147" s="8"/>
    </row>
    <row r="148" spans="1:13" x14ac:dyDescent="0.25">
      <c r="A148" s="11"/>
      <c r="B148" s="12"/>
      <c r="C148" s="12"/>
      <c r="D148" s="12"/>
      <c r="E148" s="12"/>
      <c r="F148" s="12"/>
      <c r="G148" s="9" t="s">
        <v>1250</v>
      </c>
      <c r="H148" s="9" t="s">
        <v>17</v>
      </c>
      <c r="I148" s="3" t="s">
        <v>905</v>
      </c>
      <c r="J148" s="13" t="s">
        <v>1251</v>
      </c>
      <c r="K148" s="14" t="s">
        <v>1252</v>
      </c>
      <c r="L148" s="17">
        <f t="shared" si="7"/>
        <v>1.4039351851851845E-2</v>
      </c>
      <c r="M148">
        <f t="shared" si="8"/>
        <v>7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1253</v>
      </c>
      <c r="H149" s="9" t="s">
        <v>17</v>
      </c>
      <c r="I149" s="3" t="s">
        <v>905</v>
      </c>
      <c r="J149" s="13" t="s">
        <v>1254</v>
      </c>
      <c r="K149" s="14" t="s">
        <v>1255</v>
      </c>
      <c r="L149" s="17">
        <f t="shared" si="7"/>
        <v>3.5532407407407374E-2</v>
      </c>
      <c r="M149">
        <f t="shared" si="8"/>
        <v>8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1256</v>
      </c>
      <c r="H150" s="9" t="s">
        <v>17</v>
      </c>
      <c r="I150" s="3" t="s">
        <v>905</v>
      </c>
      <c r="J150" s="13" t="s">
        <v>1257</v>
      </c>
      <c r="K150" s="14" t="s">
        <v>1258</v>
      </c>
      <c r="L150" s="17">
        <f t="shared" si="7"/>
        <v>1.8553240740740828E-2</v>
      </c>
      <c r="M150">
        <f t="shared" si="8"/>
        <v>10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1259</v>
      </c>
      <c r="H151" s="9" t="s">
        <v>17</v>
      </c>
      <c r="I151" s="3" t="s">
        <v>905</v>
      </c>
      <c r="J151" s="13" t="s">
        <v>1260</v>
      </c>
      <c r="K151" s="14" t="s">
        <v>1261</v>
      </c>
      <c r="L151" s="17">
        <f t="shared" si="7"/>
        <v>3.5520833333333279E-2</v>
      </c>
      <c r="M151">
        <f t="shared" si="8"/>
        <v>11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1262</v>
      </c>
      <c r="H152" s="9" t="s">
        <v>17</v>
      </c>
      <c r="I152" s="3" t="s">
        <v>905</v>
      </c>
      <c r="J152" s="13" t="s">
        <v>1263</v>
      </c>
      <c r="K152" s="14" t="s">
        <v>1264</v>
      </c>
      <c r="L152" s="17">
        <f t="shared" si="7"/>
        <v>1.6516203703703658E-2</v>
      </c>
      <c r="M152">
        <f t="shared" si="8"/>
        <v>13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1265</v>
      </c>
      <c r="H153" s="9" t="s">
        <v>17</v>
      </c>
      <c r="I153" s="3" t="s">
        <v>905</v>
      </c>
      <c r="J153" s="13" t="s">
        <v>1266</v>
      </c>
      <c r="K153" s="14" t="s">
        <v>1267</v>
      </c>
      <c r="L153" s="17">
        <f t="shared" si="7"/>
        <v>2.5208333333333277E-2</v>
      </c>
      <c r="M153">
        <f t="shared" si="8"/>
        <v>15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1268</v>
      </c>
      <c r="H154" s="9" t="s">
        <v>17</v>
      </c>
      <c r="I154" s="3" t="s">
        <v>905</v>
      </c>
      <c r="J154" s="13" t="s">
        <v>1269</v>
      </c>
      <c r="K154" s="14" t="s">
        <v>1270</v>
      </c>
      <c r="L154" s="17">
        <f t="shared" si="7"/>
        <v>1.9837962962962807E-2</v>
      </c>
      <c r="M154">
        <f t="shared" si="8"/>
        <v>17</v>
      </c>
    </row>
    <row r="155" spans="1:13" x14ac:dyDescent="0.25">
      <c r="A155" s="11"/>
      <c r="B155" s="12"/>
      <c r="C155" s="9" t="s">
        <v>895</v>
      </c>
      <c r="D155" s="9" t="s">
        <v>896</v>
      </c>
      <c r="E155" s="9" t="s">
        <v>897</v>
      </c>
      <c r="F155" s="9" t="s">
        <v>15</v>
      </c>
      <c r="G155" s="9" t="s">
        <v>1271</v>
      </c>
      <c r="H155" s="9" t="s">
        <v>17</v>
      </c>
      <c r="I155" s="3" t="s">
        <v>905</v>
      </c>
      <c r="J155" s="13" t="s">
        <v>1272</v>
      </c>
      <c r="K155" s="14" t="s">
        <v>1273</v>
      </c>
      <c r="L155" s="17">
        <f t="shared" si="7"/>
        <v>3.2175925925925941E-2</v>
      </c>
      <c r="M155">
        <f t="shared" si="8"/>
        <v>9</v>
      </c>
    </row>
    <row r="156" spans="1:13" x14ac:dyDescent="0.25">
      <c r="A156" s="11"/>
      <c r="B156" s="11"/>
      <c r="C156" s="3" t="s">
        <v>433</v>
      </c>
      <c r="D156" s="3" t="s">
        <v>434</v>
      </c>
      <c r="E156" s="3" t="s">
        <v>435</v>
      </c>
      <c r="F156" s="3" t="s">
        <v>15</v>
      </c>
      <c r="G156" s="3" t="s">
        <v>1274</v>
      </c>
      <c r="H156" s="3" t="s">
        <v>17</v>
      </c>
      <c r="I156" s="3" t="s">
        <v>905</v>
      </c>
      <c r="J156" s="15" t="s">
        <v>1275</v>
      </c>
      <c r="K156" s="16" t="s">
        <v>1276</v>
      </c>
      <c r="L156" s="17">
        <f t="shared" si="7"/>
        <v>1.1261574074074077E-2</v>
      </c>
      <c r="M156">
        <f t="shared" si="8"/>
        <v>6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Mon, Mar 28, 2022</vt:lpstr>
      <vt:lpstr>Tue, Mar 29, 2022</vt:lpstr>
      <vt:lpstr>Wed, Mar 30, 2022</vt:lpstr>
      <vt:lpstr>Thu, Mar 31st, 2022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2022-03-31T17:14:15Z</dcterms:created>
  <dcterms:modified xsi:type="dcterms:W3CDTF">2022-03-31T17:51:50Z</dcterms:modified>
</cp:coreProperties>
</file>