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1200" windowWidth="28800" windowHeight="12285" firstSheet="3" activeTab="7"/>
  </bookViews>
  <sheets>
    <sheet name="Mon, Apr 11th, 2022" sheetId="1" r:id="rId1"/>
    <sheet name="Tue, Apr 12th, 2022" sheetId="2" r:id="rId2"/>
    <sheet name="Wed, Apr 13th, 2022" sheetId="3" r:id="rId3"/>
    <sheet name="Thu, Apr 14th, 2022" sheetId="4" r:id="rId4"/>
    <sheet name="Fri, Apr 15th, 2022" sheetId="5" r:id="rId5"/>
    <sheet name="Sat, Apr 16th, 2022" sheetId="6" r:id="rId6"/>
    <sheet name="Sun, Apr 17th, 2022" sheetId="7" r:id="rId7"/>
    <sheet name="Week 15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1" i="8"/>
  <c r="M12" i="8"/>
  <c r="M13" i="8"/>
  <c r="M14" i="8"/>
  <c r="M15" i="8"/>
  <c r="M16" i="8"/>
  <c r="M17" i="8"/>
  <c r="M19" i="8"/>
  <c r="M20" i="8"/>
  <c r="M21" i="8"/>
  <c r="M22" i="8"/>
  <c r="M23" i="8"/>
  <c r="M24" i="8"/>
  <c r="M25" i="8"/>
  <c r="M26" i="8"/>
  <c r="M27" i="8"/>
  <c r="M28" i="8"/>
  <c r="M29" i="8"/>
  <c r="M30" i="8"/>
  <c r="M32" i="8"/>
  <c r="M33" i="8"/>
  <c r="M34" i="8"/>
  <c r="M35" i="8"/>
  <c r="M36" i="8"/>
  <c r="M37" i="8"/>
  <c r="M38" i="8"/>
  <c r="M39" i="8"/>
  <c r="M41" i="8"/>
  <c r="M42" i="8"/>
  <c r="M43" i="8"/>
  <c r="M45" i="8"/>
  <c r="M47" i="8"/>
  <c r="M48" i="8"/>
  <c r="M49" i="8"/>
  <c r="M50" i="8"/>
  <c r="M51" i="8"/>
  <c r="M53" i="8"/>
  <c r="M54" i="8"/>
  <c r="M55" i="8"/>
  <c r="M56" i="8"/>
  <c r="M57" i="8"/>
  <c r="M58" i="8"/>
  <c r="M61" i="8"/>
  <c r="M62" i="8"/>
  <c r="M63" i="8"/>
  <c r="M64" i="8"/>
  <c r="M65" i="8"/>
  <c r="M67" i="8"/>
  <c r="M68" i="8"/>
  <c r="M69" i="8"/>
  <c r="M71" i="8"/>
  <c r="M72" i="8"/>
  <c r="M73" i="8"/>
  <c r="M74" i="8"/>
  <c r="M75" i="8"/>
  <c r="M76" i="8"/>
  <c r="M77" i="8"/>
  <c r="M79" i="8"/>
  <c r="M80" i="8"/>
  <c r="M81" i="8"/>
  <c r="M83" i="8"/>
  <c r="M84" i="8"/>
  <c r="M85" i="8"/>
  <c r="M87" i="8"/>
  <c r="M88" i="8"/>
  <c r="M89" i="8"/>
  <c r="M90" i="8"/>
  <c r="M93" i="8"/>
  <c r="M94" i="8"/>
  <c r="M95" i="8"/>
  <c r="M96" i="8"/>
  <c r="M97" i="8"/>
  <c r="M98" i="8"/>
  <c r="M99" i="8"/>
  <c r="M101" i="8"/>
  <c r="M102" i="8"/>
  <c r="M103" i="8"/>
  <c r="M105" i="8"/>
  <c r="M106" i="8"/>
  <c r="M107" i="8"/>
  <c r="M108" i="8"/>
  <c r="M109" i="8"/>
  <c r="M110" i="8"/>
  <c r="M111" i="8"/>
  <c r="M113" i="8"/>
  <c r="M114" i="8"/>
  <c r="M115" i="8"/>
  <c r="M116" i="8"/>
  <c r="M117" i="8"/>
  <c r="M118" i="8"/>
  <c r="M119" i="8"/>
  <c r="M120" i="8"/>
  <c r="M122" i="8"/>
  <c r="M123" i="8"/>
  <c r="M124" i="8"/>
  <c r="M125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6" i="8"/>
  <c r="M207" i="8"/>
  <c r="M208" i="8"/>
  <c r="M209" i="8"/>
  <c r="M211" i="8"/>
  <c r="M212" i="8"/>
  <c r="M213" i="8"/>
  <c r="M214" i="8"/>
  <c r="M215" i="8"/>
  <c r="M216" i="8"/>
  <c r="M218" i="8"/>
  <c r="M219" i="8"/>
  <c r="M222" i="8"/>
  <c r="M223" i="8"/>
  <c r="M224" i="8"/>
  <c r="M225" i="8"/>
  <c r="M226" i="8"/>
  <c r="M227" i="8"/>
  <c r="M229" i="8"/>
  <c r="M230" i="8"/>
  <c r="M233" i="8"/>
  <c r="M234" i="8"/>
  <c r="M235" i="8"/>
  <c r="M236" i="8"/>
  <c r="M237" i="8"/>
  <c r="M238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6" i="8"/>
  <c r="M257" i="8"/>
  <c r="M258" i="8"/>
  <c r="M259" i="8"/>
  <c r="M261" i="8"/>
  <c r="M262" i="8"/>
  <c r="M263" i="8"/>
  <c r="M266" i="8"/>
  <c r="M267" i="8"/>
  <c r="M268" i="8"/>
  <c r="M270" i="8"/>
  <c r="M271" i="8"/>
  <c r="M272" i="8"/>
  <c r="M273" i="8"/>
  <c r="M274" i="8"/>
  <c r="M275" i="8"/>
  <c r="M277" i="8"/>
  <c r="M278" i="8"/>
  <c r="M279" i="8"/>
  <c r="M280" i="8"/>
  <c r="M282" i="8"/>
  <c r="M283" i="8"/>
  <c r="M284" i="8"/>
  <c r="M286" i="8"/>
  <c r="M287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5" i="8"/>
  <c r="M426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8" i="8"/>
  <c r="M449" i="8"/>
  <c r="M450" i="8"/>
  <c r="M451" i="8"/>
  <c r="M452" i="8"/>
  <c r="M453" i="8"/>
  <c r="M454" i="8"/>
  <c r="M455" i="8"/>
  <c r="M456" i="8"/>
  <c r="M457" i="8"/>
  <c r="M459" i="8"/>
  <c r="M460" i="8"/>
  <c r="M461" i="8"/>
  <c r="M462" i="8"/>
  <c r="M463" i="8"/>
  <c r="M464" i="8"/>
  <c r="M465" i="8"/>
  <c r="M466" i="8"/>
  <c r="M467" i="8"/>
  <c r="M468" i="8"/>
  <c r="M469" i="8"/>
  <c r="M471" i="8"/>
  <c r="M472" i="8"/>
  <c r="M473" i="8"/>
  <c r="M474" i="8"/>
  <c r="M476" i="8"/>
  <c r="M477" i="8"/>
  <c r="M478" i="8"/>
  <c r="M479" i="8"/>
  <c r="M481" i="8"/>
  <c r="M482" i="8"/>
  <c r="M483" i="8"/>
  <c r="M484" i="8"/>
  <c r="M485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5" i="8"/>
  <c r="M516" i="8"/>
  <c r="M517" i="8"/>
  <c r="M518" i="8"/>
  <c r="M519" i="8"/>
  <c r="M520" i="8"/>
  <c r="M522" i="8"/>
  <c r="M523" i="8"/>
  <c r="M524" i="8"/>
  <c r="M525" i="8"/>
  <c r="M526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5" i="8"/>
  <c r="M547" i="8"/>
  <c r="M548" i="8"/>
  <c r="M550" i="8"/>
  <c r="M551" i="8"/>
  <c r="M553" i="8"/>
  <c r="M554" i="8"/>
  <c r="M556" i="8"/>
  <c r="M557" i="8"/>
  <c r="M558" i="8"/>
  <c r="M559" i="8"/>
  <c r="M560" i="8"/>
  <c r="M561" i="8"/>
  <c r="M562" i="8"/>
  <c r="M563" i="8"/>
  <c r="M565" i="8"/>
  <c r="M566" i="8"/>
  <c r="M567" i="8"/>
  <c r="M568" i="8"/>
  <c r="M570" i="8"/>
  <c r="M571" i="8"/>
  <c r="M573" i="8"/>
  <c r="M574" i="8"/>
  <c r="M575" i="8"/>
  <c r="M576" i="8"/>
  <c r="M578" i="8"/>
  <c r="M579" i="8"/>
  <c r="M580" i="8"/>
  <c r="M581" i="8"/>
  <c r="M583" i="8"/>
  <c r="M584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1" i="8"/>
  <c r="N12" i="8"/>
  <c r="N13" i="8"/>
  <c r="N14" i="8"/>
  <c r="N15" i="8"/>
  <c r="N16" i="8"/>
  <c r="N17" i="8"/>
  <c r="N19" i="8"/>
  <c r="N20" i="8"/>
  <c r="N21" i="8"/>
  <c r="N22" i="8"/>
  <c r="N23" i="8"/>
  <c r="N24" i="8"/>
  <c r="N25" i="8"/>
  <c r="N26" i="8"/>
  <c r="N27" i="8"/>
  <c r="N28" i="8"/>
  <c r="N29" i="8"/>
  <c r="N30" i="8"/>
  <c r="N32" i="8"/>
  <c r="N33" i="8"/>
  <c r="N34" i="8"/>
  <c r="N35" i="8"/>
  <c r="N36" i="8"/>
  <c r="N37" i="8"/>
  <c r="N38" i="8"/>
  <c r="N39" i="8"/>
  <c r="N41" i="8"/>
  <c r="N42" i="8"/>
  <c r="N43" i="8"/>
  <c r="N45" i="8"/>
  <c r="N47" i="8"/>
  <c r="N48" i="8"/>
  <c r="N49" i="8"/>
  <c r="N50" i="8"/>
  <c r="N51" i="8"/>
  <c r="N54" i="8"/>
  <c r="N55" i="8"/>
  <c r="N56" i="8"/>
  <c r="N57" i="8"/>
  <c r="N58" i="8"/>
  <c r="N61" i="8"/>
  <c r="N62" i="8"/>
  <c r="N63" i="8"/>
  <c r="N64" i="8"/>
  <c r="N65" i="8"/>
  <c r="N67" i="8"/>
  <c r="N68" i="8"/>
  <c r="N69" i="8"/>
  <c r="N71" i="8"/>
  <c r="N72" i="8"/>
  <c r="N73" i="8"/>
  <c r="N74" i="8"/>
  <c r="N75" i="8"/>
  <c r="N76" i="8"/>
  <c r="N77" i="8"/>
  <c r="N79" i="8"/>
  <c r="N80" i="8"/>
  <c r="N81" i="8"/>
  <c r="N83" i="8"/>
  <c r="N84" i="8"/>
  <c r="N85" i="8"/>
  <c r="N87" i="8"/>
  <c r="N88" i="8"/>
  <c r="N89" i="8"/>
  <c r="N90" i="8"/>
  <c r="N93" i="8"/>
  <c r="N94" i="8"/>
  <c r="N95" i="8"/>
  <c r="N96" i="8"/>
  <c r="N97" i="8"/>
  <c r="N98" i="8"/>
  <c r="N99" i="8"/>
  <c r="N101" i="8"/>
  <c r="N102" i="8"/>
  <c r="N103" i="8"/>
  <c r="N105" i="8"/>
  <c r="N106" i="8"/>
  <c r="N107" i="8"/>
  <c r="N108" i="8"/>
  <c r="N109" i="8"/>
  <c r="N110" i="8"/>
  <c r="N111" i="8"/>
  <c r="N113" i="8"/>
  <c r="N114" i="8"/>
  <c r="N115" i="8"/>
  <c r="N116" i="8"/>
  <c r="N117" i="8"/>
  <c r="N118" i="8"/>
  <c r="N119" i="8"/>
  <c r="N120" i="8"/>
  <c r="N122" i="8"/>
  <c r="N123" i="8"/>
  <c r="N124" i="8"/>
  <c r="N125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5" i="8"/>
  <c r="N156" i="8"/>
  <c r="N157" i="8"/>
  <c r="N158" i="8"/>
  <c r="N159" i="8"/>
  <c r="N160" i="8"/>
  <c r="N161" i="8"/>
  <c r="N163" i="8"/>
  <c r="N164" i="8"/>
  <c r="N165" i="8"/>
  <c r="N166" i="8"/>
  <c r="N167" i="8"/>
  <c r="N168" i="8"/>
  <c r="N169" i="8"/>
  <c r="N170" i="8"/>
  <c r="N171" i="8"/>
  <c r="N172" i="8"/>
  <c r="N173" i="8"/>
  <c r="N175" i="8"/>
  <c r="N176" i="8"/>
  <c r="N177" i="8"/>
  <c r="N178" i="8"/>
  <c r="N180" i="8"/>
  <c r="N181" i="8"/>
  <c r="N182" i="8"/>
  <c r="N183" i="8"/>
  <c r="N184" i="8"/>
  <c r="N185" i="8"/>
  <c r="N186" i="8"/>
  <c r="N187" i="8"/>
  <c r="N188" i="8"/>
  <c r="N189" i="8"/>
  <c r="N190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6" i="8"/>
  <c r="N207" i="8"/>
  <c r="N208" i="8"/>
  <c r="N209" i="8"/>
  <c r="N211" i="8"/>
  <c r="N212" i="8"/>
  <c r="N213" i="8"/>
  <c r="N214" i="8"/>
  <c r="N215" i="8"/>
  <c r="N216" i="8"/>
  <c r="N218" i="8"/>
  <c r="N219" i="8"/>
  <c r="N222" i="8"/>
  <c r="N223" i="8"/>
  <c r="N224" i="8"/>
  <c r="N225" i="8"/>
  <c r="N226" i="8"/>
  <c r="N227" i="8"/>
  <c r="N229" i="8"/>
  <c r="N230" i="8"/>
  <c r="N233" i="8"/>
  <c r="N234" i="8"/>
  <c r="N235" i="8"/>
  <c r="N236" i="8"/>
  <c r="N237" i="8"/>
  <c r="N238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6" i="8"/>
  <c r="N257" i="8"/>
  <c r="N258" i="8"/>
  <c r="N259" i="8"/>
  <c r="N261" i="8"/>
  <c r="N262" i="8"/>
  <c r="N263" i="8"/>
  <c r="N266" i="8"/>
  <c r="N267" i="8"/>
  <c r="N268" i="8"/>
  <c r="N270" i="8"/>
  <c r="N271" i="8"/>
  <c r="N272" i="8"/>
  <c r="N273" i="8"/>
  <c r="N274" i="8"/>
  <c r="N275" i="8"/>
  <c r="N277" i="8"/>
  <c r="N279" i="8"/>
  <c r="N282" i="8"/>
  <c r="N283" i="8"/>
  <c r="N284" i="8"/>
  <c r="N286" i="8"/>
  <c r="N287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5" i="8"/>
  <c r="N426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8" i="8"/>
  <c r="N449" i="8"/>
  <c r="N450" i="8"/>
  <c r="N451" i="8"/>
  <c r="N452" i="8"/>
  <c r="N453" i="8"/>
  <c r="N454" i="8"/>
  <c r="N455" i="8"/>
  <c r="N456" i="8"/>
  <c r="N457" i="8"/>
  <c r="N459" i="8"/>
  <c r="N460" i="8"/>
  <c r="N461" i="8"/>
  <c r="N462" i="8"/>
  <c r="N463" i="8"/>
  <c r="N464" i="8"/>
  <c r="N465" i="8"/>
  <c r="N466" i="8"/>
  <c r="N467" i="8"/>
  <c r="N468" i="8"/>
  <c r="N469" i="8"/>
  <c r="N471" i="8"/>
  <c r="N472" i="8"/>
  <c r="N473" i="8"/>
  <c r="N474" i="8"/>
  <c r="N476" i="8"/>
  <c r="N477" i="8"/>
  <c r="N478" i="8"/>
  <c r="N479" i="8"/>
  <c r="N481" i="8"/>
  <c r="N482" i="8"/>
  <c r="N483" i="8"/>
  <c r="N484" i="8"/>
  <c r="N485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5" i="8"/>
  <c r="N516" i="8"/>
  <c r="N517" i="8"/>
  <c r="N518" i="8"/>
  <c r="N519" i="8"/>
  <c r="N520" i="8"/>
  <c r="N522" i="8"/>
  <c r="N523" i="8"/>
  <c r="N524" i="8"/>
  <c r="N525" i="8"/>
  <c r="N526" i="8"/>
  <c r="N528" i="8"/>
  <c r="N529" i="8"/>
  <c r="N531" i="8"/>
  <c r="N532" i="8"/>
  <c r="N533" i="8"/>
  <c r="N534" i="8"/>
  <c r="N535" i="8"/>
  <c r="N536" i="8"/>
  <c r="N537" i="8"/>
  <c r="N538" i="8"/>
  <c r="N539" i="8"/>
  <c r="N540" i="8"/>
  <c r="N542" i="8"/>
  <c r="N543" i="8"/>
  <c r="N545" i="8"/>
  <c r="N547" i="8"/>
  <c r="N548" i="8"/>
  <c r="N550" i="8"/>
  <c r="N551" i="8"/>
  <c r="N553" i="8"/>
  <c r="N554" i="8"/>
  <c r="N556" i="8"/>
  <c r="N557" i="8"/>
  <c r="N558" i="8"/>
  <c r="N559" i="8"/>
  <c r="N560" i="8"/>
  <c r="N561" i="8"/>
  <c r="N562" i="8"/>
  <c r="N563" i="8"/>
  <c r="N565" i="8"/>
  <c r="N566" i="8"/>
  <c r="N567" i="8"/>
  <c r="N568" i="8"/>
  <c r="N570" i="8"/>
  <c r="N571" i="8"/>
  <c r="N573" i="8"/>
  <c r="N574" i="8"/>
  <c r="N575" i="8"/>
  <c r="N576" i="8"/>
  <c r="N578" i="8"/>
  <c r="N579" i="8"/>
  <c r="N580" i="8"/>
  <c r="N581" i="8"/>
  <c r="N583" i="8"/>
  <c r="N584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11" i="7"/>
  <c r="R12" i="7"/>
  <c r="R14" i="7"/>
  <c r="R19" i="7"/>
  <c r="R21" i="7"/>
  <c r="R22" i="7"/>
  <c r="L3" i="7"/>
  <c r="L5" i="7"/>
  <c r="L6" i="7"/>
  <c r="L9" i="7"/>
  <c r="L10" i="7"/>
  <c r="L11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M9" i="7"/>
  <c r="M10" i="7"/>
  <c r="M11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R4" i="6"/>
  <c r="R14" i="6"/>
  <c r="R2" i="6"/>
  <c r="L3" i="6"/>
  <c r="L5" i="6"/>
  <c r="L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5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3" i="5"/>
  <c r="R4" i="5"/>
  <c r="R6" i="5"/>
  <c r="R7" i="5"/>
  <c r="R8" i="5"/>
  <c r="R9" i="5"/>
  <c r="R10" i="5"/>
  <c r="R11" i="5"/>
  <c r="R12" i="5"/>
  <c r="R13" i="5"/>
  <c r="R14" i="5"/>
  <c r="R16" i="5"/>
  <c r="R17" i="5"/>
  <c r="R20" i="5"/>
  <c r="R23" i="5"/>
  <c r="R24" i="5"/>
  <c r="L4" i="5"/>
  <c r="L6" i="5"/>
  <c r="L7" i="5"/>
  <c r="L8" i="5"/>
  <c r="L11" i="5"/>
  <c r="L12" i="5"/>
  <c r="L13" i="5"/>
  <c r="L14" i="5"/>
  <c r="L15" i="5"/>
  <c r="L19" i="5"/>
  <c r="L20" i="5"/>
  <c r="L22" i="5"/>
  <c r="L23" i="5"/>
  <c r="L24" i="5"/>
  <c r="L25" i="5"/>
  <c r="L26" i="5"/>
  <c r="L27" i="5"/>
  <c r="L29" i="5"/>
  <c r="L31" i="5"/>
  <c r="L32" i="5"/>
  <c r="L33" i="5"/>
  <c r="L34" i="5"/>
  <c r="L35" i="5"/>
  <c r="L36" i="5"/>
  <c r="L37" i="5"/>
  <c r="L41" i="5"/>
  <c r="L42" i="5"/>
  <c r="L44" i="5"/>
  <c r="L45" i="5"/>
  <c r="L46" i="5"/>
  <c r="L47" i="5"/>
  <c r="L48" i="5"/>
  <c r="L49" i="5"/>
  <c r="L51" i="5"/>
  <c r="L53" i="5"/>
  <c r="L54" i="5"/>
  <c r="L56" i="5"/>
  <c r="L57" i="5"/>
  <c r="L58" i="5"/>
  <c r="L59" i="5"/>
  <c r="L60" i="5"/>
  <c r="L62" i="5"/>
  <c r="L63" i="5"/>
  <c r="L64" i="5"/>
  <c r="L65" i="5"/>
  <c r="L67" i="5"/>
  <c r="L68" i="5"/>
  <c r="L6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6" i="5"/>
  <c r="M7" i="5"/>
  <c r="M8" i="5"/>
  <c r="M11" i="5"/>
  <c r="M12" i="5"/>
  <c r="M13" i="5"/>
  <c r="M14" i="5"/>
  <c r="M15" i="5"/>
  <c r="M19" i="5"/>
  <c r="M20" i="5"/>
  <c r="M22" i="5"/>
  <c r="M23" i="5"/>
  <c r="M24" i="5"/>
  <c r="M25" i="5"/>
  <c r="M26" i="5"/>
  <c r="M27" i="5"/>
  <c r="M29" i="5"/>
  <c r="M31" i="5"/>
  <c r="M32" i="5"/>
  <c r="M33" i="5"/>
  <c r="M34" i="5"/>
  <c r="M35" i="5"/>
  <c r="M36" i="5"/>
  <c r="M37" i="5"/>
  <c r="M41" i="5"/>
  <c r="M42" i="5"/>
  <c r="M44" i="5"/>
  <c r="M45" i="5"/>
  <c r="M46" i="5"/>
  <c r="M47" i="5"/>
  <c r="M48" i="5"/>
  <c r="M49" i="5"/>
  <c r="M51" i="5"/>
  <c r="M53" i="5"/>
  <c r="M54" i="5"/>
  <c r="M56" i="5"/>
  <c r="M57" i="5"/>
  <c r="M58" i="5"/>
  <c r="M59" i="5"/>
  <c r="M60" i="5"/>
  <c r="M62" i="5"/>
  <c r="M63" i="5"/>
  <c r="M64" i="5"/>
  <c r="M65" i="5"/>
  <c r="M68" i="5"/>
  <c r="M69" i="5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21" i="4"/>
  <c r="R22" i="4"/>
  <c r="R24" i="4"/>
  <c r="R25" i="4"/>
  <c r="L5" i="4"/>
  <c r="L6" i="4"/>
  <c r="L8" i="4"/>
  <c r="L9" i="4"/>
  <c r="L10" i="4"/>
  <c r="L11" i="4"/>
  <c r="L12" i="4"/>
  <c r="L13" i="4"/>
  <c r="L15" i="4"/>
  <c r="L17" i="4"/>
  <c r="L18" i="4"/>
  <c r="L19" i="4"/>
  <c r="L20" i="4"/>
  <c r="L21" i="4"/>
  <c r="L23" i="4"/>
  <c r="L24" i="4"/>
  <c r="L25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43" i="4"/>
  <c r="L45" i="4"/>
  <c r="L46" i="4"/>
  <c r="L47" i="4"/>
  <c r="L48" i="4"/>
  <c r="L49" i="4"/>
  <c r="L50" i="4"/>
  <c r="L51" i="4"/>
  <c r="L53" i="4"/>
  <c r="L54" i="4"/>
  <c r="L56" i="4"/>
  <c r="L57" i="4"/>
  <c r="L59" i="4"/>
  <c r="L60" i="4"/>
  <c r="L61" i="4"/>
  <c r="L62" i="4"/>
  <c r="L63" i="4"/>
  <c r="L64" i="4"/>
  <c r="L65" i="4"/>
  <c r="L68" i="4"/>
  <c r="L69" i="4"/>
  <c r="L70" i="4"/>
  <c r="L71" i="4"/>
  <c r="L73" i="4"/>
  <c r="L74" i="4"/>
  <c r="L75" i="4"/>
  <c r="L76" i="4"/>
  <c r="L78" i="4"/>
  <c r="L79" i="4"/>
  <c r="L80" i="4"/>
  <c r="L81" i="4"/>
  <c r="L82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1" i="4"/>
  <c r="L102" i="4"/>
  <c r="L103" i="4"/>
  <c r="L104" i="4"/>
  <c r="L105" i="4"/>
  <c r="L108" i="4"/>
  <c r="L109" i="4"/>
  <c r="L110" i="4"/>
  <c r="L111" i="4"/>
  <c r="L113" i="4"/>
  <c r="L114" i="4"/>
  <c r="L117" i="4"/>
  <c r="L118" i="4"/>
  <c r="L119" i="4"/>
  <c r="L120" i="4"/>
  <c r="L121" i="4"/>
  <c r="L122" i="4"/>
  <c r="L123" i="4"/>
  <c r="L125" i="4"/>
  <c r="L126" i="4"/>
  <c r="L127" i="4"/>
  <c r="L130" i="4"/>
  <c r="L131" i="4"/>
  <c r="L132" i="4"/>
  <c r="L133" i="4"/>
  <c r="L134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8" i="4"/>
  <c r="M9" i="4"/>
  <c r="M10" i="4"/>
  <c r="M11" i="4"/>
  <c r="M12" i="4"/>
  <c r="M13" i="4"/>
  <c r="M15" i="4"/>
  <c r="M17" i="4"/>
  <c r="M18" i="4"/>
  <c r="M19" i="4"/>
  <c r="M20" i="4"/>
  <c r="M21" i="4"/>
  <c r="M23" i="4"/>
  <c r="M24" i="4"/>
  <c r="M25" i="4"/>
  <c r="M30" i="4"/>
  <c r="M31" i="4"/>
  <c r="M32" i="4"/>
  <c r="M33" i="4"/>
  <c r="M34" i="4"/>
  <c r="M35" i="4"/>
  <c r="M36" i="4"/>
  <c r="M37" i="4"/>
  <c r="M38" i="4"/>
  <c r="M40" i="4"/>
  <c r="M41" i="4"/>
  <c r="M42" i="4"/>
  <c r="M43" i="4"/>
  <c r="M45" i="4"/>
  <c r="M46" i="4"/>
  <c r="M47" i="4"/>
  <c r="M48" i="4"/>
  <c r="M49" i="4"/>
  <c r="M50" i="4"/>
  <c r="M51" i="4"/>
  <c r="M53" i="4"/>
  <c r="M54" i="4"/>
  <c r="M56" i="4"/>
  <c r="M57" i="4"/>
  <c r="M59" i="4"/>
  <c r="M60" i="4"/>
  <c r="M61" i="4"/>
  <c r="M62" i="4"/>
  <c r="M64" i="4"/>
  <c r="M65" i="4"/>
  <c r="M68" i="4"/>
  <c r="M69" i="4"/>
  <c r="M70" i="4"/>
  <c r="M71" i="4"/>
  <c r="M73" i="4"/>
  <c r="M74" i="4"/>
  <c r="M75" i="4"/>
  <c r="M76" i="4"/>
  <c r="M78" i="4"/>
  <c r="M79" i="4"/>
  <c r="M80" i="4"/>
  <c r="M81" i="4"/>
  <c r="M82" i="4"/>
  <c r="M85" i="4"/>
  <c r="M86" i="4"/>
  <c r="M88" i="4"/>
  <c r="M89" i="4"/>
  <c r="M90" i="4"/>
  <c r="M91" i="4"/>
  <c r="M92" i="4"/>
  <c r="M93" i="4"/>
  <c r="M94" i="4"/>
  <c r="M95" i="4"/>
  <c r="M96" i="4"/>
  <c r="M97" i="4"/>
  <c r="M98" i="4"/>
  <c r="M99" i="4"/>
  <c r="M101" i="4"/>
  <c r="M102" i="4"/>
  <c r="M103" i="4"/>
  <c r="M104" i="4"/>
  <c r="M105" i="4"/>
  <c r="M108" i="4"/>
  <c r="M109" i="4"/>
  <c r="M110" i="4"/>
  <c r="M111" i="4"/>
  <c r="M113" i="4"/>
  <c r="M114" i="4"/>
  <c r="M117" i="4"/>
  <c r="M118" i="4"/>
  <c r="M119" i="4"/>
  <c r="M120" i="4"/>
  <c r="M121" i="4"/>
  <c r="M122" i="4"/>
  <c r="M123" i="4"/>
  <c r="M125" i="4"/>
  <c r="M126" i="4"/>
  <c r="M127" i="4"/>
  <c r="M130" i="4"/>
  <c r="M131" i="4"/>
  <c r="M132" i="4"/>
  <c r="M133" i="4"/>
  <c r="M134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9" i="3"/>
  <c r="R20" i="3"/>
  <c r="R21" i="3"/>
  <c r="R22" i="3"/>
  <c r="R23" i="3"/>
  <c r="R24" i="3"/>
  <c r="R25" i="3"/>
  <c r="L5" i="3"/>
  <c r="L6" i="3"/>
  <c r="L8" i="3"/>
  <c r="L9" i="3"/>
  <c r="L10" i="3"/>
  <c r="L12" i="3"/>
  <c r="L13" i="3"/>
  <c r="L14" i="3"/>
  <c r="L15" i="3"/>
  <c r="L16" i="3"/>
  <c r="L17" i="3"/>
  <c r="L18" i="3"/>
  <c r="L22" i="3"/>
  <c r="L23" i="3"/>
  <c r="L24" i="3"/>
  <c r="L25" i="3"/>
  <c r="L26" i="3"/>
  <c r="L27" i="3"/>
  <c r="L28" i="3"/>
  <c r="L29" i="3"/>
  <c r="L31" i="3"/>
  <c r="L32" i="3"/>
  <c r="L33" i="3"/>
  <c r="L35" i="3"/>
  <c r="L36" i="3"/>
  <c r="L37" i="3"/>
  <c r="L38" i="3"/>
  <c r="L39" i="3"/>
  <c r="L41" i="3"/>
  <c r="L42" i="3"/>
  <c r="L45" i="3"/>
  <c r="L46" i="3"/>
  <c r="L48" i="3"/>
  <c r="L49" i="3"/>
  <c r="L50" i="3"/>
  <c r="L51" i="3"/>
  <c r="L52" i="3"/>
  <c r="L53" i="3"/>
  <c r="L56" i="3"/>
  <c r="L57" i="3"/>
  <c r="L58" i="3"/>
  <c r="L59" i="3"/>
  <c r="L61" i="3"/>
  <c r="L62" i="3"/>
  <c r="L63" i="3"/>
  <c r="L64" i="3"/>
  <c r="L65" i="3"/>
  <c r="L66" i="3"/>
  <c r="L67" i="3"/>
  <c r="L69" i="3"/>
  <c r="L70" i="3"/>
  <c r="L71" i="3"/>
  <c r="L72" i="3"/>
  <c r="L73" i="3"/>
  <c r="L74" i="3"/>
  <c r="L77" i="3"/>
  <c r="L78" i="3"/>
  <c r="L79" i="3"/>
  <c r="L80" i="3"/>
  <c r="L81" i="3"/>
  <c r="L82" i="3"/>
  <c r="L84" i="3"/>
  <c r="L85" i="3"/>
  <c r="L86" i="3"/>
  <c r="L87" i="3"/>
  <c r="L88" i="3"/>
  <c r="L90" i="3"/>
  <c r="L91" i="3"/>
  <c r="L92" i="3"/>
  <c r="L93" i="3"/>
  <c r="L94" i="3"/>
  <c r="L95" i="3"/>
  <c r="L97" i="3"/>
  <c r="L99" i="3"/>
  <c r="L100" i="3"/>
  <c r="L101" i="3"/>
  <c r="L103" i="3"/>
  <c r="L104" i="3"/>
  <c r="L107" i="3"/>
  <c r="L108" i="3"/>
  <c r="L109" i="3"/>
  <c r="L111" i="3"/>
  <c r="L112" i="3"/>
  <c r="L113" i="3"/>
  <c r="L114" i="3"/>
  <c r="L116" i="3"/>
  <c r="L117" i="3"/>
  <c r="L118" i="3"/>
  <c r="L120" i="3"/>
  <c r="L121" i="3"/>
  <c r="L122" i="3"/>
  <c r="L123" i="3"/>
  <c r="L124" i="3"/>
  <c r="L126" i="3"/>
  <c r="L128" i="3"/>
  <c r="L129" i="3"/>
  <c r="L130" i="3"/>
  <c r="L131" i="3"/>
  <c r="L133" i="3"/>
  <c r="L134" i="3"/>
  <c r="L135" i="3"/>
  <c r="L136" i="3"/>
  <c r="L137" i="3"/>
  <c r="L140" i="3"/>
  <c r="L141" i="3"/>
  <c r="L142" i="3"/>
  <c r="L144" i="3"/>
  <c r="L145" i="3"/>
  <c r="L147" i="3"/>
  <c r="L14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8" i="3"/>
  <c r="M9" i="3"/>
  <c r="M10" i="3"/>
  <c r="M12" i="3"/>
  <c r="M13" i="3"/>
  <c r="M14" i="3"/>
  <c r="M15" i="3"/>
  <c r="M16" i="3"/>
  <c r="M17" i="3"/>
  <c r="M18" i="3"/>
  <c r="M23" i="3"/>
  <c r="M24" i="3"/>
  <c r="M25" i="3"/>
  <c r="M26" i="3"/>
  <c r="M27" i="3"/>
  <c r="M28" i="3"/>
  <c r="M29" i="3"/>
  <c r="M32" i="3"/>
  <c r="M33" i="3"/>
  <c r="M35" i="3"/>
  <c r="M36" i="3"/>
  <c r="M37" i="3"/>
  <c r="M38" i="3"/>
  <c r="M39" i="3"/>
  <c r="M41" i="3"/>
  <c r="M42" i="3"/>
  <c r="M45" i="3"/>
  <c r="M46" i="3"/>
  <c r="M48" i="3"/>
  <c r="M49" i="3"/>
  <c r="M50" i="3"/>
  <c r="M51" i="3"/>
  <c r="M52" i="3"/>
  <c r="M53" i="3"/>
  <c r="M56" i="3"/>
  <c r="M57" i="3"/>
  <c r="M58" i="3"/>
  <c r="M59" i="3"/>
  <c r="M61" i="3"/>
  <c r="M62" i="3"/>
  <c r="M63" i="3"/>
  <c r="M64" i="3"/>
  <c r="M65" i="3"/>
  <c r="M66" i="3"/>
  <c r="M67" i="3"/>
  <c r="M69" i="3"/>
  <c r="M70" i="3"/>
  <c r="M71" i="3"/>
  <c r="M72" i="3"/>
  <c r="M73" i="3"/>
  <c r="M74" i="3"/>
  <c r="M77" i="3"/>
  <c r="M78" i="3"/>
  <c r="M79" i="3"/>
  <c r="M80" i="3"/>
  <c r="M81" i="3"/>
  <c r="M82" i="3"/>
  <c r="M84" i="3"/>
  <c r="M85" i="3"/>
  <c r="M86" i="3"/>
  <c r="M87" i="3"/>
  <c r="M88" i="3"/>
  <c r="M90" i="3"/>
  <c r="M91" i="3"/>
  <c r="M92" i="3"/>
  <c r="M93" i="3"/>
  <c r="M94" i="3"/>
  <c r="M95" i="3"/>
  <c r="M97" i="3"/>
  <c r="M99" i="3"/>
  <c r="M100" i="3"/>
  <c r="M101" i="3"/>
  <c r="M103" i="3"/>
  <c r="M104" i="3"/>
  <c r="M107" i="3"/>
  <c r="M108" i="3"/>
  <c r="M109" i="3"/>
  <c r="M111" i="3"/>
  <c r="M112" i="3"/>
  <c r="M113" i="3"/>
  <c r="M114" i="3"/>
  <c r="M116" i="3"/>
  <c r="M117" i="3"/>
  <c r="M118" i="3"/>
  <c r="M120" i="3"/>
  <c r="M121" i="3"/>
  <c r="M122" i="3"/>
  <c r="M123" i="3"/>
  <c r="M124" i="3"/>
  <c r="M126" i="3"/>
  <c r="M128" i="3"/>
  <c r="M129" i="3"/>
  <c r="M130" i="3"/>
  <c r="M131" i="3"/>
  <c r="M133" i="3"/>
  <c r="M134" i="3"/>
  <c r="M135" i="3"/>
  <c r="M136" i="3"/>
  <c r="M137" i="3"/>
  <c r="M140" i="3"/>
  <c r="M141" i="3"/>
  <c r="M142" i="3"/>
  <c r="M144" i="3"/>
  <c r="M145" i="3"/>
  <c r="M147" i="3"/>
  <c r="M148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L4" i="2"/>
  <c r="L6" i="2"/>
  <c r="L7" i="2"/>
  <c r="L9" i="2"/>
  <c r="L10" i="2"/>
  <c r="L11" i="2"/>
  <c r="L12" i="2"/>
  <c r="L14" i="2"/>
  <c r="L15" i="2"/>
  <c r="L17" i="2"/>
  <c r="L18" i="2"/>
  <c r="L19" i="2"/>
  <c r="L21" i="2"/>
  <c r="L22" i="2"/>
  <c r="L23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1" i="2"/>
  <c r="L42" i="2"/>
  <c r="L44" i="2"/>
  <c r="L45" i="2"/>
  <c r="L46" i="2"/>
  <c r="L47" i="2"/>
  <c r="L48" i="2"/>
  <c r="L50" i="2"/>
  <c r="L51" i="2"/>
  <c r="L52" i="2"/>
  <c r="L53" i="2"/>
  <c r="L54" i="2"/>
  <c r="L56" i="2"/>
  <c r="L57" i="2"/>
  <c r="L59" i="2"/>
  <c r="L60" i="2"/>
  <c r="L61" i="2"/>
  <c r="L62" i="2"/>
  <c r="L65" i="2"/>
  <c r="L66" i="2"/>
  <c r="L67" i="2"/>
  <c r="L68" i="2"/>
  <c r="L69" i="2"/>
  <c r="L70" i="2"/>
  <c r="L71" i="2"/>
  <c r="L72" i="2"/>
  <c r="L73" i="2"/>
  <c r="L75" i="2"/>
  <c r="L76" i="2"/>
  <c r="L77" i="2"/>
  <c r="L78" i="2"/>
  <c r="L79" i="2"/>
  <c r="L80" i="2"/>
  <c r="L81" i="2"/>
  <c r="L82" i="2"/>
  <c r="L83" i="2"/>
  <c r="L84" i="2"/>
  <c r="L85" i="2"/>
  <c r="L86" i="2"/>
  <c r="L88" i="2"/>
  <c r="L89" i="2"/>
  <c r="L90" i="2"/>
  <c r="L91" i="2"/>
  <c r="L92" i="2"/>
  <c r="L93" i="2"/>
  <c r="L94" i="2"/>
  <c r="L97" i="2"/>
  <c r="L98" i="2"/>
  <c r="L99" i="2"/>
  <c r="L100" i="2"/>
  <c r="L101" i="2"/>
  <c r="L103" i="2"/>
  <c r="L104" i="2"/>
  <c r="L105" i="2"/>
  <c r="L106" i="2"/>
  <c r="L107" i="2"/>
  <c r="L108" i="2"/>
  <c r="L110" i="2"/>
  <c r="L111" i="2"/>
  <c r="L112" i="2"/>
  <c r="L113" i="2"/>
  <c r="L114" i="2"/>
  <c r="L117" i="2"/>
  <c r="L118" i="2"/>
  <c r="L120" i="2"/>
  <c r="L121" i="2"/>
  <c r="L122" i="2"/>
  <c r="L125" i="2"/>
  <c r="L126" i="2"/>
  <c r="L127" i="2"/>
  <c r="L129" i="2"/>
  <c r="L130" i="2"/>
  <c r="L131" i="2"/>
  <c r="L132" i="2"/>
  <c r="L133" i="2"/>
  <c r="L134" i="2"/>
  <c r="L136" i="2"/>
  <c r="L137" i="2"/>
  <c r="L138" i="2"/>
  <c r="L140" i="2"/>
  <c r="L141" i="2"/>
  <c r="L142" i="2"/>
  <c r="L143" i="2"/>
  <c r="L144" i="2"/>
  <c r="L146" i="2"/>
  <c r="L148" i="2"/>
  <c r="L149" i="2"/>
  <c r="L150" i="2"/>
  <c r="L152" i="2"/>
  <c r="L153" i="2"/>
  <c r="L154" i="2"/>
  <c r="L156" i="2"/>
  <c r="L157" i="2"/>
  <c r="L158" i="2"/>
  <c r="L160" i="2"/>
  <c r="L161" i="2"/>
  <c r="L162" i="2"/>
  <c r="L165" i="2"/>
  <c r="L166" i="2"/>
  <c r="L167" i="2"/>
  <c r="L168" i="2"/>
  <c r="L169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9" i="2"/>
  <c r="M10" i="2"/>
  <c r="M11" i="2"/>
  <c r="M12" i="2"/>
  <c r="M14" i="2"/>
  <c r="M15" i="2"/>
  <c r="M17" i="2"/>
  <c r="M18" i="2"/>
  <c r="M19" i="2"/>
  <c r="M21" i="2"/>
  <c r="M22" i="2"/>
  <c r="M23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1" i="2"/>
  <c r="M42" i="2"/>
  <c r="M44" i="2"/>
  <c r="M45" i="2"/>
  <c r="M46" i="2"/>
  <c r="M47" i="2"/>
  <c r="M48" i="2"/>
  <c r="M50" i="2"/>
  <c r="M51" i="2"/>
  <c r="M52" i="2"/>
  <c r="M53" i="2"/>
  <c r="M54" i="2"/>
  <c r="M56" i="2"/>
  <c r="M57" i="2"/>
  <c r="M59" i="2"/>
  <c r="M60" i="2"/>
  <c r="M61" i="2"/>
  <c r="M62" i="2"/>
  <c r="M65" i="2"/>
  <c r="M66" i="2"/>
  <c r="M67" i="2"/>
  <c r="M68" i="2"/>
  <c r="M69" i="2"/>
  <c r="M70" i="2"/>
  <c r="M71" i="2"/>
  <c r="M72" i="2"/>
  <c r="M73" i="2"/>
  <c r="M75" i="2"/>
  <c r="M76" i="2"/>
  <c r="M77" i="2"/>
  <c r="M78" i="2"/>
  <c r="M79" i="2"/>
  <c r="M80" i="2"/>
  <c r="M81" i="2"/>
  <c r="M82" i="2"/>
  <c r="M83" i="2"/>
  <c r="M84" i="2"/>
  <c r="M85" i="2"/>
  <c r="M86" i="2"/>
  <c r="M88" i="2"/>
  <c r="M89" i="2"/>
  <c r="M90" i="2"/>
  <c r="M91" i="2"/>
  <c r="M92" i="2"/>
  <c r="M93" i="2"/>
  <c r="M94" i="2"/>
  <c r="M97" i="2"/>
  <c r="M98" i="2"/>
  <c r="M99" i="2"/>
  <c r="M100" i="2"/>
  <c r="M101" i="2"/>
  <c r="M103" i="2"/>
  <c r="M104" i="2"/>
  <c r="M105" i="2"/>
  <c r="M106" i="2"/>
  <c r="M107" i="2"/>
  <c r="M108" i="2"/>
  <c r="M110" i="2"/>
  <c r="M111" i="2"/>
  <c r="M112" i="2"/>
  <c r="M113" i="2"/>
  <c r="M114" i="2"/>
  <c r="M117" i="2"/>
  <c r="M118" i="2"/>
  <c r="M120" i="2"/>
  <c r="M121" i="2"/>
  <c r="M122" i="2"/>
  <c r="M125" i="2"/>
  <c r="M126" i="2"/>
  <c r="M127" i="2"/>
  <c r="M129" i="2"/>
  <c r="M130" i="2"/>
  <c r="M131" i="2"/>
  <c r="M132" i="2"/>
  <c r="M133" i="2"/>
  <c r="M134" i="2"/>
  <c r="M136" i="2"/>
  <c r="M137" i="2"/>
  <c r="M138" i="2"/>
  <c r="M141" i="2"/>
  <c r="M142" i="2"/>
  <c r="M143" i="2"/>
  <c r="M144" i="2"/>
  <c r="M146" i="2"/>
  <c r="M148" i="2"/>
  <c r="M149" i="2"/>
  <c r="M150" i="2"/>
  <c r="M152" i="2"/>
  <c r="M153" i="2"/>
  <c r="M154" i="2"/>
  <c r="M156" i="2"/>
  <c r="M157" i="2"/>
  <c r="M158" i="2"/>
  <c r="M161" i="2"/>
  <c r="M162" i="2"/>
  <c r="M165" i="2"/>
  <c r="M166" i="2"/>
  <c r="M167" i="2"/>
  <c r="M168" i="2"/>
  <c r="M169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L4" i="1"/>
  <c r="L6" i="1"/>
  <c r="L7" i="1"/>
  <c r="L8" i="1"/>
  <c r="L9" i="1"/>
  <c r="L11" i="1"/>
  <c r="L12" i="1"/>
  <c r="L13" i="1"/>
  <c r="L14" i="1"/>
  <c r="L16" i="1"/>
  <c r="L18" i="1"/>
  <c r="L19" i="1"/>
  <c r="L22" i="1"/>
  <c r="L23" i="1"/>
  <c r="L24" i="1"/>
  <c r="L25" i="1"/>
  <c r="L26" i="1"/>
  <c r="L27" i="1"/>
  <c r="L29" i="1"/>
  <c r="L30" i="1"/>
  <c r="L31" i="1"/>
  <c r="L32" i="1"/>
  <c r="L34" i="1"/>
  <c r="L35" i="1"/>
  <c r="L36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6" i="1"/>
  <c r="L57" i="1"/>
  <c r="L58" i="1"/>
  <c r="L59" i="1"/>
  <c r="L60" i="1"/>
  <c r="L61" i="1"/>
  <c r="L64" i="1"/>
  <c r="L65" i="1"/>
  <c r="L66" i="1"/>
  <c r="L67" i="1"/>
  <c r="L69" i="1"/>
  <c r="L71" i="1"/>
  <c r="L72" i="1"/>
  <c r="L73" i="1"/>
  <c r="L74" i="1"/>
  <c r="L75" i="1"/>
  <c r="L76" i="1"/>
  <c r="L79" i="1"/>
  <c r="L80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9" i="1"/>
  <c r="L110" i="1"/>
  <c r="L111" i="1"/>
  <c r="L112" i="1"/>
  <c r="L115" i="1"/>
  <c r="L116" i="1"/>
  <c r="L117" i="1"/>
  <c r="L119" i="1"/>
  <c r="L120" i="1"/>
  <c r="L122" i="1"/>
  <c r="L123" i="1"/>
  <c r="L124" i="1"/>
  <c r="L126" i="1"/>
  <c r="L127" i="1"/>
  <c r="L128" i="1"/>
  <c r="L130" i="1"/>
  <c r="L131" i="1"/>
  <c r="L133" i="1"/>
  <c r="L134" i="1"/>
  <c r="L136" i="1"/>
  <c r="L137" i="1"/>
  <c r="L138" i="1"/>
  <c r="L139" i="1"/>
  <c r="L140" i="1"/>
  <c r="L141" i="1"/>
  <c r="L143" i="1"/>
  <c r="L144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4" i="1"/>
  <c r="M6" i="1"/>
  <c r="M7" i="1"/>
  <c r="M8" i="1"/>
  <c r="M9" i="1"/>
  <c r="M11" i="1"/>
  <c r="M12" i="1"/>
  <c r="M13" i="1"/>
  <c r="M14" i="1"/>
  <c r="M16" i="1"/>
  <c r="M18" i="1"/>
  <c r="M19" i="1"/>
  <c r="M22" i="1"/>
  <c r="M23" i="1"/>
  <c r="M24" i="1"/>
  <c r="M25" i="1"/>
  <c r="M26" i="1"/>
  <c r="M27" i="1"/>
  <c r="M29" i="1"/>
  <c r="M30" i="1"/>
  <c r="M31" i="1"/>
  <c r="M32" i="1"/>
  <c r="M34" i="1"/>
  <c r="M35" i="1"/>
  <c r="M36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6" i="1"/>
  <c r="M57" i="1"/>
  <c r="M58" i="1"/>
  <c r="M59" i="1"/>
  <c r="M60" i="1"/>
  <c r="M61" i="1"/>
  <c r="M64" i="1"/>
  <c r="M65" i="1"/>
  <c r="M66" i="1"/>
  <c r="M67" i="1"/>
  <c r="M69" i="1"/>
  <c r="M71" i="1"/>
  <c r="M72" i="1"/>
  <c r="M73" i="1"/>
  <c r="M74" i="1"/>
  <c r="M75" i="1"/>
  <c r="M76" i="1"/>
  <c r="M79" i="1"/>
  <c r="M80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2" i="1"/>
  <c r="M103" i="1"/>
  <c r="M104" i="1"/>
  <c r="M105" i="1"/>
  <c r="M106" i="1"/>
  <c r="M107" i="1"/>
  <c r="M109" i="1"/>
  <c r="M110" i="1"/>
  <c r="M111" i="1"/>
  <c r="M112" i="1"/>
  <c r="M115" i="1"/>
  <c r="M116" i="1"/>
  <c r="M117" i="1"/>
  <c r="M119" i="1"/>
  <c r="M120" i="1"/>
  <c r="M122" i="1"/>
  <c r="M123" i="1"/>
  <c r="M124" i="1"/>
  <c r="M126" i="1"/>
  <c r="M127" i="1"/>
  <c r="M128" i="1"/>
  <c r="M130" i="1"/>
  <c r="M131" i="1"/>
  <c r="M133" i="1"/>
  <c r="M134" i="1"/>
  <c r="M136" i="1"/>
  <c r="M137" i="1"/>
  <c r="M138" i="1"/>
  <c r="M139" i="1"/>
  <c r="M140" i="1"/>
  <c r="M141" i="1"/>
  <c r="M143" i="1"/>
  <c r="M144" i="1"/>
</calcChain>
</file>

<file path=xl/sharedStrings.xml><?xml version="1.0" encoding="utf-8"?>
<sst xmlns="http://schemas.openxmlformats.org/spreadsheetml/2006/main" count="7233" uniqueCount="1695">
  <si>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</si>
  <si>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</si>
  <si>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</si>
  <si>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</si>
  <si>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</si>
  <si>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</si>
  <si>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</si>
  <si>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</si>
  <si>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</si>
  <si>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</si>
  <si>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</si>
  <si>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</si>
  <si>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</si>
  <si>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</si>
  <si>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</si>
  <si>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</si>
  <si>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11232694</t>
  </si>
  <si>
    <t>Mixed Hardwood</t>
  </si>
  <si>
    <t>11.04.2022</t>
  </si>
  <si>
    <t>12:13:31</t>
  </si>
  <si>
    <t>12:48:27</t>
  </si>
  <si>
    <t>122491</t>
  </si>
  <si>
    <t>McDowell Lumber and Pallet Co.</t>
  </si>
  <si>
    <t>11232450</t>
  </si>
  <si>
    <t>Poplar</t>
  </si>
  <si>
    <t>10:41:17</t>
  </si>
  <si>
    <t>11:00:32</t>
  </si>
  <si>
    <t>11232843</t>
  </si>
  <si>
    <t>13:31:51</t>
  </si>
  <si>
    <t>14:14:40</t>
  </si>
  <si>
    <t>11232986</t>
  </si>
  <si>
    <t>16:11:28</t>
  </si>
  <si>
    <t>16:34:39</t>
  </si>
  <si>
    <t>11233067</t>
  </si>
  <si>
    <t>19:03:29</t>
  </si>
  <si>
    <t>19:22:54</t>
  </si>
  <si>
    <t>126249</t>
  </si>
  <si>
    <t>Kepley-Frank Hardwood Co.</t>
  </si>
  <si>
    <t>11232555</t>
  </si>
  <si>
    <t>11:11:19</t>
  </si>
  <si>
    <t>11:41:13</t>
  </si>
  <si>
    <t>11232764</t>
  </si>
  <si>
    <t>12:47:51</t>
  </si>
  <si>
    <t>13:10:56</t>
  </si>
  <si>
    <t>132671</t>
  </si>
  <si>
    <t>Piedmont Hardwood Lumber Co. Inc</t>
  </si>
  <si>
    <t>11233007</t>
  </si>
  <si>
    <t>16:40:41</t>
  </si>
  <si>
    <t>16:58:06</t>
  </si>
  <si>
    <t>133776</t>
  </si>
  <si>
    <t>Hull Brothers Lumber Co.</t>
  </si>
  <si>
    <t>11232458</t>
  </si>
  <si>
    <t>10:44:39</t>
  </si>
  <si>
    <t>11:26:32</t>
  </si>
  <si>
    <t>133777</t>
  </si>
  <si>
    <t>Woodgrain Inc</t>
  </si>
  <si>
    <t>LZ Woodgrain - Independence VA</t>
  </si>
  <si>
    <t>11233127</t>
  </si>
  <si>
    <t>21:13:09</t>
  </si>
  <si>
    <t>21:32:32</t>
  </si>
  <si>
    <t>11231985</t>
  </si>
  <si>
    <t>8:47:59</t>
  </si>
  <si>
    <t>9:21:53</t>
  </si>
  <si>
    <t>11232941</t>
  </si>
  <si>
    <t>15:12:17</t>
  </si>
  <si>
    <t>15:49:47</t>
  </si>
  <si>
    <t>812275</t>
  </si>
  <si>
    <t>Sawdust       dec.wood    -    - -</t>
  </si>
  <si>
    <t>121422</t>
  </si>
  <si>
    <t>PalletOne of North Carolina</t>
  </si>
  <si>
    <t>11232136</t>
  </si>
  <si>
    <t>9:18:26</t>
  </si>
  <si>
    <t>9:57:55</t>
  </si>
  <si>
    <t>11232779</t>
  </si>
  <si>
    <t>12:54:25</t>
  </si>
  <si>
    <t>13:28:10</t>
  </si>
  <si>
    <t>11232913</t>
  </si>
  <si>
    <t>14:54:09</t>
  </si>
  <si>
    <t>15:39:52</t>
  </si>
  <si>
    <t>11231674</t>
  </si>
  <si>
    <t>7:42:37</t>
  </si>
  <si>
    <t>8:16:58</t>
  </si>
  <si>
    <t>131651</t>
  </si>
  <si>
    <t>Triple-N Lumber</t>
  </si>
  <si>
    <t>11232891</t>
  </si>
  <si>
    <t>14:12:34</t>
  </si>
  <si>
    <t>15:16:09</t>
  </si>
  <si>
    <t>131860</t>
  </si>
  <si>
    <t>Hopkins Lumber Contractors Inc</t>
  </si>
  <si>
    <t>11229905</t>
  </si>
  <si>
    <t>3:55:53</t>
  </si>
  <si>
    <t>4:17:07</t>
  </si>
  <si>
    <t>131973</t>
  </si>
  <si>
    <t>Shaver Wood Products LLC</t>
  </si>
  <si>
    <t>11232454</t>
  </si>
  <si>
    <t>10:43:03</t>
  </si>
  <si>
    <t>11:16:53</t>
  </si>
  <si>
    <t>11232801</t>
  </si>
  <si>
    <t>13:13:09</t>
  </si>
  <si>
    <t>13:41:51</t>
  </si>
  <si>
    <t>132348</t>
  </si>
  <si>
    <t>Uwharrie Lumber Company</t>
  </si>
  <si>
    <t>11231639</t>
  </si>
  <si>
    <t>7:37:26</t>
  </si>
  <si>
    <t>8:01:17</t>
  </si>
  <si>
    <t>11232814</t>
  </si>
  <si>
    <t>13:23:47</t>
  </si>
  <si>
    <t>14:02:34</t>
  </si>
  <si>
    <t>141453</t>
  </si>
  <si>
    <t>Hendrix Lumber Co.</t>
  </si>
  <si>
    <t>11232981</t>
  </si>
  <si>
    <t>15:52:48</t>
  </si>
  <si>
    <t>16:21:48</t>
  </si>
  <si>
    <t>11233004</t>
  </si>
  <si>
    <t>16:28:05</t>
  </si>
  <si>
    <t>16:56:02</t>
  </si>
  <si>
    <t>143121</t>
  </si>
  <si>
    <t>Southern Forest Products</t>
  </si>
  <si>
    <t>11232267</t>
  </si>
  <si>
    <t>9:52:58</t>
  </si>
  <si>
    <t>10:29:20</t>
  </si>
  <si>
    <t>1474070</t>
  </si>
  <si>
    <t>Sawdust     Pine             -    - -</t>
  </si>
  <si>
    <t>122405</t>
  </si>
  <si>
    <t>Jordan Lumber &amp; Supply</t>
  </si>
  <si>
    <t>11230187</t>
  </si>
  <si>
    <t>Southern Yellow Pine</t>
  </si>
  <si>
    <t>4:47:18</t>
  </si>
  <si>
    <t>5:32:12</t>
  </si>
  <si>
    <t>11230197</t>
  </si>
  <si>
    <t>4:50:58</t>
  </si>
  <si>
    <t>5:33:49</t>
  </si>
  <si>
    <t>11230242</t>
  </si>
  <si>
    <t>4:58:37</t>
  </si>
  <si>
    <t>5:44:06</t>
  </si>
  <si>
    <t>11231794</t>
  </si>
  <si>
    <t>8:14:01</t>
  </si>
  <si>
    <t>8:55:45</t>
  </si>
  <si>
    <t>11231979</t>
  </si>
  <si>
    <t>8:46:00</t>
  </si>
  <si>
    <t>9:09:17</t>
  </si>
  <si>
    <t>11232039</t>
  </si>
  <si>
    <t>8:55:40</t>
  </si>
  <si>
    <t>9:51:54</t>
  </si>
  <si>
    <t>11232043</t>
  </si>
  <si>
    <t>8:57:23</t>
  </si>
  <si>
    <t>9:55:45</t>
  </si>
  <si>
    <t>11232698</t>
  </si>
  <si>
    <t>12:15:15</t>
  </si>
  <si>
    <t>12:58:48</t>
  </si>
  <si>
    <t>11232855</t>
  </si>
  <si>
    <t>13:50:16</t>
  </si>
  <si>
    <t>14:23:51</t>
  </si>
  <si>
    <t>11232860</t>
  </si>
  <si>
    <t>13:55:06</t>
  </si>
  <si>
    <t>14:59:15</t>
  </si>
  <si>
    <t>11232980</t>
  </si>
  <si>
    <t>15:51:11</t>
  </si>
  <si>
    <t>16:12:27</t>
  </si>
  <si>
    <t>11236066</t>
  </si>
  <si>
    <t>13:56:39</t>
  </si>
  <si>
    <t>15:04:39</t>
  </si>
  <si>
    <t>LZ Jordan Lumber S</t>
  </si>
  <si>
    <t>11229339</t>
  </si>
  <si>
    <t>Shavings</t>
  </si>
  <si>
    <t>2:09:03</t>
  </si>
  <si>
    <t>2:28:12</t>
  </si>
  <si>
    <t>11231955</t>
  </si>
  <si>
    <t>8:44:28</t>
  </si>
  <si>
    <t>9:07:08</t>
  </si>
  <si>
    <t>122406</t>
  </si>
  <si>
    <t>H. W. Culp Lumber Co.</t>
  </si>
  <si>
    <t>11230234</t>
  </si>
  <si>
    <t>4:55:44</t>
  </si>
  <si>
    <t>5:17:41</t>
  </si>
  <si>
    <t>11232153</t>
  </si>
  <si>
    <t>9:21:20</t>
  </si>
  <si>
    <t>9:44:10</t>
  </si>
  <si>
    <t>11232632</t>
  </si>
  <si>
    <t>11:38:19</t>
  </si>
  <si>
    <t>11:59:44</t>
  </si>
  <si>
    <t>11232893</t>
  </si>
  <si>
    <t>14:14:36</t>
  </si>
  <si>
    <t>14:39:52</t>
  </si>
  <si>
    <t>126302</t>
  </si>
  <si>
    <t>Troy Lumber Company</t>
  </si>
  <si>
    <t>LZ Troy Lumber Co S</t>
  </si>
  <si>
    <t>11232857</t>
  </si>
  <si>
    <t>13:51:51</t>
  </si>
  <si>
    <t>14:38:17</t>
  </si>
  <si>
    <t>130657</t>
  </si>
  <si>
    <t>S &amp; L Sawmills</t>
  </si>
  <si>
    <t>11230307</t>
  </si>
  <si>
    <t>5:10:10</t>
  </si>
  <si>
    <t>5:55:35</t>
  </si>
  <si>
    <t>131853</t>
  </si>
  <si>
    <t>Pine Products, LLC</t>
  </si>
  <si>
    <t>LZ Pine Products - S</t>
  </si>
  <si>
    <t>11230542</t>
  </si>
  <si>
    <t>5:53:00</t>
  </si>
  <si>
    <t>6:17:42</t>
  </si>
  <si>
    <t>11232968</t>
  </si>
  <si>
    <t>15:28:44</t>
  </si>
  <si>
    <t>16:03:32</t>
  </si>
  <si>
    <t>11233017</t>
  </si>
  <si>
    <t>17:17:16</t>
  </si>
  <si>
    <t>17:45:38</t>
  </si>
  <si>
    <t>11232197</t>
  </si>
  <si>
    <t>9:34:28</t>
  </si>
  <si>
    <t>10:00:00</t>
  </si>
  <si>
    <t>11231764</t>
  </si>
  <si>
    <t>8:03:09</t>
  </si>
  <si>
    <t>8:46:08</t>
  </si>
  <si>
    <t>LZ-Hopkins-Critz Mill</t>
  </si>
  <si>
    <t>11230596</t>
  </si>
  <si>
    <t>6:07:28</t>
  </si>
  <si>
    <t>6:30:32</t>
  </si>
  <si>
    <t>11232336</t>
  </si>
  <si>
    <t>10:13:03</t>
  </si>
  <si>
    <t>10:38:35</t>
  </si>
  <si>
    <t>11232896</t>
  </si>
  <si>
    <t>14:16:18</t>
  </si>
  <si>
    <t>15:29:24</t>
  </si>
  <si>
    <t>11233039</t>
  </si>
  <si>
    <t>17:21:11</t>
  </si>
  <si>
    <t>17:54:19</t>
  </si>
  <si>
    <t>11231716</t>
  </si>
  <si>
    <t>7:54:17</t>
  </si>
  <si>
    <t>8:30:26</t>
  </si>
  <si>
    <t>134020</t>
  </si>
  <si>
    <t>Stoneville Lumber Co., Inc</t>
  </si>
  <si>
    <t>11233008</t>
  </si>
  <si>
    <t>16:42:42</t>
  </si>
  <si>
    <t>17:16:23</t>
  </si>
  <si>
    <t>1506200</t>
  </si>
  <si>
    <t>Chips         pine        -    - d</t>
  </si>
  <si>
    <t>121423</t>
  </si>
  <si>
    <t>Canfor - New South Lumber Co.</t>
  </si>
  <si>
    <t>11230317</t>
  </si>
  <si>
    <t>5:12:15</t>
  </si>
  <si>
    <t>5:35:22</t>
  </si>
  <si>
    <t>11233010</t>
  </si>
  <si>
    <t>16:44:33</t>
  </si>
  <si>
    <t>17:03:02</t>
  </si>
  <si>
    <t>11230125</t>
  </si>
  <si>
    <t>4:35:06</t>
  </si>
  <si>
    <t>4:51:46</t>
  </si>
  <si>
    <t>11231343</t>
  </si>
  <si>
    <t>6:57:54</t>
  </si>
  <si>
    <t>7:16:26</t>
  </si>
  <si>
    <t>11231862</t>
  </si>
  <si>
    <t>8:24:33</t>
  </si>
  <si>
    <t>8:41:10</t>
  </si>
  <si>
    <t>11232188</t>
  </si>
  <si>
    <t>9:27:33</t>
  </si>
  <si>
    <t>9:46:08</t>
  </si>
  <si>
    <t>11232657</t>
  </si>
  <si>
    <t>11:58:38</t>
  </si>
  <si>
    <t>12:17:28</t>
  </si>
  <si>
    <t>11232757</t>
  </si>
  <si>
    <t>12:41:54</t>
  </si>
  <si>
    <t>13:04:05</t>
  </si>
  <si>
    <t>11232974</t>
  </si>
  <si>
    <t>15:39:33</t>
  </si>
  <si>
    <t>16:01:05</t>
  </si>
  <si>
    <t>11233055</t>
  </si>
  <si>
    <t>18:08:41</t>
  </si>
  <si>
    <t>18:27:09</t>
  </si>
  <si>
    <t>11233122</t>
  </si>
  <si>
    <t>20:34:49</t>
  </si>
  <si>
    <t>20:54:23</t>
  </si>
  <si>
    <t>11230027</t>
  </si>
  <si>
    <t>4:20:38</t>
  </si>
  <si>
    <t>4:38:00</t>
  </si>
  <si>
    <t>11230132</t>
  </si>
  <si>
    <t>4:36:59</t>
  </si>
  <si>
    <t>5:02:34</t>
  </si>
  <si>
    <t>11231392</t>
  </si>
  <si>
    <t>7:01:00</t>
  </si>
  <si>
    <t>7:18:53</t>
  </si>
  <si>
    <t>11231728</t>
  </si>
  <si>
    <t>7:54:57</t>
  </si>
  <si>
    <t>8:13:19</t>
  </si>
  <si>
    <t>11231775</t>
  </si>
  <si>
    <t>8:06:48</t>
  </si>
  <si>
    <t>8:24:11</t>
  </si>
  <si>
    <t>11231914</t>
  </si>
  <si>
    <t>8:34:10</t>
  </si>
  <si>
    <t>8:53:55</t>
  </si>
  <si>
    <t>11232321</t>
  </si>
  <si>
    <t>10:00:28</t>
  </si>
  <si>
    <t>10:27:10</t>
  </si>
  <si>
    <t>11232508</t>
  </si>
  <si>
    <t>10:57:45</t>
  </si>
  <si>
    <t>11:18:38</t>
  </si>
  <si>
    <t>LZ Troy Lumber Chipmill</t>
  </si>
  <si>
    <t>11230216</t>
  </si>
  <si>
    <t>4:53:59</t>
  </si>
  <si>
    <t>5:22:49</t>
  </si>
  <si>
    <t>11232052</t>
  </si>
  <si>
    <t>8:59:07</t>
  </si>
  <si>
    <t>9:25:18</t>
  </si>
  <si>
    <t>11232124</t>
  </si>
  <si>
    <t>9:13:42</t>
  </si>
  <si>
    <t>9:40:09</t>
  </si>
  <si>
    <t>11232700</t>
  </si>
  <si>
    <t>12:17:46</t>
  </si>
  <si>
    <t>12:57:12</t>
  </si>
  <si>
    <t>11232916</t>
  </si>
  <si>
    <t>15:03:53</t>
  </si>
  <si>
    <t>15:25:44</t>
  </si>
  <si>
    <t>11232938</t>
  </si>
  <si>
    <t>15:06:36</t>
  </si>
  <si>
    <t>15:36:29</t>
  </si>
  <si>
    <t>LZ Troy Lumber Sawmill</t>
  </si>
  <si>
    <t>11232192</t>
  </si>
  <si>
    <t>9:31:25</t>
  </si>
  <si>
    <t>10:17:35</t>
  </si>
  <si>
    <t>11232530</t>
  </si>
  <si>
    <t>11:03:48</t>
  </si>
  <si>
    <t>11:24:20</t>
  </si>
  <si>
    <t>11232690</t>
  </si>
  <si>
    <t>12:12:01</t>
  </si>
  <si>
    <t>12:33:28</t>
  </si>
  <si>
    <t>11240223</t>
  </si>
  <si>
    <t>13:30:00</t>
  </si>
  <si>
    <t>14:00:00</t>
  </si>
  <si>
    <t>11229348</t>
  </si>
  <si>
    <t>2:12:05</t>
  </si>
  <si>
    <t>2:25:30</t>
  </si>
  <si>
    <t>11230040</t>
  </si>
  <si>
    <t>4:24:43</t>
  </si>
  <si>
    <t>4:54:48</t>
  </si>
  <si>
    <t>11233276</t>
  </si>
  <si>
    <t>23:54:12</t>
  </si>
  <si>
    <t>11229272</t>
  </si>
  <si>
    <t>1:54:28</t>
  </si>
  <si>
    <t>2:14:42</t>
  </si>
  <si>
    <t>11233126</t>
  </si>
  <si>
    <t>21:09:50</t>
  </si>
  <si>
    <t>21:28:24</t>
  </si>
  <si>
    <t>11231947</t>
  </si>
  <si>
    <t>8:42:09</t>
  </si>
  <si>
    <t>10:36:40</t>
  </si>
  <si>
    <t>11232804</t>
  </si>
  <si>
    <t>13:15:01</t>
  </si>
  <si>
    <t>13:47:56</t>
  </si>
  <si>
    <t>11233121</t>
  </si>
  <si>
    <t>20:33:32</t>
  </si>
  <si>
    <t>20:57:20</t>
  </si>
  <si>
    <t>11230709</t>
  </si>
  <si>
    <t>White Pine</t>
  </si>
  <si>
    <t>6:28:41</t>
  </si>
  <si>
    <t>6:50:35</t>
  </si>
  <si>
    <t>11232711</t>
  </si>
  <si>
    <t>12:29:58</t>
  </si>
  <si>
    <t>13:43:34</t>
  </si>
  <si>
    <t>11232703</t>
  </si>
  <si>
    <t>12:22:15</t>
  </si>
  <si>
    <t>13:05:55</t>
  </si>
  <si>
    <t>143118</t>
  </si>
  <si>
    <t>Gregory Lumber, Inc</t>
  </si>
  <si>
    <t>11230138</t>
  </si>
  <si>
    <t>4:39:29</t>
  </si>
  <si>
    <t>5:13:48</t>
  </si>
  <si>
    <t>11233105</t>
  </si>
  <si>
    <t>20:01:23</t>
  </si>
  <si>
    <t>20:25:38</t>
  </si>
  <si>
    <t>1558234</t>
  </si>
  <si>
    <t>In-woods chips  coniferous w. -    - d</t>
  </si>
  <si>
    <t>LZ - Culp - Jones Tract</t>
  </si>
  <si>
    <t>11232979</t>
  </si>
  <si>
    <t>15:46:14</t>
  </si>
  <si>
    <t>16:36:45</t>
  </si>
  <si>
    <t>133738</t>
  </si>
  <si>
    <t>Pine State Group Inc</t>
  </si>
  <si>
    <t>LZ Pine State - Pelham</t>
  </si>
  <si>
    <t>11232859</t>
  </si>
  <si>
    <t>13:53:17</t>
  </si>
  <si>
    <t>14:21:16</t>
  </si>
  <si>
    <t>134080</t>
  </si>
  <si>
    <t>Glenn R Shelton Logging Inc</t>
  </si>
  <si>
    <t>11229851</t>
  </si>
  <si>
    <t>3:45:26</t>
  </si>
  <si>
    <t>4:05:22</t>
  </si>
  <si>
    <t>11232150</t>
  </si>
  <si>
    <t>9:20:09</t>
  </si>
  <si>
    <t>9:50:27</t>
  </si>
  <si>
    <t>11232189</t>
  </si>
  <si>
    <t>9:29:14</t>
  </si>
  <si>
    <t>10:01:42</t>
  </si>
  <si>
    <t>134177</t>
  </si>
  <si>
    <t>Williams Logging and Chipping</t>
  </si>
  <si>
    <t>Williams - Patrick VA</t>
  </si>
  <si>
    <t>11229538</t>
  </si>
  <si>
    <t>2:50:58</t>
  </si>
  <si>
    <t>3:12:32</t>
  </si>
  <si>
    <t>136545</t>
  </si>
  <si>
    <t>Brinegar Enterprises</t>
  </si>
  <si>
    <t>LZ- Brinegar-Patrick</t>
  </si>
  <si>
    <t>11230469</t>
  </si>
  <si>
    <t>5:38:57</t>
  </si>
  <si>
    <t>6:01:40</t>
  </si>
  <si>
    <t>148916</t>
  </si>
  <si>
    <t>Piedmont Timber Inc.</t>
  </si>
  <si>
    <t>LZ-Piedmont Timber-Stokes</t>
  </si>
  <si>
    <t>11232652</t>
  </si>
  <si>
    <t>11:53:00</t>
  </si>
  <si>
    <t>12:15:18</t>
  </si>
  <si>
    <t>1558235</t>
  </si>
  <si>
    <t>In-woods chips  deciduous w. -    - d</t>
  </si>
  <si>
    <t>144275</t>
  </si>
  <si>
    <t>S.M.Smith &amp; Sons, Inc.</t>
  </si>
  <si>
    <t>LZ - SM Smith - Colonial Crossings</t>
  </si>
  <si>
    <t>11232811</t>
  </si>
  <si>
    <t>13:21:12</t>
  </si>
  <si>
    <t>13:49:50</t>
  </si>
  <si>
    <t>148879</t>
  </si>
  <si>
    <t>Harris Logging LLC</t>
  </si>
  <si>
    <t>LZ Harris Logging - Davidson</t>
  </si>
  <si>
    <t>11232780</t>
  </si>
  <si>
    <t>12:56:52</t>
  </si>
  <si>
    <t>13:29:53</t>
  </si>
  <si>
    <t>11235784</t>
  </si>
  <si>
    <t>12.04.2022</t>
  </si>
  <si>
    <t>7:43:41</t>
  </si>
  <si>
    <t>8:23:47</t>
  </si>
  <si>
    <t>11236709</t>
  </si>
  <si>
    <t>11:34:05</t>
  </si>
  <si>
    <t>12:05:33</t>
  </si>
  <si>
    <t>11237088</t>
  </si>
  <si>
    <t>14:42:38</t>
  </si>
  <si>
    <t>15:21:45</t>
  </si>
  <si>
    <t>126229</t>
  </si>
  <si>
    <t>Carolina Lumber Co.</t>
  </si>
  <si>
    <t>11234608</t>
  </si>
  <si>
    <t>3:51:03</t>
  </si>
  <si>
    <t>4:19:01</t>
  </si>
  <si>
    <t>11235575</t>
  </si>
  <si>
    <t>7:01:53</t>
  </si>
  <si>
    <t>7:33:49</t>
  </si>
  <si>
    <t>11237289</t>
  </si>
  <si>
    <t>21:17:38</t>
  </si>
  <si>
    <t>21:54:21</t>
  </si>
  <si>
    <t>11237085</t>
  </si>
  <si>
    <t>14:37:30</t>
  </si>
  <si>
    <t>15:08:39</t>
  </si>
  <si>
    <t>11234891</t>
  </si>
  <si>
    <t>4:48:06</t>
  </si>
  <si>
    <t>5:20:17</t>
  </si>
  <si>
    <t>11236381</t>
  </si>
  <si>
    <t>9:55:24</t>
  </si>
  <si>
    <t>10:28:00</t>
  </si>
  <si>
    <t>11235254</t>
  </si>
  <si>
    <t>5:56:39</t>
  </si>
  <si>
    <t>6:16:23</t>
  </si>
  <si>
    <t>11236733</t>
  </si>
  <si>
    <t>11:45:49</t>
  </si>
  <si>
    <t>12:07:26</t>
  </si>
  <si>
    <t>11237075</t>
  </si>
  <si>
    <t>14:25:57</t>
  </si>
  <si>
    <t>14:54:53</t>
  </si>
  <si>
    <t>11236080</t>
  </si>
  <si>
    <t>8:49:19</t>
  </si>
  <si>
    <t>9:15:58</t>
  </si>
  <si>
    <t>11237176</t>
  </si>
  <si>
    <t>16:30:23</t>
  </si>
  <si>
    <t>16:51:57</t>
  </si>
  <si>
    <t>133766</t>
  </si>
  <si>
    <t>Fulp's Lumber Company</t>
  </si>
  <si>
    <t>11237019</t>
  </si>
  <si>
    <t>Maple</t>
  </si>
  <si>
    <t>13:53:54</t>
  </si>
  <si>
    <t>14:21:46</t>
  </si>
  <si>
    <t>11234959</t>
  </si>
  <si>
    <t>5:07:03</t>
  </si>
  <si>
    <t>5:37:36</t>
  </si>
  <si>
    <t>11234961</t>
  </si>
  <si>
    <t>5:09:18</t>
  </si>
  <si>
    <t>5:39:17</t>
  </si>
  <si>
    <t>11235666</t>
  </si>
  <si>
    <t>7:20:39</t>
  </si>
  <si>
    <t>7:45:12</t>
  </si>
  <si>
    <t>11235984</t>
  </si>
  <si>
    <t>8:26:51</t>
  </si>
  <si>
    <t>8:59:58</t>
  </si>
  <si>
    <t>11235987</t>
  </si>
  <si>
    <t>8:29:02</t>
  </si>
  <si>
    <t>9:01:23</t>
  </si>
  <si>
    <t>11236617</t>
  </si>
  <si>
    <t>10:57:17</t>
  </si>
  <si>
    <t>11:29:55</t>
  </si>
  <si>
    <t>11236768</t>
  </si>
  <si>
    <t>11:58:56</t>
  </si>
  <si>
    <t>12:23:23</t>
  </si>
  <si>
    <t>11236921</t>
  </si>
  <si>
    <t>13:16:58</t>
  </si>
  <si>
    <t>13:53:12</t>
  </si>
  <si>
    <t>11236947</t>
  </si>
  <si>
    <t>13:21:15</t>
  </si>
  <si>
    <t>13:56:10</t>
  </si>
  <si>
    <t>11237120</t>
  </si>
  <si>
    <t>15:02:40</t>
  </si>
  <si>
    <t>15:35:02</t>
  </si>
  <si>
    <t>11237131</t>
  </si>
  <si>
    <t>15:20:14</t>
  </si>
  <si>
    <t>16:12:02</t>
  </si>
  <si>
    <t>11237233</t>
  </si>
  <si>
    <t>18:03:44</t>
  </si>
  <si>
    <t>18:22:58</t>
  </si>
  <si>
    <t>11237290</t>
  </si>
  <si>
    <t>21:19:50</t>
  </si>
  <si>
    <t>22:01:15</t>
  </si>
  <si>
    <t>11234271</t>
  </si>
  <si>
    <t>3:18:50</t>
  </si>
  <si>
    <t>3:39:34</t>
  </si>
  <si>
    <t>11236251</t>
  </si>
  <si>
    <t>9:30:45</t>
  </si>
  <si>
    <t>9:55:42</t>
  </si>
  <si>
    <t>11236377</t>
  </si>
  <si>
    <t>9:53:54</t>
  </si>
  <si>
    <t>10:18:47</t>
  </si>
  <si>
    <t>11237082</t>
  </si>
  <si>
    <t>14:35:16</t>
  </si>
  <si>
    <t>15:01:36</t>
  </si>
  <si>
    <t>11236597</t>
  </si>
  <si>
    <t>10:48:33</t>
  </si>
  <si>
    <t>11:13:31</t>
  </si>
  <si>
    <t>11235336</t>
  </si>
  <si>
    <t>6:13:10</t>
  </si>
  <si>
    <t>6:32:12</t>
  </si>
  <si>
    <t>11236126</t>
  </si>
  <si>
    <t>8:58:35</t>
  </si>
  <si>
    <t>9:31:04</t>
  </si>
  <si>
    <t>11235366</t>
  </si>
  <si>
    <t>6:22:18</t>
  </si>
  <si>
    <t>7:04:13</t>
  </si>
  <si>
    <t>11235370</t>
  </si>
  <si>
    <t>6:24:45</t>
  </si>
  <si>
    <t>7:11:52</t>
  </si>
  <si>
    <t>11236773</t>
  </si>
  <si>
    <t>12:00:57</t>
  </si>
  <si>
    <t>12:34:14</t>
  </si>
  <si>
    <t>11237183</t>
  </si>
  <si>
    <t>16:49:28</t>
  </si>
  <si>
    <t>17:08:53</t>
  </si>
  <si>
    <t>11237285</t>
  </si>
  <si>
    <t>20:23:59</t>
  </si>
  <si>
    <t>20:47:57</t>
  </si>
  <si>
    <t>133767</t>
  </si>
  <si>
    <t>Carolina Wood Enterprises</t>
  </si>
  <si>
    <t>11235834</t>
  </si>
  <si>
    <t>7:54:21</t>
  </si>
  <si>
    <t>8:27:59</t>
  </si>
  <si>
    <t>11237021</t>
  </si>
  <si>
    <t>13:56:24</t>
  </si>
  <si>
    <t>14:37:53</t>
  </si>
  <si>
    <t>11235341</t>
  </si>
  <si>
    <t>6:16:11</t>
  </si>
  <si>
    <t>6:44:34</t>
  </si>
  <si>
    <t>11236998</t>
  </si>
  <si>
    <t>13:44:47</t>
  </si>
  <si>
    <t>14:07:17</t>
  </si>
  <si>
    <t>11235751</t>
  </si>
  <si>
    <t>7:38:32</t>
  </si>
  <si>
    <t>8:06:12</t>
  </si>
  <si>
    <t>141476</t>
  </si>
  <si>
    <t>GPC Land and Timber LLC</t>
  </si>
  <si>
    <t>11237128</t>
  </si>
  <si>
    <t>15:15:50</t>
  </si>
  <si>
    <t>15:50:28</t>
  </si>
  <si>
    <t>11234962</t>
  </si>
  <si>
    <t>5:11:11</t>
  </si>
  <si>
    <t>5:48:17</t>
  </si>
  <si>
    <t>11234963</t>
  </si>
  <si>
    <t>5:13:09</t>
  </si>
  <si>
    <t>6:00:15</t>
  </si>
  <si>
    <t>11235236</t>
  </si>
  <si>
    <t>5:54:13</t>
  </si>
  <si>
    <t>6:23:07</t>
  </si>
  <si>
    <t>11235645</t>
  </si>
  <si>
    <t>7:16:08</t>
  </si>
  <si>
    <t>7:39:17</t>
  </si>
  <si>
    <t>11235990</t>
  </si>
  <si>
    <t>8:30:42</t>
  </si>
  <si>
    <t>8:49:36</t>
  </si>
  <si>
    <t>11236039</t>
  </si>
  <si>
    <t>8:46:05</t>
  </si>
  <si>
    <t>9:03:46</t>
  </si>
  <si>
    <t>11236464</t>
  </si>
  <si>
    <t>10:15:10</t>
  </si>
  <si>
    <t>10:55:36</t>
  </si>
  <si>
    <t>11237022</t>
  </si>
  <si>
    <t>13:57:33</t>
  </si>
  <si>
    <t>14:15:34</t>
  </si>
  <si>
    <t>11237198</t>
  </si>
  <si>
    <t>17:08:51</t>
  </si>
  <si>
    <t>17:43:35</t>
  </si>
  <si>
    <t>11234770</t>
  </si>
  <si>
    <t>4:26:23</t>
  </si>
  <si>
    <t>4:44:55</t>
  </si>
  <si>
    <t>11235499</t>
  </si>
  <si>
    <t>6:48:02</t>
  </si>
  <si>
    <t>7:08:28</t>
  </si>
  <si>
    <t>11236297</t>
  </si>
  <si>
    <t>9:37:11</t>
  </si>
  <si>
    <t>9:59:36</t>
  </si>
  <si>
    <t>11236557</t>
  </si>
  <si>
    <t>10:38:58</t>
  </si>
  <si>
    <t>11:01:40</t>
  </si>
  <si>
    <t>11236812</t>
  </si>
  <si>
    <t>12:13:30</t>
  </si>
  <si>
    <t>12:38:31</t>
  </si>
  <si>
    <t>11236965</t>
  </si>
  <si>
    <t>13:24:31</t>
  </si>
  <si>
    <t>13:50:43</t>
  </si>
  <si>
    <t>11237162</t>
  </si>
  <si>
    <t>15:37:55</t>
  </si>
  <si>
    <t>16:04:16</t>
  </si>
  <si>
    <t>11237187</t>
  </si>
  <si>
    <t>18:08:43</t>
  </si>
  <si>
    <t>18:29:39</t>
  </si>
  <si>
    <t>11237193</t>
  </si>
  <si>
    <t>20:02:21</t>
  </si>
  <si>
    <t>20:27:50</t>
  </si>
  <si>
    <t>11237203</t>
  </si>
  <si>
    <t>17:24:51</t>
  </si>
  <si>
    <t>17:53:40</t>
  </si>
  <si>
    <t>11237288</t>
  </si>
  <si>
    <t>20:32:48</t>
  </si>
  <si>
    <t>20:53:16</t>
  </si>
  <si>
    <t>11237367</t>
  </si>
  <si>
    <t>22:40:40</t>
  </si>
  <si>
    <t>23:02:05</t>
  </si>
  <si>
    <t>11234767</t>
  </si>
  <si>
    <t>4:18:27</t>
  </si>
  <si>
    <t>4:46:20</t>
  </si>
  <si>
    <t>11234768</t>
  </si>
  <si>
    <t>4:22:56</t>
  </si>
  <si>
    <t>4:55:37</t>
  </si>
  <si>
    <t>11235829</t>
  </si>
  <si>
    <t>7:52:28</t>
  </si>
  <si>
    <t>8:13:09</t>
  </si>
  <si>
    <t>11236075</t>
  </si>
  <si>
    <t>8:47:54</t>
  </si>
  <si>
    <t>9:12:18</t>
  </si>
  <si>
    <t>11236353</t>
  </si>
  <si>
    <t>9:51:05</t>
  </si>
  <si>
    <t>10:20:18</t>
  </si>
  <si>
    <t>11236555</t>
  </si>
  <si>
    <t>10:37:31</t>
  </si>
  <si>
    <t>11:23:04</t>
  </si>
  <si>
    <t>11236895</t>
  </si>
  <si>
    <t>12:50:22</t>
  </si>
  <si>
    <t>13:08:48</t>
  </si>
  <si>
    <t>11235398</t>
  </si>
  <si>
    <t>6:25:52</t>
  </si>
  <si>
    <t>6:46:53</t>
  </si>
  <si>
    <t>11235400</t>
  </si>
  <si>
    <t>6:27:09</t>
  </si>
  <si>
    <t>6:56:49</t>
  </si>
  <si>
    <t>11235791</t>
  </si>
  <si>
    <t>7:46:03</t>
  </si>
  <si>
    <t>8:07:53</t>
  </si>
  <si>
    <t>11236352</t>
  </si>
  <si>
    <t>9:49:50</t>
  </si>
  <si>
    <t>10:16:53</t>
  </si>
  <si>
    <t>11237071</t>
  </si>
  <si>
    <t>14:23:00</t>
  </si>
  <si>
    <t>14:48:38</t>
  </si>
  <si>
    <t>11235924</t>
  </si>
  <si>
    <t>8:11:16</t>
  </si>
  <si>
    <t>8:39:37</t>
  </si>
  <si>
    <t>11236598</t>
  </si>
  <si>
    <t>#</t>
  </si>
  <si>
    <t>10:50:28</t>
  </si>
  <si>
    <t>11:31:57</t>
  </si>
  <si>
    <t>11236814</t>
  </si>
  <si>
    <t>12:15:09</t>
  </si>
  <si>
    <t>12:48:11</t>
  </si>
  <si>
    <t>11237043</t>
  </si>
  <si>
    <t>14:09:34</t>
  </si>
  <si>
    <t>14:35:37</t>
  </si>
  <si>
    <t>11237073</t>
  </si>
  <si>
    <t>14:24:31</t>
  </si>
  <si>
    <t>14:59:50</t>
  </si>
  <si>
    <t>11237087</t>
  </si>
  <si>
    <t>14:41:02</t>
  </si>
  <si>
    <t>15:23:05</t>
  </si>
  <si>
    <t>11235579</t>
  </si>
  <si>
    <t>7:03:48</t>
  </si>
  <si>
    <t>7:30:38</t>
  </si>
  <si>
    <t>11236688</t>
  </si>
  <si>
    <t>11:19:07</t>
  </si>
  <si>
    <t>12:29:12</t>
  </si>
  <si>
    <t>11236887</t>
  </si>
  <si>
    <t>12:40:12</t>
  </si>
  <si>
    <t>13:01:31</t>
  </si>
  <si>
    <t>11237197</t>
  </si>
  <si>
    <t>17:07:16</t>
  </si>
  <si>
    <t>17:31:12</t>
  </si>
  <si>
    <t>11240222</t>
  </si>
  <si>
    <t>6:55:00</t>
  </si>
  <si>
    <t>7:18:00</t>
  </si>
  <si>
    <t>11234056</t>
  </si>
  <si>
    <t>3:17:28</t>
  </si>
  <si>
    <t>3:32:38</t>
  </si>
  <si>
    <t>11237368</t>
  </si>
  <si>
    <t>23:11:38</t>
  </si>
  <si>
    <t>23:28:02</t>
  </si>
  <si>
    <t>11234886</t>
  </si>
  <si>
    <t>4:37:25</t>
  </si>
  <si>
    <t>5:11:55</t>
  </si>
  <si>
    <t>11236687</t>
  </si>
  <si>
    <t>11:18:06</t>
  </si>
  <si>
    <t>12:11:22</t>
  </si>
  <si>
    <t>11235446</t>
  </si>
  <si>
    <t>6:31:12</t>
  </si>
  <si>
    <t>7:10:13</t>
  </si>
  <si>
    <t>11236128</t>
  </si>
  <si>
    <t>8:59:23</t>
  </si>
  <si>
    <t>9:28:47</t>
  </si>
  <si>
    <t>11237182</t>
  </si>
  <si>
    <t>16:46:51</t>
  </si>
  <si>
    <t>17:06:49</t>
  </si>
  <si>
    <t>11237364</t>
  </si>
  <si>
    <t>22:17:45</t>
  </si>
  <si>
    <t>22:36:31</t>
  </si>
  <si>
    <t>11235276</t>
  </si>
  <si>
    <t>6:00:32</t>
  </si>
  <si>
    <t>6:36:27</t>
  </si>
  <si>
    <t>11235868</t>
  </si>
  <si>
    <t>8:00:17</t>
  </si>
  <si>
    <t>8:25:52</t>
  </si>
  <si>
    <t>11236492</t>
  </si>
  <si>
    <t>10:26:26</t>
  </si>
  <si>
    <t>11:15:42</t>
  </si>
  <si>
    <t>11236601</t>
  </si>
  <si>
    <t>10:52:31</t>
  </si>
  <si>
    <t>11:49:33</t>
  </si>
  <si>
    <t>11237086</t>
  </si>
  <si>
    <t>14:39:20</t>
  </si>
  <si>
    <t>15:16:13</t>
  </si>
  <si>
    <t>133809</t>
  </si>
  <si>
    <t>Watts Bumgarner &amp; Brown Inc.</t>
  </si>
  <si>
    <t>11235235</t>
  </si>
  <si>
    <t>5:51:46</t>
  </si>
  <si>
    <t>6:13:00</t>
  </si>
  <si>
    <t>11234766</t>
  </si>
  <si>
    <t>4:11:53</t>
  </si>
  <si>
    <t>4:38:07</t>
  </si>
  <si>
    <t>11236644</t>
  </si>
  <si>
    <t>10:59:30</t>
  </si>
  <si>
    <t>12:02:44</t>
  </si>
  <si>
    <t>134022</t>
  </si>
  <si>
    <t>R &amp; M Lumber</t>
  </si>
  <si>
    <t>11236393</t>
  </si>
  <si>
    <t>10:01:41</t>
  </si>
  <si>
    <t>10:44:48</t>
  </si>
  <si>
    <t>11233350</t>
  </si>
  <si>
    <t>0:10:07</t>
  </si>
  <si>
    <t>11234884</t>
  </si>
  <si>
    <t>4:35:02</t>
  </si>
  <si>
    <t>5:09:58</t>
  </si>
  <si>
    <t>11234893</t>
  </si>
  <si>
    <t>4:53:32</t>
  </si>
  <si>
    <t>5:28:13</t>
  </si>
  <si>
    <t>11237192</t>
  </si>
  <si>
    <t>19:45:39</t>
  </si>
  <si>
    <t>20:07:54</t>
  </si>
  <si>
    <t>11237372</t>
  </si>
  <si>
    <t>23:58:47</t>
  </si>
  <si>
    <t>11235554</t>
  </si>
  <si>
    <t>6:54:44</t>
  </si>
  <si>
    <t>7:15:35</t>
  </si>
  <si>
    <t>11235415</t>
  </si>
  <si>
    <t>6:28:28</t>
  </si>
  <si>
    <t>7:20:28</t>
  </si>
  <si>
    <t>11236205</t>
  </si>
  <si>
    <t>9:17:53</t>
  </si>
  <si>
    <t>9:57:48</t>
  </si>
  <si>
    <t>11236903</t>
  </si>
  <si>
    <t>13:00:15</t>
  </si>
  <si>
    <t>13:27:20</t>
  </si>
  <si>
    <t>11236196</t>
  </si>
  <si>
    <t>9:11:58</t>
  </si>
  <si>
    <t>9:45:16</t>
  </si>
  <si>
    <t>11236701</t>
  </si>
  <si>
    <t>11:29:26</t>
  </si>
  <si>
    <t>11:55:59</t>
  </si>
  <si>
    <t>11236897</t>
  </si>
  <si>
    <t>12:53:03</t>
  </si>
  <si>
    <t>13:18:43</t>
  </si>
  <si>
    <t>11236818</t>
  </si>
  <si>
    <t>12:22:06</t>
  </si>
  <si>
    <t>12:51:29</t>
  </si>
  <si>
    <t>11237229</t>
  </si>
  <si>
    <t>17:39:17</t>
  </si>
  <si>
    <t>18:00:40</t>
  </si>
  <si>
    <t>133775</t>
  </si>
  <si>
    <t>High Rock Forest Products</t>
  </si>
  <si>
    <t>11236340</t>
  </si>
  <si>
    <t>10:15:17</t>
  </si>
  <si>
    <t>134197</t>
  </si>
  <si>
    <t>Wilderness-Stuart, INC.</t>
  </si>
  <si>
    <t>11233277</t>
  </si>
  <si>
    <t>0:00:54</t>
  </si>
  <si>
    <t>11236384</t>
  </si>
  <si>
    <t>9:57:14</t>
  </si>
  <si>
    <t>10:42:45</t>
  </si>
  <si>
    <t>1545607</t>
  </si>
  <si>
    <t>Pre-Consumer RC Solid Wood Chips</t>
  </si>
  <si>
    <t>137602</t>
  </si>
  <si>
    <t>Clayton Homes</t>
  </si>
  <si>
    <t>Recycling</t>
  </si>
  <si>
    <t>11237046</t>
  </si>
  <si>
    <t>14:11:10</t>
  </si>
  <si>
    <t>14:56:45</t>
  </si>
  <si>
    <t>11234957</t>
  </si>
  <si>
    <t>5:03:12</t>
  </si>
  <si>
    <t>5:40:59</t>
  </si>
  <si>
    <t>11236361</t>
  </si>
  <si>
    <t>9:52:31</t>
  </si>
  <si>
    <t>10:30:34</t>
  </si>
  <si>
    <t>11236951</t>
  </si>
  <si>
    <t>13:22:31</t>
  </si>
  <si>
    <t>13:48:51</t>
  </si>
  <si>
    <t>147035</t>
  </si>
  <si>
    <t>Ken Horton Logging, Inc</t>
  </si>
  <si>
    <t>LZ-KenHorton-Carroll</t>
  </si>
  <si>
    <t>11236757</t>
  </si>
  <si>
    <t>11:47:13</t>
  </si>
  <si>
    <t>12:36:11</t>
  </si>
  <si>
    <t>141463</t>
  </si>
  <si>
    <t>Gold Creek Inc</t>
  </si>
  <si>
    <t>LZ-Gold Creek-Yadkinville</t>
  </si>
  <si>
    <t>11237169</t>
  </si>
  <si>
    <t>16:03:19</t>
  </si>
  <si>
    <t>16:27:39</t>
  </si>
  <si>
    <t>11240130</t>
  </si>
  <si>
    <t>13.04.2022</t>
  </si>
  <si>
    <t>9:26:22</t>
  </si>
  <si>
    <t>9:57:32</t>
  </si>
  <si>
    <t>11240775</t>
  </si>
  <si>
    <t>12:49:03</t>
  </si>
  <si>
    <t>13:19:28</t>
  </si>
  <si>
    <t>11240642</t>
  </si>
  <si>
    <t>11:53:08</t>
  </si>
  <si>
    <t>12:25:29</t>
  </si>
  <si>
    <t>11240999</t>
  </si>
  <si>
    <t>15:14:05</t>
  </si>
  <si>
    <t>15:47:13</t>
  </si>
  <si>
    <t>11239779</t>
  </si>
  <si>
    <t>8:17:49</t>
  </si>
  <si>
    <t>8:57:18</t>
  </si>
  <si>
    <t>11238582</t>
  </si>
  <si>
    <t>4:31:23</t>
  </si>
  <si>
    <t>4:50:34</t>
  </si>
  <si>
    <t>11238583</t>
  </si>
  <si>
    <t>4:33:09</t>
  </si>
  <si>
    <t>5:03:11</t>
  </si>
  <si>
    <t>11241381</t>
  </si>
  <si>
    <t>23:59:59</t>
  </si>
  <si>
    <t>11240890</t>
  </si>
  <si>
    <t>13:58:32</t>
  </si>
  <si>
    <t>14:30:57</t>
  </si>
  <si>
    <t>11239985</t>
  </si>
  <si>
    <t>8:54:19</t>
  </si>
  <si>
    <t>9:21:34</t>
  </si>
  <si>
    <t>11240410</t>
  </si>
  <si>
    <t>10:27:55</t>
  </si>
  <si>
    <t>11:37:05</t>
  </si>
  <si>
    <t>11240969</t>
  </si>
  <si>
    <t>15:01:09</t>
  </si>
  <si>
    <t>15:27:58</t>
  </si>
  <si>
    <t>11237577</t>
  </si>
  <si>
    <t>0:56:05</t>
  </si>
  <si>
    <t>1:27:42</t>
  </si>
  <si>
    <t>11239290</t>
  </si>
  <si>
    <t>6:36:33</t>
  </si>
  <si>
    <t>6:58:16</t>
  </si>
  <si>
    <t>11239675</t>
  </si>
  <si>
    <t>7:54:25</t>
  </si>
  <si>
    <t>8:14:32</t>
  </si>
  <si>
    <t>11240392</t>
  </si>
  <si>
    <t>10:20:25</t>
  </si>
  <si>
    <t>11:21:49</t>
  </si>
  <si>
    <t>11240529</t>
  </si>
  <si>
    <t>11:08:16</t>
  </si>
  <si>
    <t>11:59:36</t>
  </si>
  <si>
    <t>11240887</t>
  </si>
  <si>
    <t>13:54:50</t>
  </si>
  <si>
    <t>14:20:09</t>
  </si>
  <si>
    <t>11241114</t>
  </si>
  <si>
    <t>18:32:00</t>
  </si>
  <si>
    <t>18:54:03</t>
  </si>
  <si>
    <t>11241205</t>
  </si>
  <si>
    <t>21:32:47</t>
  </si>
  <si>
    <t>21:56:12</t>
  </si>
  <si>
    <t>11237373</t>
  </si>
  <si>
    <t>0:01:51</t>
  </si>
  <si>
    <t>11238052</t>
  </si>
  <si>
    <t>2:40:41</t>
  </si>
  <si>
    <t>3:00:48</t>
  </si>
  <si>
    <t>11240245</t>
  </si>
  <si>
    <t>9:45:04</t>
  </si>
  <si>
    <t>10:16:06</t>
  </si>
  <si>
    <t>11240062</t>
  </si>
  <si>
    <t>9:09:11</t>
  </si>
  <si>
    <t>9:31:41</t>
  </si>
  <si>
    <t>11240871</t>
  </si>
  <si>
    <t>13:48:11</t>
  </si>
  <si>
    <t>14:17:54</t>
  </si>
  <si>
    <t>11239697</t>
  </si>
  <si>
    <t>8:01:02</t>
  </si>
  <si>
    <t>8:41:46</t>
  </si>
  <si>
    <t>11238054</t>
  </si>
  <si>
    <t>2:46:49</t>
  </si>
  <si>
    <t>3:08:40</t>
  </si>
  <si>
    <t>11243217</t>
  </si>
  <si>
    <t>18:53:36</t>
  </si>
  <si>
    <t>19:22:47</t>
  </si>
  <si>
    <t>11240002</t>
  </si>
  <si>
    <t>8:58:29</t>
  </si>
  <si>
    <t>9:36:56</t>
  </si>
  <si>
    <t>11240216</t>
  </si>
  <si>
    <t>9:42:34</t>
  </si>
  <si>
    <t>10:06:58</t>
  </si>
  <si>
    <t>11239685</t>
  </si>
  <si>
    <t>7:56:50</t>
  </si>
  <si>
    <t>8:27:51</t>
  </si>
  <si>
    <t>11240763</t>
  </si>
  <si>
    <t>12:37:58</t>
  </si>
  <si>
    <t>13:05:52</t>
  </si>
  <si>
    <t>11240533</t>
  </si>
  <si>
    <t>11:11:30</t>
  </si>
  <si>
    <t>11:48:55</t>
  </si>
  <si>
    <t>11241088</t>
  </si>
  <si>
    <t>17:18:51</t>
  </si>
  <si>
    <t>17:38:01</t>
  </si>
  <si>
    <t>11239148</t>
  </si>
  <si>
    <t>6:09:05</t>
  </si>
  <si>
    <t>6:28:42</t>
  </si>
  <si>
    <t>11241140</t>
  </si>
  <si>
    <t>19:08:43</t>
  </si>
  <si>
    <t>19:38:55</t>
  </si>
  <si>
    <t>143607</t>
  </si>
  <si>
    <t>Roseburg Forest Products</t>
  </si>
  <si>
    <t>11239192</t>
  </si>
  <si>
    <t>6:21:14</t>
  </si>
  <si>
    <t>6:46:52</t>
  </si>
  <si>
    <t>144190</t>
  </si>
  <si>
    <t>S&amp;D Trucking LLC of Bennett NC</t>
  </si>
  <si>
    <t>11241005</t>
  </si>
  <si>
    <t>15:19:47</t>
  </si>
  <si>
    <t>15:48:39</t>
  </si>
  <si>
    <t>11238989</t>
  </si>
  <si>
    <t>5:36:01</t>
  </si>
  <si>
    <t>5:55:32</t>
  </si>
  <si>
    <t>11239938</t>
  </si>
  <si>
    <t>8:41:16</t>
  </si>
  <si>
    <t>9:04:56</t>
  </si>
  <si>
    <t>11240880</t>
  </si>
  <si>
    <t>13:52:25</t>
  </si>
  <si>
    <t>14:39:12</t>
  </si>
  <si>
    <t>11241089</t>
  </si>
  <si>
    <t>17:20:15</t>
  </si>
  <si>
    <t>17:40:14</t>
  </si>
  <si>
    <t>11238584</t>
  </si>
  <si>
    <t>4:34:57</t>
  </si>
  <si>
    <t>4:53:17</t>
  </si>
  <si>
    <t>11239348</t>
  </si>
  <si>
    <t>6:46:05</t>
  </si>
  <si>
    <t>7:08:07</t>
  </si>
  <si>
    <t>11240082</t>
  </si>
  <si>
    <t>9:14:34</t>
  </si>
  <si>
    <t>9:39:18</t>
  </si>
  <si>
    <t>11240622</t>
  </si>
  <si>
    <t>11:47:50</t>
  </si>
  <si>
    <t>12:06:46</t>
  </si>
  <si>
    <t>11241025</t>
  </si>
  <si>
    <t>15:33:44</t>
  </si>
  <si>
    <t>15:52:34</t>
  </si>
  <si>
    <t>11241099</t>
  </si>
  <si>
    <t>17:56:35</t>
  </si>
  <si>
    <t>18:14:25</t>
  </si>
  <si>
    <t>11241174</t>
  </si>
  <si>
    <t>20:17:25</t>
  </si>
  <si>
    <t>20:37:50</t>
  </si>
  <si>
    <t>11238580</t>
  </si>
  <si>
    <t>4:23:15</t>
  </si>
  <si>
    <t>4:38:37</t>
  </si>
  <si>
    <t>11239436</t>
  </si>
  <si>
    <t>6:59:23</t>
  </si>
  <si>
    <t>7:20:15</t>
  </si>
  <si>
    <t>11240028</t>
  </si>
  <si>
    <t>9:04:26</t>
  </si>
  <si>
    <t>9:55:29</t>
  </si>
  <si>
    <t>11240425</t>
  </si>
  <si>
    <t>10:30:00</t>
  </si>
  <si>
    <t>11:10:59</t>
  </si>
  <si>
    <t>11240479</t>
  </si>
  <si>
    <t>10:46:59</t>
  </si>
  <si>
    <t>11:20:09</t>
  </si>
  <si>
    <t>11240898</t>
  </si>
  <si>
    <t>14:07:58</t>
  </si>
  <si>
    <t>14:48:34</t>
  </si>
  <si>
    <t>11239255</t>
  </si>
  <si>
    <t>6:29:08</t>
  </si>
  <si>
    <t>6:53:49</t>
  </si>
  <si>
    <t>11239263</t>
  </si>
  <si>
    <t>6:30:44</t>
  </si>
  <si>
    <t>7:04:22</t>
  </si>
  <si>
    <t>11240252</t>
  </si>
  <si>
    <t>9:46:48</t>
  </si>
  <si>
    <t>10:45:20</t>
  </si>
  <si>
    <t>11240376</t>
  </si>
  <si>
    <t>10:11:55</t>
  </si>
  <si>
    <t>10:54:07</t>
  </si>
  <si>
    <t>11240483</t>
  </si>
  <si>
    <t>10:49:51</t>
  </si>
  <si>
    <t>11:32:09</t>
  </si>
  <si>
    <t>11240878</t>
  </si>
  <si>
    <t>13:51:06</t>
  </si>
  <si>
    <t>14:29:02</t>
  </si>
  <si>
    <t>11239713</t>
  </si>
  <si>
    <t>8:04:32</t>
  </si>
  <si>
    <t>8:25:46</t>
  </si>
  <si>
    <t>11240024</t>
  </si>
  <si>
    <t>9:02:12</t>
  </si>
  <si>
    <t>9:47:58</t>
  </si>
  <si>
    <t>11240746</t>
  </si>
  <si>
    <t>12:32:37</t>
  </si>
  <si>
    <t>13:03:50</t>
  </si>
  <si>
    <t>11240957</t>
  </si>
  <si>
    <t>14:38:05</t>
  </si>
  <si>
    <t>15:17:27</t>
  </si>
  <si>
    <t>11240972</t>
  </si>
  <si>
    <t>15:02:44</t>
  </si>
  <si>
    <t>15:26:09</t>
  </si>
  <si>
    <t>11240192</t>
  </si>
  <si>
    <t>9:35:24</t>
  </si>
  <si>
    <t>10:18:55</t>
  </si>
  <si>
    <t>11240271</t>
  </si>
  <si>
    <t>9:51:19</t>
  </si>
  <si>
    <t>10:38:14</t>
  </si>
  <si>
    <t>11240382</t>
  </si>
  <si>
    <t>10:13:23</t>
  </si>
  <si>
    <t>11:08:31</t>
  </si>
  <si>
    <t>11240858</t>
  </si>
  <si>
    <t>13:45:34</t>
  </si>
  <si>
    <t>14:07:08</t>
  </si>
  <si>
    <t>11240941</t>
  </si>
  <si>
    <t>14:18:05</t>
  </si>
  <si>
    <t>14:59:32</t>
  </si>
  <si>
    <t>11240944</t>
  </si>
  <si>
    <t>14:20:50</t>
  </si>
  <si>
    <t>15:06:44</t>
  </si>
  <si>
    <t>11238051</t>
  </si>
  <si>
    <t>2:18:19</t>
  </si>
  <si>
    <t>2:35:41</t>
  </si>
  <si>
    <t>11239944</t>
  </si>
  <si>
    <t>8:43:17</t>
  </si>
  <si>
    <t>9:23:30</t>
  </si>
  <si>
    <t>11240489</t>
  </si>
  <si>
    <t>10:53:08</t>
  </si>
  <si>
    <t>11:42:43</t>
  </si>
  <si>
    <t>11241203</t>
  </si>
  <si>
    <t>21:14:05</t>
  </si>
  <si>
    <t>21:31:40</t>
  </si>
  <si>
    <t>11238318</t>
  </si>
  <si>
    <t>3:38:18</t>
  </si>
  <si>
    <t>3:58:07</t>
  </si>
  <si>
    <t>11239181</t>
  </si>
  <si>
    <t>6:18:20</t>
  </si>
  <si>
    <t>6:38:50</t>
  </si>
  <si>
    <t>11239137</t>
  </si>
  <si>
    <t>6:04:54</t>
  </si>
  <si>
    <t>6:25:31</t>
  </si>
  <si>
    <t>11240165</t>
  </si>
  <si>
    <t>9:30:40</t>
  </si>
  <si>
    <t>10:14:07</t>
  </si>
  <si>
    <t>11241231</t>
  </si>
  <si>
    <t>21:56:19</t>
  </si>
  <si>
    <t>22:18:38</t>
  </si>
  <si>
    <t>11240215</t>
  </si>
  <si>
    <t>9:42:31</t>
  </si>
  <si>
    <t>10:36:21</t>
  </si>
  <si>
    <t>11240577</t>
  </si>
  <si>
    <t>11:27:01</t>
  </si>
  <si>
    <t>11:56:33</t>
  </si>
  <si>
    <t>11241030</t>
  </si>
  <si>
    <t>15:50:35</t>
  </si>
  <si>
    <t>16:24:36</t>
  </si>
  <si>
    <t>133947</t>
  </si>
  <si>
    <t>Hartley Brothers Sawmill, INC</t>
  </si>
  <si>
    <t>11238586</t>
  </si>
  <si>
    <t>4:57:37</t>
  </si>
  <si>
    <t>5:20:00</t>
  </si>
  <si>
    <t>11240728</t>
  </si>
  <si>
    <t>23:09:21</t>
  </si>
  <si>
    <t>23:31:27</t>
  </si>
  <si>
    <t>11240947</t>
  </si>
  <si>
    <t>14:22:01</t>
  </si>
  <si>
    <t>15:04:11</t>
  </si>
  <si>
    <t>11240895</t>
  </si>
  <si>
    <t>14:05:30</t>
  </si>
  <si>
    <t>14:46:48</t>
  </si>
  <si>
    <t>11238309</t>
  </si>
  <si>
    <t>3:07:15</t>
  </si>
  <si>
    <t>3:29:51</t>
  </si>
  <si>
    <t>11238585</t>
  </si>
  <si>
    <t>4:37:55</t>
  </si>
  <si>
    <t>4:59:48</t>
  </si>
  <si>
    <t>11238587</t>
  </si>
  <si>
    <t>4:59:20</t>
  </si>
  <si>
    <t>5:28:00</t>
  </si>
  <si>
    <t>11240730</t>
  </si>
  <si>
    <t>23:56:12</t>
  </si>
  <si>
    <t>11241157</t>
  </si>
  <si>
    <t>19:46:47</t>
  </si>
  <si>
    <t>20:06:38</t>
  </si>
  <si>
    <t>11239544</t>
  </si>
  <si>
    <t>7:21:30</t>
  </si>
  <si>
    <t>7:43:38</t>
  </si>
  <si>
    <t>11239343</t>
  </si>
  <si>
    <t>6:44:58</t>
  </si>
  <si>
    <t>7:14:22</t>
  </si>
  <si>
    <t>11240560</t>
  </si>
  <si>
    <t>11:23:28</t>
  </si>
  <si>
    <t>12:16:45</t>
  </si>
  <si>
    <t>11240831</t>
  </si>
  <si>
    <t>13:22:19</t>
  </si>
  <si>
    <t>13:45:09</t>
  </si>
  <si>
    <t>11240994</t>
  </si>
  <si>
    <t>15:09:41</t>
  </si>
  <si>
    <t>15:33:27</t>
  </si>
  <si>
    <t>11240729</t>
  </si>
  <si>
    <t>23:50:58</t>
  </si>
  <si>
    <t>11240888</t>
  </si>
  <si>
    <t>13:56:15</t>
  </si>
  <si>
    <t>14:37:26</t>
  </si>
  <si>
    <t>11241156</t>
  </si>
  <si>
    <t>19:34:57</t>
  </si>
  <si>
    <t>19:57:48</t>
  </si>
  <si>
    <t>11239593</t>
  </si>
  <si>
    <t>7:32:31</t>
  </si>
  <si>
    <t>7:55:33</t>
  </si>
  <si>
    <t>136514</t>
  </si>
  <si>
    <t>Atlantic Building Components</t>
  </si>
  <si>
    <t>11240311</t>
  </si>
  <si>
    <t>10:01:30</t>
  </si>
  <si>
    <t>11:04:12</t>
  </si>
  <si>
    <t>133808</t>
  </si>
  <si>
    <t>Bowling Logging and Chipping Inc.</t>
  </si>
  <si>
    <t>LZ - Bowling - Reamey</t>
  </si>
  <si>
    <t>11240010</t>
  </si>
  <si>
    <t>9:00:34</t>
  </si>
  <si>
    <t>9:41:21</t>
  </si>
  <si>
    <t>LZ Bowling-Stoneville Tract</t>
  </si>
  <si>
    <t>11241119</t>
  </si>
  <si>
    <t>18:38:40</t>
  </si>
  <si>
    <t>19:03:28</t>
  </si>
  <si>
    <t>11240741</t>
  </si>
  <si>
    <t>12:31:09</t>
  </si>
  <si>
    <t>12:54:12</t>
  </si>
  <si>
    <t>11240818</t>
  </si>
  <si>
    <t>13:20:47</t>
  </si>
  <si>
    <t>13:43:07</t>
  </si>
  <si>
    <t>11241083</t>
  </si>
  <si>
    <t>17:10:33</t>
  </si>
  <si>
    <t>17:29:16</t>
  </si>
  <si>
    <t>11241240</t>
  </si>
  <si>
    <t>22:25:16</t>
  </si>
  <si>
    <t>22:50:38</t>
  </si>
  <si>
    <t>11241022</t>
  </si>
  <si>
    <t>15:30:37</t>
  </si>
  <si>
    <t>16:06:59</t>
  </si>
  <si>
    <t>11243194</t>
  </si>
  <si>
    <t>14.04.2022</t>
  </si>
  <si>
    <t>6:41:14</t>
  </si>
  <si>
    <t>7:01:39</t>
  </si>
  <si>
    <t>11243431</t>
  </si>
  <si>
    <t>7:31:44</t>
  </si>
  <si>
    <t>8:04:42</t>
  </si>
  <si>
    <t>11244272</t>
  </si>
  <si>
    <t>10:47:15</t>
  </si>
  <si>
    <t>11:11:32</t>
  </si>
  <si>
    <t>11244457</t>
  </si>
  <si>
    <t>12:07:13</t>
  </si>
  <si>
    <t>12:41:32</t>
  </si>
  <si>
    <t>131652</t>
  </si>
  <si>
    <t>Home Lumber Company</t>
  </si>
  <si>
    <t>11244433</t>
  </si>
  <si>
    <t>11:52:53</t>
  </si>
  <si>
    <t>12:19:52</t>
  </si>
  <si>
    <t>11244622</t>
  </si>
  <si>
    <t>13:49:48</t>
  </si>
  <si>
    <t>14:25:48</t>
  </si>
  <si>
    <t>11244610</t>
  </si>
  <si>
    <t>13:47:55</t>
  </si>
  <si>
    <t>14:10:36</t>
  </si>
  <si>
    <t>11243268</t>
  </si>
  <si>
    <t>6:57:27</t>
  </si>
  <si>
    <t>7:23:20</t>
  </si>
  <si>
    <t>11244445</t>
  </si>
  <si>
    <t>11:59:50</t>
  </si>
  <si>
    <t>12:24:29</t>
  </si>
  <si>
    <t>11244553</t>
  </si>
  <si>
    <t>13:02:33</t>
  </si>
  <si>
    <t>11244718</t>
  </si>
  <si>
    <t>15:28:10</t>
  </si>
  <si>
    <t>15:52:22</t>
  </si>
  <si>
    <t>11243481</t>
  </si>
  <si>
    <t>7:47:08</t>
  </si>
  <si>
    <t>8:34:09</t>
  </si>
  <si>
    <t>11243570</t>
  </si>
  <si>
    <t>8:06:17</t>
  </si>
  <si>
    <t>8:58:46</t>
  </si>
  <si>
    <t>132347</t>
  </si>
  <si>
    <t>Tram Lumber LLC</t>
  </si>
  <si>
    <t>11243958</t>
  </si>
  <si>
    <t>9:27:56</t>
  </si>
  <si>
    <t>9:49:31</t>
  </si>
  <si>
    <t>11243298</t>
  </si>
  <si>
    <t>7:05:31</t>
  </si>
  <si>
    <t>7:27:16</t>
  </si>
  <si>
    <t>11244564</t>
  </si>
  <si>
    <t>13:22:57</t>
  </si>
  <si>
    <t>13:43:28</t>
  </si>
  <si>
    <t>11244106</t>
  </si>
  <si>
    <t>10:04:18</t>
  </si>
  <si>
    <t>10:31:54</t>
  </si>
  <si>
    <t>11241385</t>
  </si>
  <si>
    <t>0:52:44</t>
  </si>
  <si>
    <t>1:50:02</t>
  </si>
  <si>
    <t>11242383</t>
  </si>
  <si>
    <t>4:23:19</t>
  </si>
  <si>
    <t>4:41:32</t>
  </si>
  <si>
    <t>11242774</t>
  </si>
  <si>
    <t>5:51:40</t>
  </si>
  <si>
    <t>6:19:30</t>
  </si>
  <si>
    <t>11243187</t>
  </si>
  <si>
    <t>6:38:47</t>
  </si>
  <si>
    <t>7:06:04</t>
  </si>
  <si>
    <t>11243983</t>
  </si>
  <si>
    <t>9:29:29</t>
  </si>
  <si>
    <t>10:01:07</t>
  </si>
  <si>
    <t>11244059</t>
  </si>
  <si>
    <t>9:50:49</t>
  </si>
  <si>
    <t>10:14:42</t>
  </si>
  <si>
    <t>11244290</t>
  </si>
  <si>
    <t>10:57:59</t>
  </si>
  <si>
    <t>11:20:46</t>
  </si>
  <si>
    <t>11244502</t>
  </si>
  <si>
    <t>12:34:39</t>
  </si>
  <si>
    <t>13:06:32</t>
  </si>
  <si>
    <t>11244565</t>
  </si>
  <si>
    <t>13:24:29</t>
  </si>
  <si>
    <t>13:54:28</t>
  </si>
  <si>
    <t>11244629</t>
  </si>
  <si>
    <t>14:00:34</t>
  </si>
  <si>
    <t>14:21:33</t>
  </si>
  <si>
    <t>11242389</t>
  </si>
  <si>
    <t>4:54:05</t>
  </si>
  <si>
    <t>11243576</t>
  </si>
  <si>
    <t>23:06:00</t>
  </si>
  <si>
    <t>23:22:27</t>
  </si>
  <si>
    <t>11244053</t>
  </si>
  <si>
    <t>9:48:55</t>
  </si>
  <si>
    <t>10:12:07</t>
  </si>
  <si>
    <t>11244825</t>
  </si>
  <si>
    <t>20:03:00</t>
  </si>
  <si>
    <t>20:24:21</t>
  </si>
  <si>
    <t>11242387</t>
  </si>
  <si>
    <t>4:43:30</t>
  </si>
  <si>
    <t>5:04:35</t>
  </si>
  <si>
    <t>11243828</t>
  </si>
  <si>
    <t>8:58:01</t>
  </si>
  <si>
    <t>9:17:25</t>
  </si>
  <si>
    <t>11244310</t>
  </si>
  <si>
    <t>11:07:13</t>
  </si>
  <si>
    <t>11:39:39</t>
  </si>
  <si>
    <t>11244586</t>
  </si>
  <si>
    <t>13:32:14</t>
  </si>
  <si>
    <t>13:56:52</t>
  </si>
  <si>
    <t>11244587</t>
  </si>
  <si>
    <t>13:34:26</t>
  </si>
  <si>
    <t>14:02:32</t>
  </si>
  <si>
    <t>11244439</t>
  </si>
  <si>
    <t>11:56:42</t>
  </si>
  <si>
    <t>12:35:26</t>
  </si>
  <si>
    <t>11241983</t>
  </si>
  <si>
    <t>2:52:23</t>
  </si>
  <si>
    <t>3:11:56</t>
  </si>
  <si>
    <t>11243751</t>
  </si>
  <si>
    <t>8:40:00</t>
  </si>
  <si>
    <t>9:14:05</t>
  </si>
  <si>
    <t>11244628</t>
  </si>
  <si>
    <t>13:58:01</t>
  </si>
  <si>
    <t>14:37:23</t>
  </si>
  <si>
    <t>11243486</t>
  </si>
  <si>
    <t>7:48:41</t>
  </si>
  <si>
    <t>8:50:02</t>
  </si>
  <si>
    <t>11244481</t>
  </si>
  <si>
    <t>12:16:06</t>
  </si>
  <si>
    <t>13:00:21</t>
  </si>
  <si>
    <t>11243897</t>
  </si>
  <si>
    <t>9:14:15</t>
  </si>
  <si>
    <t>9:37:46</t>
  </si>
  <si>
    <t>11244382</t>
  </si>
  <si>
    <t>11:25:20</t>
  </si>
  <si>
    <t>11:51:10</t>
  </si>
  <si>
    <t>11244646</t>
  </si>
  <si>
    <t>14:22:24</t>
  </si>
  <si>
    <t>14:53:02</t>
  </si>
  <si>
    <t>11242772</t>
  </si>
  <si>
    <t>5:36:31</t>
  </si>
  <si>
    <t>6:15:07</t>
  </si>
  <si>
    <t>11241383</t>
  </si>
  <si>
    <t>0:30:47</t>
  </si>
  <si>
    <t>11243471</t>
  </si>
  <si>
    <t>7:43:34</t>
  </si>
  <si>
    <t>8:19:04</t>
  </si>
  <si>
    <t>11244403</t>
  </si>
  <si>
    <t>11:42:05</t>
  </si>
  <si>
    <t>12:10:53</t>
  </si>
  <si>
    <t>11242388</t>
  </si>
  <si>
    <t>4:46:06</t>
  </si>
  <si>
    <t>5:06:31</t>
  </si>
  <si>
    <t>11242771</t>
  </si>
  <si>
    <t>5:18:29</t>
  </si>
  <si>
    <t>5:38:30</t>
  </si>
  <si>
    <t>11243474</t>
  </si>
  <si>
    <t>7:45:33</t>
  </si>
  <si>
    <t>8:03:11</t>
  </si>
  <si>
    <t>11244278</t>
  </si>
  <si>
    <t>11:18:56</t>
  </si>
  <si>
    <t>11242386</t>
  </si>
  <si>
    <t>4:39:40</t>
  </si>
  <si>
    <t>5:00:04</t>
  </si>
  <si>
    <t>11243285</t>
  </si>
  <si>
    <t>6:59:27</t>
  </si>
  <si>
    <t>7:21:26</t>
  </si>
  <si>
    <t>11244142</t>
  </si>
  <si>
    <t>10:08:23</t>
  </si>
  <si>
    <t>10:28:46</t>
  </si>
  <si>
    <t>11244504</t>
  </si>
  <si>
    <t>12:36:29</t>
  </si>
  <si>
    <t>12:56:02</t>
  </si>
  <si>
    <t>11242384</t>
  </si>
  <si>
    <t>4:25:38</t>
  </si>
  <si>
    <t>4:46:35</t>
  </si>
  <si>
    <t>11243251</t>
  </si>
  <si>
    <t>6:49:53</t>
  </si>
  <si>
    <t>7:12:34</t>
  </si>
  <si>
    <t>11243585</t>
  </si>
  <si>
    <t>8:08:02</t>
  </si>
  <si>
    <t>8:27:36</t>
  </si>
  <si>
    <t>11244236</t>
  </si>
  <si>
    <t>10:42:01</t>
  </si>
  <si>
    <t>11:13:55</t>
  </si>
  <si>
    <t>11244538</t>
  </si>
  <si>
    <t>12:54:13</t>
  </si>
  <si>
    <t>13:12:08</t>
  </si>
  <si>
    <t>11244155</t>
  </si>
  <si>
    <t>10:13:26</t>
  </si>
  <si>
    <t>10:56:46</t>
  </si>
  <si>
    <t>11244287</t>
  </si>
  <si>
    <t>10:54:34</t>
  </si>
  <si>
    <t>11:32:56</t>
  </si>
  <si>
    <t>11243507</t>
  </si>
  <si>
    <t>8:14:16</t>
  </si>
  <si>
    <t>11243667</t>
  </si>
  <si>
    <t>8:24:21</t>
  </si>
  <si>
    <t>8:54:13</t>
  </si>
  <si>
    <t>11244086</t>
  </si>
  <si>
    <t>10:00:14</t>
  </si>
  <si>
    <t>10:33:57</t>
  </si>
  <si>
    <t>11244225</t>
  </si>
  <si>
    <t>10:35:30</t>
  </si>
  <si>
    <t>11:06:09</t>
  </si>
  <si>
    <t>11244392</t>
  </si>
  <si>
    <t>11:30:50</t>
  </si>
  <si>
    <t>11:53:42</t>
  </si>
  <si>
    <t>11244450</t>
  </si>
  <si>
    <t>12:02:47</t>
  </si>
  <si>
    <t>12:30:01</t>
  </si>
  <si>
    <t>11244455</t>
  </si>
  <si>
    <t>12:05:16</t>
  </si>
  <si>
    <t>12:27:25</t>
  </si>
  <si>
    <t>11244487</t>
  </si>
  <si>
    <t>12:24:55</t>
  </si>
  <si>
    <t>12:52:23</t>
  </si>
  <si>
    <t>11244608</t>
  </si>
  <si>
    <t>13:46:04</t>
  </si>
  <si>
    <t>14:07:50</t>
  </si>
  <si>
    <t>11244645</t>
  </si>
  <si>
    <t>14:20:25</t>
  </si>
  <si>
    <t>14:51:19</t>
  </si>
  <si>
    <t>11244685</t>
  </si>
  <si>
    <t>15:08:07</t>
  </si>
  <si>
    <t>15:30:22</t>
  </si>
  <si>
    <t>11244854</t>
  </si>
  <si>
    <t>20:46:32</t>
  </si>
  <si>
    <t>21:11:16</t>
  </si>
  <si>
    <t>11243150</t>
  </si>
  <si>
    <t>6:31:59</t>
  </si>
  <si>
    <t>6:57:52</t>
  </si>
  <si>
    <t>11244069</t>
  </si>
  <si>
    <t>9:57:38</t>
  </si>
  <si>
    <t>10:18:17</t>
  </si>
  <si>
    <t>11244148</t>
  </si>
  <si>
    <t>10:10:01</t>
  </si>
  <si>
    <t>10:43:44</t>
  </si>
  <si>
    <t>11244482</t>
  </si>
  <si>
    <t>12:18:18</t>
  </si>
  <si>
    <t>12:39:54</t>
  </si>
  <si>
    <t>11244642</t>
  </si>
  <si>
    <t>14:43:58</t>
  </si>
  <si>
    <t>11241989</t>
  </si>
  <si>
    <t>3:20:40</t>
  </si>
  <si>
    <t>3:39:20</t>
  </si>
  <si>
    <t>11242382</t>
  </si>
  <si>
    <t>4:18:54</t>
  </si>
  <si>
    <t>4:37:08</t>
  </si>
  <si>
    <t>11244885</t>
  </si>
  <si>
    <t>22:22:34</t>
  </si>
  <si>
    <t>22:39:32</t>
  </si>
  <si>
    <t>11244307</t>
  </si>
  <si>
    <t>11:05:41</t>
  </si>
  <si>
    <t>11:44:28</t>
  </si>
  <si>
    <t>11241990</t>
  </si>
  <si>
    <t>3:38:53</t>
  </si>
  <si>
    <t>4:01:40</t>
  </si>
  <si>
    <t>11243104</t>
  </si>
  <si>
    <t>6:22:34</t>
  </si>
  <si>
    <t>6:45:19</t>
  </si>
  <si>
    <t>11241988</t>
  </si>
  <si>
    <t>3:11:14</t>
  </si>
  <si>
    <t>3:28:30</t>
  </si>
  <si>
    <t>11243029</t>
  </si>
  <si>
    <t>6:09:43</t>
  </si>
  <si>
    <t>6:32:05</t>
  </si>
  <si>
    <t>11243589</t>
  </si>
  <si>
    <t>8:09:57</t>
  </si>
  <si>
    <t>8:40:34</t>
  </si>
  <si>
    <t>11244633</t>
  </si>
  <si>
    <t>14:05:48</t>
  </si>
  <si>
    <t>14:30:47</t>
  </si>
  <si>
    <t>11244442</t>
  </si>
  <si>
    <t>11:58:05</t>
  </si>
  <si>
    <t>12:25:48</t>
  </si>
  <si>
    <t>134196</t>
  </si>
  <si>
    <t>Turman Sawmill Inc.</t>
  </si>
  <si>
    <t>11244734</t>
  </si>
  <si>
    <t>15:44:35</t>
  </si>
  <si>
    <t>16:01:29</t>
  </si>
  <si>
    <t>140659</t>
  </si>
  <si>
    <t>C &amp; B Lumber Inc.</t>
  </si>
  <si>
    <t>11244240</t>
  </si>
  <si>
    <t>10:45:40</t>
  </si>
  <si>
    <t>11:22:32</t>
  </si>
  <si>
    <t>11242385</t>
  </si>
  <si>
    <t>4:27:09</t>
  </si>
  <si>
    <t>4:58:11</t>
  </si>
  <si>
    <t>11244824</t>
  </si>
  <si>
    <t>19:54:39</t>
  </si>
  <si>
    <t>20:16:54</t>
  </si>
  <si>
    <t>11242968</t>
  </si>
  <si>
    <t>6:02:16</t>
  </si>
  <si>
    <t>6:37:16</t>
  </si>
  <si>
    <t>11242773</t>
  </si>
  <si>
    <t>5:49:23</t>
  </si>
  <si>
    <t>6:16:57</t>
  </si>
  <si>
    <t>11244601</t>
  </si>
  <si>
    <t>13:36:06</t>
  </si>
  <si>
    <t>13:58:44</t>
  </si>
  <si>
    <t>141740</t>
  </si>
  <si>
    <t>Darrell Brian Garrett</t>
  </si>
  <si>
    <t>Garrett Logging - Rockingham</t>
  </si>
  <si>
    <t>11243223</t>
  </si>
  <si>
    <t>6:46:38</t>
  </si>
  <si>
    <t>7:07:58</t>
  </si>
  <si>
    <t>11244509</t>
  </si>
  <si>
    <t>12:43:13</t>
  </si>
  <si>
    <t>13:04:02</t>
  </si>
  <si>
    <t>148621</t>
  </si>
  <si>
    <t>Keck Logging and Chipping Inc</t>
  </si>
  <si>
    <t>LZ-Keck-Caswell</t>
  </si>
  <si>
    <t>11243070</t>
  </si>
  <si>
    <t>6:18:51</t>
  </si>
  <si>
    <t>6:55:06</t>
  </si>
  <si>
    <t>24:11:18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</si>
  <si>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</si>
  <si>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</si>
  <si>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</si>
  <si>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</si>
  <si>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</si>
  <si>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</si>
  <si>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</si>
  <si>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24:30:58</t>
  </si>
  <si>
    <t>24:23:14</t>
  </si>
  <si>
    <t>24:25:57</t>
  </si>
  <si>
    <t>24:22:04</t>
  </si>
  <si>
    <t>24:21:02</t>
  </si>
  <si>
    <t>24:17:55</t>
  </si>
  <si>
    <t>24:12:16</t>
  </si>
  <si>
    <t>24:49:57</t>
  </si>
  <si>
    <t>11246309</t>
  </si>
  <si>
    <t>15.04.2022</t>
  </si>
  <si>
    <t>8:34:14</t>
  </si>
  <si>
    <t>9:13:21</t>
  </si>
  <si>
    <t>11246651</t>
  </si>
  <si>
    <t>12:07:01</t>
  </si>
  <si>
    <t>12:42:19</t>
  </si>
  <si>
    <t>11246782</t>
  </si>
  <si>
    <t>15:58:03</t>
  </si>
  <si>
    <t>16:23:45</t>
  </si>
  <si>
    <t>135245</t>
  </si>
  <si>
    <t>Poplar Ridge Lumber Co Inc</t>
  </si>
  <si>
    <t>11246290</t>
  </si>
  <si>
    <t>8:30:54</t>
  </si>
  <si>
    <t>8:51:44</t>
  </si>
  <si>
    <t>11245700</t>
  </si>
  <si>
    <t>5:41:16</t>
  </si>
  <si>
    <t>6:11:02</t>
  </si>
  <si>
    <t>11246445</t>
  </si>
  <si>
    <t>9:37:23</t>
  </si>
  <si>
    <t>10:09:54</t>
  </si>
  <si>
    <t>11246640</t>
  </si>
  <si>
    <t>12:05:00</t>
  </si>
  <si>
    <t>12:26:16</t>
  </si>
  <si>
    <t>11245378</t>
  </si>
  <si>
    <t>4:03:45</t>
  </si>
  <si>
    <t>4:24:40</t>
  </si>
  <si>
    <t>x</t>
  </si>
  <si>
    <t>11246601</t>
  </si>
  <si>
    <t>11:05:05</t>
  </si>
  <si>
    <t>11:26:25</t>
  </si>
  <si>
    <t>11246313</t>
  </si>
  <si>
    <t>8:35:55</t>
  </si>
  <si>
    <t>9:25:27</t>
  </si>
  <si>
    <t>11246561</t>
  </si>
  <si>
    <t>10:35:04</t>
  </si>
  <si>
    <t>10:56:14</t>
  </si>
  <si>
    <t>11245096</t>
  </si>
  <si>
    <t>1:55:58</t>
  </si>
  <si>
    <t>2:37:41</t>
  </si>
  <si>
    <t>11245097</t>
  </si>
  <si>
    <t>2:14:31</t>
  </si>
  <si>
    <t>2:42:17</t>
  </si>
  <si>
    <t>11245697</t>
  </si>
  <si>
    <t>5:10:06</t>
  </si>
  <si>
    <t>5:37:03</t>
  </si>
  <si>
    <t>11245698</t>
  </si>
  <si>
    <t>5:25:34</t>
  </si>
  <si>
    <t>5:47:17</t>
  </si>
  <si>
    <t>11246283</t>
  </si>
  <si>
    <t>8:26:00</t>
  </si>
  <si>
    <t>8:49:14</t>
  </si>
  <si>
    <t>11245982</t>
  </si>
  <si>
    <t>6:23:32</t>
  </si>
  <si>
    <t>6:45:28</t>
  </si>
  <si>
    <t>11245094</t>
  </si>
  <si>
    <t>1:46:18</t>
  </si>
  <si>
    <t>2:02:07</t>
  </si>
  <si>
    <t>11246697</t>
  </si>
  <si>
    <t>12:38:07</t>
  </si>
  <si>
    <t>13:01:19</t>
  </si>
  <si>
    <t>11246777</t>
  </si>
  <si>
    <t>21:43:08</t>
  </si>
  <si>
    <t>22:08:09</t>
  </si>
  <si>
    <t>11246305</t>
  </si>
  <si>
    <t>8:32:47</t>
  </si>
  <si>
    <t>9:05:14</t>
  </si>
  <si>
    <t>11246364</t>
  </si>
  <si>
    <t>9:00:52</t>
  </si>
  <si>
    <t>9:39:08</t>
  </si>
  <si>
    <t>11245871</t>
  </si>
  <si>
    <t>5:45:13</t>
  </si>
  <si>
    <t>6:09:16</t>
  </si>
  <si>
    <t>11246746</t>
  </si>
  <si>
    <t>14:03:25</t>
  </si>
  <si>
    <t>14:37:21</t>
  </si>
  <si>
    <t>11246050</t>
  </si>
  <si>
    <t>6:47:13</t>
  </si>
  <si>
    <t>7:09:16</t>
  </si>
  <si>
    <t>11246441</t>
  </si>
  <si>
    <t>9:32:37</t>
  </si>
  <si>
    <t>9:59:11</t>
  </si>
  <si>
    <t>11246444</t>
  </si>
  <si>
    <t>9:34:23</t>
  </si>
  <si>
    <t>10:11:59</t>
  </si>
  <si>
    <t>11246163</t>
  </si>
  <si>
    <t>7:32:59</t>
  </si>
  <si>
    <t>7:53:59</t>
  </si>
  <si>
    <t>11246287</t>
  </si>
  <si>
    <t>8:27:46</t>
  </si>
  <si>
    <t>11246424</t>
  </si>
  <si>
    <t>9:18:42</t>
  </si>
  <si>
    <t>9:47:45</t>
  </si>
  <si>
    <t>11246539</t>
  </si>
  <si>
    <t>10:18:52</t>
  </si>
  <si>
    <t>10:41:19</t>
  </si>
  <si>
    <t>11246260</t>
  </si>
  <si>
    <t>8:21:00</t>
  </si>
  <si>
    <t>8:42:58</t>
  </si>
  <si>
    <t>11246639</t>
  </si>
  <si>
    <t>12:02:49</t>
  </si>
  <si>
    <t>12:24:26</t>
  </si>
  <si>
    <t>11245694</t>
  </si>
  <si>
    <t>4:45:24</t>
  </si>
  <si>
    <t>5:04:52</t>
  </si>
  <si>
    <t>11245965</t>
  </si>
  <si>
    <t>6:13:21</t>
  </si>
  <si>
    <t>6:43:56</t>
  </si>
  <si>
    <t>11246779</t>
  </si>
  <si>
    <t>22:30:22</t>
  </si>
  <si>
    <t>22:48:59</t>
  </si>
  <si>
    <t>11246018</t>
  </si>
  <si>
    <t>6:41:15</t>
  </si>
  <si>
    <t>7:06:40</t>
  </si>
  <si>
    <t>11246043</t>
  </si>
  <si>
    <t>6:42:47</t>
  </si>
  <si>
    <t>7:12:19</t>
  </si>
  <si>
    <t>11246522</t>
  </si>
  <si>
    <t>10:03:50</t>
  </si>
  <si>
    <t>10:28:36</t>
  </si>
  <si>
    <t>11246657</t>
  </si>
  <si>
    <t>12:15:48</t>
  </si>
  <si>
    <t>12:34:03</t>
  </si>
  <si>
    <t>11246632</t>
  </si>
  <si>
    <t>11:54:39</t>
  </si>
  <si>
    <t>12:13:22</t>
  </si>
  <si>
    <t>11246475</t>
  </si>
  <si>
    <t>9:51:07</t>
  </si>
  <si>
    <t>10:19:17</t>
  </si>
  <si>
    <t>11246770</t>
  </si>
  <si>
    <t>15:44:39</t>
  </si>
  <si>
    <t>16:04:03</t>
  </si>
  <si>
    <t>11245952</t>
  </si>
  <si>
    <t>6:05:47</t>
  </si>
  <si>
    <t>6:26:07</t>
  </si>
  <si>
    <t>11246775</t>
  </si>
  <si>
    <t>18:58:09</t>
  </si>
  <si>
    <t>19:31:44</t>
  </si>
  <si>
    <t>11243577</t>
  </si>
  <si>
    <t>0:15:58</t>
  </si>
  <si>
    <t>11245380</t>
  </si>
  <si>
    <t>4:33:33</t>
  </si>
  <si>
    <t>4:55:39</t>
  </si>
  <si>
    <t>11246168</t>
  </si>
  <si>
    <t>7:35:14</t>
  </si>
  <si>
    <t>8:07:04</t>
  </si>
  <si>
    <t>11247353</t>
  </si>
  <si>
    <t>16.04.2022</t>
  </si>
  <si>
    <t>12:28:48</t>
  </si>
  <si>
    <t>12:52:31</t>
  </si>
  <si>
    <t>11246910</t>
  </si>
  <si>
    <t>2:29:43</t>
  </si>
  <si>
    <t>2:48:20</t>
  </si>
  <si>
    <t>11246902</t>
  </si>
  <si>
    <t>0:24:37</t>
  </si>
  <si>
    <t>0:50:23</t>
  </si>
  <si>
    <t>11247544</t>
  </si>
  <si>
    <t>17.04.2022</t>
  </si>
  <si>
    <t>10:45:13</t>
  </si>
  <si>
    <t>11:08:13</t>
  </si>
  <si>
    <t>11247631</t>
  </si>
  <si>
    <t>19:13:24</t>
  </si>
  <si>
    <t>19:29:53</t>
  </si>
  <si>
    <t>11247594</t>
  </si>
  <si>
    <t>17:10:45</t>
  </si>
  <si>
    <t>17:27:49</t>
  </si>
  <si>
    <t>11247543</t>
  </si>
  <si>
    <t>9:47:16</t>
  </si>
  <si>
    <t>10:07:19</t>
  </si>
  <si>
    <t>11247571</t>
  </si>
  <si>
    <t>12:20:06</t>
  </si>
  <si>
    <t>12:39:47</t>
  </si>
  <si>
    <t>11247632</t>
  </si>
  <si>
    <t>20:40:02</t>
  </si>
  <si>
    <t>20:59:15</t>
  </si>
  <si>
    <t>Weighing in week</t>
  </si>
  <si>
    <t>15.2022</t>
  </si>
  <si>
    <t>24:35:37</t>
  </si>
  <si>
    <t>24:50:23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</si>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</sst>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9-466D-BC94-D4FC2ED8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9-466D-BC94-D4FC2ED8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Apr 15th,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F8C-954E-7FF479E6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15th, 2022'!$S$2:$S$25</c:f>
              <c:numCache>
                <c:formatCode>h:mm;@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B-4F8C-954E-7FF479E6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32B-8A16-10126B0E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B-432B-8A16-10126B0E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Apr 16th, 2022'!$R$2:$R$25</c:f>
              <c:numCache>
                <c:formatCode>h:mm;@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9B9-BD43-74489ED0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16th, 2022'!$S$2:$S$25</c:f>
              <c:numCache>
                <c:formatCode>h:mm;@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B-49B9-BD43-74489ED0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D34-9789-9E5A3007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F-4D34-9789-9E5A3007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Apr 17th,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8-4DEC-9575-39914021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17th, 2022'!$S$2:$S$25</c:f>
              <c:numCache>
                <c:formatCode>h:mm;@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DEC-9575-39914021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F-4CF9-B3CE-DF6A4F7B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F-4CF9-B3CE-DF6A4F7B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15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8-4BDA-B0DC-1F571096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15 Stats'!$T$2:$T$25</c:f>
              <c:numCache>
                <c:formatCode>h:mm;@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8-4BDA-B0DC-1F571096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BC-4BE9-B883-50A687211BDA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BC-4BE9-B883-50A687211BD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C-4BE9-B883-50A687211BD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C-4BE9-B883-50A68721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11th,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2-46D5-BE33-03CEE0A7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Apr 11th, 2022'!$S$2:$S$25</c:f>
              <c:numCache>
                <c:formatCode>h:mm;@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6D5-BE33-03CEE0A7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C-455F-91C1-611C74CE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C-455F-91C1-611C74CE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12th,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6-4B40-93E6-C121F019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Apr 12th, 2022'!$S$2:$S$25</c:f>
              <c:numCache>
                <c:formatCode>h:mm;@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B40-93E6-C121F019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880-B56A-7B7E1A7F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5-4880-B56A-7B7E1A7F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Apr 13th,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4-4B6D-841D-340F595D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Apr 13th, 2022'!$S$2:$S$25</c:f>
              <c:numCache>
                <c:formatCode>h:mm;@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4-4B6D-841D-340F595D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6A4-A61D-CC92A896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F-46A4-A61D-CC92A896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Apr 14th,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7-435C-AD4F-3F24FA5A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14th, 2022'!$S$2:$S$25</c:f>
              <c:numCache>
                <c:formatCode>h:mm;@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7-435C-AD4F-3F24FA5A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4013-B48D-842B6D4E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6-4013-B48D-842B6D4E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1400175</xdr:colOff>
      <xdr:row>0</xdr:row>
      <xdr:rowOff>19050</xdr:rowOff>
    </xdr:from>
    <xdr:to>
      <xdr:col>7</xdr:col>
      <xdr:colOff>28575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1333500</xdr:colOff>
      <xdr:row>0</xdr:row>
      <xdr:rowOff>0</xdr:rowOff>
    </xdr:from>
    <xdr:to>
      <xdr:col>6</xdr:col>
      <xdr:colOff>838200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1314450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1795462</xdr:colOff>
      <xdr:row>0</xdr:row>
      <xdr:rowOff>0</xdr:rowOff>
    </xdr:from>
    <xdr:to>
      <xdr:col>7</xdr:col>
      <xdr:colOff>1223962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1314450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1700212</xdr:colOff>
      <xdr:row>0</xdr:row>
      <xdr:rowOff>0</xdr:rowOff>
    </xdr:from>
    <xdr:to>
      <xdr:col>7</xdr:col>
      <xdr:colOff>1223962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34</xdr:row>
      <xdr:rowOff>4762</xdr:rowOff>
    </xdr:from>
    <xdr:to>
      <xdr:col>18</xdr:col>
      <xdr:colOff>909637</xdr:colOff>
      <xdr:row>48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44"/>
  <sheetViews>
    <sheetView topLeftCell="H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4.5</v>
      </c>
      <c r="R2" s="18">
        <v>0</v>
      </c>
      <c r="S2" s="17">
        <f>AVERAGEIF($R$2:$R$25, "&lt;&gt; 0")</f>
        <v>1.8878659676521109E-2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4.5</v>
      </c>
      <c r="R3" s="18">
        <f t="shared" ref="R3:R25" si="1">AVERAGEIF(M:M,O3,L:L)</f>
        <v>1.4050925925925939E-2</v>
      </c>
      <c r="S3" s="17">
        <f t="shared" ref="S3:S25" si="2">AVERAGEIF($R$2:$R$25, "&lt;&gt; 0")</f>
        <v>1.8878659676521109E-2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6" si="3">K4-J4</f>
        <v>2.4259259259259203E-2</v>
      </c>
      <c r="M4">
        <f t="shared" ref="M4:M66" si="4">HOUR(J4)</f>
        <v>12</v>
      </c>
      <c r="O4">
        <v>2</v>
      </c>
      <c r="P4">
        <f>COUNTIF(M:M,"2")</f>
        <v>3</v>
      </c>
      <c r="Q4">
        <f t="shared" si="0"/>
        <v>4.5</v>
      </c>
      <c r="R4" s="18">
        <f t="shared" si="1"/>
        <v>1.253086419753085E-2</v>
      </c>
      <c r="S4" s="17">
        <f t="shared" si="2"/>
        <v>1.8878659676521109E-2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4.5</v>
      </c>
      <c r="R5" s="18">
        <f t="shared" si="1"/>
        <v>1.4293981481481477E-2</v>
      </c>
      <c r="S5" s="17">
        <f t="shared" si="2"/>
        <v>1.8878659676521109E-2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3" t="s">
        <v>18</v>
      </c>
      <c r="J6" s="13" t="s">
        <v>25</v>
      </c>
      <c r="K6" s="14" t="s">
        <v>26</v>
      </c>
      <c r="L6" s="17">
        <f t="shared" si="3"/>
        <v>1.3368055555555536E-2</v>
      </c>
      <c r="M6">
        <f t="shared" si="4"/>
        <v>10</v>
      </c>
      <c r="O6">
        <v>4</v>
      </c>
      <c r="P6">
        <f>COUNTIF(M:M,"4")</f>
        <v>10</v>
      </c>
      <c r="Q6">
        <f t="shared" si="0"/>
        <v>4.5</v>
      </c>
      <c r="R6" s="18">
        <f t="shared" si="1"/>
        <v>2.1391203703703714E-2</v>
      </c>
      <c r="S6" s="17">
        <f t="shared" si="2"/>
        <v>1.8878659676521109E-2</v>
      </c>
    </row>
    <row r="7" spans="1:19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3" t="s">
        <v>18</v>
      </c>
      <c r="J7" s="13" t="s">
        <v>28</v>
      </c>
      <c r="K7" s="14" t="s">
        <v>29</v>
      </c>
      <c r="L7" s="17">
        <f t="shared" si="3"/>
        <v>2.9733796296296244E-2</v>
      </c>
      <c r="M7">
        <f t="shared" si="4"/>
        <v>13</v>
      </c>
      <c r="O7">
        <v>5</v>
      </c>
      <c r="P7">
        <f>COUNTIF(M:M,"5")</f>
        <v>4</v>
      </c>
      <c r="Q7">
        <f t="shared" si="0"/>
        <v>4.5</v>
      </c>
      <c r="R7" s="18">
        <f t="shared" si="1"/>
        <v>2.0130208333333316E-2</v>
      </c>
      <c r="S7" s="17">
        <f t="shared" si="2"/>
        <v>1.8878659676521109E-2</v>
      </c>
    </row>
    <row r="8" spans="1:19" x14ac:dyDescent="0.25">
      <c r="A8" s="11"/>
      <c r="B8" s="12"/>
      <c r="C8" s="12"/>
      <c r="D8" s="12"/>
      <c r="E8" s="12"/>
      <c r="F8" s="12"/>
      <c r="G8" s="9" t="s">
        <v>30</v>
      </c>
      <c r="H8" s="9" t="s">
        <v>24</v>
      </c>
      <c r="I8" s="3" t="s">
        <v>18</v>
      </c>
      <c r="J8" s="13" t="s">
        <v>31</v>
      </c>
      <c r="K8" s="14" t="s">
        <v>32</v>
      </c>
      <c r="L8" s="17">
        <f t="shared" si="3"/>
        <v>1.6099537037037037E-2</v>
      </c>
      <c r="M8">
        <f t="shared" si="4"/>
        <v>16</v>
      </c>
      <c r="O8">
        <v>6</v>
      </c>
      <c r="P8">
        <f>COUNTIF(M:M,"6")</f>
        <v>3</v>
      </c>
      <c r="Q8">
        <f t="shared" si="0"/>
        <v>4.5</v>
      </c>
      <c r="R8" s="18">
        <f t="shared" si="1"/>
        <v>1.4699074074074078E-2</v>
      </c>
      <c r="S8" s="17">
        <f t="shared" si="2"/>
        <v>1.8878659676521109E-2</v>
      </c>
    </row>
    <row r="9" spans="1:19" x14ac:dyDescent="0.25">
      <c r="A9" s="11"/>
      <c r="B9" s="12"/>
      <c r="C9" s="12"/>
      <c r="D9" s="12"/>
      <c r="E9" s="12"/>
      <c r="F9" s="12"/>
      <c r="G9" s="9" t="s">
        <v>33</v>
      </c>
      <c r="H9" s="9" t="s">
        <v>24</v>
      </c>
      <c r="I9" s="3" t="s">
        <v>18</v>
      </c>
      <c r="J9" s="13" t="s">
        <v>34</v>
      </c>
      <c r="K9" s="14" t="s">
        <v>35</v>
      </c>
      <c r="L9" s="17">
        <f t="shared" si="3"/>
        <v>1.3483796296296369E-2</v>
      </c>
      <c r="M9">
        <f t="shared" si="4"/>
        <v>19</v>
      </c>
      <c r="O9">
        <v>7</v>
      </c>
      <c r="P9">
        <f>COUNTIF(M:M,"7")</f>
        <v>5</v>
      </c>
      <c r="Q9">
        <f t="shared" si="0"/>
        <v>4.5</v>
      </c>
      <c r="R9" s="18">
        <f t="shared" si="1"/>
        <v>1.8138888888888892E-2</v>
      </c>
      <c r="S9" s="17">
        <f t="shared" si="2"/>
        <v>1.8878659676521109E-2</v>
      </c>
    </row>
    <row r="10" spans="1:19" x14ac:dyDescent="0.25">
      <c r="A10" s="11"/>
      <c r="B10" s="12"/>
      <c r="C10" s="9" t="s">
        <v>36</v>
      </c>
      <c r="D10" s="9" t="s">
        <v>37</v>
      </c>
      <c r="E10" s="9" t="s">
        <v>37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4.5</v>
      </c>
      <c r="R10" s="18">
        <f t="shared" si="1"/>
        <v>2.740837191358024E-2</v>
      </c>
      <c r="S10" s="17">
        <f t="shared" si="2"/>
        <v>1.8878659676521109E-2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38</v>
      </c>
      <c r="H11" s="9" t="s">
        <v>17</v>
      </c>
      <c r="I11" s="3" t="s">
        <v>18</v>
      </c>
      <c r="J11" s="13" t="s">
        <v>39</v>
      </c>
      <c r="K11" s="14" t="s">
        <v>40</v>
      </c>
      <c r="L11" s="17">
        <f t="shared" si="3"/>
        <v>2.076388888888886E-2</v>
      </c>
      <c r="M11">
        <f t="shared" si="4"/>
        <v>11</v>
      </c>
      <c r="O11">
        <v>9</v>
      </c>
      <c r="P11">
        <f>COUNTIF(M:M,"9")</f>
        <v>9</v>
      </c>
      <c r="Q11">
        <f t="shared" si="0"/>
        <v>4.5</v>
      </c>
      <c r="R11" s="18">
        <f t="shared" si="1"/>
        <v>2.1464763374485621E-2</v>
      </c>
      <c r="S11" s="17">
        <f t="shared" si="2"/>
        <v>1.8878659676521109E-2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41</v>
      </c>
      <c r="H12" s="9" t="s">
        <v>17</v>
      </c>
      <c r="I12" s="3" t="s">
        <v>18</v>
      </c>
      <c r="J12" s="13" t="s">
        <v>42</v>
      </c>
      <c r="K12" s="14" t="s">
        <v>43</v>
      </c>
      <c r="L12" s="17">
        <f t="shared" si="3"/>
        <v>1.6030092592592582E-2</v>
      </c>
      <c r="M12">
        <f t="shared" si="4"/>
        <v>12</v>
      </c>
      <c r="O12">
        <v>10</v>
      </c>
      <c r="P12">
        <f>COUNTIF(M:M,"10")</f>
        <v>6</v>
      </c>
      <c r="Q12">
        <f t="shared" si="0"/>
        <v>4.5</v>
      </c>
      <c r="R12" s="18">
        <f t="shared" si="1"/>
        <v>1.9454089506172861E-2</v>
      </c>
      <c r="S12" s="17">
        <f t="shared" si="2"/>
        <v>1.8878659676521109E-2</v>
      </c>
    </row>
    <row r="13" spans="1:19" x14ac:dyDescent="0.25">
      <c r="A13" s="11"/>
      <c r="B13" s="12"/>
      <c r="C13" s="9" t="s">
        <v>44</v>
      </c>
      <c r="D13" s="9" t="s">
        <v>45</v>
      </c>
      <c r="E13" s="9" t="s">
        <v>45</v>
      </c>
      <c r="F13" s="9" t="s">
        <v>15</v>
      </c>
      <c r="G13" s="9" t="s">
        <v>46</v>
      </c>
      <c r="H13" s="9" t="s">
        <v>24</v>
      </c>
      <c r="I13" s="3" t="s">
        <v>18</v>
      </c>
      <c r="J13" s="13" t="s">
        <v>47</v>
      </c>
      <c r="K13" s="14" t="s">
        <v>48</v>
      </c>
      <c r="L13" s="17">
        <f t="shared" si="3"/>
        <v>1.2094907407407485E-2</v>
      </c>
      <c r="M13">
        <f t="shared" si="4"/>
        <v>16</v>
      </c>
      <c r="O13">
        <v>11</v>
      </c>
      <c r="P13">
        <f>COUNTIF(M:M,"11")</f>
        <v>5</v>
      </c>
      <c r="Q13">
        <f t="shared" si="0"/>
        <v>4.5</v>
      </c>
      <c r="R13" s="18">
        <f t="shared" si="1"/>
        <v>1.5692129629629625E-2</v>
      </c>
      <c r="S13" s="17">
        <f t="shared" si="2"/>
        <v>1.8878659676521109E-2</v>
      </c>
    </row>
    <row r="14" spans="1:19" x14ac:dyDescent="0.25">
      <c r="A14" s="11"/>
      <c r="B14" s="12"/>
      <c r="C14" s="9" t="s">
        <v>49</v>
      </c>
      <c r="D14" s="9" t="s">
        <v>50</v>
      </c>
      <c r="E14" s="9" t="s">
        <v>50</v>
      </c>
      <c r="F14" s="9" t="s">
        <v>15</v>
      </c>
      <c r="G14" s="9" t="s">
        <v>51</v>
      </c>
      <c r="H14" s="9" t="s">
        <v>24</v>
      </c>
      <c r="I14" s="3" t="s">
        <v>18</v>
      </c>
      <c r="J14" s="13" t="s">
        <v>52</v>
      </c>
      <c r="K14" s="14" t="s">
        <v>53</v>
      </c>
      <c r="L14" s="17">
        <f t="shared" si="3"/>
        <v>2.908564814814818E-2</v>
      </c>
      <c r="M14">
        <f t="shared" si="4"/>
        <v>10</v>
      </c>
      <c r="O14">
        <v>12</v>
      </c>
      <c r="P14">
        <f>COUNTIF(M:M,"12")</f>
        <v>10</v>
      </c>
      <c r="Q14">
        <f t="shared" si="0"/>
        <v>4.5</v>
      </c>
      <c r="R14" s="18">
        <f t="shared" si="1"/>
        <v>2.5601851851851855E-2</v>
      </c>
      <c r="S14" s="17">
        <f t="shared" si="2"/>
        <v>1.8878659676521109E-2</v>
      </c>
    </row>
    <row r="15" spans="1:19" x14ac:dyDescent="0.25">
      <c r="A15" s="11"/>
      <c r="B15" s="12"/>
      <c r="C15" s="9" t="s">
        <v>54</v>
      </c>
      <c r="D15" s="9" t="s">
        <v>55</v>
      </c>
      <c r="E15" s="10" t="s">
        <v>12</v>
      </c>
      <c r="F15" s="5"/>
      <c r="G15" s="5"/>
      <c r="H15" s="5"/>
      <c r="I15" s="6"/>
      <c r="J15" s="7"/>
      <c r="K15" s="8"/>
      <c r="O15">
        <v>13</v>
      </c>
      <c r="P15">
        <f>COUNTIF(M:M,"13")</f>
        <v>11</v>
      </c>
      <c r="Q15">
        <f t="shared" si="0"/>
        <v>4.5</v>
      </c>
      <c r="R15" s="18">
        <f t="shared" si="1"/>
        <v>2.7904040404040417E-2</v>
      </c>
      <c r="S15" s="17">
        <f t="shared" si="2"/>
        <v>1.8878659676521109E-2</v>
      </c>
    </row>
    <row r="16" spans="1:19" x14ac:dyDescent="0.25">
      <c r="A16" s="11"/>
      <c r="B16" s="12"/>
      <c r="C16" s="12"/>
      <c r="D16" s="12"/>
      <c r="E16" s="9" t="s">
        <v>56</v>
      </c>
      <c r="F16" s="9" t="s">
        <v>15</v>
      </c>
      <c r="G16" s="9" t="s">
        <v>57</v>
      </c>
      <c r="H16" s="9" t="s">
        <v>24</v>
      </c>
      <c r="I16" s="3" t="s">
        <v>18</v>
      </c>
      <c r="J16" s="13" t="s">
        <v>58</v>
      </c>
      <c r="K16" s="14" t="s">
        <v>59</v>
      </c>
      <c r="L16" s="17">
        <f t="shared" si="3"/>
        <v>1.346064814814818E-2</v>
      </c>
      <c r="M16">
        <f t="shared" si="4"/>
        <v>21</v>
      </c>
      <c r="O16">
        <v>14</v>
      </c>
      <c r="P16">
        <f>COUNTIF(M:M,"14")</f>
        <v>4</v>
      </c>
      <c r="Q16">
        <f t="shared" si="0"/>
        <v>4.5</v>
      </c>
      <c r="R16" s="18">
        <f t="shared" si="1"/>
        <v>3.6053240740740705E-2</v>
      </c>
      <c r="S16" s="17">
        <f t="shared" si="2"/>
        <v>1.8878659676521109E-2</v>
      </c>
    </row>
    <row r="17" spans="1:19" x14ac:dyDescent="0.25">
      <c r="A17" s="11"/>
      <c r="B17" s="12"/>
      <c r="C17" s="12"/>
      <c r="D17" s="12"/>
      <c r="E17" s="9" t="s">
        <v>55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8</v>
      </c>
      <c r="Q17">
        <f t="shared" si="0"/>
        <v>4.5</v>
      </c>
      <c r="R17" s="18">
        <f t="shared" si="1"/>
        <v>2.1384548611111123E-2</v>
      </c>
      <c r="S17" s="17">
        <f t="shared" si="2"/>
        <v>1.8878659676521109E-2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60</v>
      </c>
      <c r="H18" s="9" t="s">
        <v>17</v>
      </c>
      <c r="I18" s="3" t="s">
        <v>18</v>
      </c>
      <c r="J18" s="13" t="s">
        <v>61</v>
      </c>
      <c r="K18" s="14" t="s">
        <v>62</v>
      </c>
      <c r="L18" s="17">
        <f t="shared" si="3"/>
        <v>2.3541666666666627E-2</v>
      </c>
      <c r="M18">
        <f t="shared" si="4"/>
        <v>8</v>
      </c>
      <c r="O18">
        <v>16</v>
      </c>
      <c r="P18">
        <f>COUNTIF(M:M,"16")</f>
        <v>5</v>
      </c>
      <c r="Q18">
        <f t="shared" si="0"/>
        <v>4.5</v>
      </c>
      <c r="R18" s="18">
        <f t="shared" si="1"/>
        <v>1.6766203703703721E-2</v>
      </c>
      <c r="S18" s="17">
        <f t="shared" si="2"/>
        <v>1.8878659676521109E-2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63</v>
      </c>
      <c r="H19" s="9" t="s">
        <v>17</v>
      </c>
      <c r="I19" s="3" t="s">
        <v>18</v>
      </c>
      <c r="J19" s="13" t="s">
        <v>64</v>
      </c>
      <c r="K19" s="14" t="s">
        <v>65</v>
      </c>
      <c r="L19" s="17">
        <f t="shared" si="3"/>
        <v>2.6041666666666741E-2</v>
      </c>
      <c r="M19">
        <f t="shared" si="4"/>
        <v>15</v>
      </c>
      <c r="O19">
        <v>17</v>
      </c>
      <c r="P19">
        <f>COUNTIF(M:M,"17")</f>
        <v>2</v>
      </c>
      <c r="Q19">
        <f t="shared" si="0"/>
        <v>4.5</v>
      </c>
      <c r="R19" s="18">
        <f t="shared" si="1"/>
        <v>2.1354166666666619E-2</v>
      </c>
      <c r="S19" s="17">
        <f t="shared" si="2"/>
        <v>1.8878659676521109E-2</v>
      </c>
    </row>
    <row r="20" spans="1:19" x14ac:dyDescent="0.25">
      <c r="A20" s="3" t="s">
        <v>66</v>
      </c>
      <c r="B20" s="9" t="s">
        <v>67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4.5</v>
      </c>
      <c r="R20" s="18">
        <f t="shared" si="1"/>
        <v>1.2824074074074154E-2</v>
      </c>
      <c r="S20" s="17">
        <f t="shared" si="2"/>
        <v>1.8878659676521109E-2</v>
      </c>
    </row>
    <row r="21" spans="1:19" x14ac:dyDescent="0.25">
      <c r="A21" s="11"/>
      <c r="B21" s="12"/>
      <c r="C21" s="9" t="s">
        <v>68</v>
      </c>
      <c r="D21" s="9" t="s">
        <v>69</v>
      </c>
      <c r="E21" s="9" t="s">
        <v>69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4.5</v>
      </c>
      <c r="R21" s="18">
        <f t="shared" si="1"/>
        <v>1.3483796296296369E-2</v>
      </c>
      <c r="S21" s="17">
        <f t="shared" si="2"/>
        <v>1.8878659676521109E-2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70</v>
      </c>
      <c r="H22" s="9" t="s">
        <v>17</v>
      </c>
      <c r="I22" s="3" t="s">
        <v>18</v>
      </c>
      <c r="J22" s="13" t="s">
        <v>71</v>
      </c>
      <c r="K22" s="14" t="s">
        <v>72</v>
      </c>
      <c r="L22" s="17">
        <f t="shared" si="3"/>
        <v>2.741898148148153E-2</v>
      </c>
      <c r="M22">
        <f t="shared" si="4"/>
        <v>9</v>
      </c>
      <c r="O22">
        <v>20</v>
      </c>
      <c r="P22">
        <f>COUNTIF(M:M,"20")</f>
        <v>3</v>
      </c>
      <c r="Q22">
        <f t="shared" si="0"/>
        <v>4.5</v>
      </c>
      <c r="R22" s="18">
        <f t="shared" si="1"/>
        <v>1.5652006172839534E-2</v>
      </c>
      <c r="S22" s="17">
        <f t="shared" si="2"/>
        <v>1.8878659676521109E-2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73</v>
      </c>
      <c r="H23" s="9" t="s">
        <v>17</v>
      </c>
      <c r="I23" s="3" t="s">
        <v>18</v>
      </c>
      <c r="J23" s="13" t="s">
        <v>74</v>
      </c>
      <c r="K23" s="14" t="s">
        <v>75</v>
      </c>
      <c r="L23" s="17">
        <f t="shared" si="3"/>
        <v>2.34375E-2</v>
      </c>
      <c r="M23">
        <f t="shared" si="4"/>
        <v>12</v>
      </c>
      <c r="O23">
        <v>21</v>
      </c>
      <c r="P23">
        <f>COUNTIF(M:M,"21")</f>
        <v>2</v>
      </c>
      <c r="Q23">
        <f t="shared" si="0"/>
        <v>4.5</v>
      </c>
      <c r="R23" s="18">
        <f t="shared" si="1"/>
        <v>1.3177083333333339E-2</v>
      </c>
      <c r="S23" s="17">
        <f t="shared" si="2"/>
        <v>1.8878659676521109E-2</v>
      </c>
    </row>
    <row r="24" spans="1:19" x14ac:dyDescent="0.25">
      <c r="A24" s="11"/>
      <c r="B24" s="12"/>
      <c r="C24" s="9" t="s">
        <v>21</v>
      </c>
      <c r="D24" s="9" t="s">
        <v>22</v>
      </c>
      <c r="E24" s="9" t="s">
        <v>22</v>
      </c>
      <c r="F24" s="9" t="s">
        <v>15</v>
      </c>
      <c r="G24" s="9" t="s">
        <v>76</v>
      </c>
      <c r="H24" s="9" t="s">
        <v>24</v>
      </c>
      <c r="I24" s="3" t="s">
        <v>18</v>
      </c>
      <c r="J24" s="13" t="s">
        <v>77</v>
      </c>
      <c r="K24" s="14" t="s">
        <v>78</v>
      </c>
      <c r="L24" s="17">
        <f t="shared" si="3"/>
        <v>3.1747685185185226E-2</v>
      </c>
      <c r="M24">
        <f t="shared" si="4"/>
        <v>14</v>
      </c>
      <c r="O24">
        <v>22</v>
      </c>
      <c r="P24">
        <f>COUNTIF(M:M,"22")</f>
        <v>0</v>
      </c>
      <c r="Q24">
        <f t="shared" si="0"/>
        <v>4.5</v>
      </c>
      <c r="R24" s="18">
        <v>0</v>
      </c>
      <c r="S24" s="17">
        <f t="shared" si="2"/>
        <v>1.8878659676521109E-2</v>
      </c>
    </row>
    <row r="25" spans="1:19" x14ac:dyDescent="0.25">
      <c r="A25" s="11"/>
      <c r="B25" s="12"/>
      <c r="C25" s="9" t="s">
        <v>36</v>
      </c>
      <c r="D25" s="9" t="s">
        <v>37</v>
      </c>
      <c r="E25" s="9" t="s">
        <v>37</v>
      </c>
      <c r="F25" s="9" t="s">
        <v>15</v>
      </c>
      <c r="G25" s="9" t="s">
        <v>79</v>
      </c>
      <c r="H25" s="9" t="s">
        <v>17</v>
      </c>
      <c r="I25" s="3" t="s">
        <v>18</v>
      </c>
      <c r="J25" s="13" t="s">
        <v>80</v>
      </c>
      <c r="K25" s="14" t="s">
        <v>81</v>
      </c>
      <c r="L25" s="17">
        <f t="shared" si="3"/>
        <v>2.3854166666666676E-2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4.5</v>
      </c>
      <c r="R25" s="18">
        <f t="shared" si="1"/>
        <v>1.1874999999999969E-2</v>
      </c>
      <c r="S25" s="17">
        <f t="shared" si="2"/>
        <v>1.8878659676521109E-2</v>
      </c>
    </row>
    <row r="26" spans="1:19" x14ac:dyDescent="0.25">
      <c r="A26" s="11"/>
      <c r="B26" s="12"/>
      <c r="C26" s="9" t="s">
        <v>82</v>
      </c>
      <c r="D26" s="9" t="s">
        <v>83</v>
      </c>
      <c r="E26" s="9" t="s">
        <v>83</v>
      </c>
      <c r="F26" s="9" t="s">
        <v>15</v>
      </c>
      <c r="G26" s="9" t="s">
        <v>84</v>
      </c>
      <c r="H26" s="9" t="s">
        <v>17</v>
      </c>
      <c r="I26" s="3" t="s">
        <v>18</v>
      </c>
      <c r="J26" s="13" t="s">
        <v>85</v>
      </c>
      <c r="K26" s="14" t="s">
        <v>86</v>
      </c>
      <c r="L26" s="17">
        <f t="shared" si="3"/>
        <v>4.4155092592592537E-2</v>
      </c>
      <c r="M26">
        <f t="shared" si="4"/>
        <v>14</v>
      </c>
    </row>
    <row r="27" spans="1:19" x14ac:dyDescent="0.25">
      <c r="A27" s="11"/>
      <c r="B27" s="12"/>
      <c r="C27" s="9" t="s">
        <v>87</v>
      </c>
      <c r="D27" s="9" t="s">
        <v>88</v>
      </c>
      <c r="E27" s="9" t="s">
        <v>88</v>
      </c>
      <c r="F27" s="9" t="s">
        <v>15</v>
      </c>
      <c r="G27" s="9" t="s">
        <v>89</v>
      </c>
      <c r="H27" s="9" t="s">
        <v>17</v>
      </c>
      <c r="I27" s="3" t="s">
        <v>18</v>
      </c>
      <c r="J27" s="13" t="s">
        <v>90</v>
      </c>
      <c r="K27" s="14" t="s">
        <v>91</v>
      </c>
      <c r="L27" s="17">
        <f t="shared" si="3"/>
        <v>1.4745370370370381E-2</v>
      </c>
      <c r="M27">
        <f t="shared" si="4"/>
        <v>3</v>
      </c>
      <c r="O27" t="s">
        <v>1688</v>
      </c>
      <c r="P27">
        <f>SUM(P2:P25)</f>
        <v>108</v>
      </c>
    </row>
    <row r="28" spans="1:19" x14ac:dyDescent="0.25">
      <c r="A28" s="11"/>
      <c r="B28" s="12"/>
      <c r="C28" s="9" t="s">
        <v>92</v>
      </c>
      <c r="D28" s="9" t="s">
        <v>93</v>
      </c>
      <c r="E28" s="9" t="s">
        <v>93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94</v>
      </c>
      <c r="H29" s="9" t="s">
        <v>17</v>
      </c>
      <c r="I29" s="3" t="s">
        <v>18</v>
      </c>
      <c r="J29" s="13" t="s">
        <v>95</v>
      </c>
      <c r="K29" s="14" t="s">
        <v>96</v>
      </c>
      <c r="L29" s="17">
        <f t="shared" si="3"/>
        <v>2.3495370370370416E-2</v>
      </c>
      <c r="M29">
        <f t="shared" si="4"/>
        <v>10</v>
      </c>
    </row>
    <row r="30" spans="1:19" x14ac:dyDescent="0.25">
      <c r="A30" s="11"/>
      <c r="B30" s="12"/>
      <c r="C30" s="12"/>
      <c r="D30" s="12"/>
      <c r="E30" s="12"/>
      <c r="F30" s="12"/>
      <c r="G30" s="9" t="s">
        <v>97</v>
      </c>
      <c r="H30" s="9" t="s">
        <v>17</v>
      </c>
      <c r="I30" s="3" t="s">
        <v>18</v>
      </c>
      <c r="J30" s="13" t="s">
        <v>98</v>
      </c>
      <c r="K30" s="14" t="s">
        <v>99</v>
      </c>
      <c r="L30" s="17">
        <f t="shared" si="3"/>
        <v>1.9930555555555562E-2</v>
      </c>
      <c r="M30">
        <f t="shared" si="4"/>
        <v>13</v>
      </c>
    </row>
    <row r="31" spans="1:19" x14ac:dyDescent="0.25">
      <c r="A31" s="11"/>
      <c r="B31" s="12"/>
      <c r="C31" s="9" t="s">
        <v>100</v>
      </c>
      <c r="D31" s="9" t="s">
        <v>101</v>
      </c>
      <c r="E31" s="9" t="s">
        <v>101</v>
      </c>
      <c r="F31" s="9" t="s">
        <v>15</v>
      </c>
      <c r="G31" s="9" t="s">
        <v>102</v>
      </c>
      <c r="H31" s="9" t="s">
        <v>17</v>
      </c>
      <c r="I31" s="3" t="s">
        <v>18</v>
      </c>
      <c r="J31" s="13" t="s">
        <v>103</v>
      </c>
      <c r="K31" s="14" t="s">
        <v>104</v>
      </c>
      <c r="L31" s="17">
        <f t="shared" si="3"/>
        <v>1.6562500000000036E-2</v>
      </c>
      <c r="M31">
        <f t="shared" si="4"/>
        <v>7</v>
      </c>
    </row>
    <row r="32" spans="1:19" x14ac:dyDescent="0.25">
      <c r="A32" s="11"/>
      <c r="B32" s="12"/>
      <c r="C32" s="9" t="s">
        <v>44</v>
      </c>
      <c r="D32" s="9" t="s">
        <v>45</v>
      </c>
      <c r="E32" s="9" t="s">
        <v>45</v>
      </c>
      <c r="F32" s="9" t="s">
        <v>15</v>
      </c>
      <c r="G32" s="9" t="s">
        <v>105</v>
      </c>
      <c r="H32" s="9" t="s">
        <v>17</v>
      </c>
      <c r="I32" s="3" t="s">
        <v>18</v>
      </c>
      <c r="J32" s="13" t="s">
        <v>106</v>
      </c>
      <c r="K32" s="14" t="s">
        <v>107</v>
      </c>
      <c r="L32" s="17">
        <f t="shared" si="3"/>
        <v>2.6932870370370288E-2</v>
      </c>
      <c r="M32">
        <f t="shared" si="4"/>
        <v>13</v>
      </c>
    </row>
    <row r="33" spans="1:13" x14ac:dyDescent="0.25">
      <c r="A33" s="11"/>
      <c r="B33" s="12"/>
      <c r="C33" s="9" t="s">
        <v>108</v>
      </c>
      <c r="D33" s="9" t="s">
        <v>109</v>
      </c>
      <c r="E33" s="9" t="s">
        <v>109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110</v>
      </c>
      <c r="H34" s="9" t="s">
        <v>17</v>
      </c>
      <c r="I34" s="3" t="s">
        <v>18</v>
      </c>
      <c r="J34" s="13" t="s">
        <v>111</v>
      </c>
      <c r="K34" s="14" t="s">
        <v>112</v>
      </c>
      <c r="L34" s="17">
        <f t="shared" si="3"/>
        <v>2.0138888888888817E-2</v>
      </c>
      <c r="M34">
        <f t="shared" si="4"/>
        <v>15</v>
      </c>
    </row>
    <row r="35" spans="1:13" x14ac:dyDescent="0.25">
      <c r="A35" s="11"/>
      <c r="B35" s="12"/>
      <c r="C35" s="12"/>
      <c r="D35" s="12"/>
      <c r="E35" s="12"/>
      <c r="F35" s="12"/>
      <c r="G35" s="9" t="s">
        <v>113</v>
      </c>
      <c r="H35" s="9" t="s">
        <v>17</v>
      </c>
      <c r="I35" s="3" t="s">
        <v>18</v>
      </c>
      <c r="J35" s="13" t="s">
        <v>114</v>
      </c>
      <c r="K35" s="14" t="s">
        <v>115</v>
      </c>
      <c r="L35" s="17">
        <f t="shared" si="3"/>
        <v>1.9409722222222259E-2</v>
      </c>
      <c r="M35">
        <f t="shared" si="4"/>
        <v>16</v>
      </c>
    </row>
    <row r="36" spans="1:13" x14ac:dyDescent="0.25">
      <c r="A36" s="11"/>
      <c r="B36" s="12"/>
      <c r="C36" s="9" t="s">
        <v>116</v>
      </c>
      <c r="D36" s="9" t="s">
        <v>117</v>
      </c>
      <c r="E36" s="9" t="s">
        <v>117</v>
      </c>
      <c r="F36" s="9" t="s">
        <v>15</v>
      </c>
      <c r="G36" s="9" t="s">
        <v>118</v>
      </c>
      <c r="H36" s="9" t="s">
        <v>17</v>
      </c>
      <c r="I36" s="3" t="s">
        <v>18</v>
      </c>
      <c r="J36" s="13" t="s">
        <v>119</v>
      </c>
      <c r="K36" s="14" t="s">
        <v>120</v>
      </c>
      <c r="L36" s="17">
        <f t="shared" si="3"/>
        <v>2.5254629629629655E-2</v>
      </c>
      <c r="M36">
        <f t="shared" si="4"/>
        <v>9</v>
      </c>
    </row>
    <row r="37" spans="1:13" x14ac:dyDescent="0.25">
      <c r="A37" s="3" t="s">
        <v>121</v>
      </c>
      <c r="B37" s="9" t="s">
        <v>122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123</v>
      </c>
      <c r="D38" s="9" t="s">
        <v>124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124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125</v>
      </c>
      <c r="H40" s="9" t="s">
        <v>126</v>
      </c>
      <c r="I40" s="3" t="s">
        <v>18</v>
      </c>
      <c r="J40" s="13" t="s">
        <v>127</v>
      </c>
      <c r="K40" s="14" t="s">
        <v>128</v>
      </c>
      <c r="L40" s="17">
        <f t="shared" si="3"/>
        <v>3.1180555555555572E-2</v>
      </c>
      <c r="M40">
        <f t="shared" si="4"/>
        <v>4</v>
      </c>
    </row>
    <row r="41" spans="1:13" x14ac:dyDescent="0.25">
      <c r="A41" s="11"/>
      <c r="B41" s="12"/>
      <c r="C41" s="12"/>
      <c r="D41" s="12"/>
      <c r="E41" s="12"/>
      <c r="F41" s="12"/>
      <c r="G41" s="9" t="s">
        <v>129</v>
      </c>
      <c r="H41" s="9" t="s">
        <v>126</v>
      </c>
      <c r="I41" s="3" t="s">
        <v>18</v>
      </c>
      <c r="J41" s="13" t="s">
        <v>130</v>
      </c>
      <c r="K41" s="14" t="s">
        <v>131</v>
      </c>
      <c r="L41" s="17">
        <f t="shared" si="3"/>
        <v>2.9756944444444461E-2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132</v>
      </c>
      <c r="H42" s="9" t="s">
        <v>126</v>
      </c>
      <c r="I42" s="3" t="s">
        <v>18</v>
      </c>
      <c r="J42" s="13" t="s">
        <v>133</v>
      </c>
      <c r="K42" s="14" t="s">
        <v>134</v>
      </c>
      <c r="L42" s="17">
        <f t="shared" si="3"/>
        <v>3.1585648148148182E-2</v>
      </c>
      <c r="M42">
        <f t="shared" si="4"/>
        <v>4</v>
      </c>
    </row>
    <row r="43" spans="1:13" x14ac:dyDescent="0.25">
      <c r="A43" s="11"/>
      <c r="B43" s="12"/>
      <c r="C43" s="12"/>
      <c r="D43" s="12"/>
      <c r="E43" s="12"/>
      <c r="F43" s="12"/>
      <c r="G43" s="9" t="s">
        <v>135</v>
      </c>
      <c r="H43" s="9" t="s">
        <v>126</v>
      </c>
      <c r="I43" s="3" t="s">
        <v>18</v>
      </c>
      <c r="J43" s="13" t="s">
        <v>136</v>
      </c>
      <c r="K43" s="14" t="s">
        <v>137</v>
      </c>
      <c r="L43" s="17">
        <f t="shared" si="3"/>
        <v>2.8981481481481497E-2</v>
      </c>
      <c r="M43">
        <f t="shared" si="4"/>
        <v>8</v>
      </c>
    </row>
    <row r="44" spans="1:13" x14ac:dyDescent="0.25">
      <c r="A44" s="11"/>
      <c r="B44" s="12"/>
      <c r="C44" s="12"/>
      <c r="D44" s="12"/>
      <c r="E44" s="12"/>
      <c r="F44" s="12"/>
      <c r="G44" s="9" t="s">
        <v>138</v>
      </c>
      <c r="H44" s="9" t="s">
        <v>126</v>
      </c>
      <c r="I44" s="3" t="s">
        <v>18</v>
      </c>
      <c r="J44" s="13" t="s">
        <v>139</v>
      </c>
      <c r="K44" s="14" t="s">
        <v>140</v>
      </c>
      <c r="L44" s="17">
        <f t="shared" si="3"/>
        <v>1.6168981481481437E-2</v>
      </c>
      <c r="M44">
        <f t="shared" si="4"/>
        <v>8</v>
      </c>
    </row>
    <row r="45" spans="1:13" x14ac:dyDescent="0.25">
      <c r="A45" s="11"/>
      <c r="B45" s="12"/>
      <c r="C45" s="12"/>
      <c r="D45" s="12"/>
      <c r="E45" s="12"/>
      <c r="F45" s="12"/>
      <c r="G45" s="9" t="s">
        <v>141</v>
      </c>
      <c r="H45" s="9" t="s">
        <v>126</v>
      </c>
      <c r="I45" s="3" t="s">
        <v>18</v>
      </c>
      <c r="J45" s="13" t="s">
        <v>142</v>
      </c>
      <c r="K45" s="14" t="s">
        <v>143</v>
      </c>
      <c r="L45" s="17">
        <f t="shared" si="3"/>
        <v>3.9050925925925961E-2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144</v>
      </c>
      <c r="H46" s="9" t="s">
        <v>126</v>
      </c>
      <c r="I46" s="3" t="s">
        <v>18</v>
      </c>
      <c r="J46" s="13" t="s">
        <v>145</v>
      </c>
      <c r="K46" s="14" t="s">
        <v>146</v>
      </c>
      <c r="L46" s="17">
        <f t="shared" si="3"/>
        <v>4.0532407407407434E-2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147</v>
      </c>
      <c r="H47" s="9" t="s">
        <v>126</v>
      </c>
      <c r="I47" s="3" t="s">
        <v>18</v>
      </c>
      <c r="J47" s="13" t="s">
        <v>148</v>
      </c>
      <c r="K47" s="14" t="s">
        <v>149</v>
      </c>
      <c r="L47" s="17">
        <f t="shared" si="3"/>
        <v>3.024305555555562E-2</v>
      </c>
      <c r="M47">
        <f t="shared" si="4"/>
        <v>12</v>
      </c>
    </row>
    <row r="48" spans="1:13" x14ac:dyDescent="0.25">
      <c r="A48" s="11"/>
      <c r="B48" s="12"/>
      <c r="C48" s="12"/>
      <c r="D48" s="12"/>
      <c r="E48" s="12"/>
      <c r="F48" s="12"/>
      <c r="G48" s="9" t="s">
        <v>150</v>
      </c>
      <c r="H48" s="9" t="s">
        <v>126</v>
      </c>
      <c r="I48" s="3" t="s">
        <v>18</v>
      </c>
      <c r="J48" s="13" t="s">
        <v>151</v>
      </c>
      <c r="K48" s="14" t="s">
        <v>152</v>
      </c>
      <c r="L48" s="17">
        <f t="shared" si="3"/>
        <v>2.3321759259259389E-2</v>
      </c>
      <c r="M48">
        <f t="shared" si="4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153</v>
      </c>
      <c r="H49" s="9" t="s">
        <v>126</v>
      </c>
      <c r="I49" s="3" t="s">
        <v>18</v>
      </c>
      <c r="J49" s="13" t="s">
        <v>154</v>
      </c>
      <c r="K49" s="14" t="s">
        <v>155</v>
      </c>
      <c r="L49" s="17">
        <f t="shared" si="3"/>
        <v>4.4548611111111192E-2</v>
      </c>
      <c r="M49">
        <f t="shared" si="4"/>
        <v>13</v>
      </c>
    </row>
    <row r="50" spans="1:13" x14ac:dyDescent="0.25">
      <c r="A50" s="11"/>
      <c r="B50" s="12"/>
      <c r="C50" s="12"/>
      <c r="D50" s="12"/>
      <c r="E50" s="12"/>
      <c r="F50" s="12"/>
      <c r="G50" s="9" t="s">
        <v>156</v>
      </c>
      <c r="H50" s="9" t="s">
        <v>126</v>
      </c>
      <c r="I50" s="3" t="s">
        <v>18</v>
      </c>
      <c r="J50" s="13" t="s">
        <v>157</v>
      </c>
      <c r="K50" s="14" t="s">
        <v>158</v>
      </c>
      <c r="L50" s="17">
        <f t="shared" si="3"/>
        <v>1.476851851851857E-2</v>
      </c>
      <c r="M50">
        <f t="shared" si="4"/>
        <v>15</v>
      </c>
    </row>
    <row r="51" spans="1:13" x14ac:dyDescent="0.25">
      <c r="A51" s="11"/>
      <c r="B51" s="12"/>
      <c r="C51" s="12"/>
      <c r="D51" s="12"/>
      <c r="E51" s="12"/>
      <c r="F51" s="12"/>
      <c r="G51" s="9" t="s">
        <v>159</v>
      </c>
      <c r="H51" s="9" t="s">
        <v>126</v>
      </c>
      <c r="I51" s="3" t="s">
        <v>18</v>
      </c>
      <c r="J51" s="13" t="s">
        <v>160</v>
      </c>
      <c r="K51" s="14" t="s">
        <v>161</v>
      </c>
      <c r="L51" s="17">
        <f t="shared" si="3"/>
        <v>4.7222222222222276E-2</v>
      </c>
      <c r="M51">
        <f t="shared" si="4"/>
        <v>13</v>
      </c>
    </row>
    <row r="52" spans="1:13" x14ac:dyDescent="0.25">
      <c r="A52" s="11"/>
      <c r="B52" s="12"/>
      <c r="C52" s="12"/>
      <c r="D52" s="12"/>
      <c r="E52" s="9" t="s">
        <v>162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163</v>
      </c>
      <c r="H53" s="9" t="s">
        <v>164</v>
      </c>
      <c r="I53" s="3" t="s">
        <v>18</v>
      </c>
      <c r="J53" s="13" t="s">
        <v>165</v>
      </c>
      <c r="K53" s="14" t="s">
        <v>166</v>
      </c>
      <c r="L53" s="17">
        <f t="shared" si="3"/>
        <v>1.3298611111111094E-2</v>
      </c>
      <c r="M53">
        <f t="shared" si="4"/>
        <v>2</v>
      </c>
    </row>
    <row r="54" spans="1:13" x14ac:dyDescent="0.25">
      <c r="A54" s="11"/>
      <c r="B54" s="12"/>
      <c r="C54" s="12"/>
      <c r="D54" s="12"/>
      <c r="E54" s="12"/>
      <c r="F54" s="12"/>
      <c r="G54" s="9" t="s">
        <v>167</v>
      </c>
      <c r="H54" s="9" t="s">
        <v>164</v>
      </c>
      <c r="I54" s="3" t="s">
        <v>18</v>
      </c>
      <c r="J54" s="13" t="s">
        <v>168</v>
      </c>
      <c r="K54" s="14" t="s">
        <v>169</v>
      </c>
      <c r="L54" s="17">
        <f t="shared" si="3"/>
        <v>1.5740740740740777E-2</v>
      </c>
      <c r="M54">
        <f t="shared" si="4"/>
        <v>8</v>
      </c>
    </row>
    <row r="55" spans="1:13" x14ac:dyDescent="0.25">
      <c r="A55" s="11"/>
      <c r="B55" s="12"/>
      <c r="C55" s="9" t="s">
        <v>170</v>
      </c>
      <c r="D55" s="9" t="s">
        <v>171</v>
      </c>
      <c r="E55" s="9" t="s">
        <v>171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172</v>
      </c>
      <c r="H56" s="9" t="s">
        <v>126</v>
      </c>
      <c r="I56" s="3" t="s">
        <v>18</v>
      </c>
      <c r="J56" s="13" t="s">
        <v>173</v>
      </c>
      <c r="K56" s="14" t="s">
        <v>174</v>
      </c>
      <c r="L56" s="17">
        <f t="shared" si="3"/>
        <v>1.5243055555555579E-2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175</v>
      </c>
      <c r="H57" s="9" t="s">
        <v>126</v>
      </c>
      <c r="I57" s="3" t="s">
        <v>18</v>
      </c>
      <c r="J57" s="13" t="s">
        <v>176</v>
      </c>
      <c r="K57" s="14" t="s">
        <v>177</v>
      </c>
      <c r="L57" s="17">
        <f t="shared" si="3"/>
        <v>1.5856481481481444E-2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178</v>
      </c>
      <c r="H58" s="9" t="s">
        <v>126</v>
      </c>
      <c r="I58" s="3" t="s">
        <v>18</v>
      </c>
      <c r="J58" s="13" t="s">
        <v>179</v>
      </c>
      <c r="K58" s="14" t="s">
        <v>180</v>
      </c>
      <c r="L58" s="17">
        <f t="shared" si="3"/>
        <v>1.4872685185185142E-2</v>
      </c>
      <c r="M58">
        <f t="shared" si="4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181</v>
      </c>
      <c r="H59" s="9" t="s">
        <v>126</v>
      </c>
      <c r="I59" s="3" t="s">
        <v>18</v>
      </c>
      <c r="J59" s="13" t="s">
        <v>182</v>
      </c>
      <c r="K59" s="14" t="s">
        <v>183</v>
      </c>
      <c r="L59" s="17">
        <f t="shared" si="3"/>
        <v>1.7546296296296227E-2</v>
      </c>
      <c r="M59">
        <f t="shared" si="4"/>
        <v>14</v>
      </c>
    </row>
    <row r="60" spans="1:13" x14ac:dyDescent="0.25">
      <c r="A60" s="11"/>
      <c r="B60" s="12"/>
      <c r="C60" s="9" t="s">
        <v>184</v>
      </c>
      <c r="D60" s="9" t="s">
        <v>185</v>
      </c>
      <c r="E60" s="9" t="s">
        <v>186</v>
      </c>
      <c r="F60" s="9" t="s">
        <v>15</v>
      </c>
      <c r="G60" s="9" t="s">
        <v>187</v>
      </c>
      <c r="H60" s="9" t="s">
        <v>164</v>
      </c>
      <c r="I60" s="3" t="s">
        <v>18</v>
      </c>
      <c r="J60" s="13" t="s">
        <v>188</v>
      </c>
      <c r="K60" s="14" t="s">
        <v>189</v>
      </c>
      <c r="L60" s="17">
        <f t="shared" si="3"/>
        <v>3.2245370370370452E-2</v>
      </c>
      <c r="M60">
        <f t="shared" si="4"/>
        <v>13</v>
      </c>
    </row>
    <row r="61" spans="1:13" x14ac:dyDescent="0.25">
      <c r="A61" s="11"/>
      <c r="B61" s="12"/>
      <c r="C61" s="9" t="s">
        <v>190</v>
      </c>
      <c r="D61" s="9" t="s">
        <v>191</v>
      </c>
      <c r="E61" s="9" t="s">
        <v>191</v>
      </c>
      <c r="F61" s="9" t="s">
        <v>15</v>
      </c>
      <c r="G61" s="9" t="s">
        <v>192</v>
      </c>
      <c r="H61" s="9" t="s">
        <v>126</v>
      </c>
      <c r="I61" s="3" t="s">
        <v>18</v>
      </c>
      <c r="J61" s="13" t="s">
        <v>193</v>
      </c>
      <c r="K61" s="14" t="s">
        <v>194</v>
      </c>
      <c r="L61" s="17">
        <f t="shared" si="3"/>
        <v>3.153935185185186E-2</v>
      </c>
      <c r="M61">
        <f t="shared" si="4"/>
        <v>5</v>
      </c>
    </row>
    <row r="62" spans="1:13" x14ac:dyDescent="0.25">
      <c r="A62" s="11"/>
      <c r="B62" s="12"/>
      <c r="C62" s="9" t="s">
        <v>195</v>
      </c>
      <c r="D62" s="9" t="s">
        <v>196</v>
      </c>
      <c r="E62" s="10" t="s">
        <v>12</v>
      </c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9" t="s">
        <v>197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198</v>
      </c>
      <c r="H64" s="9" t="s">
        <v>164</v>
      </c>
      <c r="I64" s="3" t="s">
        <v>18</v>
      </c>
      <c r="J64" s="13" t="s">
        <v>199</v>
      </c>
      <c r="K64" s="14" t="s">
        <v>200</v>
      </c>
      <c r="L64" s="17">
        <f t="shared" si="3"/>
        <v>1.7152777777777767E-2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201</v>
      </c>
      <c r="H65" s="9" t="s">
        <v>164</v>
      </c>
      <c r="I65" s="3" t="s">
        <v>18</v>
      </c>
      <c r="J65" s="13" t="s">
        <v>202</v>
      </c>
      <c r="K65" s="14" t="s">
        <v>203</v>
      </c>
      <c r="L65" s="17">
        <f t="shared" si="3"/>
        <v>2.4166666666666559E-2</v>
      </c>
      <c r="M65">
        <f t="shared" si="4"/>
        <v>15</v>
      </c>
    </row>
    <row r="66" spans="1:13" x14ac:dyDescent="0.25">
      <c r="A66" s="11"/>
      <c r="B66" s="12"/>
      <c r="C66" s="12"/>
      <c r="D66" s="12"/>
      <c r="E66" s="12"/>
      <c r="F66" s="12"/>
      <c r="G66" s="9" t="s">
        <v>204</v>
      </c>
      <c r="H66" s="9" t="s">
        <v>164</v>
      </c>
      <c r="I66" s="3" t="s">
        <v>18</v>
      </c>
      <c r="J66" s="13" t="s">
        <v>205</v>
      </c>
      <c r="K66" s="14" t="s">
        <v>206</v>
      </c>
      <c r="L66" s="17">
        <f t="shared" si="3"/>
        <v>1.9699074074074119E-2</v>
      </c>
      <c r="M66">
        <f t="shared" si="4"/>
        <v>17</v>
      </c>
    </row>
    <row r="67" spans="1:13" x14ac:dyDescent="0.25">
      <c r="A67" s="11"/>
      <c r="B67" s="12"/>
      <c r="C67" s="12"/>
      <c r="D67" s="12"/>
      <c r="E67" s="9" t="s">
        <v>196</v>
      </c>
      <c r="F67" s="9" t="s">
        <v>15</v>
      </c>
      <c r="G67" s="9" t="s">
        <v>207</v>
      </c>
      <c r="H67" s="9" t="s">
        <v>126</v>
      </c>
      <c r="I67" s="3" t="s">
        <v>18</v>
      </c>
      <c r="J67" s="13" t="s">
        <v>208</v>
      </c>
      <c r="K67" s="14" t="s">
        <v>209</v>
      </c>
      <c r="L67" s="17">
        <f t="shared" ref="L67:L130" si="5">K67-J67</f>
        <v>1.7731481481481515E-2</v>
      </c>
      <c r="M67">
        <f t="shared" ref="M67:M130" si="6">HOUR(J67)</f>
        <v>9</v>
      </c>
    </row>
    <row r="68" spans="1:13" x14ac:dyDescent="0.25">
      <c r="A68" s="11"/>
      <c r="B68" s="12"/>
      <c r="C68" s="9" t="s">
        <v>87</v>
      </c>
      <c r="D68" s="9" t="s">
        <v>88</v>
      </c>
      <c r="E68" s="10" t="s">
        <v>12</v>
      </c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9" t="s">
        <v>88</v>
      </c>
      <c r="F69" s="9" t="s">
        <v>15</v>
      </c>
      <c r="G69" s="9" t="s">
        <v>210</v>
      </c>
      <c r="H69" s="9" t="s">
        <v>126</v>
      </c>
      <c r="I69" s="3" t="s">
        <v>18</v>
      </c>
      <c r="J69" s="13" t="s">
        <v>211</v>
      </c>
      <c r="K69" s="14" t="s">
        <v>212</v>
      </c>
      <c r="L69" s="17">
        <f t="shared" si="5"/>
        <v>2.9849537037037022E-2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9" t="s">
        <v>213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214</v>
      </c>
      <c r="H71" s="9" t="s">
        <v>126</v>
      </c>
      <c r="I71" s="3" t="s">
        <v>18</v>
      </c>
      <c r="J71" s="13" t="s">
        <v>215</v>
      </c>
      <c r="K71" s="14" t="s">
        <v>216</v>
      </c>
      <c r="L71" s="17">
        <f t="shared" si="5"/>
        <v>1.6018518518518488E-2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217</v>
      </c>
      <c r="H72" s="9" t="s">
        <v>126</v>
      </c>
      <c r="I72" s="3" t="s">
        <v>18</v>
      </c>
      <c r="J72" s="13" t="s">
        <v>218</v>
      </c>
      <c r="K72" s="14" t="s">
        <v>219</v>
      </c>
      <c r="L72" s="17">
        <f t="shared" si="5"/>
        <v>1.7731481481481515E-2</v>
      </c>
      <c r="M72">
        <f t="shared" si="6"/>
        <v>10</v>
      </c>
    </row>
    <row r="73" spans="1:13" x14ac:dyDescent="0.25">
      <c r="A73" s="11"/>
      <c r="B73" s="12"/>
      <c r="C73" s="12"/>
      <c r="D73" s="12"/>
      <c r="E73" s="12"/>
      <c r="F73" s="12"/>
      <c r="G73" s="9" t="s">
        <v>220</v>
      </c>
      <c r="H73" s="9" t="s">
        <v>126</v>
      </c>
      <c r="I73" s="3" t="s">
        <v>18</v>
      </c>
      <c r="J73" s="13" t="s">
        <v>221</v>
      </c>
      <c r="K73" s="14" t="s">
        <v>222</v>
      </c>
      <c r="L73" s="17">
        <f t="shared" si="5"/>
        <v>5.0763888888888831E-2</v>
      </c>
      <c r="M73">
        <f t="shared" si="6"/>
        <v>14</v>
      </c>
    </row>
    <row r="74" spans="1:13" x14ac:dyDescent="0.25">
      <c r="A74" s="11"/>
      <c r="B74" s="12"/>
      <c r="C74" s="12"/>
      <c r="D74" s="12"/>
      <c r="E74" s="12"/>
      <c r="F74" s="12"/>
      <c r="G74" s="9" t="s">
        <v>223</v>
      </c>
      <c r="H74" s="9" t="s">
        <v>126</v>
      </c>
      <c r="I74" s="3" t="s">
        <v>18</v>
      </c>
      <c r="J74" s="13" t="s">
        <v>224</v>
      </c>
      <c r="K74" s="14" t="s">
        <v>225</v>
      </c>
      <c r="L74" s="17">
        <f t="shared" si="5"/>
        <v>2.3009259259259118E-2</v>
      </c>
      <c r="M74">
        <f t="shared" si="6"/>
        <v>17</v>
      </c>
    </row>
    <row r="75" spans="1:13" x14ac:dyDescent="0.25">
      <c r="A75" s="11"/>
      <c r="B75" s="12"/>
      <c r="C75" s="9" t="s">
        <v>92</v>
      </c>
      <c r="D75" s="9" t="s">
        <v>93</v>
      </c>
      <c r="E75" s="9" t="s">
        <v>93</v>
      </c>
      <c r="F75" s="9" t="s">
        <v>15</v>
      </c>
      <c r="G75" s="9" t="s">
        <v>226</v>
      </c>
      <c r="H75" s="9" t="s">
        <v>126</v>
      </c>
      <c r="I75" s="3" t="s">
        <v>18</v>
      </c>
      <c r="J75" s="13" t="s">
        <v>227</v>
      </c>
      <c r="K75" s="14" t="s">
        <v>228</v>
      </c>
      <c r="L75" s="17">
        <f t="shared" si="5"/>
        <v>2.510416666666665E-2</v>
      </c>
      <c r="M75">
        <f t="shared" si="6"/>
        <v>7</v>
      </c>
    </row>
    <row r="76" spans="1:13" x14ac:dyDescent="0.25">
      <c r="A76" s="11"/>
      <c r="B76" s="12"/>
      <c r="C76" s="9" t="s">
        <v>229</v>
      </c>
      <c r="D76" s="9" t="s">
        <v>230</v>
      </c>
      <c r="E76" s="9" t="s">
        <v>230</v>
      </c>
      <c r="F76" s="9" t="s">
        <v>15</v>
      </c>
      <c r="G76" s="9" t="s">
        <v>231</v>
      </c>
      <c r="H76" s="9" t="s">
        <v>126</v>
      </c>
      <c r="I76" s="3" t="s">
        <v>18</v>
      </c>
      <c r="J76" s="13" t="s">
        <v>232</v>
      </c>
      <c r="K76" s="14" t="s">
        <v>233</v>
      </c>
      <c r="L76" s="17">
        <f t="shared" si="5"/>
        <v>2.3391203703703733E-2</v>
      </c>
      <c r="M76">
        <f t="shared" si="6"/>
        <v>16</v>
      </c>
    </row>
    <row r="77" spans="1:13" x14ac:dyDescent="0.25">
      <c r="A77" s="3" t="s">
        <v>234</v>
      </c>
      <c r="B77" s="9" t="s">
        <v>235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236</v>
      </c>
      <c r="D78" s="9" t="s">
        <v>237</v>
      </c>
      <c r="E78" s="9" t="s">
        <v>237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238</v>
      </c>
      <c r="H79" s="9" t="s">
        <v>126</v>
      </c>
      <c r="I79" s="3" t="s">
        <v>18</v>
      </c>
      <c r="J79" s="13" t="s">
        <v>239</v>
      </c>
      <c r="K79" s="14" t="s">
        <v>240</v>
      </c>
      <c r="L79" s="17">
        <f t="shared" si="5"/>
        <v>1.6053240740740715E-2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241</v>
      </c>
      <c r="H80" s="9" t="s">
        <v>126</v>
      </c>
      <c r="I80" s="3" t="s">
        <v>18</v>
      </c>
      <c r="J80" s="13" t="s">
        <v>242</v>
      </c>
      <c r="K80" s="14" t="s">
        <v>243</v>
      </c>
      <c r="L80" s="17">
        <f t="shared" si="5"/>
        <v>1.2835648148148082E-2</v>
      </c>
      <c r="M80">
        <f t="shared" si="6"/>
        <v>16</v>
      </c>
    </row>
    <row r="81" spans="1:13" x14ac:dyDescent="0.25">
      <c r="A81" s="11"/>
      <c r="B81" s="12"/>
      <c r="C81" s="9" t="s">
        <v>123</v>
      </c>
      <c r="D81" s="9" t="s">
        <v>124</v>
      </c>
      <c r="E81" s="9" t="s">
        <v>124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244</v>
      </c>
      <c r="H82" s="9" t="s">
        <v>126</v>
      </c>
      <c r="I82" s="3" t="s">
        <v>18</v>
      </c>
      <c r="J82" s="13" t="s">
        <v>245</v>
      </c>
      <c r="K82" s="14" t="s">
        <v>246</v>
      </c>
      <c r="L82" s="17">
        <f t="shared" si="5"/>
        <v>1.157407407407407E-2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247</v>
      </c>
      <c r="H83" s="9" t="s">
        <v>126</v>
      </c>
      <c r="I83" s="3" t="s">
        <v>18</v>
      </c>
      <c r="J83" s="13" t="s">
        <v>248</v>
      </c>
      <c r="K83" s="14" t="s">
        <v>249</v>
      </c>
      <c r="L83" s="17">
        <f t="shared" si="5"/>
        <v>1.2870370370370365E-2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250</v>
      </c>
      <c r="H84" s="9" t="s">
        <v>126</v>
      </c>
      <c r="I84" s="3" t="s">
        <v>18</v>
      </c>
      <c r="J84" s="13" t="s">
        <v>251</v>
      </c>
      <c r="K84" s="14" t="s">
        <v>252</v>
      </c>
      <c r="L84" s="17">
        <f t="shared" si="5"/>
        <v>1.1539351851851842E-2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253</v>
      </c>
      <c r="H85" s="9" t="s">
        <v>126</v>
      </c>
      <c r="I85" s="3" t="s">
        <v>18</v>
      </c>
      <c r="J85" s="13" t="s">
        <v>254</v>
      </c>
      <c r="K85" s="14" t="s">
        <v>255</v>
      </c>
      <c r="L85" s="17">
        <f t="shared" si="5"/>
        <v>1.2905092592592593E-2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256</v>
      </c>
      <c r="H86" s="9" t="s">
        <v>126</v>
      </c>
      <c r="I86" s="3" t="s">
        <v>18</v>
      </c>
      <c r="J86" s="13" t="s">
        <v>257</v>
      </c>
      <c r="K86" s="14" t="s">
        <v>258</v>
      </c>
      <c r="L86" s="17">
        <f t="shared" si="5"/>
        <v>1.3078703703703676E-2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259</v>
      </c>
      <c r="H87" s="9" t="s">
        <v>126</v>
      </c>
      <c r="I87" s="3" t="s">
        <v>18</v>
      </c>
      <c r="J87" s="13" t="s">
        <v>260</v>
      </c>
      <c r="K87" s="14" t="s">
        <v>261</v>
      </c>
      <c r="L87" s="17">
        <f t="shared" si="5"/>
        <v>1.5405092592592595E-2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262</v>
      </c>
      <c r="H88" s="9" t="s">
        <v>126</v>
      </c>
      <c r="I88" s="3" t="s">
        <v>18</v>
      </c>
      <c r="J88" s="13" t="s">
        <v>263</v>
      </c>
      <c r="K88" s="14" t="s">
        <v>264</v>
      </c>
      <c r="L88" s="17">
        <f t="shared" si="5"/>
        <v>1.4953703703703747E-2</v>
      </c>
      <c r="M88">
        <f t="shared" si="6"/>
        <v>15</v>
      </c>
    </row>
    <row r="89" spans="1:13" x14ac:dyDescent="0.25">
      <c r="A89" s="11"/>
      <c r="B89" s="12"/>
      <c r="C89" s="12"/>
      <c r="D89" s="12"/>
      <c r="E89" s="12"/>
      <c r="F89" s="12"/>
      <c r="G89" s="9" t="s">
        <v>265</v>
      </c>
      <c r="H89" s="9" t="s">
        <v>126</v>
      </c>
      <c r="I89" s="3" t="s">
        <v>18</v>
      </c>
      <c r="J89" s="13" t="s">
        <v>266</v>
      </c>
      <c r="K89" s="14" t="s">
        <v>267</v>
      </c>
      <c r="L89" s="17">
        <f t="shared" si="5"/>
        <v>1.2824074074074154E-2</v>
      </c>
      <c r="M89">
        <f t="shared" si="6"/>
        <v>18</v>
      </c>
    </row>
    <row r="90" spans="1:13" x14ac:dyDescent="0.25">
      <c r="A90" s="11"/>
      <c r="B90" s="12"/>
      <c r="C90" s="12"/>
      <c r="D90" s="12"/>
      <c r="E90" s="12"/>
      <c r="F90" s="12"/>
      <c r="G90" s="9" t="s">
        <v>268</v>
      </c>
      <c r="H90" s="9" t="s">
        <v>126</v>
      </c>
      <c r="I90" s="3" t="s">
        <v>18</v>
      </c>
      <c r="J90" s="13" t="s">
        <v>269</v>
      </c>
      <c r="K90" s="14" t="s">
        <v>270</v>
      </c>
      <c r="L90" s="17">
        <f t="shared" si="5"/>
        <v>1.3587962962962941E-2</v>
      </c>
      <c r="M90">
        <f t="shared" si="6"/>
        <v>20</v>
      </c>
    </row>
    <row r="91" spans="1:13" x14ac:dyDescent="0.25">
      <c r="A91" s="11"/>
      <c r="B91" s="12"/>
      <c r="C91" s="9" t="s">
        <v>170</v>
      </c>
      <c r="D91" s="9" t="s">
        <v>171</v>
      </c>
      <c r="E91" s="9" t="s">
        <v>171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271</v>
      </c>
      <c r="H92" s="9" t="s">
        <v>126</v>
      </c>
      <c r="I92" s="3" t="s">
        <v>18</v>
      </c>
      <c r="J92" s="13" t="s">
        <v>272</v>
      </c>
      <c r="K92" s="14" t="s">
        <v>273</v>
      </c>
      <c r="L92" s="17">
        <f t="shared" si="5"/>
        <v>1.2060185185185174E-2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274</v>
      </c>
      <c r="H93" s="9" t="s">
        <v>126</v>
      </c>
      <c r="I93" s="3" t="s">
        <v>18</v>
      </c>
      <c r="J93" s="13" t="s">
        <v>275</v>
      </c>
      <c r="K93" s="14" t="s">
        <v>276</v>
      </c>
      <c r="L93" s="17">
        <f t="shared" si="5"/>
        <v>1.7766203703703687E-2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277</v>
      </c>
      <c r="H94" s="9" t="s">
        <v>126</v>
      </c>
      <c r="I94" s="3" t="s">
        <v>18</v>
      </c>
      <c r="J94" s="13" t="s">
        <v>278</v>
      </c>
      <c r="K94" s="14" t="s">
        <v>279</v>
      </c>
      <c r="L94" s="17">
        <f t="shared" si="5"/>
        <v>1.2418981481481461E-2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280</v>
      </c>
      <c r="H95" s="9" t="s">
        <v>126</v>
      </c>
      <c r="I95" s="3" t="s">
        <v>18</v>
      </c>
      <c r="J95" s="13" t="s">
        <v>281</v>
      </c>
      <c r="K95" s="14" t="s">
        <v>282</v>
      </c>
      <c r="L95" s="17">
        <f t="shared" si="5"/>
        <v>1.2754629629629644E-2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283</v>
      </c>
      <c r="H96" s="9" t="s">
        <v>126</v>
      </c>
      <c r="I96" s="3" t="s">
        <v>18</v>
      </c>
      <c r="J96" s="13" t="s">
        <v>284</v>
      </c>
      <c r="K96" s="14" t="s">
        <v>285</v>
      </c>
      <c r="L96" s="17">
        <f t="shared" si="5"/>
        <v>1.207175925925924E-2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286</v>
      </c>
      <c r="H97" s="9" t="s">
        <v>126</v>
      </c>
      <c r="I97" s="3" t="s">
        <v>18</v>
      </c>
      <c r="J97" s="13" t="s">
        <v>287</v>
      </c>
      <c r="K97" s="14" t="s">
        <v>288</v>
      </c>
      <c r="L97" s="17">
        <f t="shared" si="5"/>
        <v>1.3715277777777757E-2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289</v>
      </c>
      <c r="H98" s="9" t="s">
        <v>126</v>
      </c>
      <c r="I98" s="3" t="s">
        <v>18</v>
      </c>
      <c r="J98" s="13" t="s">
        <v>290</v>
      </c>
      <c r="K98" s="14" t="s">
        <v>291</v>
      </c>
      <c r="L98" s="17">
        <f t="shared" si="5"/>
        <v>1.8541666666666679E-2</v>
      </c>
      <c r="M98">
        <f t="shared" si="6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292</v>
      </c>
      <c r="H99" s="9" t="s">
        <v>126</v>
      </c>
      <c r="I99" s="3" t="s">
        <v>18</v>
      </c>
      <c r="J99" s="13" t="s">
        <v>293</v>
      </c>
      <c r="K99" s="14" t="s">
        <v>294</v>
      </c>
      <c r="L99" s="17">
        <f t="shared" si="5"/>
        <v>1.4502314814814843E-2</v>
      </c>
      <c r="M99">
        <f t="shared" si="6"/>
        <v>10</v>
      </c>
    </row>
    <row r="100" spans="1:13" x14ac:dyDescent="0.25">
      <c r="A100" s="11"/>
      <c r="B100" s="12"/>
      <c r="C100" s="9" t="s">
        <v>184</v>
      </c>
      <c r="D100" s="9" t="s">
        <v>185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295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296</v>
      </c>
      <c r="H102" s="9" t="s">
        <v>126</v>
      </c>
      <c r="I102" s="3" t="s">
        <v>18</v>
      </c>
      <c r="J102" s="13" t="s">
        <v>297</v>
      </c>
      <c r="K102" s="14" t="s">
        <v>298</v>
      </c>
      <c r="L102" s="17">
        <f t="shared" si="5"/>
        <v>2.0023148148148151E-2</v>
      </c>
      <c r="M102">
        <f t="shared" si="6"/>
        <v>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299</v>
      </c>
      <c r="H103" s="9" t="s">
        <v>126</v>
      </c>
      <c r="I103" s="3" t="s">
        <v>18</v>
      </c>
      <c r="J103" s="13" t="s">
        <v>300</v>
      </c>
      <c r="K103" s="14" t="s">
        <v>301</v>
      </c>
      <c r="L103" s="17">
        <f t="shared" si="5"/>
        <v>1.8182870370370363E-2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302</v>
      </c>
      <c r="H104" s="9" t="s">
        <v>126</v>
      </c>
      <c r="I104" s="3" t="s">
        <v>18</v>
      </c>
      <c r="J104" s="13" t="s">
        <v>303</v>
      </c>
      <c r="K104" s="14" t="s">
        <v>304</v>
      </c>
      <c r="L104" s="17">
        <f t="shared" si="5"/>
        <v>1.8368055555555596E-2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305</v>
      </c>
      <c r="H105" s="9" t="s">
        <v>126</v>
      </c>
      <c r="I105" s="3" t="s">
        <v>18</v>
      </c>
      <c r="J105" s="13" t="s">
        <v>306</v>
      </c>
      <c r="K105" s="14" t="s">
        <v>307</v>
      </c>
      <c r="L105" s="17">
        <f t="shared" si="5"/>
        <v>2.7384259259259247E-2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308</v>
      </c>
      <c r="H106" s="9" t="s">
        <v>126</v>
      </c>
      <c r="I106" s="3" t="s">
        <v>18</v>
      </c>
      <c r="J106" s="13" t="s">
        <v>309</v>
      </c>
      <c r="K106" s="14" t="s">
        <v>310</v>
      </c>
      <c r="L106" s="17">
        <f t="shared" si="5"/>
        <v>1.5173611111111041E-2</v>
      </c>
      <c r="M106">
        <f t="shared" si="6"/>
        <v>15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311</v>
      </c>
      <c r="H107" s="9" t="s">
        <v>126</v>
      </c>
      <c r="I107" s="3" t="s">
        <v>18</v>
      </c>
      <c r="J107" s="13" t="s">
        <v>312</v>
      </c>
      <c r="K107" s="14" t="s">
        <v>313</v>
      </c>
      <c r="L107" s="17">
        <f t="shared" si="5"/>
        <v>2.0752314814814876E-2</v>
      </c>
      <c r="M107">
        <f t="shared" si="6"/>
        <v>15</v>
      </c>
    </row>
    <row r="108" spans="1:13" x14ac:dyDescent="0.25">
      <c r="A108" s="11"/>
      <c r="B108" s="12"/>
      <c r="C108" s="12"/>
      <c r="D108" s="12"/>
      <c r="E108" s="9" t="s">
        <v>314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315</v>
      </c>
      <c r="H109" s="9" t="s">
        <v>126</v>
      </c>
      <c r="I109" s="3" t="s">
        <v>18</v>
      </c>
      <c r="J109" s="13" t="s">
        <v>316</v>
      </c>
      <c r="K109" s="14" t="s">
        <v>317</v>
      </c>
      <c r="L109" s="17">
        <f t="shared" si="5"/>
        <v>3.2060185185185219E-2</v>
      </c>
      <c r="M109">
        <f t="shared" si="6"/>
        <v>9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318</v>
      </c>
      <c r="H110" s="9" t="s">
        <v>126</v>
      </c>
      <c r="I110" s="3" t="s">
        <v>18</v>
      </c>
      <c r="J110" s="13" t="s">
        <v>319</v>
      </c>
      <c r="K110" s="14" t="s">
        <v>320</v>
      </c>
      <c r="L110" s="17">
        <f t="shared" si="5"/>
        <v>1.4259259259259305E-2</v>
      </c>
      <c r="M110">
        <f t="shared" si="6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321</v>
      </c>
      <c r="H111" s="9" t="s">
        <v>126</v>
      </c>
      <c r="I111" s="3" t="s">
        <v>18</v>
      </c>
      <c r="J111" s="13" t="s">
        <v>322</v>
      </c>
      <c r="K111" s="14" t="s">
        <v>323</v>
      </c>
      <c r="L111" s="17">
        <f t="shared" si="5"/>
        <v>1.489583333333333E-2</v>
      </c>
      <c r="M111">
        <f t="shared" si="6"/>
        <v>12</v>
      </c>
    </row>
    <row r="112" spans="1:13" x14ac:dyDescent="0.25">
      <c r="A112" s="11"/>
      <c r="B112" s="12"/>
      <c r="C112" s="9" t="s">
        <v>195</v>
      </c>
      <c r="D112" s="9" t="s">
        <v>196</v>
      </c>
      <c r="E112" s="9" t="s">
        <v>196</v>
      </c>
      <c r="F112" s="9" t="s">
        <v>15</v>
      </c>
      <c r="G112" s="9" t="s">
        <v>324</v>
      </c>
      <c r="H112" s="9" t="s">
        <v>126</v>
      </c>
      <c r="I112" s="3" t="s">
        <v>18</v>
      </c>
      <c r="J112" s="13" t="s">
        <v>325</v>
      </c>
      <c r="K112" s="14" t="s">
        <v>326</v>
      </c>
      <c r="L112" s="17">
        <f t="shared" si="5"/>
        <v>2.083333333333337E-2</v>
      </c>
      <c r="M112">
        <f t="shared" si="6"/>
        <v>13</v>
      </c>
    </row>
    <row r="113" spans="1:13" x14ac:dyDescent="0.25">
      <c r="A113" s="11"/>
      <c r="B113" s="12"/>
      <c r="C113" s="9" t="s">
        <v>87</v>
      </c>
      <c r="D113" s="9" t="s">
        <v>88</v>
      </c>
      <c r="E113" s="10" t="s">
        <v>12</v>
      </c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9" t="s">
        <v>88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327</v>
      </c>
      <c r="H115" s="9" t="s">
        <v>126</v>
      </c>
      <c r="I115" s="3" t="s">
        <v>18</v>
      </c>
      <c r="J115" s="13" t="s">
        <v>328</v>
      </c>
      <c r="K115" s="14" t="s">
        <v>329</v>
      </c>
      <c r="L115" s="17">
        <f t="shared" si="5"/>
        <v>9.3171296296296197E-3</v>
      </c>
      <c r="M115">
        <f t="shared" si="6"/>
        <v>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330</v>
      </c>
      <c r="H116" s="9" t="s">
        <v>126</v>
      </c>
      <c r="I116" s="3" t="s">
        <v>18</v>
      </c>
      <c r="J116" s="13" t="s">
        <v>331</v>
      </c>
      <c r="K116" s="14" t="s">
        <v>332</v>
      </c>
      <c r="L116" s="17">
        <f t="shared" si="5"/>
        <v>2.0891203703703731E-2</v>
      </c>
      <c r="M116">
        <f t="shared" si="6"/>
        <v>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333</v>
      </c>
      <c r="H117" s="9" t="s">
        <v>126</v>
      </c>
      <c r="I117" s="3" t="s">
        <v>18</v>
      </c>
      <c r="J117" s="13" t="s">
        <v>334</v>
      </c>
      <c r="K117" s="14" t="s">
        <v>1493</v>
      </c>
      <c r="L117" s="17">
        <f t="shared" si="5"/>
        <v>1.1874999999999969E-2</v>
      </c>
      <c r="M117">
        <f t="shared" si="6"/>
        <v>23</v>
      </c>
    </row>
    <row r="118" spans="1:13" x14ac:dyDescent="0.25">
      <c r="A118" s="11"/>
      <c r="B118" s="12"/>
      <c r="C118" s="12"/>
      <c r="D118" s="12"/>
      <c r="E118" s="9" t="s">
        <v>213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335</v>
      </c>
      <c r="H119" s="9" t="s">
        <v>126</v>
      </c>
      <c r="I119" s="3" t="s">
        <v>18</v>
      </c>
      <c r="J119" s="13" t="s">
        <v>336</v>
      </c>
      <c r="K119" s="14" t="s">
        <v>337</v>
      </c>
      <c r="L119" s="17">
        <f t="shared" si="5"/>
        <v>1.4050925925925939E-2</v>
      </c>
      <c r="M119">
        <f t="shared" si="6"/>
        <v>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338</v>
      </c>
      <c r="H120" s="9" t="s">
        <v>126</v>
      </c>
      <c r="I120" s="3" t="s">
        <v>18</v>
      </c>
      <c r="J120" s="13" t="s">
        <v>339</v>
      </c>
      <c r="K120" s="14" t="s">
        <v>340</v>
      </c>
      <c r="L120" s="17">
        <f t="shared" si="5"/>
        <v>1.2893518518518499E-2</v>
      </c>
      <c r="M120">
        <f t="shared" si="6"/>
        <v>21</v>
      </c>
    </row>
    <row r="121" spans="1:13" x14ac:dyDescent="0.25">
      <c r="A121" s="11"/>
      <c r="B121" s="12"/>
      <c r="C121" s="9" t="s">
        <v>44</v>
      </c>
      <c r="D121" s="9" t="s">
        <v>45</v>
      </c>
      <c r="E121" s="9" t="s">
        <v>45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341</v>
      </c>
      <c r="H122" s="9" t="s">
        <v>126</v>
      </c>
      <c r="I122" s="3" t="s">
        <v>18</v>
      </c>
      <c r="J122" s="13" t="s">
        <v>342</v>
      </c>
      <c r="K122" s="14" t="s">
        <v>343</v>
      </c>
      <c r="L122" s="17">
        <f t="shared" si="5"/>
        <v>7.9525462962962923E-2</v>
      </c>
      <c r="M122">
        <f t="shared" si="6"/>
        <v>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344</v>
      </c>
      <c r="H123" s="9" t="s">
        <v>126</v>
      </c>
      <c r="I123" s="3" t="s">
        <v>18</v>
      </c>
      <c r="J123" s="13" t="s">
        <v>345</v>
      </c>
      <c r="K123" s="14" t="s">
        <v>346</v>
      </c>
      <c r="L123" s="17">
        <f t="shared" si="5"/>
        <v>2.285879629629628E-2</v>
      </c>
      <c r="M123">
        <f t="shared" si="6"/>
        <v>13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347</v>
      </c>
      <c r="H124" s="9" t="s">
        <v>126</v>
      </c>
      <c r="I124" s="3" t="s">
        <v>18</v>
      </c>
      <c r="J124" s="13" t="s">
        <v>348</v>
      </c>
      <c r="K124" s="14" t="s">
        <v>349</v>
      </c>
      <c r="L124" s="17">
        <f t="shared" si="5"/>
        <v>1.6527777777777808E-2</v>
      </c>
      <c r="M124">
        <f t="shared" si="6"/>
        <v>20</v>
      </c>
    </row>
    <row r="125" spans="1:13" x14ac:dyDescent="0.25">
      <c r="A125" s="11"/>
      <c r="B125" s="12"/>
      <c r="C125" s="9" t="s">
        <v>54</v>
      </c>
      <c r="D125" s="9" t="s">
        <v>55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56</v>
      </c>
      <c r="F126" s="9" t="s">
        <v>15</v>
      </c>
      <c r="G126" s="9" t="s">
        <v>350</v>
      </c>
      <c r="H126" s="9" t="s">
        <v>351</v>
      </c>
      <c r="I126" s="3" t="s">
        <v>18</v>
      </c>
      <c r="J126" s="13" t="s">
        <v>352</v>
      </c>
      <c r="K126" s="14" t="s">
        <v>353</v>
      </c>
      <c r="L126" s="17">
        <f t="shared" si="5"/>
        <v>1.5208333333333379E-2</v>
      </c>
      <c r="M126">
        <f t="shared" si="6"/>
        <v>6</v>
      </c>
    </row>
    <row r="127" spans="1:13" x14ac:dyDescent="0.25">
      <c r="A127" s="11"/>
      <c r="B127" s="12"/>
      <c r="C127" s="12"/>
      <c r="D127" s="12"/>
      <c r="E127" s="9" t="s">
        <v>55</v>
      </c>
      <c r="F127" s="9" t="s">
        <v>15</v>
      </c>
      <c r="G127" s="9" t="s">
        <v>354</v>
      </c>
      <c r="H127" s="9" t="s">
        <v>351</v>
      </c>
      <c r="I127" s="3" t="s">
        <v>18</v>
      </c>
      <c r="J127" s="13" t="s">
        <v>355</v>
      </c>
      <c r="K127" s="14" t="s">
        <v>356</v>
      </c>
      <c r="L127" s="17">
        <f t="shared" si="5"/>
        <v>5.1111111111111107E-2</v>
      </c>
      <c r="M127">
        <f t="shared" si="6"/>
        <v>12</v>
      </c>
    </row>
    <row r="128" spans="1:13" x14ac:dyDescent="0.25">
      <c r="A128" s="11"/>
      <c r="B128" s="12"/>
      <c r="C128" s="9" t="s">
        <v>229</v>
      </c>
      <c r="D128" s="9" t="s">
        <v>230</v>
      </c>
      <c r="E128" s="9" t="s">
        <v>230</v>
      </c>
      <c r="F128" s="9" t="s">
        <v>15</v>
      </c>
      <c r="G128" s="9" t="s">
        <v>357</v>
      </c>
      <c r="H128" s="9" t="s">
        <v>126</v>
      </c>
      <c r="I128" s="3" t="s">
        <v>18</v>
      </c>
      <c r="J128" s="13" t="s">
        <v>358</v>
      </c>
      <c r="K128" s="14" t="s">
        <v>359</v>
      </c>
      <c r="L128" s="17">
        <f t="shared" si="5"/>
        <v>3.0324074074074114E-2</v>
      </c>
      <c r="M128">
        <f t="shared" si="6"/>
        <v>12</v>
      </c>
    </row>
    <row r="129" spans="1:13" x14ac:dyDescent="0.25">
      <c r="A129" s="11"/>
      <c r="B129" s="12"/>
      <c r="C129" s="9" t="s">
        <v>360</v>
      </c>
      <c r="D129" s="9" t="s">
        <v>361</v>
      </c>
      <c r="E129" s="9" t="s">
        <v>361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362</v>
      </c>
      <c r="H130" s="9" t="s">
        <v>126</v>
      </c>
      <c r="I130" s="3" t="s">
        <v>18</v>
      </c>
      <c r="J130" s="13" t="s">
        <v>363</v>
      </c>
      <c r="K130" s="14" t="s">
        <v>364</v>
      </c>
      <c r="L130" s="17">
        <f t="shared" si="5"/>
        <v>2.3831018518518543E-2</v>
      </c>
      <c r="M130">
        <f t="shared" si="6"/>
        <v>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365</v>
      </c>
      <c r="H131" s="9" t="s">
        <v>126</v>
      </c>
      <c r="I131" s="3" t="s">
        <v>18</v>
      </c>
      <c r="J131" s="13" t="s">
        <v>366</v>
      </c>
      <c r="K131" s="14" t="s">
        <v>367</v>
      </c>
      <c r="L131" s="17">
        <f t="shared" ref="L131:L144" si="7">K131-J131</f>
        <v>1.6840277777777857E-2</v>
      </c>
      <c r="M131">
        <f t="shared" ref="M131:M144" si="8">HOUR(J131)</f>
        <v>20</v>
      </c>
    </row>
    <row r="132" spans="1:13" x14ac:dyDescent="0.25">
      <c r="A132" s="3" t="s">
        <v>368</v>
      </c>
      <c r="B132" s="9" t="s">
        <v>369</v>
      </c>
      <c r="C132" s="10" t="s">
        <v>12</v>
      </c>
      <c r="D132" s="5"/>
      <c r="E132" s="5"/>
      <c r="F132" s="5"/>
      <c r="G132" s="5"/>
      <c r="H132" s="5"/>
      <c r="I132" s="6"/>
      <c r="J132" s="7"/>
      <c r="K132" s="8"/>
    </row>
    <row r="133" spans="1:13" x14ac:dyDescent="0.25">
      <c r="A133" s="11"/>
      <c r="B133" s="12"/>
      <c r="C133" s="9" t="s">
        <v>170</v>
      </c>
      <c r="D133" s="9" t="s">
        <v>171</v>
      </c>
      <c r="E133" s="9" t="s">
        <v>370</v>
      </c>
      <c r="F133" s="9" t="s">
        <v>15</v>
      </c>
      <c r="G133" s="9" t="s">
        <v>371</v>
      </c>
      <c r="H133" s="9" t="s">
        <v>126</v>
      </c>
      <c r="I133" s="3" t="s">
        <v>18</v>
      </c>
      <c r="J133" s="13" t="s">
        <v>372</v>
      </c>
      <c r="K133" s="14" t="s">
        <v>373</v>
      </c>
      <c r="L133" s="17">
        <f t="shared" si="7"/>
        <v>3.5081018518518636E-2</v>
      </c>
      <c r="M133">
        <f t="shared" si="8"/>
        <v>15</v>
      </c>
    </row>
    <row r="134" spans="1:13" x14ac:dyDescent="0.25">
      <c r="A134" s="11"/>
      <c r="B134" s="12"/>
      <c r="C134" s="9" t="s">
        <v>374</v>
      </c>
      <c r="D134" s="9" t="s">
        <v>375</v>
      </c>
      <c r="E134" s="9" t="s">
        <v>376</v>
      </c>
      <c r="F134" s="9" t="s">
        <v>15</v>
      </c>
      <c r="G134" s="9" t="s">
        <v>377</v>
      </c>
      <c r="H134" s="9" t="s">
        <v>126</v>
      </c>
      <c r="I134" s="3" t="s">
        <v>18</v>
      </c>
      <c r="J134" s="13" t="s">
        <v>378</v>
      </c>
      <c r="K134" s="14" t="s">
        <v>379</v>
      </c>
      <c r="L134" s="17">
        <f t="shared" si="7"/>
        <v>1.9432870370370336E-2</v>
      </c>
      <c r="M134">
        <f t="shared" si="8"/>
        <v>13</v>
      </c>
    </row>
    <row r="135" spans="1:13" x14ac:dyDescent="0.25">
      <c r="A135" s="11"/>
      <c r="B135" s="12"/>
      <c r="C135" s="9" t="s">
        <v>380</v>
      </c>
      <c r="D135" s="9" t="s">
        <v>381</v>
      </c>
      <c r="E135" s="9" t="s">
        <v>381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382</v>
      </c>
      <c r="H136" s="9" t="s">
        <v>126</v>
      </c>
      <c r="I136" s="3" t="s">
        <v>18</v>
      </c>
      <c r="J136" s="13" t="s">
        <v>383</v>
      </c>
      <c r="K136" s="14" t="s">
        <v>384</v>
      </c>
      <c r="L136" s="17">
        <f t="shared" si="7"/>
        <v>1.3842592592592573E-2</v>
      </c>
      <c r="M136">
        <f t="shared" si="8"/>
        <v>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385</v>
      </c>
      <c r="H137" s="9" t="s">
        <v>126</v>
      </c>
      <c r="I137" s="3" t="s">
        <v>18</v>
      </c>
      <c r="J137" s="13" t="s">
        <v>386</v>
      </c>
      <c r="K137" s="14" t="s">
        <v>387</v>
      </c>
      <c r="L137" s="17">
        <f t="shared" si="7"/>
        <v>2.1041666666666681E-2</v>
      </c>
      <c r="M137">
        <f t="shared" si="8"/>
        <v>9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388</v>
      </c>
      <c r="H138" s="9" t="s">
        <v>126</v>
      </c>
      <c r="I138" s="3" t="s">
        <v>18</v>
      </c>
      <c r="J138" s="13" t="s">
        <v>389</v>
      </c>
      <c r="K138" s="14" t="s">
        <v>390</v>
      </c>
      <c r="L138" s="17">
        <f t="shared" si="7"/>
        <v>2.2546296296296342E-2</v>
      </c>
      <c r="M138">
        <f t="shared" si="8"/>
        <v>9</v>
      </c>
    </row>
    <row r="139" spans="1:13" x14ac:dyDescent="0.25">
      <c r="A139" s="11"/>
      <c r="B139" s="12"/>
      <c r="C139" s="9" t="s">
        <v>391</v>
      </c>
      <c r="D139" s="9" t="s">
        <v>392</v>
      </c>
      <c r="E139" s="9" t="s">
        <v>393</v>
      </c>
      <c r="F139" s="9" t="s">
        <v>15</v>
      </c>
      <c r="G139" s="9" t="s">
        <v>394</v>
      </c>
      <c r="H139" s="9" t="s">
        <v>126</v>
      </c>
      <c r="I139" s="3" t="s">
        <v>18</v>
      </c>
      <c r="J139" s="13" t="s">
        <v>395</v>
      </c>
      <c r="K139" s="14" t="s">
        <v>396</v>
      </c>
      <c r="L139" s="17">
        <f t="shared" si="7"/>
        <v>1.4976851851851838E-2</v>
      </c>
      <c r="M139">
        <f t="shared" si="8"/>
        <v>2</v>
      </c>
    </row>
    <row r="140" spans="1:13" x14ac:dyDescent="0.25">
      <c r="A140" s="11"/>
      <c r="B140" s="12"/>
      <c r="C140" s="9" t="s">
        <v>397</v>
      </c>
      <c r="D140" s="9" t="s">
        <v>398</v>
      </c>
      <c r="E140" s="9" t="s">
        <v>399</v>
      </c>
      <c r="F140" s="9" t="s">
        <v>15</v>
      </c>
      <c r="G140" s="9" t="s">
        <v>400</v>
      </c>
      <c r="H140" s="9" t="s">
        <v>126</v>
      </c>
      <c r="I140" s="3" t="s">
        <v>18</v>
      </c>
      <c r="J140" s="13" t="s">
        <v>401</v>
      </c>
      <c r="K140" s="14" t="s">
        <v>402</v>
      </c>
      <c r="L140" s="17">
        <f t="shared" si="7"/>
        <v>1.5775462962962922E-2</v>
      </c>
      <c r="M140">
        <f t="shared" si="8"/>
        <v>5</v>
      </c>
    </row>
    <row r="141" spans="1:13" x14ac:dyDescent="0.25">
      <c r="A141" s="11"/>
      <c r="B141" s="12"/>
      <c r="C141" s="9" t="s">
        <v>403</v>
      </c>
      <c r="D141" s="9" t="s">
        <v>404</v>
      </c>
      <c r="E141" s="9" t="s">
        <v>405</v>
      </c>
      <c r="F141" s="9" t="s">
        <v>15</v>
      </c>
      <c r="G141" s="9" t="s">
        <v>406</v>
      </c>
      <c r="H141" s="9" t="s">
        <v>126</v>
      </c>
      <c r="I141" s="3" t="s">
        <v>18</v>
      </c>
      <c r="J141" s="13" t="s">
        <v>407</v>
      </c>
      <c r="K141" s="14" t="s">
        <v>408</v>
      </c>
      <c r="L141" s="17">
        <f t="shared" si="7"/>
        <v>1.5486111111111145E-2</v>
      </c>
      <c r="M141">
        <f t="shared" si="8"/>
        <v>11</v>
      </c>
    </row>
    <row r="142" spans="1:13" x14ac:dyDescent="0.25">
      <c r="A142" s="3" t="s">
        <v>409</v>
      </c>
      <c r="B142" s="9" t="s">
        <v>410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411</v>
      </c>
      <c r="D143" s="9" t="s">
        <v>412</v>
      </c>
      <c r="E143" s="9" t="s">
        <v>413</v>
      </c>
      <c r="F143" s="9" t="s">
        <v>15</v>
      </c>
      <c r="G143" s="9" t="s">
        <v>414</v>
      </c>
      <c r="H143" s="9" t="s">
        <v>17</v>
      </c>
      <c r="I143" s="3" t="s">
        <v>18</v>
      </c>
      <c r="J143" s="13" t="s">
        <v>415</v>
      </c>
      <c r="K143" s="14" t="s">
        <v>416</v>
      </c>
      <c r="L143" s="17">
        <f t="shared" si="7"/>
        <v>1.9884259259259185E-2</v>
      </c>
      <c r="M143">
        <f t="shared" si="8"/>
        <v>13</v>
      </c>
    </row>
    <row r="144" spans="1:13" x14ac:dyDescent="0.25">
      <c r="A144" s="11"/>
      <c r="B144" s="11"/>
      <c r="C144" s="3" t="s">
        <v>417</v>
      </c>
      <c r="D144" s="3" t="s">
        <v>418</v>
      </c>
      <c r="E144" s="3" t="s">
        <v>419</v>
      </c>
      <c r="F144" s="3" t="s">
        <v>15</v>
      </c>
      <c r="G144" s="3" t="s">
        <v>420</v>
      </c>
      <c r="H144" s="3" t="s">
        <v>17</v>
      </c>
      <c r="I144" s="3" t="s">
        <v>18</v>
      </c>
      <c r="J144" s="15" t="s">
        <v>421</v>
      </c>
      <c r="K144" s="16" t="s">
        <v>422</v>
      </c>
      <c r="L144" s="17">
        <f t="shared" si="7"/>
        <v>2.2928240740740735E-2</v>
      </c>
      <c r="M144">
        <f t="shared" si="8"/>
        <v>12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69"/>
  <sheetViews>
    <sheetView topLeftCell="G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5.333333333333333</v>
      </c>
      <c r="R2" s="18">
        <v>0</v>
      </c>
      <c r="S2" s="17">
        <f>AVERAGEIF($R$2:$R$25, "&lt;&gt; 0")</f>
        <v>1.9902126403077126E-2</v>
      </c>
    </row>
    <row r="3" spans="1:19" x14ac:dyDescent="0.25">
      <c r="A3" s="3" t="s">
        <v>66</v>
      </c>
      <c r="B3" s="9" t="s">
        <v>67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5.333333333333333</v>
      </c>
      <c r="R3" s="18">
        <v>0</v>
      </c>
      <c r="S3" s="17">
        <f t="shared" ref="S3:S25" si="1">AVERAGEIF($R$2:$R$25, "&lt;&gt; 0")</f>
        <v>1.9902126403077126E-2</v>
      </c>
    </row>
    <row r="4" spans="1:19" x14ac:dyDescent="0.25">
      <c r="A4" s="11"/>
      <c r="B4" s="12"/>
      <c r="C4" s="9" t="s">
        <v>68</v>
      </c>
      <c r="D4" s="9" t="s">
        <v>69</v>
      </c>
      <c r="E4" s="9" t="s">
        <v>69</v>
      </c>
      <c r="F4" s="9" t="s">
        <v>15</v>
      </c>
      <c r="G4" s="9" t="s">
        <v>423</v>
      </c>
      <c r="H4" s="9" t="s">
        <v>17</v>
      </c>
      <c r="I4" s="3" t="s">
        <v>424</v>
      </c>
      <c r="J4" s="13" t="s">
        <v>425</v>
      </c>
      <c r="K4" s="14" t="s">
        <v>426</v>
      </c>
      <c r="L4" s="17">
        <f t="shared" ref="L4:L66" si="2">K4-J4</f>
        <v>2.7847222222222245E-2</v>
      </c>
      <c r="M4">
        <f t="shared" ref="M4:M66" si="3">HOUR(J4)</f>
        <v>7</v>
      </c>
      <c r="O4">
        <v>2</v>
      </c>
      <c r="P4">
        <f>COUNTIF(M:M,"2")</f>
        <v>0</v>
      </c>
      <c r="Q4">
        <f t="shared" si="0"/>
        <v>5.333333333333333</v>
      </c>
      <c r="R4" s="18">
        <v>0</v>
      </c>
      <c r="S4" s="17">
        <f t="shared" si="1"/>
        <v>1.9902126403077126E-2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5.333333333333333</v>
      </c>
      <c r="R5" s="18">
        <f t="shared" ref="R5:R25" si="4">AVERAGEIF(M:M,O5,L:L)</f>
        <v>1.4783950617283955E-2</v>
      </c>
      <c r="S5" s="17">
        <f t="shared" si="1"/>
        <v>1.9902126403077126E-2</v>
      </c>
    </row>
    <row r="6" spans="1:19" x14ac:dyDescent="0.25">
      <c r="A6" s="11"/>
      <c r="B6" s="12"/>
      <c r="C6" s="12"/>
      <c r="D6" s="12"/>
      <c r="E6" s="12"/>
      <c r="F6" s="12"/>
      <c r="G6" s="9" t="s">
        <v>427</v>
      </c>
      <c r="H6" s="9" t="s">
        <v>24</v>
      </c>
      <c r="I6" s="3" t="s">
        <v>424</v>
      </c>
      <c r="J6" s="13" t="s">
        <v>428</v>
      </c>
      <c r="K6" s="14" t="s">
        <v>429</v>
      </c>
      <c r="L6" s="17">
        <f t="shared" si="2"/>
        <v>2.1851851851851734E-2</v>
      </c>
      <c r="M6">
        <f t="shared" si="3"/>
        <v>11</v>
      </c>
      <c r="O6">
        <v>4</v>
      </c>
      <c r="P6">
        <f>COUNTIF(M:M,"4")</f>
        <v>8</v>
      </c>
      <c r="Q6">
        <f t="shared" si="0"/>
        <v>5.333333333333333</v>
      </c>
      <c r="R6" s="18">
        <f t="shared" si="4"/>
        <v>2.0975115740740739E-2</v>
      </c>
      <c r="S6" s="17">
        <f t="shared" si="1"/>
        <v>1.9902126403077126E-2</v>
      </c>
    </row>
    <row r="7" spans="1:19" x14ac:dyDescent="0.25">
      <c r="A7" s="11"/>
      <c r="B7" s="12"/>
      <c r="C7" s="12"/>
      <c r="D7" s="12"/>
      <c r="E7" s="12"/>
      <c r="F7" s="12"/>
      <c r="G7" s="9" t="s">
        <v>430</v>
      </c>
      <c r="H7" s="9" t="s">
        <v>24</v>
      </c>
      <c r="I7" s="3" t="s">
        <v>424</v>
      </c>
      <c r="J7" s="13" t="s">
        <v>431</v>
      </c>
      <c r="K7" s="14" t="s">
        <v>432</v>
      </c>
      <c r="L7" s="17">
        <f t="shared" si="2"/>
        <v>2.7164351851851953E-2</v>
      </c>
      <c r="M7">
        <f t="shared" si="3"/>
        <v>14</v>
      </c>
      <c r="O7">
        <v>5</v>
      </c>
      <c r="P7">
        <f>COUNTIF(M:M,"5")</f>
        <v>8</v>
      </c>
      <c r="Q7">
        <f t="shared" si="0"/>
        <v>5.333333333333333</v>
      </c>
      <c r="R7" s="18">
        <f t="shared" si="4"/>
        <v>2.1908275462962958E-2</v>
      </c>
      <c r="S7" s="17">
        <f t="shared" si="1"/>
        <v>1.9902126403077126E-2</v>
      </c>
    </row>
    <row r="8" spans="1:19" x14ac:dyDescent="0.25">
      <c r="A8" s="11"/>
      <c r="B8" s="12"/>
      <c r="C8" s="9" t="s">
        <v>433</v>
      </c>
      <c r="D8" s="9" t="s">
        <v>434</v>
      </c>
      <c r="E8" s="9" t="s">
        <v>434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12</v>
      </c>
      <c r="Q8">
        <f t="shared" si="0"/>
        <v>5.333333333333333</v>
      </c>
      <c r="R8" s="18">
        <f t="shared" si="4"/>
        <v>2.1895254629629615E-2</v>
      </c>
      <c r="S8" s="17">
        <f t="shared" si="1"/>
        <v>1.9902126403077126E-2</v>
      </c>
    </row>
    <row r="9" spans="1:19" x14ac:dyDescent="0.25">
      <c r="A9" s="11"/>
      <c r="B9" s="12"/>
      <c r="C9" s="12"/>
      <c r="D9" s="12"/>
      <c r="E9" s="12"/>
      <c r="F9" s="12"/>
      <c r="G9" s="9" t="s">
        <v>435</v>
      </c>
      <c r="H9" s="9" t="s">
        <v>24</v>
      </c>
      <c r="I9" s="3" t="s">
        <v>424</v>
      </c>
      <c r="J9" s="13" t="s">
        <v>436</v>
      </c>
      <c r="K9" s="14" t="s">
        <v>437</v>
      </c>
      <c r="L9" s="17">
        <f t="shared" si="2"/>
        <v>1.9421296296296298E-2</v>
      </c>
      <c r="M9">
        <f t="shared" si="3"/>
        <v>3</v>
      </c>
      <c r="O9">
        <v>7</v>
      </c>
      <c r="P9">
        <f>COUNTIF(M:M,"7")</f>
        <v>9</v>
      </c>
      <c r="Q9">
        <f t="shared" si="0"/>
        <v>5.333333333333333</v>
      </c>
      <c r="R9" s="18">
        <f t="shared" si="4"/>
        <v>1.931970164609052E-2</v>
      </c>
      <c r="S9" s="17">
        <f t="shared" si="1"/>
        <v>1.9902126403077126E-2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438</v>
      </c>
      <c r="H10" s="9" t="s">
        <v>24</v>
      </c>
      <c r="I10" s="3" t="s">
        <v>424</v>
      </c>
      <c r="J10" s="13" t="s">
        <v>439</v>
      </c>
      <c r="K10" s="14" t="s">
        <v>440</v>
      </c>
      <c r="L10" s="17">
        <f t="shared" si="2"/>
        <v>2.2175925925925932E-2</v>
      </c>
      <c r="M10">
        <f t="shared" si="3"/>
        <v>7</v>
      </c>
      <c r="O10">
        <v>8</v>
      </c>
      <c r="P10">
        <f>COUNTIF(M:M,"8")</f>
        <v>10</v>
      </c>
      <c r="Q10">
        <f t="shared" si="0"/>
        <v>5.333333333333333</v>
      </c>
      <c r="R10" s="18">
        <f t="shared" si="4"/>
        <v>1.8674768518518514E-2</v>
      </c>
      <c r="S10" s="17">
        <f t="shared" si="1"/>
        <v>1.9902126403077126E-2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441</v>
      </c>
      <c r="H11" s="9" t="s">
        <v>24</v>
      </c>
      <c r="I11" s="3" t="s">
        <v>424</v>
      </c>
      <c r="J11" s="13" t="s">
        <v>442</v>
      </c>
      <c r="K11" s="14" t="s">
        <v>443</v>
      </c>
      <c r="L11" s="17">
        <f t="shared" si="2"/>
        <v>2.5497685185185137E-2</v>
      </c>
      <c r="M11">
        <f t="shared" si="3"/>
        <v>21</v>
      </c>
      <c r="O11">
        <v>9</v>
      </c>
      <c r="P11">
        <f>COUNTIF(M:M,"9")</f>
        <v>11</v>
      </c>
      <c r="Q11">
        <f t="shared" si="0"/>
        <v>5.333333333333333</v>
      </c>
      <c r="R11" s="18">
        <f t="shared" si="4"/>
        <v>2.2033880471380482E-2</v>
      </c>
      <c r="S11" s="17">
        <f t="shared" si="1"/>
        <v>1.9902126403077126E-2</v>
      </c>
    </row>
    <row r="12" spans="1:19" x14ac:dyDescent="0.25">
      <c r="A12" s="11"/>
      <c r="B12" s="12"/>
      <c r="C12" s="9" t="s">
        <v>36</v>
      </c>
      <c r="D12" s="9" t="s">
        <v>37</v>
      </c>
      <c r="E12" s="9" t="s">
        <v>37</v>
      </c>
      <c r="F12" s="9" t="s">
        <v>15</v>
      </c>
      <c r="G12" s="9" t="s">
        <v>444</v>
      </c>
      <c r="H12" s="9" t="s">
        <v>17</v>
      </c>
      <c r="I12" s="3" t="s">
        <v>424</v>
      </c>
      <c r="J12" s="13" t="s">
        <v>445</v>
      </c>
      <c r="K12" s="14" t="s">
        <v>446</v>
      </c>
      <c r="L12" s="17">
        <f t="shared" si="2"/>
        <v>2.1631944444444495E-2</v>
      </c>
      <c r="M12">
        <f t="shared" si="3"/>
        <v>14</v>
      </c>
      <c r="O12">
        <v>10</v>
      </c>
      <c r="P12">
        <f>COUNTIF(M:M,"10")</f>
        <v>10</v>
      </c>
      <c r="Q12">
        <f t="shared" si="0"/>
        <v>5.333333333333333</v>
      </c>
      <c r="R12" s="18">
        <f t="shared" si="4"/>
        <v>2.9195601851851872E-2</v>
      </c>
      <c r="S12" s="17">
        <f t="shared" si="1"/>
        <v>1.9902126403077126E-2</v>
      </c>
    </row>
    <row r="13" spans="1:19" x14ac:dyDescent="0.25">
      <c r="A13" s="11"/>
      <c r="B13" s="12"/>
      <c r="C13" s="9" t="s">
        <v>87</v>
      </c>
      <c r="D13" s="9" t="s">
        <v>88</v>
      </c>
      <c r="E13" s="10" t="s">
        <v>12</v>
      </c>
      <c r="F13" s="5"/>
      <c r="G13" s="5"/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5.333333333333333</v>
      </c>
      <c r="R13" s="18">
        <f t="shared" si="4"/>
        <v>2.7420634920634901E-2</v>
      </c>
      <c r="S13" s="17">
        <f t="shared" si="1"/>
        <v>1.9902126403077126E-2</v>
      </c>
    </row>
    <row r="14" spans="1:19" x14ac:dyDescent="0.25">
      <c r="A14" s="11"/>
      <c r="B14" s="12"/>
      <c r="C14" s="12"/>
      <c r="D14" s="12"/>
      <c r="E14" s="9" t="s">
        <v>88</v>
      </c>
      <c r="F14" s="9" t="s">
        <v>15</v>
      </c>
      <c r="G14" s="9" t="s">
        <v>447</v>
      </c>
      <c r="H14" s="9" t="s">
        <v>17</v>
      </c>
      <c r="I14" s="3" t="s">
        <v>424</v>
      </c>
      <c r="J14" s="13" t="s">
        <v>448</v>
      </c>
      <c r="K14" s="14" t="s">
        <v>449</v>
      </c>
      <c r="L14" s="17">
        <f t="shared" si="2"/>
        <v>2.2349537037037071E-2</v>
      </c>
      <c r="M14">
        <f t="shared" si="3"/>
        <v>4</v>
      </c>
      <c r="O14">
        <v>12</v>
      </c>
      <c r="P14">
        <f>COUNTIF(M:M,"12")</f>
        <v>7</v>
      </c>
      <c r="Q14">
        <f t="shared" si="0"/>
        <v>5.333333333333333</v>
      </c>
      <c r="R14" s="18">
        <f t="shared" si="4"/>
        <v>1.8465608465608456E-2</v>
      </c>
      <c r="S14" s="17">
        <f t="shared" si="1"/>
        <v>1.9902126403077126E-2</v>
      </c>
    </row>
    <row r="15" spans="1:19" x14ac:dyDescent="0.25">
      <c r="A15" s="11"/>
      <c r="B15" s="12"/>
      <c r="C15" s="12"/>
      <c r="D15" s="12"/>
      <c r="E15" s="9" t="s">
        <v>213</v>
      </c>
      <c r="F15" s="9" t="s">
        <v>15</v>
      </c>
      <c r="G15" s="9" t="s">
        <v>450</v>
      </c>
      <c r="H15" s="9" t="s">
        <v>17</v>
      </c>
      <c r="I15" s="3" t="s">
        <v>424</v>
      </c>
      <c r="J15" s="13" t="s">
        <v>451</v>
      </c>
      <c r="K15" s="14" t="s">
        <v>452</v>
      </c>
      <c r="L15" s="17">
        <f t="shared" si="2"/>
        <v>2.2638888888888875E-2</v>
      </c>
      <c r="M15">
        <f t="shared" si="3"/>
        <v>9</v>
      </c>
      <c r="O15">
        <v>13</v>
      </c>
      <c r="P15">
        <f>COUNTIF(M:M,"13")</f>
        <v>9</v>
      </c>
      <c r="Q15">
        <f t="shared" si="0"/>
        <v>5.333333333333333</v>
      </c>
      <c r="R15" s="18">
        <f t="shared" si="4"/>
        <v>2.0110596707818944E-2</v>
      </c>
      <c r="S15" s="17">
        <f t="shared" si="1"/>
        <v>1.9902126403077126E-2</v>
      </c>
    </row>
    <row r="16" spans="1:19" x14ac:dyDescent="0.25">
      <c r="A16" s="11"/>
      <c r="B16" s="12"/>
      <c r="C16" s="9" t="s">
        <v>100</v>
      </c>
      <c r="D16" s="9" t="s">
        <v>101</v>
      </c>
      <c r="E16" s="9" t="s">
        <v>101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10</v>
      </c>
      <c r="Q16">
        <f t="shared" si="0"/>
        <v>5.333333333333333</v>
      </c>
      <c r="R16" s="18">
        <f t="shared" si="4"/>
        <v>2.3406250000000038E-2</v>
      </c>
      <c r="S16" s="17">
        <f t="shared" si="1"/>
        <v>1.9902126403077126E-2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453</v>
      </c>
      <c r="H17" s="9" t="s">
        <v>17</v>
      </c>
      <c r="I17" s="3" t="s">
        <v>424</v>
      </c>
      <c r="J17" s="13" t="s">
        <v>454</v>
      </c>
      <c r="K17" s="14" t="s">
        <v>455</v>
      </c>
      <c r="L17" s="17">
        <f t="shared" si="2"/>
        <v>1.370370370370369E-2</v>
      </c>
      <c r="M17">
        <f t="shared" si="3"/>
        <v>5</v>
      </c>
      <c r="O17">
        <v>15</v>
      </c>
      <c r="P17">
        <f>COUNTIF(M:M,"15")</f>
        <v>4</v>
      </c>
      <c r="Q17">
        <f t="shared" si="0"/>
        <v>5.333333333333333</v>
      </c>
      <c r="R17" s="18">
        <f t="shared" si="4"/>
        <v>2.5199652777777831E-2</v>
      </c>
      <c r="S17" s="17">
        <f t="shared" si="1"/>
        <v>1.9902126403077126E-2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456</v>
      </c>
      <c r="H18" s="9" t="s">
        <v>17</v>
      </c>
      <c r="I18" s="3" t="s">
        <v>424</v>
      </c>
      <c r="J18" s="13" t="s">
        <v>457</v>
      </c>
      <c r="K18" s="14" t="s">
        <v>458</v>
      </c>
      <c r="L18" s="17">
        <f t="shared" si="2"/>
        <v>1.5011574074074052E-2</v>
      </c>
      <c r="M18">
        <f t="shared" si="3"/>
        <v>11</v>
      </c>
      <c r="O18">
        <v>16</v>
      </c>
      <c r="P18">
        <f>COUNTIF(M:M,"16")</f>
        <v>4</v>
      </c>
      <c r="Q18">
        <f t="shared" si="0"/>
        <v>5.333333333333333</v>
      </c>
      <c r="R18" s="18">
        <f t="shared" si="4"/>
        <v>1.4806134259259224E-2</v>
      </c>
      <c r="S18" s="17">
        <f t="shared" si="1"/>
        <v>1.9902126403077126E-2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459</v>
      </c>
      <c r="H19" s="9" t="s">
        <v>17</v>
      </c>
      <c r="I19" s="3" t="s">
        <v>424</v>
      </c>
      <c r="J19" s="13" t="s">
        <v>460</v>
      </c>
      <c r="K19" s="14" t="s">
        <v>461</v>
      </c>
      <c r="L19" s="17">
        <f t="shared" si="2"/>
        <v>2.0092592592592662E-2</v>
      </c>
      <c r="M19">
        <f t="shared" si="3"/>
        <v>14</v>
      </c>
      <c r="O19">
        <v>17</v>
      </c>
      <c r="P19">
        <f>COUNTIF(M:M,"17")</f>
        <v>4</v>
      </c>
      <c r="Q19">
        <f t="shared" si="0"/>
        <v>5.333333333333333</v>
      </c>
      <c r="R19" s="18">
        <f t="shared" si="4"/>
        <v>1.8900462962962966E-2</v>
      </c>
      <c r="S19" s="17">
        <f t="shared" si="1"/>
        <v>1.9902126403077126E-2</v>
      </c>
    </row>
    <row r="20" spans="1:19" x14ac:dyDescent="0.25">
      <c r="A20" s="11"/>
      <c r="B20" s="12"/>
      <c r="C20" s="9" t="s">
        <v>44</v>
      </c>
      <c r="D20" s="9" t="s">
        <v>45</v>
      </c>
      <c r="E20" s="9" t="s">
        <v>45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5.333333333333333</v>
      </c>
      <c r="R20" s="18">
        <f t="shared" si="4"/>
        <v>1.39467592592592E-2</v>
      </c>
      <c r="S20" s="17">
        <f t="shared" si="1"/>
        <v>1.9902126403077126E-2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462</v>
      </c>
      <c r="H21" s="9" t="s">
        <v>17</v>
      </c>
      <c r="I21" s="3" t="s">
        <v>424</v>
      </c>
      <c r="J21" s="13" t="s">
        <v>463</v>
      </c>
      <c r="K21" s="14" t="s">
        <v>464</v>
      </c>
      <c r="L21" s="17">
        <f t="shared" si="2"/>
        <v>1.8506944444444506E-2</v>
      </c>
      <c r="M21">
        <f t="shared" si="3"/>
        <v>8</v>
      </c>
      <c r="O21">
        <v>19</v>
      </c>
      <c r="P21">
        <f>COUNTIF(M:M,"19")</f>
        <v>1</v>
      </c>
      <c r="Q21">
        <f t="shared" si="0"/>
        <v>5.333333333333333</v>
      </c>
      <c r="R21" s="18">
        <f t="shared" si="4"/>
        <v>1.5451388888888862E-2</v>
      </c>
      <c r="S21" s="17">
        <f t="shared" si="1"/>
        <v>1.9902126403077126E-2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465</v>
      </c>
      <c r="H22" s="9" t="s">
        <v>17</v>
      </c>
      <c r="I22" s="3" t="s">
        <v>424</v>
      </c>
      <c r="J22" s="13" t="s">
        <v>466</v>
      </c>
      <c r="K22" s="14" t="s">
        <v>467</v>
      </c>
      <c r="L22" s="17">
        <f t="shared" si="2"/>
        <v>1.4976851851851936E-2</v>
      </c>
      <c r="M22">
        <f t="shared" si="3"/>
        <v>16</v>
      </c>
      <c r="O22">
        <v>20</v>
      </c>
      <c r="P22">
        <f>COUNTIF(M:M,"20")</f>
        <v>3</v>
      </c>
      <c r="Q22">
        <f t="shared" si="0"/>
        <v>5.333333333333333</v>
      </c>
      <c r="R22" s="18">
        <f t="shared" si="4"/>
        <v>1.6184413580246915E-2</v>
      </c>
      <c r="S22" s="17">
        <f t="shared" si="1"/>
        <v>1.9902126403077126E-2</v>
      </c>
    </row>
    <row r="23" spans="1:19" x14ac:dyDescent="0.25">
      <c r="A23" s="11"/>
      <c r="B23" s="12"/>
      <c r="C23" s="9" t="s">
        <v>468</v>
      </c>
      <c r="D23" s="9" t="s">
        <v>469</v>
      </c>
      <c r="E23" s="9" t="s">
        <v>469</v>
      </c>
      <c r="F23" s="9" t="s">
        <v>15</v>
      </c>
      <c r="G23" s="9" t="s">
        <v>470</v>
      </c>
      <c r="H23" s="9" t="s">
        <v>471</v>
      </c>
      <c r="I23" s="3" t="s">
        <v>424</v>
      </c>
      <c r="J23" s="13" t="s">
        <v>472</v>
      </c>
      <c r="K23" s="14" t="s">
        <v>473</v>
      </c>
      <c r="L23" s="17">
        <f t="shared" si="2"/>
        <v>1.9351851851851842E-2</v>
      </c>
      <c r="M23">
        <f t="shared" si="3"/>
        <v>13</v>
      </c>
      <c r="O23">
        <v>21</v>
      </c>
      <c r="P23">
        <f>COUNTIF(M:M,"21")</f>
        <v>2</v>
      </c>
      <c r="Q23">
        <f t="shared" si="0"/>
        <v>5.333333333333333</v>
      </c>
      <c r="R23" s="18">
        <f t="shared" si="4"/>
        <v>2.7129629629629615E-2</v>
      </c>
      <c r="S23" s="17">
        <f t="shared" si="1"/>
        <v>1.9902126403077126E-2</v>
      </c>
    </row>
    <row r="24" spans="1:19" x14ac:dyDescent="0.25">
      <c r="A24" s="3" t="s">
        <v>121</v>
      </c>
      <c r="B24" s="9" t="s">
        <v>122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5.333333333333333</v>
      </c>
      <c r="R24" s="18">
        <f t="shared" si="4"/>
        <v>1.395254629629622E-2</v>
      </c>
      <c r="S24" s="17">
        <f t="shared" si="1"/>
        <v>1.9902126403077126E-2</v>
      </c>
    </row>
    <row r="25" spans="1:19" x14ac:dyDescent="0.25">
      <c r="A25" s="11"/>
      <c r="B25" s="12"/>
      <c r="C25" s="9" t="s">
        <v>123</v>
      </c>
      <c r="D25" s="9" t="s">
        <v>124</v>
      </c>
      <c r="E25" s="10" t="s">
        <v>12</v>
      </c>
      <c r="F25" s="5"/>
      <c r="G25" s="5"/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5.333333333333333</v>
      </c>
      <c r="R25" s="18">
        <f t="shared" si="4"/>
        <v>1.4184027777777775E-2</v>
      </c>
      <c r="S25" s="17">
        <f t="shared" si="1"/>
        <v>1.9902126403077126E-2</v>
      </c>
    </row>
    <row r="26" spans="1:19" x14ac:dyDescent="0.25">
      <c r="A26" s="11"/>
      <c r="B26" s="12"/>
      <c r="C26" s="12"/>
      <c r="D26" s="12"/>
      <c r="E26" s="9" t="s">
        <v>124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474</v>
      </c>
      <c r="H27" s="9" t="s">
        <v>126</v>
      </c>
      <c r="I27" s="3" t="s">
        <v>424</v>
      </c>
      <c r="J27" s="13" t="s">
        <v>475</v>
      </c>
      <c r="K27" s="14" t="s">
        <v>476</v>
      </c>
      <c r="L27" s="17">
        <f t="shared" si="2"/>
        <v>2.1215277777777791E-2</v>
      </c>
      <c r="M27">
        <f t="shared" si="3"/>
        <v>5</v>
      </c>
      <c r="O27" t="s">
        <v>1689</v>
      </c>
      <c r="P27">
        <f>SUM(P2:P25)</f>
        <v>128</v>
      </c>
    </row>
    <row r="28" spans="1:19" x14ac:dyDescent="0.25">
      <c r="A28" s="11"/>
      <c r="B28" s="12"/>
      <c r="C28" s="12"/>
      <c r="D28" s="12"/>
      <c r="E28" s="12"/>
      <c r="F28" s="12"/>
      <c r="G28" s="9" t="s">
        <v>477</v>
      </c>
      <c r="H28" s="9" t="s">
        <v>126</v>
      </c>
      <c r="I28" s="3" t="s">
        <v>424</v>
      </c>
      <c r="J28" s="13" t="s">
        <v>478</v>
      </c>
      <c r="K28" s="14" t="s">
        <v>479</v>
      </c>
      <c r="L28" s="17">
        <f t="shared" si="2"/>
        <v>2.0821759259259248E-2</v>
      </c>
      <c r="M28">
        <f t="shared" si="3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480</v>
      </c>
      <c r="H29" s="9" t="s">
        <v>126</v>
      </c>
      <c r="I29" s="3" t="s">
        <v>424</v>
      </c>
      <c r="J29" s="13" t="s">
        <v>481</v>
      </c>
      <c r="K29" s="14" t="s">
        <v>482</v>
      </c>
      <c r="L29" s="17">
        <f t="shared" si="2"/>
        <v>1.7048611111111167E-2</v>
      </c>
      <c r="M29">
        <f t="shared" si="3"/>
        <v>7</v>
      </c>
    </row>
    <row r="30" spans="1:19" x14ac:dyDescent="0.25">
      <c r="A30" s="11"/>
      <c r="B30" s="12"/>
      <c r="C30" s="12"/>
      <c r="D30" s="12"/>
      <c r="E30" s="12"/>
      <c r="F30" s="12"/>
      <c r="G30" s="9" t="s">
        <v>483</v>
      </c>
      <c r="H30" s="9" t="s">
        <v>126</v>
      </c>
      <c r="I30" s="3" t="s">
        <v>424</v>
      </c>
      <c r="J30" s="13" t="s">
        <v>484</v>
      </c>
      <c r="K30" s="14" t="s">
        <v>485</v>
      </c>
      <c r="L30" s="17">
        <f t="shared" si="2"/>
        <v>2.299768518518519E-2</v>
      </c>
      <c r="M30">
        <f t="shared" si="3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486</v>
      </c>
      <c r="H31" s="9" t="s">
        <v>126</v>
      </c>
      <c r="I31" s="3" t="s">
        <v>424</v>
      </c>
      <c r="J31" s="13" t="s">
        <v>487</v>
      </c>
      <c r="K31" s="14" t="s">
        <v>488</v>
      </c>
      <c r="L31" s="17">
        <f t="shared" si="2"/>
        <v>2.2465277777777792E-2</v>
      </c>
      <c r="M31">
        <f t="shared" si="3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489</v>
      </c>
      <c r="H32" s="9" t="s">
        <v>126</v>
      </c>
      <c r="I32" s="3" t="s">
        <v>424</v>
      </c>
      <c r="J32" s="13" t="s">
        <v>490</v>
      </c>
      <c r="K32" s="14" t="s">
        <v>491</v>
      </c>
      <c r="L32" s="17">
        <f t="shared" si="2"/>
        <v>2.2662037037037119E-2</v>
      </c>
      <c r="M32">
        <f t="shared" si="3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492</v>
      </c>
      <c r="H33" s="9" t="s">
        <v>126</v>
      </c>
      <c r="I33" s="3" t="s">
        <v>424</v>
      </c>
      <c r="J33" s="13" t="s">
        <v>493</v>
      </c>
      <c r="K33" s="14" t="s">
        <v>494</v>
      </c>
      <c r="L33" s="17">
        <f t="shared" si="2"/>
        <v>1.6979166666666656E-2</v>
      </c>
      <c r="M33">
        <f t="shared" si="3"/>
        <v>11</v>
      </c>
    </row>
    <row r="34" spans="1:13" x14ac:dyDescent="0.25">
      <c r="A34" s="11"/>
      <c r="B34" s="12"/>
      <c r="C34" s="12"/>
      <c r="D34" s="12"/>
      <c r="E34" s="12"/>
      <c r="F34" s="12"/>
      <c r="G34" s="9" t="s">
        <v>495</v>
      </c>
      <c r="H34" s="9" t="s">
        <v>126</v>
      </c>
      <c r="I34" s="3" t="s">
        <v>424</v>
      </c>
      <c r="J34" s="13" t="s">
        <v>496</v>
      </c>
      <c r="K34" s="14" t="s">
        <v>497</v>
      </c>
      <c r="L34" s="17">
        <f t="shared" si="2"/>
        <v>2.5162037037037011E-2</v>
      </c>
      <c r="M34">
        <f t="shared" si="3"/>
        <v>13</v>
      </c>
    </row>
    <row r="35" spans="1:13" x14ac:dyDescent="0.25">
      <c r="A35" s="11"/>
      <c r="B35" s="12"/>
      <c r="C35" s="12"/>
      <c r="D35" s="12"/>
      <c r="E35" s="12"/>
      <c r="F35" s="12"/>
      <c r="G35" s="9" t="s">
        <v>498</v>
      </c>
      <c r="H35" s="9" t="s">
        <v>126</v>
      </c>
      <c r="I35" s="3" t="s">
        <v>424</v>
      </c>
      <c r="J35" s="13" t="s">
        <v>499</v>
      </c>
      <c r="K35" s="14" t="s">
        <v>500</v>
      </c>
      <c r="L35" s="17">
        <f t="shared" si="2"/>
        <v>2.4247685185185275E-2</v>
      </c>
      <c r="M35">
        <f t="shared" si="3"/>
        <v>13</v>
      </c>
    </row>
    <row r="36" spans="1:13" x14ac:dyDescent="0.25">
      <c r="A36" s="11"/>
      <c r="B36" s="12"/>
      <c r="C36" s="12"/>
      <c r="D36" s="12"/>
      <c r="E36" s="12"/>
      <c r="F36" s="12"/>
      <c r="G36" s="9" t="s">
        <v>501</v>
      </c>
      <c r="H36" s="9" t="s">
        <v>126</v>
      </c>
      <c r="I36" s="3" t="s">
        <v>424</v>
      </c>
      <c r="J36" s="13" t="s">
        <v>502</v>
      </c>
      <c r="K36" s="14" t="s">
        <v>503</v>
      </c>
      <c r="L36" s="17">
        <f t="shared" si="2"/>
        <v>2.2476851851851887E-2</v>
      </c>
      <c r="M36">
        <f t="shared" si="3"/>
        <v>15</v>
      </c>
    </row>
    <row r="37" spans="1:13" x14ac:dyDescent="0.25">
      <c r="A37" s="11"/>
      <c r="B37" s="12"/>
      <c r="C37" s="12"/>
      <c r="D37" s="12"/>
      <c r="E37" s="12"/>
      <c r="F37" s="12"/>
      <c r="G37" s="9" t="s">
        <v>504</v>
      </c>
      <c r="H37" s="9" t="s">
        <v>126</v>
      </c>
      <c r="I37" s="3" t="s">
        <v>424</v>
      </c>
      <c r="J37" s="13" t="s">
        <v>505</v>
      </c>
      <c r="K37" s="14" t="s">
        <v>506</v>
      </c>
      <c r="L37" s="17">
        <f t="shared" si="2"/>
        <v>3.5972222222222294E-2</v>
      </c>
      <c r="M37">
        <f t="shared" si="3"/>
        <v>15</v>
      </c>
    </row>
    <row r="38" spans="1:13" x14ac:dyDescent="0.25">
      <c r="A38" s="11"/>
      <c r="B38" s="12"/>
      <c r="C38" s="12"/>
      <c r="D38" s="12"/>
      <c r="E38" s="12"/>
      <c r="F38" s="12"/>
      <c r="G38" s="9" t="s">
        <v>507</v>
      </c>
      <c r="H38" s="9" t="s">
        <v>126</v>
      </c>
      <c r="I38" s="3" t="s">
        <v>424</v>
      </c>
      <c r="J38" s="13" t="s">
        <v>508</v>
      </c>
      <c r="K38" s="14" t="s">
        <v>509</v>
      </c>
      <c r="L38" s="17">
        <f t="shared" si="2"/>
        <v>1.3356481481481497E-2</v>
      </c>
      <c r="M38">
        <f t="shared" si="3"/>
        <v>18</v>
      </c>
    </row>
    <row r="39" spans="1:13" x14ac:dyDescent="0.25">
      <c r="A39" s="11"/>
      <c r="B39" s="12"/>
      <c r="C39" s="12"/>
      <c r="D39" s="12"/>
      <c r="E39" s="12"/>
      <c r="F39" s="12"/>
      <c r="G39" s="9" t="s">
        <v>510</v>
      </c>
      <c r="H39" s="9" t="s">
        <v>126</v>
      </c>
      <c r="I39" s="3" t="s">
        <v>424</v>
      </c>
      <c r="J39" s="13" t="s">
        <v>511</v>
      </c>
      <c r="K39" s="14" t="s">
        <v>512</v>
      </c>
      <c r="L39" s="17">
        <f t="shared" si="2"/>
        <v>2.8761574074074092E-2</v>
      </c>
      <c r="M39">
        <f t="shared" si="3"/>
        <v>21</v>
      </c>
    </row>
    <row r="40" spans="1:13" x14ac:dyDescent="0.25">
      <c r="A40" s="11"/>
      <c r="B40" s="12"/>
      <c r="C40" s="12"/>
      <c r="D40" s="12"/>
      <c r="E40" s="9" t="s">
        <v>162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513</v>
      </c>
      <c r="H41" s="9" t="s">
        <v>164</v>
      </c>
      <c r="I41" s="3" t="s">
        <v>424</v>
      </c>
      <c r="J41" s="13" t="s">
        <v>514</v>
      </c>
      <c r="K41" s="14" t="s">
        <v>515</v>
      </c>
      <c r="L41" s="17">
        <f t="shared" si="2"/>
        <v>1.439814814814816E-2</v>
      </c>
      <c r="M41">
        <f t="shared" si="3"/>
        <v>3</v>
      </c>
    </row>
    <row r="42" spans="1:13" x14ac:dyDescent="0.25">
      <c r="A42" s="11"/>
      <c r="B42" s="12"/>
      <c r="C42" s="12"/>
      <c r="D42" s="12"/>
      <c r="E42" s="12"/>
      <c r="F42" s="12"/>
      <c r="G42" s="9" t="s">
        <v>516</v>
      </c>
      <c r="H42" s="9" t="s">
        <v>164</v>
      </c>
      <c r="I42" s="3" t="s">
        <v>424</v>
      </c>
      <c r="J42" s="13" t="s">
        <v>517</v>
      </c>
      <c r="K42" s="14" t="s">
        <v>518</v>
      </c>
      <c r="L42" s="17">
        <f t="shared" si="2"/>
        <v>1.7326388888888933E-2</v>
      </c>
      <c r="M42">
        <f t="shared" si="3"/>
        <v>9</v>
      </c>
    </row>
    <row r="43" spans="1:13" x14ac:dyDescent="0.25">
      <c r="A43" s="11"/>
      <c r="B43" s="12"/>
      <c r="C43" s="9" t="s">
        <v>170</v>
      </c>
      <c r="D43" s="9" t="s">
        <v>171</v>
      </c>
      <c r="E43" s="9" t="s">
        <v>171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519</v>
      </c>
      <c r="H44" s="9" t="s">
        <v>126</v>
      </c>
      <c r="I44" s="3" t="s">
        <v>424</v>
      </c>
      <c r="J44" s="13" t="s">
        <v>520</v>
      </c>
      <c r="K44" s="14" t="s">
        <v>521</v>
      </c>
      <c r="L44" s="17">
        <f t="shared" si="2"/>
        <v>1.7280092592592555E-2</v>
      </c>
      <c r="M44">
        <f t="shared" si="3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522</v>
      </c>
      <c r="H45" s="9" t="s">
        <v>126</v>
      </c>
      <c r="I45" s="3" t="s">
        <v>424</v>
      </c>
      <c r="J45" s="13" t="s">
        <v>523</v>
      </c>
      <c r="K45" s="14" t="s">
        <v>524</v>
      </c>
      <c r="L45" s="17">
        <f t="shared" si="2"/>
        <v>1.8287037037037157E-2</v>
      </c>
      <c r="M45">
        <f t="shared" si="3"/>
        <v>14</v>
      </c>
    </row>
    <row r="46" spans="1:13" x14ac:dyDescent="0.25">
      <c r="A46" s="11"/>
      <c r="B46" s="12"/>
      <c r="C46" s="9" t="s">
        <v>184</v>
      </c>
      <c r="D46" s="9" t="s">
        <v>185</v>
      </c>
      <c r="E46" s="9" t="s">
        <v>186</v>
      </c>
      <c r="F46" s="9" t="s">
        <v>15</v>
      </c>
      <c r="G46" s="9" t="s">
        <v>525</v>
      </c>
      <c r="H46" s="9" t="s">
        <v>164</v>
      </c>
      <c r="I46" s="3" t="s">
        <v>424</v>
      </c>
      <c r="J46" s="13" t="s">
        <v>526</v>
      </c>
      <c r="K46" s="14" t="s">
        <v>527</v>
      </c>
      <c r="L46" s="17">
        <f t="shared" si="2"/>
        <v>1.7337962962963027E-2</v>
      </c>
      <c r="M46">
        <f t="shared" si="3"/>
        <v>10</v>
      </c>
    </row>
    <row r="47" spans="1:13" x14ac:dyDescent="0.25">
      <c r="A47" s="11"/>
      <c r="B47" s="12"/>
      <c r="C47" s="9" t="s">
        <v>190</v>
      </c>
      <c r="D47" s="9" t="s">
        <v>191</v>
      </c>
      <c r="E47" s="9" t="s">
        <v>191</v>
      </c>
      <c r="F47" s="9" t="s">
        <v>15</v>
      </c>
      <c r="G47" s="9" t="s">
        <v>528</v>
      </c>
      <c r="H47" s="9" t="s">
        <v>126</v>
      </c>
      <c r="I47" s="3" t="s">
        <v>424</v>
      </c>
      <c r="J47" s="13" t="s">
        <v>529</v>
      </c>
      <c r="K47" s="14" t="s">
        <v>530</v>
      </c>
      <c r="L47" s="17">
        <f t="shared" si="2"/>
        <v>1.3217592592592586E-2</v>
      </c>
      <c r="M47">
        <f t="shared" si="3"/>
        <v>6</v>
      </c>
    </row>
    <row r="48" spans="1:13" x14ac:dyDescent="0.25">
      <c r="A48" s="11"/>
      <c r="B48" s="12"/>
      <c r="C48" s="9" t="s">
        <v>82</v>
      </c>
      <c r="D48" s="9" t="s">
        <v>83</v>
      </c>
      <c r="E48" s="9" t="s">
        <v>83</v>
      </c>
      <c r="F48" s="9" t="s">
        <v>15</v>
      </c>
      <c r="G48" s="9" t="s">
        <v>531</v>
      </c>
      <c r="H48" s="9" t="s">
        <v>126</v>
      </c>
      <c r="I48" s="3" t="s">
        <v>424</v>
      </c>
      <c r="J48" s="13" t="s">
        <v>532</v>
      </c>
      <c r="K48" s="14" t="s">
        <v>533</v>
      </c>
      <c r="L48" s="17">
        <f t="shared" si="2"/>
        <v>2.255787037037027E-2</v>
      </c>
      <c r="M48">
        <f t="shared" si="3"/>
        <v>8</v>
      </c>
    </row>
    <row r="49" spans="1:13" x14ac:dyDescent="0.25">
      <c r="A49" s="11"/>
      <c r="B49" s="12"/>
      <c r="C49" s="9" t="s">
        <v>87</v>
      </c>
      <c r="D49" s="9" t="s">
        <v>88</v>
      </c>
      <c r="E49" s="9" t="s">
        <v>213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534</v>
      </c>
      <c r="H50" s="9" t="s">
        <v>126</v>
      </c>
      <c r="I50" s="3" t="s">
        <v>424</v>
      </c>
      <c r="J50" s="13" t="s">
        <v>535</v>
      </c>
      <c r="K50" s="14" t="s">
        <v>536</v>
      </c>
      <c r="L50" s="17">
        <f t="shared" si="2"/>
        <v>2.9108796296296258E-2</v>
      </c>
      <c r="M50">
        <f t="shared" si="3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537</v>
      </c>
      <c r="H51" s="9" t="s">
        <v>126</v>
      </c>
      <c r="I51" s="3" t="s">
        <v>424</v>
      </c>
      <c r="J51" s="13" t="s">
        <v>538</v>
      </c>
      <c r="K51" s="14" t="s">
        <v>539</v>
      </c>
      <c r="L51" s="17">
        <f t="shared" si="2"/>
        <v>3.2719907407407434E-2</v>
      </c>
      <c r="M51">
        <f t="shared" si="3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540</v>
      </c>
      <c r="H52" s="9" t="s">
        <v>126</v>
      </c>
      <c r="I52" s="3" t="s">
        <v>424</v>
      </c>
      <c r="J52" s="13" t="s">
        <v>541</v>
      </c>
      <c r="K52" s="14" t="s">
        <v>542</v>
      </c>
      <c r="L52" s="17">
        <f t="shared" si="2"/>
        <v>2.3113425925925912E-2</v>
      </c>
      <c r="M52">
        <f t="shared" si="3"/>
        <v>12</v>
      </c>
    </row>
    <row r="53" spans="1:13" x14ac:dyDescent="0.25">
      <c r="A53" s="11"/>
      <c r="B53" s="12"/>
      <c r="C53" s="12"/>
      <c r="D53" s="12"/>
      <c r="E53" s="12"/>
      <c r="F53" s="12"/>
      <c r="G53" s="9" t="s">
        <v>543</v>
      </c>
      <c r="H53" s="9" t="s">
        <v>126</v>
      </c>
      <c r="I53" s="3" t="s">
        <v>424</v>
      </c>
      <c r="J53" s="13" t="s">
        <v>544</v>
      </c>
      <c r="K53" s="14" t="s">
        <v>545</v>
      </c>
      <c r="L53" s="17">
        <f t="shared" si="2"/>
        <v>1.3483796296296147E-2</v>
      </c>
      <c r="M53">
        <f t="shared" si="3"/>
        <v>16</v>
      </c>
    </row>
    <row r="54" spans="1:13" x14ac:dyDescent="0.25">
      <c r="A54" s="11"/>
      <c r="B54" s="12"/>
      <c r="C54" s="12"/>
      <c r="D54" s="12"/>
      <c r="E54" s="12"/>
      <c r="F54" s="12"/>
      <c r="G54" s="9" t="s">
        <v>546</v>
      </c>
      <c r="H54" s="9" t="s">
        <v>126</v>
      </c>
      <c r="I54" s="3" t="s">
        <v>424</v>
      </c>
      <c r="J54" s="13" t="s">
        <v>547</v>
      </c>
      <c r="K54" s="14" t="s">
        <v>548</v>
      </c>
      <c r="L54" s="17">
        <f t="shared" si="2"/>
        <v>1.664351851851853E-2</v>
      </c>
      <c r="M54">
        <f t="shared" si="3"/>
        <v>20</v>
      </c>
    </row>
    <row r="55" spans="1:13" x14ac:dyDescent="0.25">
      <c r="A55" s="11"/>
      <c r="B55" s="12"/>
      <c r="C55" s="9" t="s">
        <v>549</v>
      </c>
      <c r="D55" s="9" t="s">
        <v>550</v>
      </c>
      <c r="E55" s="9" t="s">
        <v>550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551</v>
      </c>
      <c r="H56" s="9" t="s">
        <v>126</v>
      </c>
      <c r="I56" s="3" t="s">
        <v>424</v>
      </c>
      <c r="J56" s="13" t="s">
        <v>552</v>
      </c>
      <c r="K56" s="14" t="s">
        <v>553</v>
      </c>
      <c r="L56" s="17">
        <f t="shared" si="2"/>
        <v>2.3356481481481395E-2</v>
      </c>
      <c r="M56">
        <f t="shared" si="3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554</v>
      </c>
      <c r="H57" s="9" t="s">
        <v>126</v>
      </c>
      <c r="I57" s="3" t="s">
        <v>424</v>
      </c>
      <c r="J57" s="13" t="s">
        <v>555</v>
      </c>
      <c r="K57" s="14" t="s">
        <v>556</v>
      </c>
      <c r="L57" s="17">
        <f t="shared" si="2"/>
        <v>2.8807870370370359E-2</v>
      </c>
      <c r="M57">
        <f t="shared" si="3"/>
        <v>13</v>
      </c>
    </row>
    <row r="58" spans="1:13" x14ac:dyDescent="0.25">
      <c r="A58" s="11"/>
      <c r="B58" s="12"/>
      <c r="C58" s="9" t="s">
        <v>54</v>
      </c>
      <c r="D58" s="9" t="s">
        <v>55</v>
      </c>
      <c r="E58" s="9" t="s">
        <v>56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557</v>
      </c>
      <c r="H59" s="9" t="s">
        <v>351</v>
      </c>
      <c r="I59" s="3" t="s">
        <v>424</v>
      </c>
      <c r="J59" s="13" t="s">
        <v>558</v>
      </c>
      <c r="K59" s="14" t="s">
        <v>559</v>
      </c>
      <c r="L59" s="17">
        <f t="shared" si="2"/>
        <v>1.9710648148148102E-2</v>
      </c>
      <c r="M59">
        <f t="shared" si="3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560</v>
      </c>
      <c r="H60" s="9" t="s">
        <v>351</v>
      </c>
      <c r="I60" s="3" t="s">
        <v>424</v>
      </c>
      <c r="J60" s="13" t="s">
        <v>561</v>
      </c>
      <c r="K60" s="14" t="s">
        <v>562</v>
      </c>
      <c r="L60" s="17">
        <f t="shared" si="2"/>
        <v>1.5625E-2</v>
      </c>
      <c r="M60">
        <f t="shared" si="3"/>
        <v>13</v>
      </c>
    </row>
    <row r="61" spans="1:13" x14ac:dyDescent="0.25">
      <c r="A61" s="11"/>
      <c r="B61" s="12"/>
      <c r="C61" s="9" t="s">
        <v>229</v>
      </c>
      <c r="D61" s="9" t="s">
        <v>230</v>
      </c>
      <c r="E61" s="9" t="s">
        <v>230</v>
      </c>
      <c r="F61" s="9" t="s">
        <v>15</v>
      </c>
      <c r="G61" s="9" t="s">
        <v>563</v>
      </c>
      <c r="H61" s="9" t="s">
        <v>126</v>
      </c>
      <c r="I61" s="3" t="s">
        <v>424</v>
      </c>
      <c r="J61" s="13" t="s">
        <v>564</v>
      </c>
      <c r="K61" s="14" t="s">
        <v>565</v>
      </c>
      <c r="L61" s="17">
        <f t="shared" si="2"/>
        <v>1.9212962962962932E-2</v>
      </c>
      <c r="M61">
        <f t="shared" si="3"/>
        <v>7</v>
      </c>
    </row>
    <row r="62" spans="1:13" x14ac:dyDescent="0.25">
      <c r="A62" s="11"/>
      <c r="B62" s="12"/>
      <c r="C62" s="9" t="s">
        <v>566</v>
      </c>
      <c r="D62" s="9" t="s">
        <v>567</v>
      </c>
      <c r="E62" s="9" t="s">
        <v>567</v>
      </c>
      <c r="F62" s="9" t="s">
        <v>15</v>
      </c>
      <c r="G62" s="9" t="s">
        <v>568</v>
      </c>
      <c r="H62" s="9" t="s">
        <v>126</v>
      </c>
      <c r="I62" s="3" t="s">
        <v>424</v>
      </c>
      <c r="J62" s="13" t="s">
        <v>569</v>
      </c>
      <c r="K62" s="14" t="s">
        <v>570</v>
      </c>
      <c r="L62" s="17">
        <f t="shared" si="2"/>
        <v>2.4050925925925948E-2</v>
      </c>
      <c r="M62">
        <f t="shared" si="3"/>
        <v>15</v>
      </c>
    </row>
    <row r="63" spans="1:13" x14ac:dyDescent="0.25">
      <c r="A63" s="3" t="s">
        <v>234</v>
      </c>
      <c r="B63" s="9" t="s">
        <v>235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236</v>
      </c>
      <c r="D64" s="9" t="s">
        <v>237</v>
      </c>
      <c r="E64" s="9" t="s">
        <v>237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571</v>
      </c>
      <c r="H65" s="9" t="s">
        <v>126</v>
      </c>
      <c r="I65" s="3" t="s">
        <v>424</v>
      </c>
      <c r="J65" s="13" t="s">
        <v>572</v>
      </c>
      <c r="K65" s="14" t="s">
        <v>573</v>
      </c>
      <c r="L65" s="17">
        <f t="shared" si="2"/>
        <v>2.5763888888888892E-2</v>
      </c>
      <c r="M65">
        <f t="shared" si="3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574</v>
      </c>
      <c r="H66" s="9" t="s">
        <v>126</v>
      </c>
      <c r="I66" s="3" t="s">
        <v>424</v>
      </c>
      <c r="J66" s="13" t="s">
        <v>575</v>
      </c>
      <c r="K66" s="14" t="s">
        <v>576</v>
      </c>
      <c r="L66" s="17">
        <f t="shared" si="2"/>
        <v>3.2708333333333311E-2</v>
      </c>
      <c r="M66">
        <f t="shared" si="3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577</v>
      </c>
      <c r="H67" s="9" t="s">
        <v>126</v>
      </c>
      <c r="I67" s="3" t="s">
        <v>424</v>
      </c>
      <c r="J67" s="13" t="s">
        <v>578</v>
      </c>
      <c r="K67" s="14" t="s">
        <v>579</v>
      </c>
      <c r="L67" s="17">
        <f t="shared" ref="L67:L130" si="5">K67-J67</f>
        <v>2.0069444444444418E-2</v>
      </c>
      <c r="M67">
        <f t="shared" ref="M67:M130" si="6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580</v>
      </c>
      <c r="H68" s="9" t="s">
        <v>126</v>
      </c>
      <c r="I68" s="3" t="s">
        <v>424</v>
      </c>
      <c r="J68" s="13" t="s">
        <v>581</v>
      </c>
      <c r="K68" s="14" t="s">
        <v>582</v>
      </c>
      <c r="L68" s="17">
        <f t="shared" si="5"/>
        <v>1.6076388888888848E-2</v>
      </c>
      <c r="M68">
        <f t="shared" si="6"/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583</v>
      </c>
      <c r="H69" s="9" t="s">
        <v>126</v>
      </c>
      <c r="I69" s="3" t="s">
        <v>424</v>
      </c>
      <c r="J69" s="13" t="s">
        <v>584</v>
      </c>
      <c r="K69" s="14" t="s">
        <v>585</v>
      </c>
      <c r="L69" s="17">
        <f t="shared" si="5"/>
        <v>1.3124999999999998E-2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586</v>
      </c>
      <c r="H70" s="9" t="s">
        <v>126</v>
      </c>
      <c r="I70" s="3" t="s">
        <v>424</v>
      </c>
      <c r="J70" s="13" t="s">
        <v>587</v>
      </c>
      <c r="K70" s="14" t="s">
        <v>588</v>
      </c>
      <c r="L70" s="17">
        <f t="shared" si="5"/>
        <v>1.2280092592592551E-2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589</v>
      </c>
      <c r="H71" s="9" t="s">
        <v>126</v>
      </c>
      <c r="I71" s="3" t="s">
        <v>424</v>
      </c>
      <c r="J71" s="13" t="s">
        <v>590</v>
      </c>
      <c r="K71" s="14" t="s">
        <v>591</v>
      </c>
      <c r="L71" s="17">
        <f t="shared" si="5"/>
        <v>2.8078703703703634E-2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592</v>
      </c>
      <c r="H72" s="9" t="s">
        <v>126</v>
      </c>
      <c r="I72" s="3" t="s">
        <v>424</v>
      </c>
      <c r="J72" s="13" t="s">
        <v>593</v>
      </c>
      <c r="K72" s="14" t="s">
        <v>594</v>
      </c>
      <c r="L72" s="17">
        <f t="shared" si="5"/>
        <v>1.2511574074074105E-2</v>
      </c>
      <c r="M72">
        <f t="shared" si="6"/>
        <v>13</v>
      </c>
    </row>
    <row r="73" spans="1:13" x14ac:dyDescent="0.25">
      <c r="A73" s="11"/>
      <c r="B73" s="12"/>
      <c r="C73" s="12"/>
      <c r="D73" s="12"/>
      <c r="E73" s="12"/>
      <c r="F73" s="12"/>
      <c r="G73" s="9" t="s">
        <v>595</v>
      </c>
      <c r="H73" s="9" t="s">
        <v>126</v>
      </c>
      <c r="I73" s="3" t="s">
        <v>424</v>
      </c>
      <c r="J73" s="13" t="s">
        <v>596</v>
      </c>
      <c r="K73" s="14" t="s">
        <v>597</v>
      </c>
      <c r="L73" s="17">
        <f t="shared" si="5"/>
        <v>2.4120370370370292E-2</v>
      </c>
      <c r="M73">
        <f t="shared" si="6"/>
        <v>17</v>
      </c>
    </row>
    <row r="74" spans="1:13" x14ac:dyDescent="0.25">
      <c r="A74" s="11"/>
      <c r="B74" s="12"/>
      <c r="C74" s="9" t="s">
        <v>123</v>
      </c>
      <c r="D74" s="9" t="s">
        <v>124</v>
      </c>
      <c r="E74" s="9" t="s">
        <v>124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598</v>
      </c>
      <c r="H75" s="9" t="s">
        <v>126</v>
      </c>
      <c r="I75" s="3" t="s">
        <v>424</v>
      </c>
      <c r="J75" s="13" t="s">
        <v>599</v>
      </c>
      <c r="K75" s="14" t="s">
        <v>600</v>
      </c>
      <c r="L75" s="17">
        <f t="shared" si="5"/>
        <v>1.2870370370370365E-2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601</v>
      </c>
      <c r="H76" s="9" t="s">
        <v>126</v>
      </c>
      <c r="I76" s="3" t="s">
        <v>424</v>
      </c>
      <c r="J76" s="13" t="s">
        <v>602</v>
      </c>
      <c r="K76" s="14" t="s">
        <v>603</v>
      </c>
      <c r="L76" s="17">
        <f t="shared" si="5"/>
        <v>1.418981481481485E-2</v>
      </c>
      <c r="M76">
        <f t="shared" si="6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604</v>
      </c>
      <c r="H77" s="9" t="s">
        <v>126</v>
      </c>
      <c r="I77" s="3" t="s">
        <v>424</v>
      </c>
      <c r="J77" s="13" t="s">
        <v>605</v>
      </c>
      <c r="K77" s="14" t="s">
        <v>606</v>
      </c>
      <c r="L77" s="17">
        <f t="shared" si="5"/>
        <v>1.5567129629629639E-2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607</v>
      </c>
      <c r="H78" s="9" t="s">
        <v>126</v>
      </c>
      <c r="I78" s="3" t="s">
        <v>424</v>
      </c>
      <c r="J78" s="13" t="s">
        <v>608</v>
      </c>
      <c r="K78" s="14" t="s">
        <v>609</v>
      </c>
      <c r="L78" s="17">
        <f t="shared" si="5"/>
        <v>1.5763888888888911E-2</v>
      </c>
      <c r="M78">
        <f t="shared" si="6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610</v>
      </c>
      <c r="H79" s="9" t="s">
        <v>126</v>
      </c>
      <c r="I79" s="3" t="s">
        <v>424</v>
      </c>
      <c r="J79" s="13" t="s">
        <v>611</v>
      </c>
      <c r="K79" s="14" t="s">
        <v>612</v>
      </c>
      <c r="L79" s="17">
        <f t="shared" si="5"/>
        <v>1.7372685185185199E-2</v>
      </c>
      <c r="M79">
        <f t="shared" si="6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613</v>
      </c>
      <c r="H80" s="9" t="s">
        <v>126</v>
      </c>
      <c r="I80" s="3" t="s">
        <v>424</v>
      </c>
      <c r="J80" s="13" t="s">
        <v>614</v>
      </c>
      <c r="K80" s="14" t="s">
        <v>615</v>
      </c>
      <c r="L80" s="17">
        <f t="shared" si="5"/>
        <v>1.8194444444444402E-2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616</v>
      </c>
      <c r="H81" s="9" t="s">
        <v>126</v>
      </c>
      <c r="I81" s="3" t="s">
        <v>424</v>
      </c>
      <c r="J81" s="13" t="s">
        <v>617</v>
      </c>
      <c r="K81" s="14" t="s">
        <v>618</v>
      </c>
      <c r="L81" s="17">
        <f t="shared" si="5"/>
        <v>1.8298611111111196E-2</v>
      </c>
      <c r="M81">
        <f t="shared" si="6"/>
        <v>15</v>
      </c>
    </row>
    <row r="82" spans="1:13" x14ac:dyDescent="0.25">
      <c r="A82" s="11"/>
      <c r="B82" s="12"/>
      <c r="C82" s="12"/>
      <c r="D82" s="12"/>
      <c r="E82" s="12"/>
      <c r="F82" s="12"/>
      <c r="G82" s="9" t="s">
        <v>619</v>
      </c>
      <c r="H82" s="9" t="s">
        <v>126</v>
      </c>
      <c r="I82" s="3" t="s">
        <v>424</v>
      </c>
      <c r="J82" s="13" t="s">
        <v>620</v>
      </c>
      <c r="K82" s="14" t="s">
        <v>621</v>
      </c>
      <c r="L82" s="17">
        <f t="shared" si="5"/>
        <v>1.4537037037036904E-2</v>
      </c>
      <c r="M82">
        <f t="shared" si="6"/>
        <v>18</v>
      </c>
    </row>
    <row r="83" spans="1:13" x14ac:dyDescent="0.25">
      <c r="A83" s="11"/>
      <c r="B83" s="12"/>
      <c r="C83" s="12"/>
      <c r="D83" s="12"/>
      <c r="E83" s="12"/>
      <c r="F83" s="12"/>
      <c r="G83" s="9" t="s">
        <v>622</v>
      </c>
      <c r="H83" s="9" t="s">
        <v>126</v>
      </c>
      <c r="I83" s="3" t="s">
        <v>424</v>
      </c>
      <c r="J83" s="13" t="s">
        <v>623</v>
      </c>
      <c r="K83" s="14" t="s">
        <v>624</v>
      </c>
      <c r="L83" s="17">
        <f t="shared" si="5"/>
        <v>1.7696759259259287E-2</v>
      </c>
      <c r="M83">
        <f t="shared" si="6"/>
        <v>20</v>
      </c>
    </row>
    <row r="84" spans="1:13" x14ac:dyDescent="0.25">
      <c r="A84" s="11"/>
      <c r="B84" s="12"/>
      <c r="C84" s="12"/>
      <c r="D84" s="12"/>
      <c r="E84" s="12"/>
      <c r="F84" s="12"/>
      <c r="G84" s="9" t="s">
        <v>625</v>
      </c>
      <c r="H84" s="9" t="s">
        <v>126</v>
      </c>
      <c r="I84" s="3" t="s">
        <v>424</v>
      </c>
      <c r="J84" s="13" t="s">
        <v>626</v>
      </c>
      <c r="K84" s="14" t="s">
        <v>627</v>
      </c>
      <c r="L84" s="17">
        <f t="shared" si="5"/>
        <v>2.0011574074074168E-2</v>
      </c>
      <c r="M84">
        <f t="shared" si="6"/>
        <v>17</v>
      </c>
    </row>
    <row r="85" spans="1:13" x14ac:dyDescent="0.25">
      <c r="A85" s="11"/>
      <c r="B85" s="12"/>
      <c r="C85" s="12"/>
      <c r="D85" s="12"/>
      <c r="E85" s="12"/>
      <c r="F85" s="12"/>
      <c r="G85" s="9" t="s">
        <v>628</v>
      </c>
      <c r="H85" s="9" t="s">
        <v>126</v>
      </c>
      <c r="I85" s="3" t="s">
        <v>424</v>
      </c>
      <c r="J85" s="13" t="s">
        <v>629</v>
      </c>
      <c r="K85" s="14" t="s">
        <v>630</v>
      </c>
      <c r="L85" s="17">
        <f t="shared" si="5"/>
        <v>1.4212962962962927E-2</v>
      </c>
      <c r="M85">
        <f t="shared" si="6"/>
        <v>20</v>
      </c>
    </row>
    <row r="86" spans="1:13" x14ac:dyDescent="0.25">
      <c r="A86" s="11"/>
      <c r="B86" s="12"/>
      <c r="C86" s="12"/>
      <c r="D86" s="12"/>
      <c r="E86" s="12"/>
      <c r="F86" s="12"/>
      <c r="G86" s="9" t="s">
        <v>631</v>
      </c>
      <c r="H86" s="9" t="s">
        <v>126</v>
      </c>
      <c r="I86" s="3" t="s">
        <v>424</v>
      </c>
      <c r="J86" s="13" t="s">
        <v>632</v>
      </c>
      <c r="K86" s="14" t="s">
        <v>633</v>
      </c>
      <c r="L86" s="17">
        <f t="shared" si="5"/>
        <v>1.4872685185185142E-2</v>
      </c>
      <c r="M86">
        <f t="shared" si="6"/>
        <v>22</v>
      </c>
    </row>
    <row r="87" spans="1:13" x14ac:dyDescent="0.25">
      <c r="A87" s="11"/>
      <c r="B87" s="12"/>
      <c r="C87" s="9" t="s">
        <v>170</v>
      </c>
      <c r="D87" s="9" t="s">
        <v>171</v>
      </c>
      <c r="E87" s="9" t="s">
        <v>171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634</v>
      </c>
      <c r="H88" s="9" t="s">
        <v>126</v>
      </c>
      <c r="I88" s="3" t="s">
        <v>424</v>
      </c>
      <c r="J88" s="13" t="s">
        <v>635</v>
      </c>
      <c r="K88" s="14" t="s">
        <v>636</v>
      </c>
      <c r="L88" s="17">
        <f t="shared" si="5"/>
        <v>1.9363425925925937E-2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637</v>
      </c>
      <c r="H89" s="9" t="s">
        <v>126</v>
      </c>
      <c r="I89" s="3" t="s">
        <v>424</v>
      </c>
      <c r="J89" s="13" t="s">
        <v>638</v>
      </c>
      <c r="K89" s="14" t="s">
        <v>639</v>
      </c>
      <c r="L89" s="17">
        <f t="shared" si="5"/>
        <v>2.2696759259259236E-2</v>
      </c>
      <c r="M89">
        <f t="shared" si="6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640</v>
      </c>
      <c r="H90" s="9" t="s">
        <v>126</v>
      </c>
      <c r="I90" s="3" t="s">
        <v>424</v>
      </c>
      <c r="J90" s="13" t="s">
        <v>641</v>
      </c>
      <c r="K90" s="14" t="s">
        <v>642</v>
      </c>
      <c r="L90" s="17">
        <f t="shared" si="5"/>
        <v>1.4363425925925877E-2</v>
      </c>
      <c r="M90">
        <f t="shared" si="6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643</v>
      </c>
      <c r="H91" s="9" t="s">
        <v>126</v>
      </c>
      <c r="I91" s="3" t="s">
        <v>424</v>
      </c>
      <c r="J91" s="13" t="s">
        <v>644</v>
      </c>
      <c r="K91" s="14" t="s">
        <v>645</v>
      </c>
      <c r="L91" s="17">
        <f t="shared" si="5"/>
        <v>1.6944444444444429E-2</v>
      </c>
      <c r="M91">
        <f t="shared" si="6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646</v>
      </c>
      <c r="H92" s="9" t="s">
        <v>126</v>
      </c>
      <c r="I92" s="3" t="s">
        <v>424</v>
      </c>
      <c r="J92" s="13" t="s">
        <v>647</v>
      </c>
      <c r="K92" s="14" t="s">
        <v>648</v>
      </c>
      <c r="L92" s="17">
        <f t="shared" si="5"/>
        <v>2.0289351851851822E-2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649</v>
      </c>
      <c r="H93" s="9" t="s">
        <v>126</v>
      </c>
      <c r="I93" s="3" t="s">
        <v>424</v>
      </c>
      <c r="J93" s="13" t="s">
        <v>650</v>
      </c>
      <c r="K93" s="14" t="s">
        <v>651</v>
      </c>
      <c r="L93" s="17">
        <f t="shared" si="5"/>
        <v>3.1631944444444504E-2</v>
      </c>
      <c r="M93">
        <f t="shared" si="6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652</v>
      </c>
      <c r="H94" s="9" t="s">
        <v>126</v>
      </c>
      <c r="I94" s="3" t="s">
        <v>424</v>
      </c>
      <c r="J94" s="13" t="s">
        <v>653</v>
      </c>
      <c r="K94" s="14" t="s">
        <v>654</v>
      </c>
      <c r="L94" s="17">
        <f t="shared" si="5"/>
        <v>1.2800925925925966E-2</v>
      </c>
      <c r="M94">
        <f t="shared" si="6"/>
        <v>12</v>
      </c>
    </row>
    <row r="95" spans="1:13" x14ac:dyDescent="0.25">
      <c r="A95" s="11"/>
      <c r="B95" s="12"/>
      <c r="C95" s="9" t="s">
        <v>184</v>
      </c>
      <c r="D95" s="9" t="s">
        <v>185</v>
      </c>
      <c r="E95" s="10" t="s">
        <v>12</v>
      </c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9" t="s">
        <v>295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655</v>
      </c>
      <c r="H97" s="9" t="s">
        <v>126</v>
      </c>
      <c r="I97" s="3" t="s">
        <v>424</v>
      </c>
      <c r="J97" s="13" t="s">
        <v>656</v>
      </c>
      <c r="K97" s="14" t="s">
        <v>657</v>
      </c>
      <c r="L97" s="17">
        <f t="shared" si="5"/>
        <v>1.4594907407407431E-2</v>
      </c>
      <c r="M97">
        <f t="shared" si="6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658</v>
      </c>
      <c r="H98" s="9" t="s">
        <v>126</v>
      </c>
      <c r="I98" s="3" t="s">
        <v>424</v>
      </c>
      <c r="J98" s="13" t="s">
        <v>659</v>
      </c>
      <c r="K98" s="14" t="s">
        <v>660</v>
      </c>
      <c r="L98" s="17">
        <f t="shared" si="5"/>
        <v>2.0601851851851816E-2</v>
      </c>
      <c r="M98">
        <f t="shared" si="6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661</v>
      </c>
      <c r="H99" s="9" t="s">
        <v>126</v>
      </c>
      <c r="I99" s="3" t="s">
        <v>424</v>
      </c>
      <c r="J99" s="13" t="s">
        <v>662</v>
      </c>
      <c r="K99" s="14" t="s">
        <v>663</v>
      </c>
      <c r="L99" s="17">
        <f t="shared" si="5"/>
        <v>1.5162037037037002E-2</v>
      </c>
      <c r="M99">
        <f t="shared" si="6"/>
        <v>7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664</v>
      </c>
      <c r="H100" s="9" t="s">
        <v>126</v>
      </c>
      <c r="I100" s="3" t="s">
        <v>424</v>
      </c>
      <c r="J100" s="13" t="s">
        <v>665</v>
      </c>
      <c r="K100" s="14" t="s">
        <v>666</v>
      </c>
      <c r="L100" s="17">
        <f t="shared" si="5"/>
        <v>1.8784722222222217E-2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667</v>
      </c>
      <c r="H101" s="9" t="s">
        <v>126</v>
      </c>
      <c r="I101" s="3" t="s">
        <v>424</v>
      </c>
      <c r="J101" s="13" t="s">
        <v>668</v>
      </c>
      <c r="K101" s="14" t="s">
        <v>669</v>
      </c>
      <c r="L101" s="17">
        <f t="shared" si="5"/>
        <v>1.780092592592597E-2</v>
      </c>
      <c r="M101">
        <f t="shared" si="6"/>
        <v>14</v>
      </c>
    </row>
    <row r="102" spans="1:13" x14ac:dyDescent="0.25">
      <c r="A102" s="11"/>
      <c r="B102" s="12"/>
      <c r="C102" s="12"/>
      <c r="D102" s="12"/>
      <c r="E102" s="9" t="s">
        <v>314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670</v>
      </c>
      <c r="H103" s="9" t="s">
        <v>126</v>
      </c>
      <c r="I103" s="3" t="s">
        <v>424</v>
      </c>
      <c r="J103" s="13" t="s">
        <v>671</v>
      </c>
      <c r="K103" s="14" t="s">
        <v>672</v>
      </c>
      <c r="L103" s="17">
        <f t="shared" si="5"/>
        <v>1.9687500000000024E-2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673</v>
      </c>
      <c r="H104" s="9" t="s">
        <v>674</v>
      </c>
      <c r="I104" s="3" t="s">
        <v>424</v>
      </c>
      <c r="J104" s="13" t="s">
        <v>675</v>
      </c>
      <c r="K104" s="14" t="s">
        <v>676</v>
      </c>
      <c r="L104" s="17">
        <f t="shared" si="5"/>
        <v>2.8807870370370359E-2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677</v>
      </c>
      <c r="H105" s="9" t="s">
        <v>126</v>
      </c>
      <c r="I105" s="3" t="s">
        <v>424</v>
      </c>
      <c r="J105" s="13" t="s">
        <v>678</v>
      </c>
      <c r="K105" s="14" t="s">
        <v>679</v>
      </c>
      <c r="L105" s="17">
        <f t="shared" si="5"/>
        <v>2.2939814814814885E-2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680</v>
      </c>
      <c r="H106" s="9" t="s">
        <v>126</v>
      </c>
      <c r="I106" s="3" t="s">
        <v>424</v>
      </c>
      <c r="J106" s="13" t="s">
        <v>681</v>
      </c>
      <c r="K106" s="14" t="s">
        <v>682</v>
      </c>
      <c r="L106" s="17">
        <f t="shared" si="5"/>
        <v>1.8090277777777719E-2</v>
      </c>
      <c r="M106">
        <f t="shared" si="6"/>
        <v>14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683</v>
      </c>
      <c r="H107" s="9" t="s">
        <v>126</v>
      </c>
      <c r="I107" s="3" t="s">
        <v>424</v>
      </c>
      <c r="J107" s="13" t="s">
        <v>684</v>
      </c>
      <c r="K107" s="14" t="s">
        <v>685</v>
      </c>
      <c r="L107" s="17">
        <f t="shared" si="5"/>
        <v>2.4525462962962985E-2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686</v>
      </c>
      <c r="H108" s="9" t="s">
        <v>126</v>
      </c>
      <c r="I108" s="3" t="s">
        <v>424</v>
      </c>
      <c r="J108" s="13" t="s">
        <v>687</v>
      </c>
      <c r="K108" s="14" t="s">
        <v>688</v>
      </c>
      <c r="L108" s="17">
        <f t="shared" si="5"/>
        <v>2.9201388888888902E-2</v>
      </c>
      <c r="M108">
        <f t="shared" si="6"/>
        <v>14</v>
      </c>
    </row>
    <row r="109" spans="1:13" x14ac:dyDescent="0.25">
      <c r="A109" s="11"/>
      <c r="B109" s="12"/>
      <c r="C109" s="9" t="s">
        <v>195</v>
      </c>
      <c r="D109" s="9" t="s">
        <v>196</v>
      </c>
      <c r="E109" s="9" t="s">
        <v>196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689</v>
      </c>
      <c r="H110" s="9" t="s">
        <v>126</v>
      </c>
      <c r="I110" s="3" t="s">
        <v>424</v>
      </c>
      <c r="J110" s="13" t="s">
        <v>690</v>
      </c>
      <c r="K110" s="14" t="s">
        <v>691</v>
      </c>
      <c r="L110" s="17">
        <f t="shared" si="5"/>
        <v>1.8634259259259267E-2</v>
      </c>
      <c r="M110">
        <f t="shared" si="6"/>
        <v>7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692</v>
      </c>
      <c r="H111" s="9" t="s">
        <v>126</v>
      </c>
      <c r="I111" s="3" t="s">
        <v>424</v>
      </c>
      <c r="J111" s="13" t="s">
        <v>693</v>
      </c>
      <c r="K111" s="14" t="s">
        <v>694</v>
      </c>
      <c r="L111" s="17">
        <f t="shared" si="5"/>
        <v>4.8668981481481466E-2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695</v>
      </c>
      <c r="H112" s="9" t="s">
        <v>126</v>
      </c>
      <c r="I112" s="3" t="s">
        <v>424</v>
      </c>
      <c r="J112" s="13" t="s">
        <v>696</v>
      </c>
      <c r="K112" s="14" t="s">
        <v>697</v>
      </c>
      <c r="L112" s="17">
        <f t="shared" si="5"/>
        <v>1.4803240740740686E-2</v>
      </c>
      <c r="M112">
        <f t="shared" si="6"/>
        <v>12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698</v>
      </c>
      <c r="H113" s="9" t="s">
        <v>126</v>
      </c>
      <c r="I113" s="3" t="s">
        <v>424</v>
      </c>
      <c r="J113" s="13" t="s">
        <v>699</v>
      </c>
      <c r="K113" s="14" t="s">
        <v>700</v>
      </c>
      <c r="L113" s="17">
        <f t="shared" si="5"/>
        <v>1.6620370370370341E-2</v>
      </c>
      <c r="M113">
        <f t="shared" si="6"/>
        <v>17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701</v>
      </c>
      <c r="H114" s="9" t="s">
        <v>126</v>
      </c>
      <c r="I114" s="3" t="s">
        <v>424</v>
      </c>
      <c r="J114" s="13" t="s">
        <v>702</v>
      </c>
      <c r="K114" s="14" t="s">
        <v>703</v>
      </c>
      <c r="L114" s="17">
        <f t="shared" si="5"/>
        <v>1.5972222222222165E-2</v>
      </c>
      <c r="M114">
        <f t="shared" si="6"/>
        <v>6</v>
      </c>
    </row>
    <row r="115" spans="1:13" x14ac:dyDescent="0.25">
      <c r="A115" s="11"/>
      <c r="B115" s="12"/>
      <c r="C115" s="9" t="s">
        <v>87</v>
      </c>
      <c r="D115" s="9" t="s">
        <v>88</v>
      </c>
      <c r="E115" s="10" t="s">
        <v>12</v>
      </c>
      <c r="F115" s="5"/>
      <c r="G115" s="5"/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9" t="s">
        <v>88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704</v>
      </c>
      <c r="H117" s="9" t="s">
        <v>126</v>
      </c>
      <c r="I117" s="3" t="s">
        <v>424</v>
      </c>
      <c r="J117" s="13" t="s">
        <v>705</v>
      </c>
      <c r="K117" s="14" t="s">
        <v>706</v>
      </c>
      <c r="L117" s="17">
        <f t="shared" si="5"/>
        <v>1.0532407407407407E-2</v>
      </c>
      <c r="M117">
        <f t="shared" si="6"/>
        <v>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707</v>
      </c>
      <c r="H118" s="9" t="s">
        <v>126</v>
      </c>
      <c r="I118" s="3" t="s">
        <v>424</v>
      </c>
      <c r="J118" s="13" t="s">
        <v>708</v>
      </c>
      <c r="K118" s="14" t="s">
        <v>709</v>
      </c>
      <c r="L118" s="17">
        <f t="shared" si="5"/>
        <v>1.1388888888888893E-2</v>
      </c>
      <c r="M118">
        <f t="shared" si="6"/>
        <v>23</v>
      </c>
    </row>
    <row r="119" spans="1:13" x14ac:dyDescent="0.25">
      <c r="A119" s="11"/>
      <c r="B119" s="12"/>
      <c r="C119" s="12"/>
      <c r="D119" s="12"/>
      <c r="E119" s="9" t="s">
        <v>213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710</v>
      </c>
      <c r="H120" s="9" t="s">
        <v>126</v>
      </c>
      <c r="I120" s="3" t="s">
        <v>424</v>
      </c>
      <c r="J120" s="13" t="s">
        <v>711</v>
      </c>
      <c r="K120" s="14" t="s">
        <v>712</v>
      </c>
      <c r="L120" s="17">
        <f t="shared" si="5"/>
        <v>2.3958333333333331E-2</v>
      </c>
      <c r="M120">
        <f t="shared" si="6"/>
        <v>4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713</v>
      </c>
      <c r="H121" s="9" t="s">
        <v>126</v>
      </c>
      <c r="I121" s="3" t="s">
        <v>424</v>
      </c>
      <c r="J121" s="13" t="s">
        <v>714</v>
      </c>
      <c r="K121" s="14" t="s">
        <v>715</v>
      </c>
      <c r="L121" s="17">
        <f t="shared" si="5"/>
        <v>3.6990740740740768E-2</v>
      </c>
      <c r="M121">
        <f t="shared" si="6"/>
        <v>11</v>
      </c>
    </row>
    <row r="122" spans="1:13" x14ac:dyDescent="0.25">
      <c r="A122" s="11"/>
      <c r="B122" s="12"/>
      <c r="C122" s="9" t="s">
        <v>549</v>
      </c>
      <c r="D122" s="9" t="s">
        <v>550</v>
      </c>
      <c r="E122" s="9" t="s">
        <v>550</v>
      </c>
      <c r="F122" s="9" t="s">
        <v>15</v>
      </c>
      <c r="G122" s="9" t="s">
        <v>716</v>
      </c>
      <c r="H122" s="9" t="s">
        <v>126</v>
      </c>
      <c r="I122" s="3" t="s">
        <v>424</v>
      </c>
      <c r="J122" s="13" t="s">
        <v>717</v>
      </c>
      <c r="K122" s="14" t="s">
        <v>718</v>
      </c>
      <c r="L122" s="17">
        <f t="shared" si="5"/>
        <v>2.7094907407407387E-2</v>
      </c>
      <c r="M122">
        <f t="shared" si="6"/>
        <v>6</v>
      </c>
    </row>
    <row r="123" spans="1:13" x14ac:dyDescent="0.25">
      <c r="A123" s="11"/>
      <c r="B123" s="12"/>
      <c r="C123" s="9" t="s">
        <v>54</v>
      </c>
      <c r="D123" s="9" t="s">
        <v>55</v>
      </c>
      <c r="E123" s="10" t="s">
        <v>12</v>
      </c>
      <c r="F123" s="5"/>
      <c r="G123" s="5"/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9" t="s">
        <v>56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719</v>
      </c>
      <c r="H125" s="9" t="s">
        <v>351</v>
      </c>
      <c r="I125" s="3" t="s">
        <v>424</v>
      </c>
      <c r="J125" s="13" t="s">
        <v>720</v>
      </c>
      <c r="K125" s="14" t="s">
        <v>721</v>
      </c>
      <c r="L125" s="17">
        <f t="shared" si="5"/>
        <v>2.0416666666666694E-2</v>
      </c>
      <c r="M125">
        <f t="shared" si="6"/>
        <v>8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722</v>
      </c>
      <c r="H126" s="9" t="s">
        <v>351</v>
      </c>
      <c r="I126" s="3" t="s">
        <v>424</v>
      </c>
      <c r="J126" s="13" t="s">
        <v>723</v>
      </c>
      <c r="K126" s="14" t="s">
        <v>724</v>
      </c>
      <c r="L126" s="17">
        <f t="shared" si="5"/>
        <v>1.3865740740740762E-2</v>
      </c>
      <c r="M126">
        <f t="shared" si="6"/>
        <v>16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725</v>
      </c>
      <c r="H127" s="9" t="s">
        <v>351</v>
      </c>
      <c r="I127" s="3" t="s">
        <v>424</v>
      </c>
      <c r="J127" s="13" t="s">
        <v>726</v>
      </c>
      <c r="K127" s="14" t="s">
        <v>727</v>
      </c>
      <c r="L127" s="17">
        <f t="shared" si="5"/>
        <v>1.3032407407407298E-2</v>
      </c>
      <c r="M127">
        <f t="shared" si="6"/>
        <v>22</v>
      </c>
    </row>
    <row r="128" spans="1:13" x14ac:dyDescent="0.25">
      <c r="A128" s="11"/>
      <c r="B128" s="12"/>
      <c r="C128" s="12"/>
      <c r="D128" s="12"/>
      <c r="E128" s="9" t="s">
        <v>55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728</v>
      </c>
      <c r="H129" s="9" t="s">
        <v>351</v>
      </c>
      <c r="I129" s="3" t="s">
        <v>424</v>
      </c>
      <c r="J129" s="13" t="s">
        <v>729</v>
      </c>
      <c r="K129" s="14" t="s">
        <v>730</v>
      </c>
      <c r="L129" s="17">
        <f t="shared" si="5"/>
        <v>2.4942129629629661E-2</v>
      </c>
      <c r="M129">
        <f t="shared" si="6"/>
        <v>6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731</v>
      </c>
      <c r="H130" s="9" t="s">
        <v>351</v>
      </c>
      <c r="I130" s="3" t="s">
        <v>424</v>
      </c>
      <c r="J130" s="13" t="s">
        <v>732</v>
      </c>
      <c r="K130" s="14" t="s">
        <v>733</v>
      </c>
      <c r="L130" s="17">
        <f t="shared" si="5"/>
        <v>1.7766203703703687E-2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734</v>
      </c>
      <c r="H131" s="9" t="s">
        <v>351</v>
      </c>
      <c r="I131" s="3" t="s">
        <v>424</v>
      </c>
      <c r="J131" s="13" t="s">
        <v>735</v>
      </c>
      <c r="K131" s="14" t="s">
        <v>736</v>
      </c>
      <c r="L131" s="17">
        <f t="shared" ref="L131:L169" si="7">K131-J131</f>
        <v>3.4212962962963001E-2</v>
      </c>
      <c r="M131">
        <f t="shared" ref="M131:M169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737</v>
      </c>
      <c r="H132" s="9" t="s">
        <v>351</v>
      </c>
      <c r="I132" s="3" t="s">
        <v>424</v>
      </c>
      <c r="J132" s="13" t="s">
        <v>738</v>
      </c>
      <c r="K132" s="14" t="s">
        <v>739</v>
      </c>
      <c r="L132" s="17">
        <f t="shared" si="7"/>
        <v>3.9606481481481548E-2</v>
      </c>
      <c r="M132">
        <f t="shared" si="8"/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740</v>
      </c>
      <c r="H133" s="9" t="s">
        <v>351</v>
      </c>
      <c r="I133" s="3" t="s">
        <v>424</v>
      </c>
      <c r="J133" s="13" t="s">
        <v>741</v>
      </c>
      <c r="K133" s="14" t="s">
        <v>742</v>
      </c>
      <c r="L133" s="17">
        <f t="shared" si="7"/>
        <v>2.561342592592597E-2</v>
      </c>
      <c r="M133">
        <f t="shared" si="8"/>
        <v>14</v>
      </c>
    </row>
    <row r="134" spans="1:13" x14ac:dyDescent="0.25">
      <c r="A134" s="11"/>
      <c r="B134" s="12"/>
      <c r="C134" s="9" t="s">
        <v>743</v>
      </c>
      <c r="D134" s="9" t="s">
        <v>744</v>
      </c>
      <c r="E134" s="9" t="s">
        <v>744</v>
      </c>
      <c r="F134" s="9" t="s">
        <v>15</v>
      </c>
      <c r="G134" s="9" t="s">
        <v>745</v>
      </c>
      <c r="H134" s="9" t="s">
        <v>126</v>
      </c>
      <c r="I134" s="3" t="s">
        <v>424</v>
      </c>
      <c r="J134" s="13" t="s">
        <v>746</v>
      </c>
      <c r="K134" s="14" t="s">
        <v>747</v>
      </c>
      <c r="L134" s="17">
        <f t="shared" si="7"/>
        <v>1.4745370370370409E-2</v>
      </c>
      <c r="M134">
        <f t="shared" si="8"/>
        <v>5</v>
      </c>
    </row>
    <row r="135" spans="1:13" x14ac:dyDescent="0.25">
      <c r="A135" s="11"/>
      <c r="B135" s="12"/>
      <c r="C135" s="9" t="s">
        <v>229</v>
      </c>
      <c r="D135" s="9" t="s">
        <v>230</v>
      </c>
      <c r="E135" s="9" t="s">
        <v>230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748</v>
      </c>
      <c r="H136" s="9" t="s">
        <v>126</v>
      </c>
      <c r="I136" s="3" t="s">
        <v>424</v>
      </c>
      <c r="J136" s="13" t="s">
        <v>749</v>
      </c>
      <c r="K136" s="14" t="s">
        <v>750</v>
      </c>
      <c r="L136" s="17">
        <f t="shared" si="7"/>
        <v>1.8217592592592591E-2</v>
      </c>
      <c r="M136">
        <f t="shared" si="8"/>
        <v>4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751</v>
      </c>
      <c r="H137" s="9" t="s">
        <v>126</v>
      </c>
      <c r="I137" s="3" t="s">
        <v>424</v>
      </c>
      <c r="J137" s="13" t="s">
        <v>752</v>
      </c>
      <c r="K137" s="14" t="s">
        <v>753</v>
      </c>
      <c r="L137" s="17">
        <f t="shared" si="7"/>
        <v>4.3912037037036999E-2</v>
      </c>
      <c r="M137">
        <f t="shared" si="8"/>
        <v>10</v>
      </c>
    </row>
    <row r="138" spans="1:13" x14ac:dyDescent="0.25">
      <c r="A138" s="11"/>
      <c r="B138" s="12"/>
      <c r="C138" s="9" t="s">
        <v>754</v>
      </c>
      <c r="D138" s="9" t="s">
        <v>755</v>
      </c>
      <c r="E138" s="9" t="s">
        <v>755</v>
      </c>
      <c r="F138" s="9" t="s">
        <v>15</v>
      </c>
      <c r="G138" s="9" t="s">
        <v>756</v>
      </c>
      <c r="H138" s="9" t="s">
        <v>126</v>
      </c>
      <c r="I138" s="3" t="s">
        <v>424</v>
      </c>
      <c r="J138" s="13" t="s">
        <v>757</v>
      </c>
      <c r="K138" s="14" t="s">
        <v>758</v>
      </c>
      <c r="L138" s="17">
        <f t="shared" si="7"/>
        <v>2.994212962962961E-2</v>
      </c>
      <c r="M138">
        <f t="shared" si="8"/>
        <v>10</v>
      </c>
    </row>
    <row r="139" spans="1:13" x14ac:dyDescent="0.25">
      <c r="A139" s="11"/>
      <c r="B139" s="12"/>
      <c r="C139" s="9" t="s">
        <v>360</v>
      </c>
      <c r="D139" s="9" t="s">
        <v>361</v>
      </c>
      <c r="E139" s="9" t="s">
        <v>361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759</v>
      </c>
      <c r="H140" s="9" t="s">
        <v>126</v>
      </c>
      <c r="I140" s="3" t="s">
        <v>424</v>
      </c>
      <c r="J140" s="13" t="s">
        <v>760</v>
      </c>
      <c r="K140" s="14" t="s">
        <v>1501</v>
      </c>
      <c r="L140" s="17">
        <f t="shared" si="7"/>
        <v>1.0144791666666668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761</v>
      </c>
      <c r="H141" s="9" t="s">
        <v>126</v>
      </c>
      <c r="I141" s="3" t="s">
        <v>424</v>
      </c>
      <c r="J141" s="13" t="s">
        <v>762</v>
      </c>
      <c r="K141" s="14" t="s">
        <v>763</v>
      </c>
      <c r="L141" s="17">
        <f t="shared" si="7"/>
        <v>2.4259259259259258E-2</v>
      </c>
      <c r="M141">
        <f t="shared" si="8"/>
        <v>4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764</v>
      </c>
      <c r="H142" s="9" t="s">
        <v>126</v>
      </c>
      <c r="I142" s="3" t="s">
        <v>424</v>
      </c>
      <c r="J142" s="13" t="s">
        <v>765</v>
      </c>
      <c r="K142" s="14" t="s">
        <v>766</v>
      </c>
      <c r="L142" s="17">
        <f t="shared" si="7"/>
        <v>2.408564814814812E-2</v>
      </c>
      <c r="M142">
        <f t="shared" si="8"/>
        <v>4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767</v>
      </c>
      <c r="H143" s="9" t="s">
        <v>126</v>
      </c>
      <c r="I143" s="3" t="s">
        <v>424</v>
      </c>
      <c r="J143" s="13" t="s">
        <v>768</v>
      </c>
      <c r="K143" s="14" t="s">
        <v>769</v>
      </c>
      <c r="L143" s="17">
        <f t="shared" si="7"/>
        <v>1.5451388888888862E-2</v>
      </c>
      <c r="M143">
        <f t="shared" si="8"/>
        <v>19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770</v>
      </c>
      <c r="H144" s="9" t="s">
        <v>126</v>
      </c>
      <c r="I144" s="3" t="s">
        <v>424</v>
      </c>
      <c r="J144" s="13" t="s">
        <v>771</v>
      </c>
      <c r="K144" s="14" t="s">
        <v>1502</v>
      </c>
      <c r="L144" s="17">
        <f t="shared" si="7"/>
        <v>1.6979166666666656E-2</v>
      </c>
      <c r="M144">
        <f t="shared" si="8"/>
        <v>23</v>
      </c>
    </row>
    <row r="145" spans="1:13" x14ac:dyDescent="0.25">
      <c r="A145" s="3" t="s">
        <v>10</v>
      </c>
      <c r="B145" s="9" t="s">
        <v>11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13</v>
      </c>
      <c r="D146" s="9" t="s">
        <v>14</v>
      </c>
      <c r="E146" s="9" t="s">
        <v>14</v>
      </c>
      <c r="F146" s="9" t="s">
        <v>15</v>
      </c>
      <c r="G146" s="9" t="s">
        <v>772</v>
      </c>
      <c r="H146" s="9" t="s">
        <v>17</v>
      </c>
      <c r="I146" s="3" t="s">
        <v>424</v>
      </c>
      <c r="J146" s="13" t="s">
        <v>773</v>
      </c>
      <c r="K146" s="14" t="s">
        <v>774</v>
      </c>
      <c r="L146" s="17">
        <f t="shared" si="7"/>
        <v>1.4479166666666599E-2</v>
      </c>
      <c r="M146">
        <f t="shared" si="8"/>
        <v>6</v>
      </c>
    </row>
    <row r="147" spans="1:13" x14ac:dyDescent="0.25">
      <c r="A147" s="11"/>
      <c r="B147" s="12"/>
      <c r="C147" s="9" t="s">
        <v>21</v>
      </c>
      <c r="D147" s="9" t="s">
        <v>22</v>
      </c>
      <c r="E147" s="9" t="s">
        <v>22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775</v>
      </c>
      <c r="H148" s="9" t="s">
        <v>24</v>
      </c>
      <c r="I148" s="3" t="s">
        <v>424</v>
      </c>
      <c r="J148" s="13" t="s">
        <v>776</v>
      </c>
      <c r="K148" s="14" t="s">
        <v>777</v>
      </c>
      <c r="L148" s="17">
        <f t="shared" si="7"/>
        <v>3.6111111111111094E-2</v>
      </c>
      <c r="M148">
        <f t="shared" si="8"/>
        <v>6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778</v>
      </c>
      <c r="H149" s="9" t="s">
        <v>24</v>
      </c>
      <c r="I149" s="3" t="s">
        <v>424</v>
      </c>
      <c r="J149" s="13" t="s">
        <v>779</v>
      </c>
      <c r="K149" s="14" t="s">
        <v>780</v>
      </c>
      <c r="L149" s="17">
        <f t="shared" si="7"/>
        <v>2.7719907407407429E-2</v>
      </c>
      <c r="M149">
        <f t="shared" si="8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781</v>
      </c>
      <c r="H150" s="9" t="s">
        <v>24</v>
      </c>
      <c r="I150" s="3" t="s">
        <v>424</v>
      </c>
      <c r="J150" s="13" t="s">
        <v>782</v>
      </c>
      <c r="K150" s="14" t="s">
        <v>783</v>
      </c>
      <c r="L150" s="17">
        <f t="shared" si="7"/>
        <v>1.880787037037035E-2</v>
      </c>
      <c r="M150">
        <f t="shared" si="8"/>
        <v>13</v>
      </c>
    </row>
    <row r="151" spans="1:13" x14ac:dyDescent="0.25">
      <c r="A151" s="11"/>
      <c r="B151" s="12"/>
      <c r="C151" s="9" t="s">
        <v>36</v>
      </c>
      <c r="D151" s="9" t="s">
        <v>37</v>
      </c>
      <c r="E151" s="9" t="s">
        <v>37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784</v>
      </c>
      <c r="H152" s="9" t="s">
        <v>17</v>
      </c>
      <c r="I152" s="3" t="s">
        <v>424</v>
      </c>
      <c r="J152" s="13" t="s">
        <v>785</v>
      </c>
      <c r="K152" s="14" t="s">
        <v>786</v>
      </c>
      <c r="L152" s="17">
        <f t="shared" si="7"/>
        <v>2.3125000000000062E-2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787</v>
      </c>
      <c r="H153" s="9" t="s">
        <v>17</v>
      </c>
      <c r="I153" s="3" t="s">
        <v>424</v>
      </c>
      <c r="J153" s="13" t="s">
        <v>788</v>
      </c>
      <c r="K153" s="14" t="s">
        <v>789</v>
      </c>
      <c r="L153" s="17">
        <f t="shared" si="7"/>
        <v>1.8437499999999996E-2</v>
      </c>
      <c r="M153">
        <f t="shared" si="8"/>
        <v>11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790</v>
      </c>
      <c r="H154" s="9" t="s">
        <v>17</v>
      </c>
      <c r="I154" s="3" t="s">
        <v>424</v>
      </c>
      <c r="J154" s="13" t="s">
        <v>791</v>
      </c>
      <c r="K154" s="14" t="s">
        <v>792</v>
      </c>
      <c r="L154" s="17">
        <f t="shared" si="7"/>
        <v>1.7824074074074048E-2</v>
      </c>
      <c r="M154">
        <f t="shared" si="8"/>
        <v>12</v>
      </c>
    </row>
    <row r="155" spans="1:13" x14ac:dyDescent="0.25">
      <c r="A155" s="11"/>
      <c r="B155" s="12"/>
      <c r="C155" s="9" t="s">
        <v>44</v>
      </c>
      <c r="D155" s="9" t="s">
        <v>45</v>
      </c>
      <c r="E155" s="9" t="s">
        <v>45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793</v>
      </c>
      <c r="H156" s="9" t="s">
        <v>24</v>
      </c>
      <c r="I156" s="3" t="s">
        <v>424</v>
      </c>
      <c r="J156" s="13" t="s">
        <v>794</v>
      </c>
      <c r="K156" s="14" t="s">
        <v>795</v>
      </c>
      <c r="L156" s="17">
        <f t="shared" si="7"/>
        <v>2.0405092592592489E-2</v>
      </c>
      <c r="M156">
        <f t="shared" si="8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796</v>
      </c>
      <c r="H157" s="9" t="s">
        <v>17</v>
      </c>
      <c r="I157" s="3" t="s">
        <v>424</v>
      </c>
      <c r="J157" s="13" t="s">
        <v>797</v>
      </c>
      <c r="K157" s="14" t="s">
        <v>798</v>
      </c>
      <c r="L157" s="17">
        <f t="shared" si="7"/>
        <v>1.4849537037037064E-2</v>
      </c>
      <c r="M157">
        <f t="shared" si="8"/>
        <v>17</v>
      </c>
    </row>
    <row r="158" spans="1:13" x14ac:dyDescent="0.25">
      <c r="A158" s="11"/>
      <c r="B158" s="12"/>
      <c r="C158" s="9" t="s">
        <v>799</v>
      </c>
      <c r="D158" s="9" t="s">
        <v>800</v>
      </c>
      <c r="E158" s="9" t="s">
        <v>800</v>
      </c>
      <c r="F158" s="9" t="s">
        <v>15</v>
      </c>
      <c r="G158" s="9" t="s">
        <v>801</v>
      </c>
      <c r="H158" s="9" t="s">
        <v>17</v>
      </c>
      <c r="I158" s="3" t="s">
        <v>424</v>
      </c>
      <c r="J158" s="13" t="s">
        <v>177</v>
      </c>
      <c r="K158" s="14" t="s">
        <v>802</v>
      </c>
      <c r="L158" s="17">
        <f t="shared" si="7"/>
        <v>2.1608796296296306E-2</v>
      </c>
      <c r="M158">
        <f t="shared" si="8"/>
        <v>9</v>
      </c>
    </row>
    <row r="159" spans="1:13" x14ac:dyDescent="0.25">
      <c r="A159" s="11"/>
      <c r="B159" s="12"/>
      <c r="C159" s="9" t="s">
        <v>803</v>
      </c>
      <c r="D159" s="9" t="s">
        <v>804</v>
      </c>
      <c r="E159" s="9" t="s">
        <v>804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805</v>
      </c>
      <c r="H160" s="9" t="s">
        <v>17</v>
      </c>
      <c r="I160" s="3" t="s">
        <v>424</v>
      </c>
      <c r="J160" s="13" t="s">
        <v>806</v>
      </c>
      <c r="K160" s="14" t="s">
        <v>1503</v>
      </c>
      <c r="L160" s="17">
        <f t="shared" si="7"/>
        <v>1.0173958333333333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807</v>
      </c>
      <c r="H161" s="9" t="s">
        <v>17</v>
      </c>
      <c r="I161" s="3" t="s">
        <v>424</v>
      </c>
      <c r="J161" s="13" t="s">
        <v>808</v>
      </c>
      <c r="K161" s="14" t="s">
        <v>809</v>
      </c>
      <c r="L161" s="17">
        <f t="shared" si="7"/>
        <v>3.1608796296296315E-2</v>
      </c>
      <c r="M161">
        <f t="shared" si="8"/>
        <v>9</v>
      </c>
    </row>
    <row r="162" spans="1:13" x14ac:dyDescent="0.25">
      <c r="A162" s="3" t="s">
        <v>810</v>
      </c>
      <c r="B162" s="9" t="s">
        <v>811</v>
      </c>
      <c r="C162" s="9" t="s">
        <v>812</v>
      </c>
      <c r="D162" s="9" t="s">
        <v>813</v>
      </c>
      <c r="E162" s="9" t="s">
        <v>813</v>
      </c>
      <c r="F162" s="9" t="s">
        <v>814</v>
      </c>
      <c r="G162" s="9" t="s">
        <v>815</v>
      </c>
      <c r="H162" s="9" t="s">
        <v>126</v>
      </c>
      <c r="I162" s="3" t="s">
        <v>424</v>
      </c>
      <c r="J162" s="13" t="s">
        <v>816</v>
      </c>
      <c r="K162" s="14" t="s">
        <v>817</v>
      </c>
      <c r="L162" s="17">
        <f t="shared" si="7"/>
        <v>3.1655092592592582E-2</v>
      </c>
      <c r="M162">
        <f t="shared" si="8"/>
        <v>14</v>
      </c>
    </row>
    <row r="163" spans="1:13" x14ac:dyDescent="0.25">
      <c r="A163" s="3" t="s">
        <v>368</v>
      </c>
      <c r="B163" s="9" t="s">
        <v>369</v>
      </c>
      <c r="C163" s="10" t="s">
        <v>12</v>
      </c>
      <c r="D163" s="5"/>
      <c r="E163" s="5"/>
      <c r="F163" s="5"/>
      <c r="G163" s="5"/>
      <c r="H163" s="5"/>
      <c r="I163" s="6"/>
      <c r="J163" s="7"/>
      <c r="K163" s="8"/>
    </row>
    <row r="164" spans="1:13" x14ac:dyDescent="0.25">
      <c r="A164" s="11"/>
      <c r="B164" s="12"/>
      <c r="C164" s="9" t="s">
        <v>380</v>
      </c>
      <c r="D164" s="9" t="s">
        <v>381</v>
      </c>
      <c r="E164" s="9" t="s">
        <v>381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818</v>
      </c>
      <c r="H165" s="9" t="s">
        <v>126</v>
      </c>
      <c r="I165" s="3" t="s">
        <v>424</v>
      </c>
      <c r="J165" s="13" t="s">
        <v>819</v>
      </c>
      <c r="K165" s="14" t="s">
        <v>820</v>
      </c>
      <c r="L165" s="17">
        <f t="shared" si="7"/>
        <v>2.6238425925925901E-2</v>
      </c>
      <c r="M165">
        <f t="shared" si="8"/>
        <v>5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821</v>
      </c>
      <c r="H166" s="9" t="s">
        <v>126</v>
      </c>
      <c r="I166" s="3" t="s">
        <v>424</v>
      </c>
      <c r="J166" s="13" t="s">
        <v>822</v>
      </c>
      <c r="K166" s="14" t="s">
        <v>823</v>
      </c>
      <c r="L166" s="17">
        <f t="shared" si="7"/>
        <v>2.6423611111111134E-2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824</v>
      </c>
      <c r="H167" s="9" t="s">
        <v>126</v>
      </c>
      <c r="I167" s="3" t="s">
        <v>424</v>
      </c>
      <c r="J167" s="13" t="s">
        <v>825</v>
      </c>
      <c r="K167" s="14" t="s">
        <v>826</v>
      </c>
      <c r="L167" s="17">
        <f t="shared" si="7"/>
        <v>1.8287037037037157E-2</v>
      </c>
      <c r="M167">
        <f t="shared" si="8"/>
        <v>13</v>
      </c>
    </row>
    <row r="168" spans="1:13" x14ac:dyDescent="0.25">
      <c r="A168" s="11"/>
      <c r="B168" s="12"/>
      <c r="C168" s="9" t="s">
        <v>827</v>
      </c>
      <c r="D168" s="9" t="s">
        <v>828</v>
      </c>
      <c r="E168" s="9" t="s">
        <v>829</v>
      </c>
      <c r="F168" s="9" t="s">
        <v>15</v>
      </c>
      <c r="G168" s="9" t="s">
        <v>830</v>
      </c>
      <c r="H168" s="9" t="s">
        <v>126</v>
      </c>
      <c r="I168" s="3" t="s">
        <v>424</v>
      </c>
      <c r="J168" s="13" t="s">
        <v>831</v>
      </c>
      <c r="K168" s="14" t="s">
        <v>832</v>
      </c>
      <c r="L168" s="17">
        <f t="shared" si="7"/>
        <v>3.4004629629629635E-2</v>
      </c>
      <c r="M168">
        <f t="shared" si="8"/>
        <v>11</v>
      </c>
    </row>
    <row r="169" spans="1:13" x14ac:dyDescent="0.25">
      <c r="A169" s="3" t="s">
        <v>409</v>
      </c>
      <c r="B169" s="3" t="s">
        <v>410</v>
      </c>
      <c r="C169" s="3" t="s">
        <v>833</v>
      </c>
      <c r="D169" s="3" t="s">
        <v>834</v>
      </c>
      <c r="E169" s="3" t="s">
        <v>835</v>
      </c>
      <c r="F169" s="3" t="s">
        <v>15</v>
      </c>
      <c r="G169" s="3" t="s">
        <v>836</v>
      </c>
      <c r="H169" s="3" t="s">
        <v>17</v>
      </c>
      <c r="I169" s="3" t="s">
        <v>424</v>
      </c>
      <c r="J169" s="15" t="s">
        <v>837</v>
      </c>
      <c r="K169" s="16" t="s">
        <v>838</v>
      </c>
      <c r="L169" s="17">
        <f t="shared" si="7"/>
        <v>1.6898148148148051E-2</v>
      </c>
      <c r="M169">
        <f t="shared" si="8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48"/>
  <sheetViews>
    <sheetView topLeftCell="G1" workbookViewId="0">
      <selection activeCell="K39" sqref="K39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4.5</v>
      </c>
      <c r="R2" s="18">
        <v>0</v>
      </c>
      <c r="S2" s="17">
        <f>AVERAGEIF($R$2:$R$25, "&lt;&gt; 0")</f>
        <v>1.9110157624501221E-2</v>
      </c>
    </row>
    <row r="3" spans="1:19" x14ac:dyDescent="0.25">
      <c r="A3" s="3" t="s">
        <v>66</v>
      </c>
      <c r="B3" s="9" t="s">
        <v>67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4.5</v>
      </c>
      <c r="R3" s="18">
        <v>0</v>
      </c>
      <c r="S3" s="17">
        <f t="shared" ref="S3:S25" si="1">AVERAGEIF($R$2:$R$25, "&lt;&gt; 0")</f>
        <v>1.9110157624501221E-2</v>
      </c>
    </row>
    <row r="4" spans="1:19" x14ac:dyDescent="0.25">
      <c r="A4" s="11"/>
      <c r="B4" s="12"/>
      <c r="C4" s="9" t="s">
        <v>68</v>
      </c>
      <c r="D4" s="9" t="s">
        <v>69</v>
      </c>
      <c r="E4" s="9" t="s">
        <v>69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4.5</v>
      </c>
      <c r="R4" s="18">
        <f t="shared" ref="R4:R25" si="2">AVERAGEIF(M:M,O4,L:L)</f>
        <v>1.3734567901234562E-2</v>
      </c>
      <c r="S4" s="17">
        <f t="shared" si="1"/>
        <v>1.9110157624501221E-2</v>
      </c>
    </row>
    <row r="5" spans="1:19" x14ac:dyDescent="0.25">
      <c r="A5" s="11"/>
      <c r="B5" s="12"/>
      <c r="C5" s="12"/>
      <c r="D5" s="12"/>
      <c r="E5" s="12"/>
      <c r="F5" s="12"/>
      <c r="G5" s="9" t="s">
        <v>839</v>
      </c>
      <c r="H5" s="9" t="s">
        <v>17</v>
      </c>
      <c r="I5" s="3" t="s">
        <v>840</v>
      </c>
      <c r="J5" s="13" t="s">
        <v>841</v>
      </c>
      <c r="K5" s="14" t="s">
        <v>842</v>
      </c>
      <c r="L5" s="17">
        <f t="shared" ref="L5:L66" si="3">K5-J5</f>
        <v>2.1643518518518534E-2</v>
      </c>
      <c r="M5">
        <f t="shared" ref="M5:M66" si="4">HOUR(J5)</f>
        <v>9</v>
      </c>
      <c r="O5">
        <v>3</v>
      </c>
      <c r="P5">
        <f>COUNTIF(M:M,"3")</f>
        <v>2</v>
      </c>
      <c r="Q5">
        <f t="shared" si="0"/>
        <v>4.5</v>
      </c>
      <c r="R5" s="18">
        <f t="shared" si="2"/>
        <v>1.4728009259259267E-2</v>
      </c>
      <c r="S5" s="17">
        <f t="shared" si="1"/>
        <v>1.9110157624501221E-2</v>
      </c>
    </row>
    <row r="6" spans="1:19" x14ac:dyDescent="0.25">
      <c r="A6" s="11"/>
      <c r="B6" s="12"/>
      <c r="C6" s="12"/>
      <c r="D6" s="12"/>
      <c r="E6" s="12"/>
      <c r="F6" s="12"/>
      <c r="G6" s="9" t="s">
        <v>843</v>
      </c>
      <c r="H6" s="9" t="s">
        <v>17</v>
      </c>
      <c r="I6" s="3" t="s">
        <v>840</v>
      </c>
      <c r="J6" s="13" t="s">
        <v>844</v>
      </c>
      <c r="K6" s="14" t="s">
        <v>845</v>
      </c>
      <c r="L6" s="17">
        <f t="shared" si="3"/>
        <v>2.1122685185185119E-2</v>
      </c>
      <c r="M6">
        <f t="shared" si="4"/>
        <v>12</v>
      </c>
      <c r="O6">
        <v>4</v>
      </c>
      <c r="P6">
        <f>COUNTIF(M:M,"4")</f>
        <v>7</v>
      </c>
      <c r="Q6">
        <f t="shared" si="0"/>
        <v>4.5</v>
      </c>
      <c r="R6" s="18">
        <f t="shared" si="2"/>
        <v>1.5461309523809521E-2</v>
      </c>
      <c r="S6" s="17">
        <f t="shared" si="1"/>
        <v>1.9110157624501221E-2</v>
      </c>
    </row>
    <row r="7" spans="1:19" x14ac:dyDescent="0.25">
      <c r="A7" s="11"/>
      <c r="B7" s="12"/>
      <c r="C7" s="9" t="s">
        <v>21</v>
      </c>
      <c r="D7" s="9" t="s">
        <v>22</v>
      </c>
      <c r="E7" s="9" t="s">
        <v>22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1</v>
      </c>
      <c r="Q7">
        <f t="shared" si="0"/>
        <v>4.5</v>
      </c>
      <c r="R7" s="18">
        <f t="shared" si="2"/>
        <v>1.3553240740740741E-2</v>
      </c>
      <c r="S7" s="17">
        <f t="shared" si="1"/>
        <v>1.9110157624501221E-2</v>
      </c>
    </row>
    <row r="8" spans="1:19" x14ac:dyDescent="0.25">
      <c r="A8" s="11"/>
      <c r="B8" s="12"/>
      <c r="C8" s="12"/>
      <c r="D8" s="12"/>
      <c r="E8" s="12"/>
      <c r="F8" s="12"/>
      <c r="G8" s="9" t="s">
        <v>846</v>
      </c>
      <c r="H8" s="9" t="s">
        <v>17</v>
      </c>
      <c r="I8" s="3" t="s">
        <v>840</v>
      </c>
      <c r="J8" s="13" t="s">
        <v>847</v>
      </c>
      <c r="K8" s="14" t="s">
        <v>848</v>
      </c>
      <c r="L8" s="17">
        <f t="shared" si="3"/>
        <v>2.2465277777777792E-2</v>
      </c>
      <c r="M8">
        <f t="shared" si="4"/>
        <v>11</v>
      </c>
      <c r="O8">
        <v>6</v>
      </c>
      <c r="P8">
        <f>COUNTIF(M:M,"6")</f>
        <v>10</v>
      </c>
      <c r="Q8">
        <f t="shared" si="0"/>
        <v>4.5</v>
      </c>
      <c r="R8" s="18">
        <f t="shared" si="2"/>
        <v>1.6576388888888884E-2</v>
      </c>
      <c r="S8" s="17">
        <f t="shared" si="1"/>
        <v>1.9110157624501221E-2</v>
      </c>
    </row>
    <row r="9" spans="1:19" x14ac:dyDescent="0.25">
      <c r="A9" s="11"/>
      <c r="B9" s="12"/>
      <c r="C9" s="12"/>
      <c r="D9" s="12"/>
      <c r="E9" s="12"/>
      <c r="F9" s="12"/>
      <c r="G9" s="9" t="s">
        <v>849</v>
      </c>
      <c r="H9" s="9" t="s">
        <v>17</v>
      </c>
      <c r="I9" s="3" t="s">
        <v>840</v>
      </c>
      <c r="J9" s="13" t="s">
        <v>850</v>
      </c>
      <c r="K9" s="14" t="s">
        <v>851</v>
      </c>
      <c r="L9" s="17">
        <f t="shared" si="3"/>
        <v>2.3009259259259229E-2</v>
      </c>
      <c r="M9">
        <f t="shared" si="4"/>
        <v>15</v>
      </c>
      <c r="O9">
        <v>7</v>
      </c>
      <c r="P9">
        <f>COUNTIF(M:M,"7")</f>
        <v>4</v>
      </c>
      <c r="Q9">
        <f t="shared" si="0"/>
        <v>4.5</v>
      </c>
      <c r="R9" s="18">
        <f t="shared" si="2"/>
        <v>1.6718750000000004E-2</v>
      </c>
      <c r="S9" s="17">
        <f t="shared" si="1"/>
        <v>1.9110157624501221E-2</v>
      </c>
    </row>
    <row r="10" spans="1:19" x14ac:dyDescent="0.25">
      <c r="A10" s="11"/>
      <c r="B10" s="12"/>
      <c r="C10" s="9" t="s">
        <v>82</v>
      </c>
      <c r="D10" s="9" t="s">
        <v>83</v>
      </c>
      <c r="E10" s="9" t="s">
        <v>83</v>
      </c>
      <c r="F10" s="9" t="s">
        <v>15</v>
      </c>
      <c r="G10" s="9" t="s">
        <v>852</v>
      </c>
      <c r="H10" s="9" t="s">
        <v>17</v>
      </c>
      <c r="I10" s="3" t="s">
        <v>840</v>
      </c>
      <c r="J10" s="13" t="s">
        <v>853</v>
      </c>
      <c r="K10" s="14" t="s">
        <v>854</v>
      </c>
      <c r="L10" s="17">
        <f t="shared" si="3"/>
        <v>2.7418981481481475E-2</v>
      </c>
      <c r="M10">
        <f t="shared" si="4"/>
        <v>8</v>
      </c>
      <c r="O10">
        <v>8</v>
      </c>
      <c r="P10">
        <f>COUNTIF(M:M,"8")</f>
        <v>7</v>
      </c>
      <c r="Q10">
        <f t="shared" si="0"/>
        <v>4.5</v>
      </c>
      <c r="R10" s="18">
        <f t="shared" si="2"/>
        <v>2.2919973544973556E-2</v>
      </c>
      <c r="S10" s="17">
        <f t="shared" si="1"/>
        <v>1.9110157624501221E-2</v>
      </c>
    </row>
    <row r="11" spans="1:19" x14ac:dyDescent="0.25">
      <c r="A11" s="11"/>
      <c r="B11" s="12"/>
      <c r="C11" s="9" t="s">
        <v>87</v>
      </c>
      <c r="D11" s="9" t="s">
        <v>88</v>
      </c>
      <c r="E11" s="9" t="s">
        <v>88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13</v>
      </c>
      <c r="Q11">
        <f t="shared" si="0"/>
        <v>4.5</v>
      </c>
      <c r="R11" s="18">
        <f t="shared" si="2"/>
        <v>2.7654024216524221E-2</v>
      </c>
      <c r="S11" s="17">
        <f t="shared" si="1"/>
        <v>1.9110157624501221E-2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855</v>
      </c>
      <c r="H12" s="9" t="s">
        <v>17</v>
      </c>
      <c r="I12" s="3" t="s">
        <v>840</v>
      </c>
      <c r="J12" s="13" t="s">
        <v>856</v>
      </c>
      <c r="K12" s="14" t="s">
        <v>857</v>
      </c>
      <c r="L12" s="17">
        <f t="shared" si="3"/>
        <v>1.3321759259259269E-2</v>
      </c>
      <c r="M12">
        <f t="shared" si="4"/>
        <v>4</v>
      </c>
      <c r="O12">
        <v>10</v>
      </c>
      <c r="P12">
        <f>COUNTIF(M:M,"10")</f>
        <v>9</v>
      </c>
      <c r="Q12">
        <f t="shared" si="0"/>
        <v>4.5</v>
      </c>
      <c r="R12" s="18">
        <f t="shared" si="2"/>
        <v>3.5234053497942369E-2</v>
      </c>
      <c r="S12" s="17">
        <f t="shared" si="1"/>
        <v>1.9110157624501221E-2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858</v>
      </c>
      <c r="H13" s="9" t="s">
        <v>17</v>
      </c>
      <c r="I13" s="3" t="s">
        <v>840</v>
      </c>
      <c r="J13" s="13" t="s">
        <v>859</v>
      </c>
      <c r="K13" s="14" t="s">
        <v>860</v>
      </c>
      <c r="L13" s="17">
        <f t="shared" si="3"/>
        <v>2.0856481481481476E-2</v>
      </c>
      <c r="M13">
        <f t="shared" si="4"/>
        <v>4</v>
      </c>
      <c r="O13">
        <v>11</v>
      </c>
      <c r="P13">
        <f>COUNTIF(M:M,"11")</f>
        <v>6</v>
      </c>
      <c r="Q13">
        <f t="shared" si="0"/>
        <v>4.5</v>
      </c>
      <c r="R13" s="18">
        <f t="shared" si="2"/>
        <v>2.579282407407409E-2</v>
      </c>
      <c r="S13" s="17">
        <f t="shared" si="1"/>
        <v>1.9110157624501221E-2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861</v>
      </c>
      <c r="H14" s="9" t="s">
        <v>674</v>
      </c>
      <c r="I14" s="3" t="s">
        <v>840</v>
      </c>
      <c r="J14" s="13" t="s">
        <v>862</v>
      </c>
      <c r="K14" s="14" t="s">
        <v>1504</v>
      </c>
      <c r="L14" s="17">
        <f t="shared" si="3"/>
        <v>1.5335648148148251E-2</v>
      </c>
      <c r="M14">
        <f t="shared" si="4"/>
        <v>23</v>
      </c>
      <c r="O14">
        <v>12</v>
      </c>
      <c r="P14">
        <f>COUNTIF(M:M,"12")</f>
        <v>4</v>
      </c>
      <c r="Q14">
        <f t="shared" si="0"/>
        <v>4.5</v>
      </c>
      <c r="R14" s="18">
        <f t="shared" si="2"/>
        <v>1.9545717592592549E-2</v>
      </c>
      <c r="S14" s="17">
        <f t="shared" si="1"/>
        <v>1.9110157624501221E-2</v>
      </c>
    </row>
    <row r="15" spans="1:19" x14ac:dyDescent="0.25">
      <c r="A15" s="11"/>
      <c r="B15" s="12"/>
      <c r="C15" s="9" t="s">
        <v>100</v>
      </c>
      <c r="D15" s="9" t="s">
        <v>101</v>
      </c>
      <c r="E15" s="9" t="s">
        <v>101</v>
      </c>
      <c r="F15" s="9" t="s">
        <v>15</v>
      </c>
      <c r="G15" s="9" t="s">
        <v>863</v>
      </c>
      <c r="H15" s="9" t="s">
        <v>17</v>
      </c>
      <c r="I15" s="3" t="s">
        <v>840</v>
      </c>
      <c r="J15" s="13" t="s">
        <v>864</v>
      </c>
      <c r="K15" s="14" t="s">
        <v>865</v>
      </c>
      <c r="L15" s="17">
        <f t="shared" si="3"/>
        <v>2.2511574074074003E-2</v>
      </c>
      <c r="M15">
        <f t="shared" si="4"/>
        <v>13</v>
      </c>
      <c r="O15">
        <v>13</v>
      </c>
      <c r="P15">
        <f>COUNTIF(M:M,"13")</f>
        <v>9</v>
      </c>
      <c r="Q15">
        <f t="shared" si="0"/>
        <v>4.5</v>
      </c>
      <c r="R15" s="18">
        <f t="shared" si="2"/>
        <v>2.1611368312757191E-2</v>
      </c>
      <c r="S15" s="17">
        <f t="shared" si="1"/>
        <v>1.9110157624501221E-2</v>
      </c>
    </row>
    <row r="16" spans="1:19" x14ac:dyDescent="0.25">
      <c r="A16" s="11"/>
      <c r="B16" s="12"/>
      <c r="C16" s="9" t="s">
        <v>799</v>
      </c>
      <c r="D16" s="9" t="s">
        <v>800</v>
      </c>
      <c r="E16" s="9" t="s">
        <v>800</v>
      </c>
      <c r="F16" s="9" t="s">
        <v>15</v>
      </c>
      <c r="G16" s="9" t="s">
        <v>866</v>
      </c>
      <c r="H16" s="9" t="s">
        <v>17</v>
      </c>
      <c r="I16" s="3" t="s">
        <v>840</v>
      </c>
      <c r="J16" s="13" t="s">
        <v>867</v>
      </c>
      <c r="K16" s="14" t="s">
        <v>868</v>
      </c>
      <c r="L16" s="17">
        <f t="shared" si="3"/>
        <v>1.8923611111111072E-2</v>
      </c>
      <c r="M16">
        <f t="shared" si="4"/>
        <v>8</v>
      </c>
      <c r="O16">
        <v>14</v>
      </c>
      <c r="P16">
        <f>COUNTIF(M:M,"14")</f>
        <v>6</v>
      </c>
      <c r="Q16">
        <f t="shared" si="0"/>
        <v>4.5</v>
      </c>
      <c r="R16" s="18">
        <f t="shared" si="2"/>
        <v>2.902584876543211E-2</v>
      </c>
      <c r="S16" s="17">
        <f t="shared" si="1"/>
        <v>1.9110157624501221E-2</v>
      </c>
    </row>
    <row r="17" spans="1:19" x14ac:dyDescent="0.25">
      <c r="A17" s="11"/>
      <c r="B17" s="12"/>
      <c r="C17" s="9" t="s">
        <v>754</v>
      </c>
      <c r="D17" s="9" t="s">
        <v>755</v>
      </c>
      <c r="E17" s="9" t="s">
        <v>755</v>
      </c>
      <c r="F17" s="9" t="s">
        <v>15</v>
      </c>
      <c r="G17" s="9" t="s">
        <v>869</v>
      </c>
      <c r="H17" s="9" t="s">
        <v>17</v>
      </c>
      <c r="I17" s="3" t="s">
        <v>840</v>
      </c>
      <c r="J17" s="13" t="s">
        <v>870</v>
      </c>
      <c r="K17" s="14" t="s">
        <v>871</v>
      </c>
      <c r="L17" s="17">
        <f t="shared" si="3"/>
        <v>4.8032407407407385E-2</v>
      </c>
      <c r="M17">
        <f t="shared" si="4"/>
        <v>10</v>
      </c>
      <c r="O17">
        <v>15</v>
      </c>
      <c r="P17">
        <f>COUNTIF(M:M,"15")</f>
        <v>8</v>
      </c>
      <c r="Q17">
        <f t="shared" si="0"/>
        <v>4.5</v>
      </c>
      <c r="R17" s="18">
        <f t="shared" si="2"/>
        <v>1.9550057870370327E-2</v>
      </c>
      <c r="S17" s="17">
        <f t="shared" si="1"/>
        <v>1.9110157624501221E-2</v>
      </c>
    </row>
    <row r="18" spans="1:19" x14ac:dyDescent="0.25">
      <c r="A18" s="11"/>
      <c r="B18" s="12"/>
      <c r="C18" s="9" t="s">
        <v>108</v>
      </c>
      <c r="D18" s="9" t="s">
        <v>109</v>
      </c>
      <c r="E18" s="9" t="s">
        <v>109</v>
      </c>
      <c r="F18" s="9" t="s">
        <v>15</v>
      </c>
      <c r="G18" s="9" t="s">
        <v>872</v>
      </c>
      <c r="H18" s="9" t="s">
        <v>17</v>
      </c>
      <c r="I18" s="3" t="s">
        <v>840</v>
      </c>
      <c r="J18" s="13" t="s">
        <v>873</v>
      </c>
      <c r="K18" s="14" t="s">
        <v>874</v>
      </c>
      <c r="L18" s="17">
        <f t="shared" si="3"/>
        <v>1.8622685185185173E-2</v>
      </c>
      <c r="M18">
        <f t="shared" si="4"/>
        <v>15</v>
      </c>
      <c r="O18">
        <v>16</v>
      </c>
      <c r="P18">
        <f>COUNTIF(M:M,"16")</f>
        <v>0</v>
      </c>
      <c r="Q18">
        <f t="shared" si="0"/>
        <v>4.5</v>
      </c>
      <c r="R18" s="18">
        <v>0</v>
      </c>
      <c r="S18" s="17">
        <f t="shared" si="1"/>
        <v>1.9110157624501221E-2</v>
      </c>
    </row>
    <row r="19" spans="1:19" x14ac:dyDescent="0.25">
      <c r="A19" s="3" t="s">
        <v>121</v>
      </c>
      <c r="B19" s="9" t="s">
        <v>122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4.5</v>
      </c>
      <c r="R19" s="18">
        <f t="shared" si="2"/>
        <v>1.3142361111111167E-2</v>
      </c>
      <c r="S19" s="17">
        <f t="shared" si="1"/>
        <v>1.9110157624501221E-2</v>
      </c>
    </row>
    <row r="20" spans="1:19" x14ac:dyDescent="0.25">
      <c r="A20" s="11"/>
      <c r="B20" s="12"/>
      <c r="C20" s="9" t="s">
        <v>123</v>
      </c>
      <c r="D20" s="9" t="s">
        <v>124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4.5</v>
      </c>
      <c r="R20" s="18">
        <f t="shared" si="2"/>
        <v>1.7600308641975298E-2</v>
      </c>
      <c r="S20" s="17">
        <f t="shared" si="1"/>
        <v>1.9110157624501221E-2</v>
      </c>
    </row>
    <row r="21" spans="1:19" x14ac:dyDescent="0.25">
      <c r="A21" s="11"/>
      <c r="B21" s="12"/>
      <c r="C21" s="12"/>
      <c r="D21" s="12"/>
      <c r="E21" s="9" t="s">
        <v>124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0"/>
        <v>4.5</v>
      </c>
      <c r="R21" s="18">
        <f t="shared" si="2"/>
        <v>1.6875000000000046E-2</v>
      </c>
      <c r="S21" s="17">
        <f t="shared" si="1"/>
        <v>1.9110157624501221E-2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875</v>
      </c>
      <c r="H22" s="9" t="s">
        <v>126</v>
      </c>
      <c r="I22" s="3" t="s">
        <v>840</v>
      </c>
      <c r="J22" s="13" t="s">
        <v>876</v>
      </c>
      <c r="K22" s="14" t="s">
        <v>877</v>
      </c>
      <c r="L22" s="17">
        <f t="shared" si="3"/>
        <v>2.1956018518518521E-2</v>
      </c>
      <c r="O22">
        <v>20</v>
      </c>
      <c r="P22">
        <f>COUNTIF(M:M,"20")</f>
        <v>1</v>
      </c>
      <c r="Q22">
        <f t="shared" si="0"/>
        <v>4.5</v>
      </c>
      <c r="R22" s="18">
        <f t="shared" si="2"/>
        <v>1.4178240740740811E-2</v>
      </c>
      <c r="S22" s="17">
        <f t="shared" si="1"/>
        <v>1.9110157624501221E-2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878</v>
      </c>
      <c r="H23" s="9" t="s">
        <v>126</v>
      </c>
      <c r="I23" s="3" t="s">
        <v>840</v>
      </c>
      <c r="J23" s="13" t="s">
        <v>879</v>
      </c>
      <c r="K23" s="14" t="s">
        <v>880</v>
      </c>
      <c r="L23" s="17">
        <f t="shared" si="3"/>
        <v>1.5081018518518507E-2</v>
      </c>
      <c r="M23">
        <f t="shared" si="4"/>
        <v>6</v>
      </c>
      <c r="O23">
        <v>21</v>
      </c>
      <c r="P23">
        <f>COUNTIF(M:M,"21")</f>
        <v>3</v>
      </c>
      <c r="Q23">
        <f t="shared" si="0"/>
        <v>4.5</v>
      </c>
      <c r="R23" s="18">
        <f t="shared" si="2"/>
        <v>1.4656635802469231E-2</v>
      </c>
      <c r="S23" s="17">
        <f t="shared" si="1"/>
        <v>1.9110157624501221E-2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881</v>
      </c>
      <c r="H24" s="9" t="s">
        <v>126</v>
      </c>
      <c r="I24" s="3" t="s">
        <v>840</v>
      </c>
      <c r="J24" s="13" t="s">
        <v>882</v>
      </c>
      <c r="K24" s="14" t="s">
        <v>883</v>
      </c>
      <c r="L24" s="17">
        <f t="shared" si="3"/>
        <v>1.3969907407407445E-2</v>
      </c>
      <c r="M24">
        <f t="shared" si="4"/>
        <v>7</v>
      </c>
      <c r="O24">
        <v>22</v>
      </c>
      <c r="P24">
        <f>COUNTIF(M:M,"22")</f>
        <v>1</v>
      </c>
      <c r="Q24">
        <f t="shared" si="0"/>
        <v>4.5</v>
      </c>
      <c r="R24" s="18">
        <f t="shared" si="2"/>
        <v>1.7615740740740793E-2</v>
      </c>
      <c r="S24" s="17">
        <f t="shared" si="1"/>
        <v>1.9110157624501221E-2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884</v>
      </c>
      <c r="H25" s="9" t="s">
        <v>126</v>
      </c>
      <c r="I25" s="3" t="s">
        <v>840</v>
      </c>
      <c r="J25" s="13" t="s">
        <v>885</v>
      </c>
      <c r="K25" s="14" t="s">
        <v>886</v>
      </c>
      <c r="L25" s="17">
        <f t="shared" si="3"/>
        <v>4.2638888888888893E-2</v>
      </c>
      <c r="M25">
        <f t="shared" si="4"/>
        <v>10</v>
      </c>
      <c r="O25">
        <v>23</v>
      </c>
      <c r="P25">
        <f>COUNTIF(M:M,"23")</f>
        <v>4</v>
      </c>
      <c r="Q25">
        <f t="shared" si="0"/>
        <v>4.5</v>
      </c>
      <c r="R25" s="18">
        <f t="shared" si="2"/>
        <v>1.5138888888888896E-2</v>
      </c>
      <c r="S25" s="17">
        <f t="shared" si="1"/>
        <v>1.9110157624501221E-2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887</v>
      </c>
      <c r="H26" s="9" t="s">
        <v>126</v>
      </c>
      <c r="I26" s="3" t="s">
        <v>840</v>
      </c>
      <c r="J26" s="13" t="s">
        <v>888</v>
      </c>
      <c r="K26" s="14" t="s">
        <v>889</v>
      </c>
      <c r="L26" s="17">
        <f t="shared" si="3"/>
        <v>3.5648148148148151E-2</v>
      </c>
      <c r="M26">
        <f t="shared" si="4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890</v>
      </c>
      <c r="H27" s="9" t="s">
        <v>126</v>
      </c>
      <c r="I27" s="3" t="s">
        <v>840</v>
      </c>
      <c r="J27" s="13" t="s">
        <v>891</v>
      </c>
      <c r="K27" s="14" t="s">
        <v>892</v>
      </c>
      <c r="L27" s="17">
        <f t="shared" si="3"/>
        <v>1.7581018518518454E-2</v>
      </c>
      <c r="M27">
        <f t="shared" si="4"/>
        <v>13</v>
      </c>
      <c r="O27" t="s">
        <v>1690</v>
      </c>
      <c r="P27">
        <f>SUM(P2:P25)</f>
        <v>108</v>
      </c>
    </row>
    <row r="28" spans="1:19" x14ac:dyDescent="0.25">
      <c r="A28" s="11"/>
      <c r="B28" s="12"/>
      <c r="C28" s="12"/>
      <c r="D28" s="12"/>
      <c r="E28" s="12"/>
      <c r="F28" s="12"/>
      <c r="G28" s="9" t="s">
        <v>893</v>
      </c>
      <c r="H28" s="9" t="s">
        <v>126</v>
      </c>
      <c r="I28" s="3" t="s">
        <v>840</v>
      </c>
      <c r="J28" s="13" t="s">
        <v>894</v>
      </c>
      <c r="K28" s="14" t="s">
        <v>895</v>
      </c>
      <c r="L28" s="17">
        <f t="shared" si="3"/>
        <v>1.5312500000000062E-2</v>
      </c>
      <c r="M28">
        <f t="shared" si="4"/>
        <v>18</v>
      </c>
    </row>
    <row r="29" spans="1:19" x14ac:dyDescent="0.25">
      <c r="A29" s="11"/>
      <c r="B29" s="12"/>
      <c r="C29" s="12"/>
      <c r="D29" s="12"/>
      <c r="E29" s="12"/>
      <c r="F29" s="12"/>
      <c r="G29" s="9" t="s">
        <v>896</v>
      </c>
      <c r="H29" s="9" t="s">
        <v>126</v>
      </c>
      <c r="I29" s="3" t="s">
        <v>840</v>
      </c>
      <c r="J29" s="13" t="s">
        <v>897</v>
      </c>
      <c r="K29" s="14" t="s">
        <v>898</v>
      </c>
      <c r="L29" s="17">
        <f t="shared" si="3"/>
        <v>1.6261574074074137E-2</v>
      </c>
      <c r="M29">
        <f t="shared" si="4"/>
        <v>21</v>
      </c>
    </row>
    <row r="30" spans="1:19" x14ac:dyDescent="0.25">
      <c r="A30" s="11"/>
      <c r="B30" s="12"/>
      <c r="C30" s="12"/>
      <c r="D30" s="12"/>
      <c r="E30" s="9" t="s">
        <v>162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899</v>
      </c>
      <c r="H31" s="9" t="s">
        <v>164</v>
      </c>
      <c r="I31" s="3" t="s">
        <v>840</v>
      </c>
      <c r="J31" s="13" t="s">
        <v>900</v>
      </c>
      <c r="K31" s="14" t="s">
        <v>1505</v>
      </c>
      <c r="L31" s="17">
        <f t="shared" si="3"/>
        <v>1.0133217592592592</v>
      </c>
    </row>
    <row r="32" spans="1:19" x14ac:dyDescent="0.25">
      <c r="A32" s="11"/>
      <c r="B32" s="12"/>
      <c r="C32" s="12"/>
      <c r="D32" s="12"/>
      <c r="E32" s="12"/>
      <c r="F32" s="12"/>
      <c r="G32" s="9" t="s">
        <v>901</v>
      </c>
      <c r="H32" s="9" t="s">
        <v>164</v>
      </c>
      <c r="I32" s="3" t="s">
        <v>840</v>
      </c>
      <c r="J32" s="13" t="s">
        <v>902</v>
      </c>
      <c r="K32" s="14" t="s">
        <v>903</v>
      </c>
      <c r="L32" s="17">
        <f t="shared" si="3"/>
        <v>1.3969907407407417E-2</v>
      </c>
      <c r="M32">
        <f t="shared" si="4"/>
        <v>2</v>
      </c>
    </row>
    <row r="33" spans="1:13" x14ac:dyDescent="0.25">
      <c r="A33" s="11"/>
      <c r="B33" s="12"/>
      <c r="C33" s="12"/>
      <c r="D33" s="12"/>
      <c r="E33" s="12"/>
      <c r="F33" s="12"/>
      <c r="G33" s="9" t="s">
        <v>904</v>
      </c>
      <c r="H33" s="9" t="s">
        <v>164</v>
      </c>
      <c r="I33" s="3" t="s">
        <v>840</v>
      </c>
      <c r="J33" s="13" t="s">
        <v>905</v>
      </c>
      <c r="K33" s="14" t="s">
        <v>906</v>
      </c>
      <c r="L33" s="17">
        <f t="shared" si="3"/>
        <v>2.155092592592589E-2</v>
      </c>
      <c r="M33">
        <f t="shared" si="4"/>
        <v>9</v>
      </c>
    </row>
    <row r="34" spans="1:13" x14ac:dyDescent="0.25">
      <c r="A34" s="11"/>
      <c r="B34" s="12"/>
      <c r="C34" s="9" t="s">
        <v>170</v>
      </c>
      <c r="D34" s="9" t="s">
        <v>171</v>
      </c>
      <c r="E34" s="9" t="s">
        <v>171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907</v>
      </c>
      <c r="H35" s="9" t="s">
        <v>126</v>
      </c>
      <c r="I35" s="3" t="s">
        <v>840</v>
      </c>
      <c r="J35" s="13" t="s">
        <v>908</v>
      </c>
      <c r="K35" s="14" t="s">
        <v>909</v>
      </c>
      <c r="L35" s="17">
        <f t="shared" si="3"/>
        <v>1.5625E-2</v>
      </c>
      <c r="M35">
        <f t="shared" si="4"/>
        <v>9</v>
      </c>
    </row>
    <row r="36" spans="1:13" x14ac:dyDescent="0.25">
      <c r="A36" s="11"/>
      <c r="B36" s="12"/>
      <c r="C36" s="12"/>
      <c r="D36" s="12"/>
      <c r="E36" s="12"/>
      <c r="F36" s="12"/>
      <c r="G36" s="9" t="s">
        <v>910</v>
      </c>
      <c r="H36" s="9" t="s">
        <v>126</v>
      </c>
      <c r="I36" s="3" t="s">
        <v>840</v>
      </c>
      <c r="J36" s="13" t="s">
        <v>911</v>
      </c>
      <c r="K36" s="14" t="s">
        <v>912</v>
      </c>
      <c r="L36" s="17">
        <f t="shared" si="3"/>
        <v>2.0636574074074043E-2</v>
      </c>
      <c r="M36">
        <f t="shared" si="4"/>
        <v>13</v>
      </c>
    </row>
    <row r="37" spans="1:13" x14ac:dyDescent="0.25">
      <c r="A37" s="11"/>
      <c r="B37" s="12"/>
      <c r="C37" s="9" t="s">
        <v>184</v>
      </c>
      <c r="D37" s="9" t="s">
        <v>185</v>
      </c>
      <c r="E37" s="9" t="s">
        <v>186</v>
      </c>
      <c r="F37" s="9" t="s">
        <v>15</v>
      </c>
      <c r="G37" s="9" t="s">
        <v>913</v>
      </c>
      <c r="H37" s="9" t="s">
        <v>164</v>
      </c>
      <c r="I37" s="3" t="s">
        <v>840</v>
      </c>
      <c r="J37" s="13" t="s">
        <v>914</v>
      </c>
      <c r="K37" s="14" t="s">
        <v>915</v>
      </c>
      <c r="L37" s="17">
        <f t="shared" si="3"/>
        <v>2.828703703703711E-2</v>
      </c>
      <c r="M37">
        <f t="shared" si="4"/>
        <v>8</v>
      </c>
    </row>
    <row r="38" spans="1:13" x14ac:dyDescent="0.25">
      <c r="A38" s="11"/>
      <c r="B38" s="12"/>
      <c r="C38" s="9" t="s">
        <v>190</v>
      </c>
      <c r="D38" s="9" t="s">
        <v>191</v>
      </c>
      <c r="E38" s="9" t="s">
        <v>191</v>
      </c>
      <c r="F38" s="9" t="s">
        <v>15</v>
      </c>
      <c r="G38" s="9" t="s">
        <v>916</v>
      </c>
      <c r="H38" s="9" t="s">
        <v>126</v>
      </c>
      <c r="I38" s="3" t="s">
        <v>840</v>
      </c>
      <c r="J38" s="13" t="s">
        <v>917</v>
      </c>
      <c r="K38" s="14" t="s">
        <v>918</v>
      </c>
      <c r="L38" s="17">
        <f t="shared" si="3"/>
        <v>1.5173611111111082E-2</v>
      </c>
      <c r="M38">
        <f t="shared" si="4"/>
        <v>2</v>
      </c>
    </row>
    <row r="39" spans="1:13" x14ac:dyDescent="0.25">
      <c r="A39" s="11"/>
      <c r="B39" s="12"/>
      <c r="C39" s="9" t="s">
        <v>82</v>
      </c>
      <c r="D39" s="9" t="s">
        <v>83</v>
      </c>
      <c r="E39" s="9" t="s">
        <v>83</v>
      </c>
      <c r="F39" s="9" t="s">
        <v>15</v>
      </c>
      <c r="G39" s="9" t="s">
        <v>919</v>
      </c>
      <c r="H39" s="9" t="s">
        <v>126</v>
      </c>
      <c r="I39" s="3" t="s">
        <v>840</v>
      </c>
      <c r="J39" s="13" t="s">
        <v>920</v>
      </c>
      <c r="K39" s="14" t="s">
        <v>921</v>
      </c>
      <c r="L39" s="17">
        <f t="shared" si="3"/>
        <v>2.0266203703703689E-2</v>
      </c>
      <c r="M39">
        <f t="shared" si="4"/>
        <v>18</v>
      </c>
    </row>
    <row r="40" spans="1:13" x14ac:dyDescent="0.25">
      <c r="A40" s="11"/>
      <c r="B40" s="12"/>
      <c r="C40" s="9" t="s">
        <v>195</v>
      </c>
      <c r="D40" s="9" t="s">
        <v>196</v>
      </c>
      <c r="E40" s="10" t="s">
        <v>12</v>
      </c>
      <c r="F40" s="5"/>
      <c r="G40" s="5"/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9" t="s">
        <v>197</v>
      </c>
      <c r="F41" s="9" t="s">
        <v>15</v>
      </c>
      <c r="G41" s="9" t="s">
        <v>922</v>
      </c>
      <c r="H41" s="9" t="s">
        <v>164</v>
      </c>
      <c r="I41" s="3" t="s">
        <v>840</v>
      </c>
      <c r="J41" s="13" t="s">
        <v>923</v>
      </c>
      <c r="K41" s="14" t="s">
        <v>924</v>
      </c>
      <c r="L41" s="17">
        <f t="shared" si="3"/>
        <v>2.6701388888888844E-2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9" t="s">
        <v>196</v>
      </c>
      <c r="F42" s="9" t="s">
        <v>15</v>
      </c>
      <c r="G42" s="9" t="s">
        <v>925</v>
      </c>
      <c r="H42" s="9" t="s">
        <v>126</v>
      </c>
      <c r="I42" s="3" t="s">
        <v>840</v>
      </c>
      <c r="J42" s="13" t="s">
        <v>926</v>
      </c>
      <c r="K42" s="14" t="s">
        <v>927</v>
      </c>
      <c r="L42" s="17">
        <f t="shared" si="3"/>
        <v>1.6944444444444429E-2</v>
      </c>
      <c r="M42">
        <f t="shared" si="4"/>
        <v>9</v>
      </c>
    </row>
    <row r="43" spans="1:13" x14ac:dyDescent="0.25">
      <c r="A43" s="11"/>
      <c r="B43" s="12"/>
      <c r="C43" s="9" t="s">
        <v>87</v>
      </c>
      <c r="D43" s="9" t="s">
        <v>88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88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928</v>
      </c>
      <c r="H45" s="9" t="s">
        <v>126</v>
      </c>
      <c r="I45" s="3" t="s">
        <v>840</v>
      </c>
      <c r="J45" s="13" t="s">
        <v>929</v>
      </c>
      <c r="K45" s="14" t="s">
        <v>930</v>
      </c>
      <c r="L45" s="17">
        <f t="shared" si="3"/>
        <v>2.1539351851851851E-2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931</v>
      </c>
      <c r="H46" s="9" t="s">
        <v>126</v>
      </c>
      <c r="I46" s="3" t="s">
        <v>840</v>
      </c>
      <c r="J46" s="13" t="s">
        <v>932</v>
      </c>
      <c r="K46" s="14" t="s">
        <v>933</v>
      </c>
      <c r="L46" s="17">
        <f t="shared" si="3"/>
        <v>1.9375000000000031E-2</v>
      </c>
      <c r="M46">
        <f t="shared" si="4"/>
        <v>12</v>
      </c>
    </row>
    <row r="47" spans="1:13" x14ac:dyDescent="0.25">
      <c r="A47" s="11"/>
      <c r="B47" s="12"/>
      <c r="C47" s="12"/>
      <c r="D47" s="12"/>
      <c r="E47" s="9" t="s">
        <v>213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934</v>
      </c>
      <c r="H48" s="9" t="s">
        <v>126</v>
      </c>
      <c r="I48" s="3" t="s">
        <v>840</v>
      </c>
      <c r="J48" s="13" t="s">
        <v>935</v>
      </c>
      <c r="K48" s="14" t="s">
        <v>936</v>
      </c>
      <c r="L48" s="17">
        <f t="shared" si="3"/>
        <v>2.5983796296296324E-2</v>
      </c>
      <c r="M48">
        <f t="shared" si="4"/>
        <v>11</v>
      </c>
    </row>
    <row r="49" spans="1:13" x14ac:dyDescent="0.25">
      <c r="A49" s="11"/>
      <c r="B49" s="12"/>
      <c r="C49" s="12"/>
      <c r="D49" s="12"/>
      <c r="E49" s="12"/>
      <c r="F49" s="12"/>
      <c r="G49" s="9" t="s">
        <v>937</v>
      </c>
      <c r="H49" s="9" t="s">
        <v>126</v>
      </c>
      <c r="I49" s="3" t="s">
        <v>840</v>
      </c>
      <c r="J49" s="13" t="s">
        <v>938</v>
      </c>
      <c r="K49" s="14" t="s">
        <v>939</v>
      </c>
      <c r="L49" s="17">
        <f t="shared" si="3"/>
        <v>1.331018518518523E-2</v>
      </c>
      <c r="M49">
        <f t="shared" si="4"/>
        <v>17</v>
      </c>
    </row>
    <row r="50" spans="1:13" x14ac:dyDescent="0.25">
      <c r="A50" s="11"/>
      <c r="B50" s="12"/>
      <c r="C50" s="9" t="s">
        <v>549</v>
      </c>
      <c r="D50" s="9" t="s">
        <v>550</v>
      </c>
      <c r="E50" s="9" t="s">
        <v>550</v>
      </c>
      <c r="F50" s="9" t="s">
        <v>15</v>
      </c>
      <c r="G50" s="9" t="s">
        <v>940</v>
      </c>
      <c r="H50" s="9" t="s">
        <v>126</v>
      </c>
      <c r="I50" s="3" t="s">
        <v>840</v>
      </c>
      <c r="J50" s="13" t="s">
        <v>941</v>
      </c>
      <c r="K50" s="14" t="s">
        <v>942</v>
      </c>
      <c r="L50" s="17">
        <f t="shared" si="3"/>
        <v>1.3622685185185224E-2</v>
      </c>
      <c r="M50">
        <f t="shared" si="4"/>
        <v>6</v>
      </c>
    </row>
    <row r="51" spans="1:13" x14ac:dyDescent="0.25">
      <c r="A51" s="11"/>
      <c r="B51" s="12"/>
      <c r="C51" s="9" t="s">
        <v>229</v>
      </c>
      <c r="D51" s="9" t="s">
        <v>230</v>
      </c>
      <c r="E51" s="9" t="s">
        <v>230</v>
      </c>
      <c r="F51" s="9" t="s">
        <v>15</v>
      </c>
      <c r="G51" s="9" t="s">
        <v>943</v>
      </c>
      <c r="H51" s="9" t="s">
        <v>126</v>
      </c>
      <c r="I51" s="3" t="s">
        <v>840</v>
      </c>
      <c r="J51" s="13" t="s">
        <v>944</v>
      </c>
      <c r="K51" s="14" t="s">
        <v>945</v>
      </c>
      <c r="L51" s="17">
        <f t="shared" si="3"/>
        <v>2.0972222222222281E-2</v>
      </c>
      <c r="M51">
        <f t="shared" si="4"/>
        <v>19</v>
      </c>
    </row>
    <row r="52" spans="1:13" x14ac:dyDescent="0.25">
      <c r="A52" s="11"/>
      <c r="B52" s="12"/>
      <c r="C52" s="9" t="s">
        <v>946</v>
      </c>
      <c r="D52" s="9" t="s">
        <v>947</v>
      </c>
      <c r="E52" s="9" t="s">
        <v>947</v>
      </c>
      <c r="F52" s="9" t="s">
        <v>15</v>
      </c>
      <c r="G52" s="9" t="s">
        <v>948</v>
      </c>
      <c r="H52" s="9" t="s">
        <v>126</v>
      </c>
      <c r="I52" s="3" t="s">
        <v>840</v>
      </c>
      <c r="J52" s="13" t="s">
        <v>949</v>
      </c>
      <c r="K52" s="14" t="s">
        <v>950</v>
      </c>
      <c r="L52" s="17">
        <f t="shared" si="3"/>
        <v>1.7800925925925914E-2</v>
      </c>
      <c r="M52">
        <f t="shared" si="4"/>
        <v>6</v>
      </c>
    </row>
    <row r="53" spans="1:13" x14ac:dyDescent="0.25">
      <c r="A53" s="11"/>
      <c r="B53" s="12"/>
      <c r="C53" s="9" t="s">
        <v>951</v>
      </c>
      <c r="D53" s="9" t="s">
        <v>952</v>
      </c>
      <c r="E53" s="9" t="s">
        <v>952</v>
      </c>
      <c r="F53" s="9" t="s">
        <v>15</v>
      </c>
      <c r="G53" s="9" t="s">
        <v>953</v>
      </c>
      <c r="H53" s="9" t="s">
        <v>164</v>
      </c>
      <c r="I53" s="3" t="s">
        <v>840</v>
      </c>
      <c r="J53" s="13" t="s">
        <v>954</v>
      </c>
      <c r="K53" s="14" t="s">
        <v>955</v>
      </c>
      <c r="L53" s="17">
        <f t="shared" si="3"/>
        <v>2.0046296296296173E-2</v>
      </c>
      <c r="M53">
        <f t="shared" si="4"/>
        <v>15</v>
      </c>
    </row>
    <row r="54" spans="1:13" x14ac:dyDescent="0.25">
      <c r="A54" s="3" t="s">
        <v>234</v>
      </c>
      <c r="B54" s="9" t="s">
        <v>235</v>
      </c>
      <c r="C54" s="10" t="s">
        <v>12</v>
      </c>
      <c r="D54" s="5"/>
      <c r="E54" s="5"/>
      <c r="F54" s="5"/>
      <c r="G54" s="5"/>
      <c r="H54" s="5"/>
      <c r="I54" s="6"/>
      <c r="J54" s="7"/>
      <c r="K54" s="8"/>
    </row>
    <row r="55" spans="1:13" x14ac:dyDescent="0.25">
      <c r="A55" s="11"/>
      <c r="B55" s="12"/>
      <c r="C55" s="9" t="s">
        <v>236</v>
      </c>
      <c r="D55" s="9" t="s">
        <v>237</v>
      </c>
      <c r="E55" s="9" t="s">
        <v>237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956</v>
      </c>
      <c r="H56" s="9" t="s">
        <v>126</v>
      </c>
      <c r="I56" s="3" t="s">
        <v>840</v>
      </c>
      <c r="J56" s="13" t="s">
        <v>957</v>
      </c>
      <c r="K56" s="14" t="s">
        <v>958</v>
      </c>
      <c r="L56" s="17">
        <f t="shared" si="3"/>
        <v>1.3553240740740741E-2</v>
      </c>
      <c r="M56">
        <f t="shared" si="4"/>
        <v>5</v>
      </c>
    </row>
    <row r="57" spans="1:13" x14ac:dyDescent="0.25">
      <c r="A57" s="11"/>
      <c r="B57" s="12"/>
      <c r="C57" s="12"/>
      <c r="D57" s="12"/>
      <c r="E57" s="12"/>
      <c r="F57" s="12"/>
      <c r="G57" s="9" t="s">
        <v>959</v>
      </c>
      <c r="H57" s="9" t="s">
        <v>126</v>
      </c>
      <c r="I57" s="3" t="s">
        <v>840</v>
      </c>
      <c r="J57" s="13" t="s">
        <v>960</v>
      </c>
      <c r="K57" s="14" t="s">
        <v>961</v>
      </c>
      <c r="L57" s="17">
        <f t="shared" si="3"/>
        <v>1.6435185185185219E-2</v>
      </c>
      <c r="M57">
        <f t="shared" si="4"/>
        <v>8</v>
      </c>
    </row>
    <row r="58" spans="1:13" x14ac:dyDescent="0.25">
      <c r="A58" s="11"/>
      <c r="B58" s="12"/>
      <c r="C58" s="12"/>
      <c r="D58" s="12"/>
      <c r="E58" s="12"/>
      <c r="F58" s="12"/>
      <c r="G58" s="9" t="s">
        <v>962</v>
      </c>
      <c r="H58" s="9" t="s">
        <v>126</v>
      </c>
      <c r="I58" s="3" t="s">
        <v>840</v>
      </c>
      <c r="J58" s="13" t="s">
        <v>963</v>
      </c>
      <c r="K58" s="14" t="s">
        <v>964</v>
      </c>
      <c r="L58" s="17">
        <f t="shared" si="3"/>
        <v>3.2488425925925934E-2</v>
      </c>
      <c r="M58">
        <f t="shared" si="4"/>
        <v>13</v>
      </c>
    </row>
    <row r="59" spans="1:13" x14ac:dyDescent="0.25">
      <c r="A59" s="11"/>
      <c r="B59" s="12"/>
      <c r="C59" s="12"/>
      <c r="D59" s="12"/>
      <c r="E59" s="12"/>
      <c r="F59" s="12"/>
      <c r="G59" s="9" t="s">
        <v>965</v>
      </c>
      <c r="H59" s="9" t="s">
        <v>126</v>
      </c>
      <c r="I59" s="3" t="s">
        <v>840</v>
      </c>
      <c r="J59" s="13" t="s">
        <v>966</v>
      </c>
      <c r="K59" s="14" t="s">
        <v>967</v>
      </c>
      <c r="L59" s="17">
        <f t="shared" si="3"/>
        <v>1.3877314814814912E-2</v>
      </c>
      <c r="M59">
        <f t="shared" si="4"/>
        <v>17</v>
      </c>
    </row>
    <row r="60" spans="1:13" x14ac:dyDescent="0.25">
      <c r="A60" s="11"/>
      <c r="B60" s="12"/>
      <c r="C60" s="9" t="s">
        <v>123</v>
      </c>
      <c r="D60" s="9" t="s">
        <v>124</v>
      </c>
      <c r="E60" s="9" t="s">
        <v>124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968</v>
      </c>
      <c r="H61" s="9" t="s">
        <v>126</v>
      </c>
      <c r="I61" s="3" t="s">
        <v>840</v>
      </c>
      <c r="J61" s="13" t="s">
        <v>969</v>
      </c>
      <c r="K61" s="14" t="s">
        <v>970</v>
      </c>
      <c r="L61" s="17">
        <f t="shared" si="3"/>
        <v>1.273148148148151E-2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971</v>
      </c>
      <c r="H62" s="9" t="s">
        <v>126</v>
      </c>
      <c r="I62" s="3" t="s">
        <v>840</v>
      </c>
      <c r="J62" s="13" t="s">
        <v>972</v>
      </c>
      <c r="K62" s="14" t="s">
        <v>973</v>
      </c>
      <c r="L62" s="17">
        <f t="shared" si="3"/>
        <v>1.5300925925925912E-2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974</v>
      </c>
      <c r="H63" s="9" t="s">
        <v>126</v>
      </c>
      <c r="I63" s="3" t="s">
        <v>840</v>
      </c>
      <c r="J63" s="13" t="s">
        <v>975</v>
      </c>
      <c r="K63" s="14" t="s">
        <v>976</v>
      </c>
      <c r="L63" s="17">
        <f t="shared" si="3"/>
        <v>1.7175925925925872E-2</v>
      </c>
      <c r="M63">
        <f t="shared" si="4"/>
        <v>9</v>
      </c>
    </row>
    <row r="64" spans="1:13" x14ac:dyDescent="0.25">
      <c r="A64" s="11"/>
      <c r="B64" s="12"/>
      <c r="C64" s="12"/>
      <c r="D64" s="12"/>
      <c r="E64" s="12"/>
      <c r="F64" s="12"/>
      <c r="G64" s="9" t="s">
        <v>977</v>
      </c>
      <c r="H64" s="9" t="s">
        <v>126</v>
      </c>
      <c r="I64" s="3" t="s">
        <v>840</v>
      </c>
      <c r="J64" s="13" t="s">
        <v>978</v>
      </c>
      <c r="K64" s="14" t="s">
        <v>979</v>
      </c>
      <c r="L64" s="17">
        <f t="shared" si="3"/>
        <v>1.3148148148148187E-2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980</v>
      </c>
      <c r="H65" s="9" t="s">
        <v>126</v>
      </c>
      <c r="I65" s="3" t="s">
        <v>840</v>
      </c>
      <c r="J65" s="13" t="s">
        <v>981</v>
      </c>
      <c r="K65" s="14" t="s">
        <v>982</v>
      </c>
      <c r="L65" s="17">
        <f t="shared" si="3"/>
        <v>1.3078703703703676E-2</v>
      </c>
      <c r="M65">
        <f t="shared" si="4"/>
        <v>15</v>
      </c>
    </row>
    <row r="66" spans="1:13" x14ac:dyDescent="0.25">
      <c r="A66" s="11"/>
      <c r="B66" s="12"/>
      <c r="C66" s="12"/>
      <c r="D66" s="12"/>
      <c r="E66" s="12"/>
      <c r="F66" s="12"/>
      <c r="G66" s="9" t="s">
        <v>983</v>
      </c>
      <c r="H66" s="9" t="s">
        <v>126</v>
      </c>
      <c r="I66" s="3" t="s">
        <v>840</v>
      </c>
      <c r="J66" s="13" t="s">
        <v>984</v>
      </c>
      <c r="K66" s="14" t="s">
        <v>985</v>
      </c>
      <c r="L66" s="17">
        <f t="shared" si="3"/>
        <v>1.2384259259259234E-2</v>
      </c>
      <c r="M66">
        <f t="shared" si="4"/>
        <v>17</v>
      </c>
    </row>
    <row r="67" spans="1:13" x14ac:dyDescent="0.25">
      <c r="A67" s="11"/>
      <c r="B67" s="12"/>
      <c r="C67" s="12"/>
      <c r="D67" s="12"/>
      <c r="E67" s="12"/>
      <c r="F67" s="12"/>
      <c r="G67" s="9" t="s">
        <v>986</v>
      </c>
      <c r="H67" s="9" t="s">
        <v>126</v>
      </c>
      <c r="I67" s="3" t="s">
        <v>840</v>
      </c>
      <c r="J67" s="13" t="s">
        <v>987</v>
      </c>
      <c r="K67" s="14" t="s">
        <v>988</v>
      </c>
      <c r="L67" s="17">
        <f t="shared" ref="L67:L130" si="5">K67-J67</f>
        <v>1.4178240740740811E-2</v>
      </c>
      <c r="M67">
        <f t="shared" ref="M67:M130" si="6">HOUR(J67)</f>
        <v>20</v>
      </c>
    </row>
    <row r="68" spans="1:13" x14ac:dyDescent="0.25">
      <c r="A68" s="11"/>
      <c r="B68" s="12"/>
      <c r="C68" s="9" t="s">
        <v>170</v>
      </c>
      <c r="D68" s="9" t="s">
        <v>171</v>
      </c>
      <c r="E68" s="9" t="s">
        <v>171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989</v>
      </c>
      <c r="H69" s="9" t="s">
        <v>126</v>
      </c>
      <c r="I69" s="3" t="s">
        <v>840</v>
      </c>
      <c r="J69" s="13" t="s">
        <v>990</v>
      </c>
      <c r="K69" s="14" t="s">
        <v>991</v>
      </c>
      <c r="L69" s="17">
        <f t="shared" si="5"/>
        <v>1.067129629629629E-2</v>
      </c>
      <c r="M69">
        <f t="shared" si="6"/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992</v>
      </c>
      <c r="H70" s="9" t="s">
        <v>126</v>
      </c>
      <c r="I70" s="3" t="s">
        <v>840</v>
      </c>
      <c r="J70" s="13" t="s">
        <v>993</v>
      </c>
      <c r="K70" s="14" t="s">
        <v>994</v>
      </c>
      <c r="L70" s="17">
        <f t="shared" si="5"/>
        <v>1.4490740740740748E-2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995</v>
      </c>
      <c r="H71" s="9" t="s">
        <v>126</v>
      </c>
      <c r="I71" s="3" t="s">
        <v>840</v>
      </c>
      <c r="J71" s="13" t="s">
        <v>996</v>
      </c>
      <c r="K71" s="14" t="s">
        <v>997</v>
      </c>
      <c r="L71" s="17">
        <f t="shared" si="5"/>
        <v>3.5451388888888935E-2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998</v>
      </c>
      <c r="H72" s="9" t="s">
        <v>126</v>
      </c>
      <c r="I72" s="3" t="s">
        <v>840</v>
      </c>
      <c r="J72" s="13" t="s">
        <v>999</v>
      </c>
      <c r="K72" s="14" t="s">
        <v>1000</v>
      </c>
      <c r="L72" s="17">
        <f t="shared" si="5"/>
        <v>2.8460648148148138E-2</v>
      </c>
      <c r="M72">
        <f t="shared" si="6"/>
        <v>10</v>
      </c>
    </row>
    <row r="73" spans="1:13" x14ac:dyDescent="0.25">
      <c r="A73" s="11"/>
      <c r="B73" s="12"/>
      <c r="C73" s="12"/>
      <c r="D73" s="12"/>
      <c r="E73" s="12"/>
      <c r="F73" s="12"/>
      <c r="G73" s="9" t="s">
        <v>1001</v>
      </c>
      <c r="H73" s="9" t="s">
        <v>126</v>
      </c>
      <c r="I73" s="3" t="s">
        <v>840</v>
      </c>
      <c r="J73" s="13" t="s">
        <v>1002</v>
      </c>
      <c r="K73" s="14" t="s">
        <v>1003</v>
      </c>
      <c r="L73" s="17">
        <f t="shared" si="5"/>
        <v>2.3032407407407363E-2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1004</v>
      </c>
      <c r="H74" s="9" t="s">
        <v>126</v>
      </c>
      <c r="I74" s="3" t="s">
        <v>840</v>
      </c>
      <c r="J74" s="13" t="s">
        <v>1005</v>
      </c>
      <c r="K74" s="14" t="s">
        <v>1006</v>
      </c>
      <c r="L74" s="17">
        <f t="shared" si="5"/>
        <v>2.8194444444444522E-2</v>
      </c>
      <c r="M74">
        <f t="shared" si="6"/>
        <v>14</v>
      </c>
    </row>
    <row r="75" spans="1:13" x14ac:dyDescent="0.25">
      <c r="A75" s="11"/>
      <c r="B75" s="12"/>
      <c r="C75" s="9" t="s">
        <v>184</v>
      </c>
      <c r="D75" s="9" t="s">
        <v>185</v>
      </c>
      <c r="E75" s="10" t="s">
        <v>12</v>
      </c>
      <c r="F75" s="5"/>
      <c r="G75" s="5"/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9" t="s">
        <v>295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1007</v>
      </c>
      <c r="H77" s="9" t="s">
        <v>126</v>
      </c>
      <c r="I77" s="3" t="s">
        <v>840</v>
      </c>
      <c r="J77" s="13" t="s">
        <v>1008</v>
      </c>
      <c r="K77" s="14" t="s">
        <v>1009</v>
      </c>
      <c r="L77" s="17">
        <f t="shared" si="5"/>
        <v>1.7141203703703645E-2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1010</v>
      </c>
      <c r="H78" s="9" t="s">
        <v>126</v>
      </c>
      <c r="I78" s="3" t="s">
        <v>840</v>
      </c>
      <c r="J78" s="13" t="s">
        <v>1011</v>
      </c>
      <c r="K78" s="14" t="s">
        <v>1012</v>
      </c>
      <c r="L78" s="17">
        <f t="shared" si="5"/>
        <v>2.3356481481481506E-2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1013</v>
      </c>
      <c r="H79" s="9" t="s">
        <v>126</v>
      </c>
      <c r="I79" s="3" t="s">
        <v>840</v>
      </c>
      <c r="J79" s="13" t="s">
        <v>1014</v>
      </c>
      <c r="K79" s="14" t="s">
        <v>1015</v>
      </c>
      <c r="L79" s="17">
        <f t="shared" si="5"/>
        <v>4.0648148148148211E-2</v>
      </c>
      <c r="M79">
        <f t="shared" si="6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1016</v>
      </c>
      <c r="H80" s="9" t="s">
        <v>126</v>
      </c>
      <c r="I80" s="3" t="s">
        <v>840</v>
      </c>
      <c r="J80" s="13" t="s">
        <v>1017</v>
      </c>
      <c r="K80" s="14" t="s">
        <v>1018</v>
      </c>
      <c r="L80" s="17">
        <f t="shared" si="5"/>
        <v>2.9305555555555529E-2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1019</v>
      </c>
      <c r="H81" s="9" t="s">
        <v>126</v>
      </c>
      <c r="I81" s="3" t="s">
        <v>840</v>
      </c>
      <c r="J81" s="13" t="s">
        <v>1020</v>
      </c>
      <c r="K81" s="14" t="s">
        <v>1021</v>
      </c>
      <c r="L81" s="17">
        <f t="shared" si="5"/>
        <v>2.9374999999999984E-2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1022</v>
      </c>
      <c r="H82" s="9" t="s">
        <v>126</v>
      </c>
      <c r="I82" s="3" t="s">
        <v>840</v>
      </c>
      <c r="J82" s="13" t="s">
        <v>1023</v>
      </c>
      <c r="K82" s="14" t="s">
        <v>1024</v>
      </c>
      <c r="L82" s="17">
        <f t="shared" si="5"/>
        <v>2.634259259259264E-2</v>
      </c>
      <c r="M82">
        <f t="shared" si="6"/>
        <v>13</v>
      </c>
    </row>
    <row r="83" spans="1:13" x14ac:dyDescent="0.25">
      <c r="A83" s="11"/>
      <c r="B83" s="12"/>
      <c r="C83" s="12"/>
      <c r="D83" s="12"/>
      <c r="E83" s="9" t="s">
        <v>314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1025</v>
      </c>
      <c r="H84" s="9" t="s">
        <v>126</v>
      </c>
      <c r="I84" s="3" t="s">
        <v>840</v>
      </c>
      <c r="J84" s="13" t="s">
        <v>1026</v>
      </c>
      <c r="K84" s="14" t="s">
        <v>1027</v>
      </c>
      <c r="L84" s="17">
        <f t="shared" si="5"/>
        <v>1.4745370370370381E-2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1028</v>
      </c>
      <c r="H85" s="9" t="s">
        <v>126</v>
      </c>
      <c r="I85" s="3" t="s">
        <v>840</v>
      </c>
      <c r="J85" s="13" t="s">
        <v>1029</v>
      </c>
      <c r="K85" s="14" t="s">
        <v>1030</v>
      </c>
      <c r="L85" s="17">
        <f t="shared" si="5"/>
        <v>3.1782407407407398E-2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1031</v>
      </c>
      <c r="H86" s="9" t="s">
        <v>126</v>
      </c>
      <c r="I86" s="3" t="s">
        <v>840</v>
      </c>
      <c r="J86" s="13" t="s">
        <v>1032</v>
      </c>
      <c r="K86" s="14" t="s">
        <v>1033</v>
      </c>
      <c r="L86" s="17">
        <f t="shared" si="5"/>
        <v>2.1678240740740651E-2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1034</v>
      </c>
      <c r="H87" s="9" t="s">
        <v>126</v>
      </c>
      <c r="I87" s="3" t="s">
        <v>840</v>
      </c>
      <c r="J87" s="13" t="s">
        <v>1035</v>
      </c>
      <c r="K87" s="14" t="s">
        <v>1036</v>
      </c>
      <c r="L87" s="17">
        <f t="shared" si="5"/>
        <v>2.7337962962962981E-2</v>
      </c>
      <c r="M87">
        <f t="shared" si="6"/>
        <v>14</v>
      </c>
    </row>
    <row r="88" spans="1:13" x14ac:dyDescent="0.25">
      <c r="A88" s="11"/>
      <c r="B88" s="12"/>
      <c r="C88" s="12"/>
      <c r="D88" s="12"/>
      <c r="E88" s="12"/>
      <c r="F88" s="12"/>
      <c r="G88" s="9" t="s">
        <v>1037</v>
      </c>
      <c r="H88" s="9" t="s">
        <v>126</v>
      </c>
      <c r="I88" s="3" t="s">
        <v>840</v>
      </c>
      <c r="J88" s="13" t="s">
        <v>1038</v>
      </c>
      <c r="K88" s="14" t="s">
        <v>1039</v>
      </c>
      <c r="L88" s="17">
        <f t="shared" si="5"/>
        <v>1.6261574074074026E-2</v>
      </c>
      <c r="M88">
        <f t="shared" si="6"/>
        <v>15</v>
      </c>
    </row>
    <row r="89" spans="1:13" x14ac:dyDescent="0.25">
      <c r="A89" s="11"/>
      <c r="B89" s="12"/>
      <c r="C89" s="9" t="s">
        <v>195</v>
      </c>
      <c r="D89" s="9" t="s">
        <v>196</v>
      </c>
      <c r="E89" s="9" t="s">
        <v>196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1040</v>
      </c>
      <c r="H90" s="9" t="s">
        <v>126</v>
      </c>
      <c r="I90" s="3" t="s">
        <v>840</v>
      </c>
      <c r="J90" s="13" t="s">
        <v>1041</v>
      </c>
      <c r="K90" s="14" t="s">
        <v>1042</v>
      </c>
      <c r="L90" s="17">
        <f t="shared" si="5"/>
        <v>3.0219907407407431E-2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1043</v>
      </c>
      <c r="H91" s="9" t="s">
        <v>126</v>
      </c>
      <c r="I91" s="3" t="s">
        <v>840</v>
      </c>
      <c r="J91" s="13" t="s">
        <v>1044</v>
      </c>
      <c r="K91" s="14" t="s">
        <v>1045</v>
      </c>
      <c r="L91" s="17">
        <f t="shared" si="5"/>
        <v>3.2581018518518523E-2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1046</v>
      </c>
      <c r="H92" s="9" t="s">
        <v>126</v>
      </c>
      <c r="I92" s="3" t="s">
        <v>840</v>
      </c>
      <c r="J92" s="13" t="s">
        <v>1047</v>
      </c>
      <c r="K92" s="14" t="s">
        <v>1048</v>
      </c>
      <c r="L92" s="17">
        <f t="shared" si="5"/>
        <v>3.8287037037037008E-2</v>
      </c>
      <c r="M92">
        <f t="shared" si="6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1049</v>
      </c>
      <c r="H93" s="9" t="s">
        <v>126</v>
      </c>
      <c r="I93" s="3" t="s">
        <v>840</v>
      </c>
      <c r="J93" s="13" t="s">
        <v>1050</v>
      </c>
      <c r="K93" s="14" t="s">
        <v>1051</v>
      </c>
      <c r="L93" s="17">
        <f t="shared" si="5"/>
        <v>1.4976851851851936E-2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1052</v>
      </c>
      <c r="H94" s="9" t="s">
        <v>126</v>
      </c>
      <c r="I94" s="3" t="s">
        <v>840</v>
      </c>
      <c r="J94" s="13" t="s">
        <v>1053</v>
      </c>
      <c r="K94" s="14" t="s">
        <v>1054</v>
      </c>
      <c r="L94" s="17">
        <f t="shared" si="5"/>
        <v>2.878472222222217E-2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1055</v>
      </c>
      <c r="H95" s="9" t="s">
        <v>126</v>
      </c>
      <c r="I95" s="3" t="s">
        <v>840</v>
      </c>
      <c r="J95" s="13" t="s">
        <v>1056</v>
      </c>
      <c r="K95" s="14" t="s">
        <v>1057</v>
      </c>
      <c r="L95" s="17">
        <f t="shared" si="5"/>
        <v>3.1874999999999987E-2</v>
      </c>
      <c r="M95">
        <f t="shared" si="6"/>
        <v>14</v>
      </c>
    </row>
    <row r="96" spans="1:13" x14ac:dyDescent="0.25">
      <c r="A96" s="11"/>
      <c r="B96" s="12"/>
      <c r="C96" s="9" t="s">
        <v>87</v>
      </c>
      <c r="D96" s="9" t="s">
        <v>88</v>
      </c>
      <c r="E96" s="10" t="s">
        <v>12</v>
      </c>
      <c r="F96" s="5"/>
      <c r="G96" s="5"/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9" t="s">
        <v>88</v>
      </c>
      <c r="F97" s="9" t="s">
        <v>15</v>
      </c>
      <c r="G97" s="9" t="s">
        <v>1058</v>
      </c>
      <c r="H97" s="9" t="s">
        <v>126</v>
      </c>
      <c r="I97" s="3" t="s">
        <v>840</v>
      </c>
      <c r="J97" s="13" t="s">
        <v>1059</v>
      </c>
      <c r="K97" s="14" t="s">
        <v>1060</v>
      </c>
      <c r="L97" s="17">
        <f t="shared" si="5"/>
        <v>1.2060185185185188E-2</v>
      </c>
      <c r="M97">
        <f t="shared" si="6"/>
        <v>2</v>
      </c>
    </row>
    <row r="98" spans="1:13" x14ac:dyDescent="0.25">
      <c r="A98" s="11"/>
      <c r="B98" s="12"/>
      <c r="C98" s="12"/>
      <c r="D98" s="12"/>
      <c r="E98" s="9" t="s">
        <v>213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1061</v>
      </c>
      <c r="H99" s="9" t="s">
        <v>126</v>
      </c>
      <c r="I99" s="3" t="s">
        <v>840</v>
      </c>
      <c r="J99" s="13" t="s">
        <v>1062</v>
      </c>
      <c r="K99" s="14" t="s">
        <v>1063</v>
      </c>
      <c r="L99" s="17">
        <f t="shared" si="5"/>
        <v>2.7928240740740795E-2</v>
      </c>
      <c r="M99">
        <f t="shared" si="6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1064</v>
      </c>
      <c r="H100" s="9" t="s">
        <v>126</v>
      </c>
      <c r="I100" s="3" t="s">
        <v>840</v>
      </c>
      <c r="J100" s="13" t="s">
        <v>1065</v>
      </c>
      <c r="K100" s="14" t="s">
        <v>1066</v>
      </c>
      <c r="L100" s="17">
        <f t="shared" si="5"/>
        <v>3.4432870370370405E-2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1067</v>
      </c>
      <c r="H101" s="9" t="s">
        <v>126</v>
      </c>
      <c r="I101" s="3" t="s">
        <v>840</v>
      </c>
      <c r="J101" s="13" t="s">
        <v>1068</v>
      </c>
      <c r="K101" s="14" t="s">
        <v>1069</v>
      </c>
      <c r="L101" s="17">
        <f t="shared" si="5"/>
        <v>1.2210648148148318E-2</v>
      </c>
      <c r="M101">
        <f t="shared" si="6"/>
        <v>21</v>
      </c>
    </row>
    <row r="102" spans="1:13" x14ac:dyDescent="0.25">
      <c r="A102" s="11"/>
      <c r="B102" s="12"/>
      <c r="C102" s="9" t="s">
        <v>549</v>
      </c>
      <c r="D102" s="9" t="s">
        <v>550</v>
      </c>
      <c r="E102" s="9" t="s">
        <v>550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1070</v>
      </c>
      <c r="H103" s="9" t="s">
        <v>126</v>
      </c>
      <c r="I103" s="3" t="s">
        <v>840</v>
      </c>
      <c r="J103" s="13" t="s">
        <v>1071</v>
      </c>
      <c r="K103" s="14" t="s">
        <v>1072</v>
      </c>
      <c r="L103" s="17">
        <f t="shared" si="5"/>
        <v>1.3761574074074079E-2</v>
      </c>
      <c r="M103">
        <f t="shared" si="6"/>
        <v>3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1073</v>
      </c>
      <c r="H104" s="9" t="s">
        <v>126</v>
      </c>
      <c r="I104" s="3" t="s">
        <v>840</v>
      </c>
      <c r="J104" s="13" t="s">
        <v>1074</v>
      </c>
      <c r="K104" s="14" t="s">
        <v>1075</v>
      </c>
      <c r="L104" s="17">
        <f t="shared" si="5"/>
        <v>1.4236111111111116E-2</v>
      </c>
      <c r="M104">
        <f t="shared" si="6"/>
        <v>6</v>
      </c>
    </row>
    <row r="105" spans="1:13" x14ac:dyDescent="0.25">
      <c r="A105" s="11"/>
      <c r="B105" s="12"/>
      <c r="C105" s="9" t="s">
        <v>54</v>
      </c>
      <c r="D105" s="9" t="s">
        <v>55</v>
      </c>
      <c r="E105" s="10" t="s">
        <v>12</v>
      </c>
      <c r="F105" s="5"/>
      <c r="G105" s="5"/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9" t="s">
        <v>56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1076</v>
      </c>
      <c r="H107" s="9" t="s">
        <v>351</v>
      </c>
      <c r="I107" s="3" t="s">
        <v>840</v>
      </c>
      <c r="J107" s="13" t="s">
        <v>1077</v>
      </c>
      <c r="K107" s="14" t="s">
        <v>1078</v>
      </c>
      <c r="L107" s="17">
        <f t="shared" si="5"/>
        <v>1.431712962962961E-2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1079</v>
      </c>
      <c r="H108" s="9" t="s">
        <v>351</v>
      </c>
      <c r="I108" s="3" t="s">
        <v>840</v>
      </c>
      <c r="J108" s="13" t="s">
        <v>1080</v>
      </c>
      <c r="K108" s="14" t="s">
        <v>1081</v>
      </c>
      <c r="L108" s="17">
        <f t="shared" si="5"/>
        <v>3.0173611111111109E-2</v>
      </c>
      <c r="M108">
        <f t="shared" si="6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1082</v>
      </c>
      <c r="H109" s="9" t="s">
        <v>351</v>
      </c>
      <c r="I109" s="3" t="s">
        <v>840</v>
      </c>
      <c r="J109" s="13" t="s">
        <v>1083</v>
      </c>
      <c r="K109" s="14" t="s">
        <v>1084</v>
      </c>
      <c r="L109" s="17">
        <f t="shared" si="5"/>
        <v>1.5497685185185239E-2</v>
      </c>
      <c r="M109">
        <f t="shared" si="6"/>
        <v>21</v>
      </c>
    </row>
    <row r="110" spans="1:13" x14ac:dyDescent="0.25">
      <c r="A110" s="11"/>
      <c r="B110" s="12"/>
      <c r="C110" s="12"/>
      <c r="D110" s="12"/>
      <c r="E110" s="9" t="s">
        <v>55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1085</v>
      </c>
      <c r="H111" s="9" t="s">
        <v>351</v>
      </c>
      <c r="I111" s="3" t="s">
        <v>840</v>
      </c>
      <c r="J111" s="13" t="s">
        <v>1086</v>
      </c>
      <c r="K111" s="14" t="s">
        <v>1087</v>
      </c>
      <c r="L111" s="17">
        <f t="shared" si="5"/>
        <v>3.7384259259259256E-2</v>
      </c>
      <c r="M111">
        <f t="shared" si="6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1088</v>
      </c>
      <c r="H112" s="9" t="s">
        <v>351</v>
      </c>
      <c r="I112" s="3" t="s">
        <v>840</v>
      </c>
      <c r="J112" s="13" t="s">
        <v>1089</v>
      </c>
      <c r="K112" s="14" t="s">
        <v>1090</v>
      </c>
      <c r="L112" s="17">
        <f t="shared" si="5"/>
        <v>2.0509259259259283E-2</v>
      </c>
      <c r="M112">
        <f t="shared" si="6"/>
        <v>11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1091</v>
      </c>
      <c r="H113" s="9" t="s">
        <v>351</v>
      </c>
      <c r="I113" s="3" t="s">
        <v>840</v>
      </c>
      <c r="J113" s="13" t="s">
        <v>1092</v>
      </c>
      <c r="K113" s="14" t="s">
        <v>1093</v>
      </c>
      <c r="L113" s="17">
        <f t="shared" si="5"/>
        <v>2.3622685185185177E-2</v>
      </c>
      <c r="M113">
        <f t="shared" si="6"/>
        <v>15</v>
      </c>
    </row>
    <row r="114" spans="1:13" x14ac:dyDescent="0.25">
      <c r="A114" s="11"/>
      <c r="B114" s="12"/>
      <c r="C114" s="9" t="s">
        <v>1094</v>
      </c>
      <c r="D114" s="9" t="s">
        <v>1095</v>
      </c>
      <c r="E114" s="9" t="s">
        <v>1095</v>
      </c>
      <c r="F114" s="9" t="s">
        <v>15</v>
      </c>
      <c r="G114" s="9" t="s">
        <v>1096</v>
      </c>
      <c r="H114" s="9" t="s">
        <v>126</v>
      </c>
      <c r="I114" s="3" t="s">
        <v>840</v>
      </c>
      <c r="J114" s="13" t="s">
        <v>1097</v>
      </c>
      <c r="K114" s="14" t="s">
        <v>1098</v>
      </c>
      <c r="L114" s="17">
        <f t="shared" si="5"/>
        <v>1.5543981481481478E-2</v>
      </c>
      <c r="M114">
        <f t="shared" si="6"/>
        <v>4</v>
      </c>
    </row>
    <row r="115" spans="1:13" x14ac:dyDescent="0.25">
      <c r="A115" s="11"/>
      <c r="B115" s="12"/>
      <c r="C115" s="9" t="s">
        <v>229</v>
      </c>
      <c r="D115" s="9" t="s">
        <v>230</v>
      </c>
      <c r="E115" s="9" t="s">
        <v>230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1099</v>
      </c>
      <c r="H116" s="9" t="s">
        <v>126</v>
      </c>
      <c r="I116" s="3" t="s">
        <v>840</v>
      </c>
      <c r="J116" s="13" t="s">
        <v>1100</v>
      </c>
      <c r="K116" s="14" t="s">
        <v>1101</v>
      </c>
      <c r="L116" s="17">
        <f t="shared" si="5"/>
        <v>1.5347222222222179E-2</v>
      </c>
      <c r="M116">
        <f t="shared" si="6"/>
        <v>23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1102</v>
      </c>
      <c r="H117" s="9" t="s">
        <v>126</v>
      </c>
      <c r="I117" s="3" t="s">
        <v>840</v>
      </c>
      <c r="J117" s="13" t="s">
        <v>1103</v>
      </c>
      <c r="K117" s="14" t="s">
        <v>1104</v>
      </c>
      <c r="L117" s="17">
        <f t="shared" si="5"/>
        <v>2.9282407407407396E-2</v>
      </c>
      <c r="M117">
        <f t="shared" si="6"/>
        <v>14</v>
      </c>
    </row>
    <row r="118" spans="1:13" x14ac:dyDescent="0.25">
      <c r="A118" s="11"/>
      <c r="B118" s="12"/>
      <c r="C118" s="9" t="s">
        <v>754</v>
      </c>
      <c r="D118" s="9" t="s">
        <v>755</v>
      </c>
      <c r="E118" s="9" t="s">
        <v>755</v>
      </c>
      <c r="F118" s="9" t="s">
        <v>15</v>
      </c>
      <c r="G118" s="9" t="s">
        <v>1105</v>
      </c>
      <c r="H118" s="9" t="s">
        <v>126</v>
      </c>
      <c r="I118" s="3" t="s">
        <v>840</v>
      </c>
      <c r="J118" s="13" t="s">
        <v>1106</v>
      </c>
      <c r="K118" s="14" t="s">
        <v>1107</v>
      </c>
      <c r="L118" s="17">
        <f t="shared" si="5"/>
        <v>2.8680555555555598E-2</v>
      </c>
      <c r="M118">
        <f t="shared" si="6"/>
        <v>14</v>
      </c>
    </row>
    <row r="119" spans="1:13" x14ac:dyDescent="0.25">
      <c r="A119" s="11"/>
      <c r="B119" s="12"/>
      <c r="C119" s="9" t="s">
        <v>360</v>
      </c>
      <c r="D119" s="9" t="s">
        <v>361</v>
      </c>
      <c r="E119" s="9" t="s">
        <v>361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1108</v>
      </c>
      <c r="H120" s="9" t="s">
        <v>126</v>
      </c>
      <c r="I120" s="3" t="s">
        <v>840</v>
      </c>
      <c r="J120" s="13" t="s">
        <v>1109</v>
      </c>
      <c r="K120" s="14" t="s">
        <v>1110</v>
      </c>
      <c r="L120" s="17">
        <f t="shared" si="5"/>
        <v>1.5694444444444455E-2</v>
      </c>
      <c r="M120">
        <f t="shared" si="6"/>
        <v>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1111</v>
      </c>
      <c r="H121" s="9" t="s">
        <v>126</v>
      </c>
      <c r="I121" s="3" t="s">
        <v>840</v>
      </c>
      <c r="J121" s="13" t="s">
        <v>1112</v>
      </c>
      <c r="K121" s="14" t="s">
        <v>1113</v>
      </c>
      <c r="L121" s="17">
        <f t="shared" si="5"/>
        <v>1.5196759259259229E-2</v>
      </c>
      <c r="M121">
        <f t="shared" si="6"/>
        <v>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1114</v>
      </c>
      <c r="H122" s="9" t="s">
        <v>126</v>
      </c>
      <c r="I122" s="3" t="s">
        <v>840</v>
      </c>
      <c r="J122" s="13" t="s">
        <v>1115</v>
      </c>
      <c r="K122" s="14" t="s">
        <v>1116</v>
      </c>
      <c r="L122" s="17">
        <f t="shared" si="5"/>
        <v>1.9907407407407401E-2</v>
      </c>
      <c r="M122">
        <f t="shared" si="6"/>
        <v>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1117</v>
      </c>
      <c r="H123" s="9" t="s">
        <v>126</v>
      </c>
      <c r="I123" s="3" t="s">
        <v>840</v>
      </c>
      <c r="J123" s="13" t="s">
        <v>1118</v>
      </c>
      <c r="K123" s="14" t="s">
        <v>1506</v>
      </c>
      <c r="L123" s="17">
        <f t="shared" si="5"/>
        <v>1.5081018518518396E-2</v>
      </c>
      <c r="M123">
        <f t="shared" si="6"/>
        <v>23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1119</v>
      </c>
      <c r="H124" s="9" t="s">
        <v>126</v>
      </c>
      <c r="I124" s="3" t="s">
        <v>840</v>
      </c>
      <c r="J124" s="13" t="s">
        <v>1120</v>
      </c>
      <c r="K124" s="14" t="s">
        <v>1121</v>
      </c>
      <c r="L124" s="17">
        <f t="shared" si="5"/>
        <v>1.3784722222222268E-2</v>
      </c>
      <c r="M124">
        <f t="shared" si="6"/>
        <v>19</v>
      </c>
    </row>
    <row r="125" spans="1:13" x14ac:dyDescent="0.25">
      <c r="A125" s="3" t="s">
        <v>10</v>
      </c>
      <c r="B125" s="9" t="s">
        <v>11</v>
      </c>
      <c r="C125" s="10" t="s">
        <v>12</v>
      </c>
      <c r="D125" s="5"/>
      <c r="E125" s="5"/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9" t="s">
        <v>13</v>
      </c>
      <c r="D126" s="9" t="s">
        <v>14</v>
      </c>
      <c r="E126" s="9" t="s">
        <v>14</v>
      </c>
      <c r="F126" s="9" t="s">
        <v>15</v>
      </c>
      <c r="G126" s="9" t="s">
        <v>1122</v>
      </c>
      <c r="H126" s="9" t="s">
        <v>17</v>
      </c>
      <c r="I126" s="3" t="s">
        <v>840</v>
      </c>
      <c r="J126" s="13" t="s">
        <v>1123</v>
      </c>
      <c r="K126" s="14" t="s">
        <v>1124</v>
      </c>
      <c r="L126" s="17">
        <f t="shared" si="5"/>
        <v>1.5370370370370368E-2</v>
      </c>
      <c r="M126">
        <f t="shared" si="6"/>
        <v>7</v>
      </c>
    </row>
    <row r="127" spans="1:13" x14ac:dyDescent="0.25">
      <c r="A127" s="11"/>
      <c r="B127" s="12"/>
      <c r="C127" s="9" t="s">
        <v>36</v>
      </c>
      <c r="D127" s="9" t="s">
        <v>37</v>
      </c>
      <c r="E127" s="9" t="s">
        <v>37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1125</v>
      </c>
      <c r="H128" s="9" t="s">
        <v>17</v>
      </c>
      <c r="I128" s="3" t="s">
        <v>840</v>
      </c>
      <c r="J128" s="13" t="s">
        <v>1126</v>
      </c>
      <c r="K128" s="14" t="s">
        <v>1127</v>
      </c>
      <c r="L128" s="17">
        <f t="shared" si="5"/>
        <v>2.0416666666666639E-2</v>
      </c>
      <c r="M128">
        <f t="shared" si="6"/>
        <v>6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1128</v>
      </c>
      <c r="H129" s="9" t="s">
        <v>17</v>
      </c>
      <c r="I129" s="3" t="s">
        <v>840</v>
      </c>
      <c r="J129" s="13" t="s">
        <v>1129</v>
      </c>
      <c r="K129" s="14" t="s">
        <v>1130</v>
      </c>
      <c r="L129" s="17">
        <f t="shared" si="5"/>
        <v>3.7002314814814807E-2</v>
      </c>
      <c r="M129">
        <f t="shared" si="6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1131</v>
      </c>
      <c r="H130" s="9" t="s">
        <v>17</v>
      </c>
      <c r="I130" s="3" t="s">
        <v>840</v>
      </c>
      <c r="J130" s="13" t="s">
        <v>1132</v>
      </c>
      <c r="K130" s="14" t="s">
        <v>1133</v>
      </c>
      <c r="L130" s="17">
        <f t="shared" si="5"/>
        <v>1.5856481481481444E-2</v>
      </c>
      <c r="M130">
        <f t="shared" si="6"/>
        <v>13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1134</v>
      </c>
      <c r="H131" s="9" t="s">
        <v>17</v>
      </c>
      <c r="I131" s="3" t="s">
        <v>840</v>
      </c>
      <c r="J131" s="13" t="s">
        <v>1135</v>
      </c>
      <c r="K131" s="14" t="s">
        <v>1136</v>
      </c>
      <c r="L131" s="17">
        <f t="shared" ref="L131:L148" si="7">K131-J131</f>
        <v>1.6504629629629619E-2</v>
      </c>
      <c r="M131">
        <f t="shared" ref="M131:M148" si="8">HOUR(J131)</f>
        <v>15</v>
      </c>
    </row>
    <row r="132" spans="1:13" x14ac:dyDescent="0.25">
      <c r="A132" s="11"/>
      <c r="B132" s="12"/>
      <c r="C132" s="9" t="s">
        <v>44</v>
      </c>
      <c r="D132" s="9" t="s">
        <v>45</v>
      </c>
      <c r="E132" s="9" t="s">
        <v>45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1137</v>
      </c>
      <c r="H133" s="9" t="s">
        <v>17</v>
      </c>
      <c r="I133" s="3" t="s">
        <v>840</v>
      </c>
      <c r="J133" s="13" t="s">
        <v>1138</v>
      </c>
      <c r="K133" s="14" t="s">
        <v>1507</v>
      </c>
      <c r="L133" s="17">
        <f t="shared" si="7"/>
        <v>1.4791666666666758E-2</v>
      </c>
      <c r="M133">
        <f t="shared" si="8"/>
        <v>23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1139</v>
      </c>
      <c r="H134" s="9" t="s">
        <v>17</v>
      </c>
      <c r="I134" s="3" t="s">
        <v>840</v>
      </c>
      <c r="J134" s="13" t="s">
        <v>1140</v>
      </c>
      <c r="K134" s="14" t="s">
        <v>1141</v>
      </c>
      <c r="L134" s="17">
        <f t="shared" si="7"/>
        <v>2.8599537037037104E-2</v>
      </c>
      <c r="M134">
        <f t="shared" si="8"/>
        <v>13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1142</v>
      </c>
      <c r="H135" s="9" t="s">
        <v>17</v>
      </c>
      <c r="I135" s="3" t="s">
        <v>840</v>
      </c>
      <c r="J135" s="13" t="s">
        <v>1143</v>
      </c>
      <c r="K135" s="14" t="s">
        <v>1144</v>
      </c>
      <c r="L135" s="17">
        <f t="shared" si="7"/>
        <v>1.5868055555555594E-2</v>
      </c>
      <c r="M135">
        <f t="shared" si="8"/>
        <v>19</v>
      </c>
    </row>
    <row r="136" spans="1:13" x14ac:dyDescent="0.25">
      <c r="A136" s="11"/>
      <c r="B136" s="12"/>
      <c r="C136" s="9" t="s">
        <v>799</v>
      </c>
      <c r="D136" s="9" t="s">
        <v>800</v>
      </c>
      <c r="E136" s="9" t="s">
        <v>800</v>
      </c>
      <c r="F136" s="9" t="s">
        <v>15</v>
      </c>
      <c r="G136" s="9" t="s">
        <v>1145</v>
      </c>
      <c r="H136" s="9" t="s">
        <v>17</v>
      </c>
      <c r="I136" s="3" t="s">
        <v>840</v>
      </c>
      <c r="J136" s="13" t="s">
        <v>1146</v>
      </c>
      <c r="K136" s="14" t="s">
        <v>1147</v>
      </c>
      <c r="L136" s="17">
        <f t="shared" si="7"/>
        <v>1.5995370370370354E-2</v>
      </c>
      <c r="M136">
        <f t="shared" si="8"/>
        <v>7</v>
      </c>
    </row>
    <row r="137" spans="1:13" x14ac:dyDescent="0.25">
      <c r="A137" s="3" t="s">
        <v>810</v>
      </c>
      <c r="B137" s="9" t="s">
        <v>811</v>
      </c>
      <c r="C137" s="9" t="s">
        <v>1148</v>
      </c>
      <c r="D137" s="9" t="s">
        <v>1149</v>
      </c>
      <c r="E137" s="9" t="s">
        <v>1149</v>
      </c>
      <c r="F137" s="9" t="s">
        <v>814</v>
      </c>
      <c r="G137" s="9" t="s">
        <v>1150</v>
      </c>
      <c r="H137" s="9" t="s">
        <v>126</v>
      </c>
      <c r="I137" s="3" t="s">
        <v>840</v>
      </c>
      <c r="J137" s="13" t="s">
        <v>1151</v>
      </c>
      <c r="K137" s="14" t="s">
        <v>1152</v>
      </c>
      <c r="L137" s="17">
        <f t="shared" si="7"/>
        <v>4.3541666666666645E-2</v>
      </c>
      <c r="M137">
        <f t="shared" si="8"/>
        <v>10</v>
      </c>
    </row>
    <row r="138" spans="1:13" x14ac:dyDescent="0.25">
      <c r="A138" s="3" t="s">
        <v>368</v>
      </c>
      <c r="B138" s="9" t="s">
        <v>369</v>
      </c>
      <c r="C138" s="10" t="s">
        <v>12</v>
      </c>
      <c r="D138" s="5"/>
      <c r="E138" s="5"/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9" t="s">
        <v>1153</v>
      </c>
      <c r="D139" s="9" t="s">
        <v>1154</v>
      </c>
      <c r="E139" s="10" t="s">
        <v>12</v>
      </c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9" t="s">
        <v>1155</v>
      </c>
      <c r="F140" s="9" t="s">
        <v>15</v>
      </c>
      <c r="G140" s="9" t="s">
        <v>1156</v>
      </c>
      <c r="H140" s="9" t="s">
        <v>126</v>
      </c>
      <c r="I140" s="3" t="s">
        <v>840</v>
      </c>
      <c r="J140" s="13" t="s">
        <v>1157</v>
      </c>
      <c r="K140" s="14" t="s">
        <v>1158</v>
      </c>
      <c r="L140" s="17">
        <f t="shared" si="7"/>
        <v>2.8321759259259283E-2</v>
      </c>
      <c r="M140">
        <f t="shared" si="8"/>
        <v>9</v>
      </c>
    </row>
    <row r="141" spans="1:13" x14ac:dyDescent="0.25">
      <c r="A141" s="11"/>
      <c r="B141" s="12"/>
      <c r="C141" s="12"/>
      <c r="D141" s="12"/>
      <c r="E141" s="9" t="s">
        <v>1159</v>
      </c>
      <c r="F141" s="9" t="s">
        <v>15</v>
      </c>
      <c r="G141" s="9" t="s">
        <v>1160</v>
      </c>
      <c r="H141" s="9" t="s">
        <v>126</v>
      </c>
      <c r="I141" s="3" t="s">
        <v>840</v>
      </c>
      <c r="J141" s="13" t="s">
        <v>1161</v>
      </c>
      <c r="K141" s="14" t="s">
        <v>1162</v>
      </c>
      <c r="L141" s="17">
        <f t="shared" si="7"/>
        <v>1.7222222222222139E-2</v>
      </c>
      <c r="M141">
        <f t="shared" si="8"/>
        <v>18</v>
      </c>
    </row>
    <row r="142" spans="1:13" x14ac:dyDescent="0.25">
      <c r="A142" s="11"/>
      <c r="B142" s="12"/>
      <c r="C142" s="9" t="s">
        <v>827</v>
      </c>
      <c r="D142" s="9" t="s">
        <v>828</v>
      </c>
      <c r="E142" s="9" t="s">
        <v>829</v>
      </c>
      <c r="F142" s="9" t="s">
        <v>15</v>
      </c>
      <c r="G142" s="9" t="s">
        <v>1163</v>
      </c>
      <c r="H142" s="9" t="s">
        <v>126</v>
      </c>
      <c r="I142" s="3" t="s">
        <v>840</v>
      </c>
      <c r="J142" s="13" t="s">
        <v>1164</v>
      </c>
      <c r="K142" s="14" t="s">
        <v>1165</v>
      </c>
      <c r="L142" s="17">
        <f t="shared" si="7"/>
        <v>1.6006944444444393E-2</v>
      </c>
      <c r="M142">
        <f t="shared" si="8"/>
        <v>12</v>
      </c>
    </row>
    <row r="143" spans="1:13" x14ac:dyDescent="0.25">
      <c r="A143" s="11"/>
      <c r="B143" s="12"/>
      <c r="C143" s="9" t="s">
        <v>403</v>
      </c>
      <c r="D143" s="9" t="s">
        <v>404</v>
      </c>
      <c r="E143" s="9" t="s">
        <v>405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1166</v>
      </c>
      <c r="H144" s="9" t="s">
        <v>126</v>
      </c>
      <c r="I144" s="3" t="s">
        <v>840</v>
      </c>
      <c r="J144" s="13" t="s">
        <v>1167</v>
      </c>
      <c r="K144" s="14" t="s">
        <v>1168</v>
      </c>
      <c r="L144" s="17">
        <f t="shared" si="7"/>
        <v>1.5509259259259167E-2</v>
      </c>
      <c r="M144">
        <f t="shared" si="8"/>
        <v>13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1169</v>
      </c>
      <c r="H145" s="9" t="s">
        <v>126</v>
      </c>
      <c r="I145" s="3" t="s">
        <v>840</v>
      </c>
      <c r="J145" s="13" t="s">
        <v>1170</v>
      </c>
      <c r="K145" s="14" t="s">
        <v>1171</v>
      </c>
      <c r="L145" s="17">
        <f t="shared" si="7"/>
        <v>1.2997685185185293E-2</v>
      </c>
      <c r="M145">
        <f t="shared" si="8"/>
        <v>17</v>
      </c>
    </row>
    <row r="146" spans="1:13" x14ac:dyDescent="0.25">
      <c r="A146" s="3" t="s">
        <v>409</v>
      </c>
      <c r="B146" s="9" t="s">
        <v>410</v>
      </c>
      <c r="C146" s="10" t="s">
        <v>12</v>
      </c>
      <c r="D146" s="5"/>
      <c r="E146" s="5"/>
      <c r="F146" s="5"/>
      <c r="G146" s="5"/>
      <c r="H146" s="5"/>
      <c r="I146" s="6"/>
      <c r="J146" s="7"/>
      <c r="K146" s="8"/>
    </row>
    <row r="147" spans="1:13" x14ac:dyDescent="0.25">
      <c r="A147" s="11"/>
      <c r="B147" s="12"/>
      <c r="C147" s="9" t="s">
        <v>374</v>
      </c>
      <c r="D147" s="9" t="s">
        <v>375</v>
      </c>
      <c r="E147" s="9" t="s">
        <v>376</v>
      </c>
      <c r="F147" s="9" t="s">
        <v>15</v>
      </c>
      <c r="G147" s="9" t="s">
        <v>1172</v>
      </c>
      <c r="H147" s="9" t="s">
        <v>17</v>
      </c>
      <c r="I147" s="3" t="s">
        <v>840</v>
      </c>
      <c r="J147" s="13" t="s">
        <v>1173</v>
      </c>
      <c r="K147" s="14" t="s">
        <v>1174</v>
      </c>
      <c r="L147" s="17">
        <f t="shared" si="7"/>
        <v>1.7615740740740793E-2</v>
      </c>
      <c r="M147">
        <f t="shared" si="8"/>
        <v>22</v>
      </c>
    </row>
    <row r="148" spans="1:13" x14ac:dyDescent="0.25">
      <c r="A148" s="11"/>
      <c r="B148" s="11"/>
      <c r="C148" s="3" t="s">
        <v>417</v>
      </c>
      <c r="D148" s="3" t="s">
        <v>418</v>
      </c>
      <c r="E148" s="3" t="s">
        <v>419</v>
      </c>
      <c r="F148" s="3" t="s">
        <v>15</v>
      </c>
      <c r="G148" s="3" t="s">
        <v>1175</v>
      </c>
      <c r="H148" s="3" t="s">
        <v>17</v>
      </c>
      <c r="I148" s="3" t="s">
        <v>840</v>
      </c>
      <c r="J148" s="15" t="s">
        <v>1176</v>
      </c>
      <c r="K148" s="16" t="s">
        <v>1177</v>
      </c>
      <c r="L148" s="17">
        <f t="shared" si="7"/>
        <v>2.5254629629629544E-2</v>
      </c>
      <c r="M148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34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4.166666666666667</v>
      </c>
      <c r="R2" s="18">
        <v>0</v>
      </c>
      <c r="S2" s="17">
        <f>AVERAGEIF($R$2:$R$25, "&lt;&gt; 0")</f>
        <v>1.7181649497621718E-2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4.166666666666667</v>
      </c>
      <c r="R3" s="18">
        <v>0</v>
      </c>
      <c r="S3" s="17">
        <f t="shared" ref="S3:S25" si="1">AVERAGEIF($R$2:$R$25, "&lt;&gt; 0")</f>
        <v>1.7181649497621718E-2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4.166666666666667</v>
      </c>
      <c r="R4" s="18">
        <f t="shared" ref="R4:R25" si="2">AVERAGEIF(M:M,O4,L:L)</f>
        <v>1.3576388888888888E-2</v>
      </c>
      <c r="S4" s="17">
        <f t="shared" si="1"/>
        <v>1.7181649497621718E-2</v>
      </c>
    </row>
    <row r="5" spans="1:19" x14ac:dyDescent="0.25">
      <c r="A5" s="11"/>
      <c r="B5" s="12"/>
      <c r="C5" s="12"/>
      <c r="D5" s="12"/>
      <c r="E5" s="12"/>
      <c r="F5" s="12"/>
      <c r="G5" s="9" t="s">
        <v>1178</v>
      </c>
      <c r="H5" s="9" t="s">
        <v>17</v>
      </c>
      <c r="I5" s="3" t="s">
        <v>1179</v>
      </c>
      <c r="J5" s="13" t="s">
        <v>1180</v>
      </c>
      <c r="K5" s="14" t="s">
        <v>1181</v>
      </c>
      <c r="L5" s="17">
        <f t="shared" ref="L5:L65" si="3">K5-J5</f>
        <v>1.41782407407407E-2</v>
      </c>
      <c r="M5">
        <f t="shared" ref="M5:M65" si="4">HOUR(J5)</f>
        <v>6</v>
      </c>
      <c r="O5">
        <v>3</v>
      </c>
      <c r="P5">
        <f>COUNTIF(M:M,"3")</f>
        <v>3</v>
      </c>
      <c r="Q5">
        <f t="shared" si="0"/>
        <v>4.166666666666667</v>
      </c>
      <c r="R5" s="18">
        <f t="shared" si="2"/>
        <v>1.3591820987654315E-2</v>
      </c>
      <c r="S5" s="17">
        <f t="shared" si="1"/>
        <v>1.7181649497621718E-2</v>
      </c>
    </row>
    <row r="6" spans="1:19" x14ac:dyDescent="0.25">
      <c r="A6" s="11"/>
      <c r="B6" s="12"/>
      <c r="C6" s="12"/>
      <c r="D6" s="12"/>
      <c r="E6" s="12"/>
      <c r="F6" s="12"/>
      <c r="G6" s="9" t="s">
        <v>1182</v>
      </c>
      <c r="H6" s="9" t="s">
        <v>17</v>
      </c>
      <c r="I6" s="3" t="s">
        <v>1179</v>
      </c>
      <c r="J6" s="13" t="s">
        <v>1183</v>
      </c>
      <c r="K6" s="14" t="s">
        <v>1184</v>
      </c>
      <c r="L6" s="17">
        <f t="shared" si="3"/>
        <v>2.2893518518518507E-2</v>
      </c>
      <c r="M6">
        <f t="shared" si="4"/>
        <v>7</v>
      </c>
      <c r="O6">
        <v>4</v>
      </c>
      <c r="P6">
        <f>COUNTIF(M:M,"4")</f>
        <v>8</v>
      </c>
      <c r="Q6">
        <f t="shared" si="0"/>
        <v>4.166666666666667</v>
      </c>
      <c r="R6" s="18">
        <f t="shared" si="2"/>
        <v>1.5098379629629625E-2</v>
      </c>
      <c r="S6" s="17">
        <f t="shared" si="1"/>
        <v>1.7181649497621718E-2</v>
      </c>
    </row>
    <row r="7" spans="1:19" x14ac:dyDescent="0.25">
      <c r="A7" s="11"/>
      <c r="B7" s="12"/>
      <c r="C7" s="9" t="s">
        <v>36</v>
      </c>
      <c r="D7" s="9" t="s">
        <v>37</v>
      </c>
      <c r="E7" s="9" t="s">
        <v>37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0"/>
        <v>4.166666666666667</v>
      </c>
      <c r="R7" s="18">
        <f t="shared" si="2"/>
        <v>1.9794560185185196E-2</v>
      </c>
      <c r="S7" s="17">
        <f t="shared" si="1"/>
        <v>1.7181649497621718E-2</v>
      </c>
    </row>
    <row r="8" spans="1:19" x14ac:dyDescent="0.25">
      <c r="A8" s="11"/>
      <c r="B8" s="12"/>
      <c r="C8" s="12"/>
      <c r="D8" s="12"/>
      <c r="E8" s="12"/>
      <c r="F8" s="12"/>
      <c r="G8" s="9" t="s">
        <v>1185</v>
      </c>
      <c r="H8" s="9" t="s">
        <v>17</v>
      </c>
      <c r="I8" s="3" t="s">
        <v>1179</v>
      </c>
      <c r="J8" s="13" t="s">
        <v>1186</v>
      </c>
      <c r="K8" s="14" t="s">
        <v>1187</v>
      </c>
      <c r="L8" s="17">
        <f t="shared" si="3"/>
        <v>1.6863425925925934E-2</v>
      </c>
      <c r="M8">
        <f t="shared" si="4"/>
        <v>10</v>
      </c>
      <c r="O8">
        <v>6</v>
      </c>
      <c r="P8">
        <f>COUNTIF(M:M,"6")</f>
        <v>11</v>
      </c>
      <c r="Q8">
        <f t="shared" si="0"/>
        <v>4.166666666666667</v>
      </c>
      <c r="R8" s="18">
        <f t="shared" si="2"/>
        <v>1.7792508417508422E-2</v>
      </c>
      <c r="S8" s="17">
        <f t="shared" si="1"/>
        <v>1.7181649497621718E-2</v>
      </c>
    </row>
    <row r="9" spans="1:19" x14ac:dyDescent="0.25">
      <c r="A9" s="11"/>
      <c r="B9" s="12"/>
      <c r="C9" s="12"/>
      <c r="D9" s="12"/>
      <c r="E9" s="12"/>
      <c r="F9" s="12"/>
      <c r="G9" s="9" t="s">
        <v>1188</v>
      </c>
      <c r="H9" s="9" t="s">
        <v>17</v>
      </c>
      <c r="I9" s="3" t="s">
        <v>1179</v>
      </c>
      <c r="J9" s="13" t="s">
        <v>1189</v>
      </c>
      <c r="K9" s="14" t="s">
        <v>1190</v>
      </c>
      <c r="L9" s="17">
        <f t="shared" si="3"/>
        <v>2.3831018518518543E-2</v>
      </c>
      <c r="M9">
        <f t="shared" si="4"/>
        <v>12</v>
      </c>
      <c r="O9">
        <v>7</v>
      </c>
      <c r="P9">
        <f>COUNTIF(M:M,"7")</f>
        <v>7</v>
      </c>
      <c r="Q9">
        <f t="shared" si="0"/>
        <v>4.166666666666667</v>
      </c>
      <c r="R9" s="18">
        <f t="shared" si="2"/>
        <v>2.341931216931217E-2</v>
      </c>
      <c r="S9" s="17">
        <f t="shared" si="1"/>
        <v>1.7181649497621718E-2</v>
      </c>
    </row>
    <row r="10" spans="1:19" x14ac:dyDescent="0.25">
      <c r="A10" s="11"/>
      <c r="B10" s="12"/>
      <c r="C10" s="9" t="s">
        <v>1191</v>
      </c>
      <c r="D10" s="9" t="s">
        <v>1192</v>
      </c>
      <c r="E10" s="9" t="s">
        <v>1192</v>
      </c>
      <c r="F10" s="9" t="s">
        <v>15</v>
      </c>
      <c r="G10" s="9" t="s">
        <v>1193</v>
      </c>
      <c r="H10" s="9" t="s">
        <v>17</v>
      </c>
      <c r="I10" s="3" t="s">
        <v>1179</v>
      </c>
      <c r="J10" s="13" t="s">
        <v>1194</v>
      </c>
      <c r="K10" s="14" t="s">
        <v>1195</v>
      </c>
      <c r="L10" s="17">
        <f t="shared" si="3"/>
        <v>1.873842592592595E-2</v>
      </c>
      <c r="M10">
        <f t="shared" si="4"/>
        <v>11</v>
      </c>
      <c r="O10">
        <v>8</v>
      </c>
      <c r="P10">
        <f>COUNTIF(M:M,"8")</f>
        <v>6</v>
      </c>
      <c r="Q10">
        <f t="shared" si="0"/>
        <v>4.166666666666667</v>
      </c>
      <c r="R10" s="18">
        <f t="shared" si="2"/>
        <v>2.1529706790123476E-2</v>
      </c>
      <c r="S10" s="17">
        <f t="shared" si="1"/>
        <v>1.7181649497621718E-2</v>
      </c>
    </row>
    <row r="11" spans="1:19" x14ac:dyDescent="0.25">
      <c r="A11" s="11"/>
      <c r="B11" s="12"/>
      <c r="C11" s="9" t="s">
        <v>44</v>
      </c>
      <c r="D11" s="9" t="s">
        <v>45</v>
      </c>
      <c r="E11" s="9" t="s">
        <v>45</v>
      </c>
      <c r="F11" s="9" t="s">
        <v>15</v>
      </c>
      <c r="G11" s="9" t="s">
        <v>1196</v>
      </c>
      <c r="H11" s="9" t="s">
        <v>17</v>
      </c>
      <c r="I11" s="3" t="s">
        <v>1179</v>
      </c>
      <c r="J11" s="13" t="s">
        <v>1197</v>
      </c>
      <c r="K11" s="14" t="s">
        <v>1198</v>
      </c>
      <c r="L11" s="17">
        <f t="shared" si="3"/>
        <v>2.4999999999999911E-2</v>
      </c>
      <c r="M11">
        <f t="shared" si="4"/>
        <v>13</v>
      </c>
      <c r="O11">
        <v>9</v>
      </c>
      <c r="P11">
        <f>COUNTIF(M:M,"9")</f>
        <v>6</v>
      </c>
      <c r="Q11">
        <f t="shared" si="0"/>
        <v>4.166666666666667</v>
      </c>
      <c r="R11" s="18">
        <f t="shared" si="2"/>
        <v>1.6720679012345686E-2</v>
      </c>
      <c r="S11" s="17">
        <f t="shared" si="1"/>
        <v>1.7181649497621718E-2</v>
      </c>
    </row>
    <row r="12" spans="1:19" x14ac:dyDescent="0.25">
      <c r="A12" s="11"/>
      <c r="B12" s="12"/>
      <c r="C12" s="9" t="s">
        <v>754</v>
      </c>
      <c r="D12" s="9" t="s">
        <v>755</v>
      </c>
      <c r="E12" s="9" t="s">
        <v>755</v>
      </c>
      <c r="F12" s="9" t="s">
        <v>15</v>
      </c>
      <c r="G12" s="9" t="s">
        <v>1199</v>
      </c>
      <c r="H12" s="9" t="s">
        <v>17</v>
      </c>
      <c r="I12" s="3" t="s">
        <v>1179</v>
      </c>
      <c r="J12" s="13" t="s">
        <v>1200</v>
      </c>
      <c r="K12" s="14" t="s">
        <v>1201</v>
      </c>
      <c r="L12" s="17">
        <f t="shared" si="3"/>
        <v>1.5752314814814761E-2</v>
      </c>
      <c r="M12">
        <f t="shared" si="4"/>
        <v>13</v>
      </c>
      <c r="O12">
        <v>10</v>
      </c>
      <c r="P12">
        <f>COUNTIF(M:M,"10")</f>
        <v>12</v>
      </c>
      <c r="Q12">
        <f t="shared" si="0"/>
        <v>4.166666666666667</v>
      </c>
      <c r="R12" s="18">
        <f t="shared" si="2"/>
        <v>2.1567322530864214E-2</v>
      </c>
      <c r="S12" s="17">
        <f t="shared" si="1"/>
        <v>1.7181649497621718E-2</v>
      </c>
    </row>
    <row r="13" spans="1:19" x14ac:dyDescent="0.25">
      <c r="A13" s="11"/>
      <c r="B13" s="12"/>
      <c r="C13" s="9" t="s">
        <v>803</v>
      </c>
      <c r="D13" s="9" t="s">
        <v>804</v>
      </c>
      <c r="E13" s="9" t="s">
        <v>804</v>
      </c>
      <c r="F13" s="9" t="s">
        <v>15</v>
      </c>
      <c r="G13" s="9" t="s">
        <v>1202</v>
      </c>
      <c r="H13" s="9" t="s">
        <v>17</v>
      </c>
      <c r="I13" s="3" t="s">
        <v>1179</v>
      </c>
      <c r="J13" s="13" t="s">
        <v>1203</v>
      </c>
      <c r="K13" s="14" t="s">
        <v>1204</v>
      </c>
      <c r="L13" s="17">
        <f t="shared" si="3"/>
        <v>1.7974537037037108E-2</v>
      </c>
      <c r="M13">
        <f t="shared" si="4"/>
        <v>6</v>
      </c>
      <c r="O13">
        <v>11</v>
      </c>
      <c r="P13">
        <f>COUNTIF(M:M,"11")</f>
        <v>9</v>
      </c>
      <c r="Q13">
        <f t="shared" si="0"/>
        <v>4.166666666666667</v>
      </c>
      <c r="R13" s="18">
        <f t="shared" si="2"/>
        <v>2.0586419753086418E-2</v>
      </c>
      <c r="S13" s="17">
        <f t="shared" si="1"/>
        <v>1.7181649497621718E-2</v>
      </c>
    </row>
    <row r="14" spans="1:19" x14ac:dyDescent="0.25">
      <c r="A14" s="3" t="s">
        <v>66</v>
      </c>
      <c r="B14" s="9" t="s">
        <v>67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10</v>
      </c>
      <c r="Q14">
        <f t="shared" si="0"/>
        <v>4.166666666666667</v>
      </c>
      <c r="R14" s="18">
        <f t="shared" si="2"/>
        <v>1.8554398148148153E-2</v>
      </c>
      <c r="S14" s="17">
        <f t="shared" si="1"/>
        <v>1.7181649497621718E-2</v>
      </c>
    </row>
    <row r="15" spans="1:19" x14ac:dyDescent="0.25">
      <c r="A15" s="11"/>
      <c r="B15" s="12"/>
      <c r="C15" s="9" t="s">
        <v>13</v>
      </c>
      <c r="D15" s="9" t="s">
        <v>14</v>
      </c>
      <c r="E15" s="9" t="s">
        <v>14</v>
      </c>
      <c r="F15" s="9" t="s">
        <v>15</v>
      </c>
      <c r="G15" s="9" t="s">
        <v>1205</v>
      </c>
      <c r="H15" s="9" t="s">
        <v>17</v>
      </c>
      <c r="I15" s="3" t="s">
        <v>1179</v>
      </c>
      <c r="J15" s="13" t="s">
        <v>1206</v>
      </c>
      <c r="K15" s="14" t="s">
        <v>1207</v>
      </c>
      <c r="L15" s="17">
        <f t="shared" si="3"/>
        <v>1.7118055555555622E-2</v>
      </c>
      <c r="M15">
        <f t="shared" si="4"/>
        <v>11</v>
      </c>
      <c r="O15">
        <v>13</v>
      </c>
      <c r="P15">
        <f>COUNTIF(M:M,"13")</f>
        <v>10</v>
      </c>
      <c r="Q15">
        <f t="shared" si="0"/>
        <v>4.166666666666667</v>
      </c>
      <c r="R15" s="18">
        <f t="shared" si="2"/>
        <v>1.8840277777777768E-2</v>
      </c>
      <c r="S15" s="17">
        <f t="shared" si="1"/>
        <v>1.7181649497621718E-2</v>
      </c>
    </row>
    <row r="16" spans="1:19" x14ac:dyDescent="0.25">
      <c r="A16" s="11"/>
      <c r="B16" s="12"/>
      <c r="C16" s="9" t="s">
        <v>21</v>
      </c>
      <c r="D16" s="9" t="s">
        <v>22</v>
      </c>
      <c r="E16" s="9" t="s">
        <v>22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4.166666666666667</v>
      </c>
      <c r="R16" s="18">
        <f t="shared" si="2"/>
        <v>1.8874999999999996E-2</v>
      </c>
      <c r="S16" s="17">
        <f t="shared" si="1"/>
        <v>1.7181649497621718E-2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1208</v>
      </c>
      <c r="H17" s="9" t="s">
        <v>17</v>
      </c>
      <c r="I17" s="3" t="s">
        <v>1179</v>
      </c>
      <c r="J17" s="13" t="s">
        <v>1209</v>
      </c>
      <c r="K17" s="14" t="s">
        <v>75</v>
      </c>
      <c r="L17" s="17">
        <f t="shared" si="3"/>
        <v>1.778935185185182E-2</v>
      </c>
      <c r="M17">
        <f t="shared" si="4"/>
        <v>13</v>
      </c>
      <c r="O17">
        <v>15</v>
      </c>
      <c r="P17">
        <f>COUNTIF(M:M,"15")</f>
        <v>3</v>
      </c>
      <c r="Q17">
        <f t="shared" si="0"/>
        <v>4.166666666666667</v>
      </c>
      <c r="R17" s="18">
        <f t="shared" si="2"/>
        <v>1.4664351851851812E-2</v>
      </c>
      <c r="S17" s="17">
        <f t="shared" si="1"/>
        <v>1.7181649497621718E-2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1210</v>
      </c>
      <c r="H18" s="9" t="s">
        <v>17</v>
      </c>
      <c r="I18" s="3" t="s">
        <v>1179</v>
      </c>
      <c r="J18" s="13" t="s">
        <v>1211</v>
      </c>
      <c r="K18" s="14" t="s">
        <v>1212</v>
      </c>
      <c r="L18" s="17">
        <f t="shared" si="3"/>
        <v>1.6805555555555518E-2</v>
      </c>
      <c r="M18">
        <f t="shared" si="4"/>
        <v>15</v>
      </c>
      <c r="O18">
        <v>16</v>
      </c>
      <c r="P18">
        <f>COUNTIF(M:M,"16")</f>
        <v>0</v>
      </c>
      <c r="Q18">
        <f t="shared" si="0"/>
        <v>4.166666666666667</v>
      </c>
      <c r="R18" s="18">
        <v>0</v>
      </c>
      <c r="S18" s="17">
        <f t="shared" si="1"/>
        <v>1.7181649497621718E-2</v>
      </c>
    </row>
    <row r="19" spans="1:19" x14ac:dyDescent="0.25">
      <c r="A19" s="11"/>
      <c r="B19" s="12"/>
      <c r="C19" s="9" t="s">
        <v>36</v>
      </c>
      <c r="D19" s="9" t="s">
        <v>37</v>
      </c>
      <c r="E19" s="9" t="s">
        <v>37</v>
      </c>
      <c r="F19" s="9" t="s">
        <v>15</v>
      </c>
      <c r="G19" s="9" t="s">
        <v>1213</v>
      </c>
      <c r="H19" s="9" t="s">
        <v>17</v>
      </c>
      <c r="I19" s="3" t="s">
        <v>1179</v>
      </c>
      <c r="J19" s="13" t="s">
        <v>1214</v>
      </c>
      <c r="K19" s="14" t="s">
        <v>1215</v>
      </c>
      <c r="L19" s="17">
        <f t="shared" si="3"/>
        <v>3.2650462962962923E-2</v>
      </c>
      <c r="M19">
        <f t="shared" si="4"/>
        <v>7</v>
      </c>
      <c r="O19">
        <v>17</v>
      </c>
      <c r="P19">
        <f>COUNTIF(M:M,"17")</f>
        <v>0</v>
      </c>
      <c r="Q19">
        <f t="shared" si="0"/>
        <v>4.166666666666667</v>
      </c>
      <c r="R19" s="18">
        <v>0</v>
      </c>
      <c r="S19" s="17">
        <f t="shared" si="1"/>
        <v>1.7181649497621718E-2</v>
      </c>
    </row>
    <row r="20" spans="1:19" x14ac:dyDescent="0.25">
      <c r="A20" s="11"/>
      <c r="B20" s="12"/>
      <c r="C20" s="9" t="s">
        <v>82</v>
      </c>
      <c r="D20" s="9" t="s">
        <v>83</v>
      </c>
      <c r="E20" s="9" t="s">
        <v>83</v>
      </c>
      <c r="F20" s="9" t="s">
        <v>15</v>
      </c>
      <c r="G20" s="9" t="s">
        <v>1216</v>
      </c>
      <c r="H20" s="9" t="s">
        <v>17</v>
      </c>
      <c r="I20" s="3" t="s">
        <v>1179</v>
      </c>
      <c r="J20" s="13" t="s">
        <v>1217</v>
      </c>
      <c r="K20" s="14" t="s">
        <v>1218</v>
      </c>
      <c r="L20" s="17">
        <f t="shared" si="3"/>
        <v>3.6446759259259276E-2</v>
      </c>
      <c r="M20">
        <f t="shared" si="4"/>
        <v>8</v>
      </c>
      <c r="O20">
        <v>18</v>
      </c>
      <c r="P20">
        <f>COUNTIF(M:M,"18")</f>
        <v>0</v>
      </c>
      <c r="Q20">
        <f t="shared" si="0"/>
        <v>4.166666666666667</v>
      </c>
      <c r="R20" s="18">
        <v>0</v>
      </c>
      <c r="S20" s="17">
        <f t="shared" si="1"/>
        <v>1.7181649497621718E-2</v>
      </c>
    </row>
    <row r="21" spans="1:19" x14ac:dyDescent="0.25">
      <c r="A21" s="11"/>
      <c r="B21" s="12"/>
      <c r="C21" s="9" t="s">
        <v>1219</v>
      </c>
      <c r="D21" s="9" t="s">
        <v>1220</v>
      </c>
      <c r="E21" s="9" t="s">
        <v>1220</v>
      </c>
      <c r="F21" s="9" t="s">
        <v>15</v>
      </c>
      <c r="G21" s="9" t="s">
        <v>1221</v>
      </c>
      <c r="H21" s="9" t="s">
        <v>24</v>
      </c>
      <c r="I21" s="3" t="s">
        <v>1179</v>
      </c>
      <c r="J21" s="13" t="s">
        <v>1222</v>
      </c>
      <c r="K21" s="14" t="s">
        <v>1223</v>
      </c>
      <c r="L21" s="17">
        <f t="shared" si="3"/>
        <v>1.4988425925925919E-2</v>
      </c>
      <c r="M21">
        <f t="shared" si="4"/>
        <v>9</v>
      </c>
      <c r="O21">
        <v>19</v>
      </c>
      <c r="P21">
        <f>COUNTIF(M:M,"19")</f>
        <v>1</v>
      </c>
      <c r="Q21">
        <f t="shared" si="0"/>
        <v>4.166666666666667</v>
      </c>
      <c r="R21" s="18">
        <f t="shared" si="2"/>
        <v>1.5451388888888862E-2</v>
      </c>
      <c r="S21" s="17">
        <f t="shared" si="1"/>
        <v>1.7181649497621718E-2</v>
      </c>
    </row>
    <row r="22" spans="1:19" x14ac:dyDescent="0.25">
      <c r="A22" s="11"/>
      <c r="B22" s="12"/>
      <c r="C22" s="9" t="s">
        <v>100</v>
      </c>
      <c r="D22" s="9" t="s">
        <v>101</v>
      </c>
      <c r="E22" s="9" t="s">
        <v>101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4.166666666666667</v>
      </c>
      <c r="R22" s="18">
        <f t="shared" si="2"/>
        <v>1.6001157407407429E-2</v>
      </c>
      <c r="S22" s="17">
        <f t="shared" si="1"/>
        <v>1.7181649497621718E-2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1224</v>
      </c>
      <c r="H23" s="9" t="s">
        <v>17</v>
      </c>
      <c r="I23" s="3" t="s">
        <v>1179</v>
      </c>
      <c r="J23" s="13" t="s">
        <v>1225</v>
      </c>
      <c r="K23" s="14" t="s">
        <v>1226</v>
      </c>
      <c r="L23" s="17">
        <f t="shared" si="3"/>
        <v>1.5104166666666641E-2</v>
      </c>
      <c r="M23">
        <f t="shared" si="4"/>
        <v>7</v>
      </c>
      <c r="O23">
        <v>21</v>
      </c>
      <c r="P23">
        <f>COUNTIF(M:M,"21")</f>
        <v>0</v>
      </c>
      <c r="Q23">
        <f t="shared" si="0"/>
        <v>4.166666666666667</v>
      </c>
      <c r="R23" s="18">
        <v>0</v>
      </c>
      <c r="S23" s="17">
        <f t="shared" si="1"/>
        <v>1.7181649497621718E-2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1227</v>
      </c>
      <c r="H24" s="9" t="s">
        <v>17</v>
      </c>
      <c r="I24" s="3" t="s">
        <v>1179</v>
      </c>
      <c r="J24" s="13" t="s">
        <v>1228</v>
      </c>
      <c r="K24" s="14" t="s">
        <v>1229</v>
      </c>
      <c r="L24" s="17">
        <f t="shared" si="3"/>
        <v>1.4247685185185155E-2</v>
      </c>
      <c r="M24">
        <f t="shared" si="4"/>
        <v>13</v>
      </c>
      <c r="O24">
        <v>22</v>
      </c>
      <c r="P24">
        <f>COUNTIF(M:M,"22")</f>
        <v>1</v>
      </c>
      <c r="Q24">
        <f t="shared" si="0"/>
        <v>4.166666666666667</v>
      </c>
      <c r="R24" s="18">
        <f t="shared" si="2"/>
        <v>1.1782407407407325E-2</v>
      </c>
      <c r="S24" s="17">
        <f t="shared" si="1"/>
        <v>1.7181649497621718E-2</v>
      </c>
    </row>
    <row r="25" spans="1:19" x14ac:dyDescent="0.25">
      <c r="A25" s="11"/>
      <c r="B25" s="12"/>
      <c r="C25" s="9" t="s">
        <v>44</v>
      </c>
      <c r="D25" s="9" t="s">
        <v>45</v>
      </c>
      <c r="E25" s="9" t="s">
        <v>45</v>
      </c>
      <c r="F25" s="9" t="s">
        <v>15</v>
      </c>
      <c r="G25" s="9" t="s">
        <v>1230</v>
      </c>
      <c r="H25" s="9" t="s">
        <v>17</v>
      </c>
      <c r="I25" s="3" t="s">
        <v>1179</v>
      </c>
      <c r="J25" s="13" t="s">
        <v>1231</v>
      </c>
      <c r="K25" s="14" t="s">
        <v>1232</v>
      </c>
      <c r="L25" s="17">
        <f t="shared" si="3"/>
        <v>1.916666666666661E-2</v>
      </c>
      <c r="M25">
        <f t="shared" si="4"/>
        <v>10</v>
      </c>
      <c r="O25">
        <v>23</v>
      </c>
      <c r="P25">
        <f>COUNTIF(M:M,"23")</f>
        <v>1</v>
      </c>
      <c r="Q25">
        <f t="shared" si="0"/>
        <v>4.166666666666667</v>
      </c>
      <c r="R25" s="18">
        <f t="shared" si="2"/>
        <v>1.142361111111112E-2</v>
      </c>
      <c r="S25" s="17">
        <f t="shared" si="1"/>
        <v>1.7181649497621718E-2</v>
      </c>
    </row>
    <row r="26" spans="1:19" x14ac:dyDescent="0.25">
      <c r="A26" s="3" t="s">
        <v>121</v>
      </c>
      <c r="B26" s="9" t="s">
        <v>122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123</v>
      </c>
      <c r="D27" s="9" t="s">
        <v>124</v>
      </c>
      <c r="E27" s="10" t="s">
        <v>12</v>
      </c>
      <c r="F27" s="5"/>
      <c r="G27" s="5"/>
      <c r="H27" s="5"/>
      <c r="I27" s="6"/>
      <c r="J27" s="7"/>
      <c r="K27" s="8"/>
      <c r="O27" t="s">
        <v>1691</v>
      </c>
      <c r="P27">
        <f>SUM(P2:P25)</f>
        <v>100</v>
      </c>
    </row>
    <row r="28" spans="1:19" x14ac:dyDescent="0.25">
      <c r="A28" s="11"/>
      <c r="B28" s="12"/>
      <c r="C28" s="12"/>
      <c r="D28" s="12"/>
      <c r="E28" s="9" t="s">
        <v>124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1233</v>
      </c>
      <c r="H29" s="9" t="s">
        <v>126</v>
      </c>
      <c r="I29" s="3" t="s">
        <v>1179</v>
      </c>
      <c r="J29" s="13" t="s">
        <v>1234</v>
      </c>
      <c r="K29" s="14" t="s">
        <v>1235</v>
      </c>
      <c r="L29" s="17">
        <f t="shared" si="3"/>
        <v>3.979166666666667E-2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1236</v>
      </c>
      <c r="H30" s="9" t="s">
        <v>126</v>
      </c>
      <c r="I30" s="3" t="s">
        <v>1179</v>
      </c>
      <c r="J30" s="13" t="s">
        <v>1237</v>
      </c>
      <c r="K30" s="14" t="s">
        <v>1238</v>
      </c>
      <c r="L30" s="17">
        <f t="shared" si="3"/>
        <v>1.2650462962962933E-2</v>
      </c>
      <c r="M30">
        <f t="shared" si="4"/>
        <v>4</v>
      </c>
    </row>
    <row r="31" spans="1:19" x14ac:dyDescent="0.25">
      <c r="A31" s="11"/>
      <c r="B31" s="12"/>
      <c r="C31" s="12"/>
      <c r="D31" s="12"/>
      <c r="E31" s="12"/>
      <c r="F31" s="12"/>
      <c r="G31" s="9" t="s">
        <v>1239</v>
      </c>
      <c r="H31" s="9" t="s">
        <v>126</v>
      </c>
      <c r="I31" s="3" t="s">
        <v>1179</v>
      </c>
      <c r="J31" s="13" t="s">
        <v>1240</v>
      </c>
      <c r="K31" s="14" t="s">
        <v>1241</v>
      </c>
      <c r="L31" s="17">
        <f t="shared" si="3"/>
        <v>1.9328703703703737E-2</v>
      </c>
      <c r="M31">
        <f t="shared" si="4"/>
        <v>5</v>
      </c>
    </row>
    <row r="32" spans="1:19" x14ac:dyDescent="0.25">
      <c r="A32" s="11"/>
      <c r="B32" s="12"/>
      <c r="C32" s="12"/>
      <c r="D32" s="12"/>
      <c r="E32" s="12"/>
      <c r="F32" s="12"/>
      <c r="G32" s="9" t="s">
        <v>1242</v>
      </c>
      <c r="H32" s="9" t="s">
        <v>126</v>
      </c>
      <c r="I32" s="3" t="s">
        <v>1179</v>
      </c>
      <c r="J32" s="13" t="s">
        <v>1243</v>
      </c>
      <c r="K32" s="14" t="s">
        <v>1244</v>
      </c>
      <c r="L32" s="17">
        <f t="shared" si="3"/>
        <v>1.894675925925926E-2</v>
      </c>
      <c r="M32">
        <f t="shared" si="4"/>
        <v>6</v>
      </c>
    </row>
    <row r="33" spans="1:13" x14ac:dyDescent="0.25">
      <c r="A33" s="11"/>
      <c r="B33" s="12"/>
      <c r="C33" s="12"/>
      <c r="D33" s="12"/>
      <c r="E33" s="12"/>
      <c r="F33" s="12"/>
      <c r="G33" s="9" t="s">
        <v>1245</v>
      </c>
      <c r="H33" s="9" t="s">
        <v>126</v>
      </c>
      <c r="I33" s="3" t="s">
        <v>1179</v>
      </c>
      <c r="J33" s="13" t="s">
        <v>1246</v>
      </c>
      <c r="K33" s="14" t="s">
        <v>1247</v>
      </c>
      <c r="L33" s="17">
        <f t="shared" si="3"/>
        <v>2.1967592592592622E-2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1248</v>
      </c>
      <c r="H34" s="9" t="s">
        <v>126</v>
      </c>
      <c r="I34" s="3" t="s">
        <v>1179</v>
      </c>
      <c r="J34" s="13" t="s">
        <v>1249</v>
      </c>
      <c r="K34" s="14" t="s">
        <v>1250</v>
      </c>
      <c r="L34" s="17">
        <f t="shared" si="3"/>
        <v>1.6585648148148113E-2</v>
      </c>
      <c r="M34">
        <f t="shared" si="4"/>
        <v>9</v>
      </c>
    </row>
    <row r="35" spans="1:13" x14ac:dyDescent="0.25">
      <c r="A35" s="11"/>
      <c r="B35" s="12"/>
      <c r="C35" s="12"/>
      <c r="D35" s="12"/>
      <c r="E35" s="12"/>
      <c r="F35" s="12"/>
      <c r="G35" s="9" t="s">
        <v>1251</v>
      </c>
      <c r="H35" s="9" t="s">
        <v>126</v>
      </c>
      <c r="I35" s="3" t="s">
        <v>1179</v>
      </c>
      <c r="J35" s="13" t="s">
        <v>1252</v>
      </c>
      <c r="K35" s="14" t="s">
        <v>1253</v>
      </c>
      <c r="L35" s="17">
        <f t="shared" si="3"/>
        <v>1.5821759259259327E-2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1254</v>
      </c>
      <c r="H36" s="9" t="s">
        <v>126</v>
      </c>
      <c r="I36" s="3" t="s">
        <v>1179</v>
      </c>
      <c r="J36" s="13" t="s">
        <v>1255</v>
      </c>
      <c r="K36" s="14" t="s">
        <v>1256</v>
      </c>
      <c r="L36" s="17">
        <f t="shared" si="3"/>
        <v>2.2141203703703649E-2</v>
      </c>
      <c r="M36">
        <f t="shared" si="4"/>
        <v>12</v>
      </c>
    </row>
    <row r="37" spans="1:13" x14ac:dyDescent="0.25">
      <c r="A37" s="11"/>
      <c r="B37" s="12"/>
      <c r="C37" s="12"/>
      <c r="D37" s="12"/>
      <c r="E37" s="12"/>
      <c r="F37" s="12"/>
      <c r="G37" s="9" t="s">
        <v>1257</v>
      </c>
      <c r="H37" s="9" t="s">
        <v>126</v>
      </c>
      <c r="I37" s="3" t="s">
        <v>1179</v>
      </c>
      <c r="J37" s="13" t="s">
        <v>1258</v>
      </c>
      <c r="K37" s="14" t="s">
        <v>1259</v>
      </c>
      <c r="L37" s="17">
        <f t="shared" si="3"/>
        <v>2.082175925925922E-2</v>
      </c>
      <c r="M37">
        <f t="shared" si="4"/>
        <v>13</v>
      </c>
    </row>
    <row r="38" spans="1:13" x14ac:dyDescent="0.25">
      <c r="A38" s="11"/>
      <c r="B38" s="12"/>
      <c r="C38" s="12"/>
      <c r="D38" s="12"/>
      <c r="E38" s="12"/>
      <c r="F38" s="12"/>
      <c r="G38" s="9" t="s">
        <v>1260</v>
      </c>
      <c r="H38" s="9" t="s">
        <v>126</v>
      </c>
      <c r="I38" s="3" t="s">
        <v>1179</v>
      </c>
      <c r="J38" s="13" t="s">
        <v>1261</v>
      </c>
      <c r="K38" s="14" t="s">
        <v>1262</v>
      </c>
      <c r="L38" s="17">
        <f t="shared" si="3"/>
        <v>1.4571759259259354E-2</v>
      </c>
      <c r="M38">
        <f t="shared" si="4"/>
        <v>14</v>
      </c>
    </row>
    <row r="39" spans="1:13" x14ac:dyDescent="0.25">
      <c r="A39" s="11"/>
      <c r="B39" s="12"/>
      <c r="C39" s="12"/>
      <c r="D39" s="12"/>
      <c r="E39" s="9" t="s">
        <v>162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1263</v>
      </c>
      <c r="H40" s="9" t="s">
        <v>164</v>
      </c>
      <c r="I40" s="3" t="s">
        <v>1179</v>
      </c>
      <c r="J40" s="13" t="s">
        <v>1264</v>
      </c>
      <c r="K40" s="14" t="s">
        <v>174</v>
      </c>
      <c r="L40" s="17">
        <f t="shared" si="3"/>
        <v>1.6388888888888897E-2</v>
      </c>
      <c r="M40">
        <f t="shared" si="4"/>
        <v>4</v>
      </c>
    </row>
    <row r="41" spans="1:13" x14ac:dyDescent="0.25">
      <c r="A41" s="11"/>
      <c r="B41" s="12"/>
      <c r="C41" s="12"/>
      <c r="D41" s="12"/>
      <c r="E41" s="12"/>
      <c r="F41" s="12"/>
      <c r="G41" s="9" t="s">
        <v>1265</v>
      </c>
      <c r="H41" s="9" t="s">
        <v>164</v>
      </c>
      <c r="I41" s="3" t="s">
        <v>1179</v>
      </c>
      <c r="J41" s="13" t="s">
        <v>1266</v>
      </c>
      <c r="K41" s="14" t="s">
        <v>1267</v>
      </c>
      <c r="L41" s="17">
        <f t="shared" si="3"/>
        <v>1.142361111111112E-2</v>
      </c>
      <c r="M41">
        <f t="shared" si="4"/>
        <v>23</v>
      </c>
    </row>
    <row r="42" spans="1:13" x14ac:dyDescent="0.25">
      <c r="A42" s="11"/>
      <c r="B42" s="12"/>
      <c r="C42" s="12"/>
      <c r="D42" s="12"/>
      <c r="E42" s="12"/>
      <c r="F42" s="12"/>
      <c r="G42" s="9" t="s">
        <v>1268</v>
      </c>
      <c r="H42" s="9" t="s">
        <v>164</v>
      </c>
      <c r="I42" s="3" t="s">
        <v>1179</v>
      </c>
      <c r="J42" s="13" t="s">
        <v>1269</v>
      </c>
      <c r="K42" s="14" t="s">
        <v>1270</v>
      </c>
      <c r="L42" s="17">
        <f t="shared" si="3"/>
        <v>1.6111111111111132E-2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1271</v>
      </c>
      <c r="H43" s="9" t="s">
        <v>164</v>
      </c>
      <c r="I43" s="3" t="s">
        <v>1179</v>
      </c>
      <c r="J43" s="13" t="s">
        <v>1272</v>
      </c>
      <c r="K43" s="14" t="s">
        <v>1273</v>
      </c>
      <c r="L43" s="17">
        <f t="shared" si="3"/>
        <v>1.4826388888888875E-2</v>
      </c>
      <c r="M43">
        <f t="shared" si="4"/>
        <v>20</v>
      </c>
    </row>
    <row r="44" spans="1:13" x14ac:dyDescent="0.25">
      <c r="A44" s="11"/>
      <c r="B44" s="12"/>
      <c r="C44" s="9" t="s">
        <v>170</v>
      </c>
      <c r="D44" s="9" t="s">
        <v>171</v>
      </c>
      <c r="E44" s="9" t="s">
        <v>171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1274</v>
      </c>
      <c r="H45" s="9" t="s">
        <v>126</v>
      </c>
      <c r="I45" s="3" t="s">
        <v>1179</v>
      </c>
      <c r="J45" s="13" t="s">
        <v>1275</v>
      </c>
      <c r="K45" s="14" t="s">
        <v>1276</v>
      </c>
      <c r="L45" s="17">
        <f t="shared" si="3"/>
        <v>1.4641203703703726E-2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1277</v>
      </c>
      <c r="H46" s="9" t="s">
        <v>126</v>
      </c>
      <c r="I46" s="3" t="s">
        <v>1179</v>
      </c>
      <c r="J46" s="13" t="s">
        <v>1278</v>
      </c>
      <c r="K46" s="14" t="s">
        <v>1279</v>
      </c>
      <c r="L46" s="17">
        <f t="shared" si="3"/>
        <v>1.3472222222222274E-2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1280</v>
      </c>
      <c r="H47" s="9" t="s">
        <v>126</v>
      </c>
      <c r="I47" s="3" t="s">
        <v>1179</v>
      </c>
      <c r="J47" s="13" t="s">
        <v>1281</v>
      </c>
      <c r="K47" s="14" t="s">
        <v>1282</v>
      </c>
      <c r="L47" s="17">
        <f t="shared" si="3"/>
        <v>2.2523148148148098E-2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1283</v>
      </c>
      <c r="H48" s="9" t="s">
        <v>126</v>
      </c>
      <c r="I48" s="3" t="s">
        <v>1179</v>
      </c>
      <c r="J48" s="13" t="s">
        <v>1284</v>
      </c>
      <c r="K48" s="14" t="s">
        <v>1285</v>
      </c>
      <c r="L48" s="17">
        <f t="shared" si="3"/>
        <v>1.7106481481481417E-2</v>
      </c>
      <c r="M48">
        <f t="shared" si="4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1286</v>
      </c>
      <c r="H49" s="9" t="s">
        <v>126</v>
      </c>
      <c r="I49" s="3" t="s">
        <v>1179</v>
      </c>
      <c r="J49" s="13" t="s">
        <v>1287</v>
      </c>
      <c r="K49" s="14" t="s">
        <v>1288</v>
      </c>
      <c r="L49" s="17">
        <f t="shared" si="3"/>
        <v>1.9513888888888942E-2</v>
      </c>
      <c r="M49">
        <f t="shared" si="4"/>
        <v>13</v>
      </c>
    </row>
    <row r="50" spans="1:13" x14ac:dyDescent="0.25">
      <c r="A50" s="11"/>
      <c r="B50" s="12"/>
      <c r="C50" s="9" t="s">
        <v>184</v>
      </c>
      <c r="D50" s="9" t="s">
        <v>185</v>
      </c>
      <c r="E50" s="9" t="s">
        <v>186</v>
      </c>
      <c r="F50" s="9" t="s">
        <v>15</v>
      </c>
      <c r="G50" s="9" t="s">
        <v>1289</v>
      </c>
      <c r="H50" s="9" t="s">
        <v>164</v>
      </c>
      <c r="I50" s="3" t="s">
        <v>1179</v>
      </c>
      <c r="J50" s="13" t="s">
        <v>1290</v>
      </c>
      <c r="K50" s="14" t="s">
        <v>1291</v>
      </c>
      <c r="L50" s="17">
        <f t="shared" si="3"/>
        <v>2.6898148148148115E-2</v>
      </c>
      <c r="M50">
        <f t="shared" si="4"/>
        <v>11</v>
      </c>
    </row>
    <row r="51" spans="1:13" x14ac:dyDescent="0.25">
      <c r="A51" s="11"/>
      <c r="B51" s="12"/>
      <c r="C51" s="9" t="s">
        <v>190</v>
      </c>
      <c r="D51" s="9" t="s">
        <v>191</v>
      </c>
      <c r="E51" s="9" t="s">
        <v>191</v>
      </c>
      <c r="F51" s="9" t="s">
        <v>15</v>
      </c>
      <c r="G51" s="9" t="s">
        <v>1292</v>
      </c>
      <c r="H51" s="9" t="s">
        <v>126</v>
      </c>
      <c r="I51" s="3" t="s">
        <v>1179</v>
      </c>
      <c r="J51" s="13" t="s">
        <v>1293</v>
      </c>
      <c r="K51" s="14" t="s">
        <v>1294</v>
      </c>
      <c r="L51" s="17">
        <f t="shared" si="3"/>
        <v>1.3576388888888888E-2</v>
      </c>
      <c r="M51">
        <f t="shared" si="4"/>
        <v>2</v>
      </c>
    </row>
    <row r="52" spans="1:13" x14ac:dyDescent="0.25">
      <c r="A52" s="11"/>
      <c r="B52" s="12"/>
      <c r="C52" s="9" t="s">
        <v>195</v>
      </c>
      <c r="D52" s="9" t="s">
        <v>196</v>
      </c>
      <c r="E52" s="9" t="s">
        <v>197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1295</v>
      </c>
      <c r="H53" s="9" t="s">
        <v>164</v>
      </c>
      <c r="I53" s="3" t="s">
        <v>1179</v>
      </c>
      <c r="J53" s="13" t="s">
        <v>1296</v>
      </c>
      <c r="K53" s="14" t="s">
        <v>1297</v>
      </c>
      <c r="L53" s="17">
        <f t="shared" si="3"/>
        <v>2.3668981481481499E-2</v>
      </c>
      <c r="M53">
        <f t="shared" si="4"/>
        <v>8</v>
      </c>
    </row>
    <row r="54" spans="1:13" x14ac:dyDescent="0.25">
      <c r="A54" s="11"/>
      <c r="B54" s="12"/>
      <c r="C54" s="12"/>
      <c r="D54" s="12"/>
      <c r="E54" s="12"/>
      <c r="F54" s="12"/>
      <c r="G54" s="9" t="s">
        <v>1298</v>
      </c>
      <c r="H54" s="9" t="s">
        <v>164</v>
      </c>
      <c r="I54" s="3" t="s">
        <v>1179</v>
      </c>
      <c r="J54" s="13" t="s">
        <v>1299</v>
      </c>
      <c r="K54" s="14" t="s">
        <v>1300</v>
      </c>
      <c r="L54" s="17">
        <f t="shared" si="3"/>
        <v>2.7337962962962981E-2</v>
      </c>
      <c r="M54">
        <f t="shared" si="4"/>
        <v>13</v>
      </c>
    </row>
    <row r="55" spans="1:13" x14ac:dyDescent="0.25">
      <c r="A55" s="11"/>
      <c r="B55" s="12"/>
      <c r="C55" s="9" t="s">
        <v>87</v>
      </c>
      <c r="D55" s="9" t="s">
        <v>88</v>
      </c>
      <c r="E55" s="9" t="s">
        <v>88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1301</v>
      </c>
      <c r="H56" s="9" t="s">
        <v>126</v>
      </c>
      <c r="I56" s="3" t="s">
        <v>1179</v>
      </c>
      <c r="J56" s="13" t="s">
        <v>1302</v>
      </c>
      <c r="K56" s="14" t="s">
        <v>1303</v>
      </c>
      <c r="L56" s="17">
        <f t="shared" si="3"/>
        <v>4.2604166666666665E-2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1304</v>
      </c>
      <c r="H57" s="9" t="s">
        <v>126</v>
      </c>
      <c r="I57" s="3" t="s">
        <v>1179</v>
      </c>
      <c r="J57" s="13" t="s">
        <v>1305</v>
      </c>
      <c r="K57" s="14" t="s">
        <v>1306</v>
      </c>
      <c r="L57" s="17">
        <f t="shared" si="3"/>
        <v>3.0729166666666696E-2</v>
      </c>
      <c r="M57">
        <f t="shared" si="4"/>
        <v>12</v>
      </c>
    </row>
    <row r="58" spans="1:13" x14ac:dyDescent="0.25">
      <c r="A58" s="11"/>
      <c r="B58" s="12"/>
      <c r="C58" s="9" t="s">
        <v>92</v>
      </c>
      <c r="D58" s="9" t="s">
        <v>93</v>
      </c>
      <c r="E58" s="9" t="s">
        <v>93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1307</v>
      </c>
      <c r="H59" s="9" t="s">
        <v>126</v>
      </c>
      <c r="I59" s="3" t="s">
        <v>1179</v>
      </c>
      <c r="J59" s="13" t="s">
        <v>1308</v>
      </c>
      <c r="K59" s="14" t="s">
        <v>1309</v>
      </c>
      <c r="L59" s="17">
        <f t="shared" si="3"/>
        <v>1.6331018518518481E-2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1310</v>
      </c>
      <c r="H60" s="9" t="s">
        <v>126</v>
      </c>
      <c r="I60" s="3" t="s">
        <v>1179</v>
      </c>
      <c r="J60" s="13" t="s">
        <v>1311</v>
      </c>
      <c r="K60" s="14" t="s">
        <v>1312</v>
      </c>
      <c r="L60" s="17">
        <f t="shared" si="3"/>
        <v>1.7939814814814825E-2</v>
      </c>
      <c r="M60">
        <f t="shared" si="4"/>
        <v>11</v>
      </c>
    </row>
    <row r="61" spans="1:13" x14ac:dyDescent="0.25">
      <c r="A61" s="11"/>
      <c r="B61" s="12"/>
      <c r="C61" s="12"/>
      <c r="D61" s="12"/>
      <c r="E61" s="12"/>
      <c r="F61" s="12"/>
      <c r="G61" s="9" t="s">
        <v>1313</v>
      </c>
      <c r="H61" s="9" t="s">
        <v>126</v>
      </c>
      <c r="I61" s="3" t="s">
        <v>1179</v>
      </c>
      <c r="J61" s="13" t="s">
        <v>1314</v>
      </c>
      <c r="K61" s="14" t="s">
        <v>1315</v>
      </c>
      <c r="L61" s="17">
        <f t="shared" si="3"/>
        <v>2.1273148148148069E-2</v>
      </c>
      <c r="M61">
        <f t="shared" si="4"/>
        <v>14</v>
      </c>
    </row>
    <row r="62" spans="1:13" x14ac:dyDescent="0.25">
      <c r="A62" s="11"/>
      <c r="B62" s="12"/>
      <c r="C62" s="9" t="s">
        <v>229</v>
      </c>
      <c r="D62" s="9" t="s">
        <v>230</v>
      </c>
      <c r="E62" s="9" t="s">
        <v>230</v>
      </c>
      <c r="F62" s="9" t="s">
        <v>15</v>
      </c>
      <c r="G62" s="9" t="s">
        <v>1316</v>
      </c>
      <c r="H62" s="9" t="s">
        <v>126</v>
      </c>
      <c r="I62" s="3" t="s">
        <v>1179</v>
      </c>
      <c r="J62" s="13" t="s">
        <v>1317</v>
      </c>
      <c r="K62" s="14" t="s">
        <v>1318</v>
      </c>
      <c r="L62" s="17">
        <f t="shared" si="3"/>
        <v>2.6805555555555555E-2</v>
      </c>
      <c r="M62">
        <f t="shared" si="4"/>
        <v>5</v>
      </c>
    </row>
    <row r="63" spans="1:13" x14ac:dyDescent="0.25">
      <c r="A63" s="11"/>
      <c r="B63" s="12"/>
      <c r="C63" s="9" t="s">
        <v>566</v>
      </c>
      <c r="D63" s="9" t="s">
        <v>567</v>
      </c>
      <c r="E63" s="9" t="s">
        <v>567</v>
      </c>
      <c r="F63" s="9" t="s">
        <v>15</v>
      </c>
      <c r="G63" s="9" t="s">
        <v>1319</v>
      </c>
      <c r="H63" s="9" t="s">
        <v>126</v>
      </c>
      <c r="I63" s="3" t="s">
        <v>1179</v>
      </c>
      <c r="J63" s="13" t="s">
        <v>1320</v>
      </c>
      <c r="K63" s="14" t="s">
        <v>1508</v>
      </c>
      <c r="L63" s="17">
        <f t="shared" si="3"/>
        <v>1.0133101851851851</v>
      </c>
    </row>
    <row r="64" spans="1:13" x14ac:dyDescent="0.25">
      <c r="A64" s="11"/>
      <c r="B64" s="12"/>
      <c r="C64" s="9" t="s">
        <v>360</v>
      </c>
      <c r="D64" s="9" t="s">
        <v>361</v>
      </c>
      <c r="E64" s="9" t="s">
        <v>361</v>
      </c>
      <c r="F64" s="9" t="s">
        <v>15</v>
      </c>
      <c r="G64" s="9" t="s">
        <v>1321</v>
      </c>
      <c r="H64" s="9" t="s">
        <v>126</v>
      </c>
      <c r="I64" s="3" t="s">
        <v>1179</v>
      </c>
      <c r="J64" s="13" t="s">
        <v>1322</v>
      </c>
      <c r="K64" s="14" t="s">
        <v>1323</v>
      </c>
      <c r="L64" s="17">
        <f t="shared" si="3"/>
        <v>2.4652777777777801E-2</v>
      </c>
      <c r="M64">
        <f t="shared" si="4"/>
        <v>7</v>
      </c>
    </row>
    <row r="65" spans="1:13" x14ac:dyDescent="0.25">
      <c r="A65" s="11"/>
      <c r="B65" s="12"/>
      <c r="C65" s="9" t="s">
        <v>951</v>
      </c>
      <c r="D65" s="9" t="s">
        <v>952</v>
      </c>
      <c r="E65" s="9" t="s">
        <v>952</v>
      </c>
      <c r="F65" s="9" t="s">
        <v>15</v>
      </c>
      <c r="G65" s="9" t="s">
        <v>1324</v>
      </c>
      <c r="H65" s="9" t="s">
        <v>164</v>
      </c>
      <c r="I65" s="3" t="s">
        <v>1179</v>
      </c>
      <c r="J65" s="13" t="s">
        <v>1325</v>
      </c>
      <c r="K65" s="14" t="s">
        <v>1326</v>
      </c>
      <c r="L65" s="17">
        <f t="shared" si="3"/>
        <v>1.9999999999999962E-2</v>
      </c>
      <c r="M65">
        <f t="shared" si="4"/>
        <v>11</v>
      </c>
    </row>
    <row r="66" spans="1:13" x14ac:dyDescent="0.25">
      <c r="A66" s="3" t="s">
        <v>234</v>
      </c>
      <c r="B66" s="9" t="s">
        <v>235</v>
      </c>
      <c r="C66" s="10" t="s">
        <v>12</v>
      </c>
      <c r="D66" s="5"/>
      <c r="E66" s="5"/>
      <c r="F66" s="5"/>
      <c r="G66" s="5"/>
      <c r="H66" s="5"/>
      <c r="I66" s="6"/>
      <c r="J66" s="7"/>
      <c r="K66" s="8"/>
    </row>
    <row r="67" spans="1:13" x14ac:dyDescent="0.25">
      <c r="A67" s="11"/>
      <c r="B67" s="12"/>
      <c r="C67" s="9" t="s">
        <v>236</v>
      </c>
      <c r="D67" s="9" t="s">
        <v>237</v>
      </c>
      <c r="E67" s="9" t="s">
        <v>237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1327</v>
      </c>
      <c r="H68" s="9" t="s">
        <v>126</v>
      </c>
      <c r="I68" s="3" t="s">
        <v>1179</v>
      </c>
      <c r="J68" s="13" t="s">
        <v>1328</v>
      </c>
      <c r="K68" s="14" t="s">
        <v>1329</v>
      </c>
      <c r="L68" s="17">
        <f t="shared" ref="L68:L130" si="5">K68-J68</f>
        <v>1.4178240740740755E-2</v>
      </c>
      <c r="M68">
        <f t="shared" ref="M68:M130" si="6">HOUR(J68)</f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1330</v>
      </c>
      <c r="H69" s="9" t="s">
        <v>126</v>
      </c>
      <c r="I69" s="3" t="s">
        <v>1179</v>
      </c>
      <c r="J69" s="13" t="s">
        <v>1331</v>
      </c>
      <c r="K69" s="14" t="s">
        <v>1332</v>
      </c>
      <c r="L69" s="17">
        <f t="shared" si="5"/>
        <v>1.3900462962962962E-2</v>
      </c>
      <c r="M69">
        <f t="shared" si="6"/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1333</v>
      </c>
      <c r="H70" s="9" t="s">
        <v>126</v>
      </c>
      <c r="I70" s="3" t="s">
        <v>1179</v>
      </c>
      <c r="J70" s="13" t="s">
        <v>1334</v>
      </c>
      <c r="K70" s="14" t="s">
        <v>1335</v>
      </c>
      <c r="L70" s="17">
        <f t="shared" si="5"/>
        <v>1.2245370370370434E-2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1336</v>
      </c>
      <c r="H71" s="9" t="s">
        <v>126</v>
      </c>
      <c r="I71" s="3" t="s">
        <v>1179</v>
      </c>
      <c r="J71" s="13" t="s">
        <v>1020</v>
      </c>
      <c r="K71" s="14" t="s">
        <v>1337</v>
      </c>
      <c r="L71" s="17">
        <f t="shared" si="5"/>
        <v>2.0196759259259234E-2</v>
      </c>
      <c r="M71">
        <f t="shared" si="6"/>
        <v>10</v>
      </c>
    </row>
    <row r="72" spans="1:13" x14ac:dyDescent="0.25">
      <c r="A72" s="11"/>
      <c r="B72" s="12"/>
      <c r="C72" s="9" t="s">
        <v>123</v>
      </c>
      <c r="D72" s="9" t="s">
        <v>124</v>
      </c>
      <c r="E72" s="9" t="s">
        <v>124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1338</v>
      </c>
      <c r="H73" s="9" t="s">
        <v>126</v>
      </c>
      <c r="I73" s="3" t="s">
        <v>1179</v>
      </c>
      <c r="J73" s="13" t="s">
        <v>1339</v>
      </c>
      <c r="K73" s="14" t="s">
        <v>1340</v>
      </c>
      <c r="L73" s="17">
        <f t="shared" si="5"/>
        <v>1.4166666666666661E-2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1341</v>
      </c>
      <c r="H74" s="9" t="s">
        <v>126</v>
      </c>
      <c r="I74" s="3" t="s">
        <v>1179</v>
      </c>
      <c r="J74" s="13" t="s">
        <v>1342</v>
      </c>
      <c r="K74" s="14" t="s">
        <v>1343</v>
      </c>
      <c r="L74" s="17">
        <f t="shared" si="5"/>
        <v>1.5266203703703685E-2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1344</v>
      </c>
      <c r="H75" s="9" t="s">
        <v>126</v>
      </c>
      <c r="I75" s="3" t="s">
        <v>1179</v>
      </c>
      <c r="J75" s="13" t="s">
        <v>1345</v>
      </c>
      <c r="K75" s="14" t="s">
        <v>1346</v>
      </c>
      <c r="L75" s="17">
        <f t="shared" si="5"/>
        <v>1.4155092592592622E-2</v>
      </c>
      <c r="M75">
        <f t="shared" si="6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1347</v>
      </c>
      <c r="H76" s="9" t="s">
        <v>126</v>
      </c>
      <c r="I76" s="3" t="s">
        <v>1179</v>
      </c>
      <c r="J76" s="13" t="s">
        <v>1348</v>
      </c>
      <c r="K76" s="14" t="s">
        <v>1349</v>
      </c>
      <c r="L76" s="17">
        <f t="shared" si="5"/>
        <v>1.3576388888888902E-2</v>
      </c>
      <c r="M76">
        <f t="shared" si="6"/>
        <v>12</v>
      </c>
    </row>
    <row r="77" spans="1:13" x14ac:dyDescent="0.25">
      <c r="A77" s="11"/>
      <c r="B77" s="12"/>
      <c r="C77" s="9" t="s">
        <v>170</v>
      </c>
      <c r="D77" s="9" t="s">
        <v>171</v>
      </c>
      <c r="E77" s="9" t="s">
        <v>171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1350</v>
      </c>
      <c r="H78" s="9" t="s">
        <v>126</v>
      </c>
      <c r="I78" s="3" t="s">
        <v>1179</v>
      </c>
      <c r="J78" s="13" t="s">
        <v>1351</v>
      </c>
      <c r="K78" s="14" t="s">
        <v>1352</v>
      </c>
      <c r="L78" s="17">
        <f t="shared" si="5"/>
        <v>1.4548611111111082E-2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1353</v>
      </c>
      <c r="H79" s="9" t="s">
        <v>126</v>
      </c>
      <c r="I79" s="3" t="s">
        <v>1179</v>
      </c>
      <c r="J79" s="13" t="s">
        <v>1354</v>
      </c>
      <c r="K79" s="14" t="s">
        <v>1355</v>
      </c>
      <c r="L79" s="17">
        <f t="shared" si="5"/>
        <v>1.5752314814814816E-2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1356</v>
      </c>
      <c r="H80" s="9" t="s">
        <v>126</v>
      </c>
      <c r="I80" s="3" t="s">
        <v>1179</v>
      </c>
      <c r="J80" s="13" t="s">
        <v>1357</v>
      </c>
      <c r="K80" s="14" t="s">
        <v>1358</v>
      </c>
      <c r="L80" s="17">
        <f t="shared" si="5"/>
        <v>1.3587962962962996E-2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1359</v>
      </c>
      <c r="H81" s="9" t="s">
        <v>126</v>
      </c>
      <c r="I81" s="3" t="s">
        <v>1179</v>
      </c>
      <c r="J81" s="13" t="s">
        <v>1360</v>
      </c>
      <c r="K81" s="14" t="s">
        <v>1361</v>
      </c>
      <c r="L81" s="17">
        <f t="shared" si="5"/>
        <v>2.2152777777777799E-2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1362</v>
      </c>
      <c r="H82" s="9" t="s">
        <v>126</v>
      </c>
      <c r="I82" s="3" t="s">
        <v>1179</v>
      </c>
      <c r="J82" s="13" t="s">
        <v>1363</v>
      </c>
      <c r="K82" s="14" t="s">
        <v>1364</v>
      </c>
      <c r="L82" s="17">
        <f t="shared" si="5"/>
        <v>1.244212962962965E-2</v>
      </c>
      <c r="M82">
        <f t="shared" si="6"/>
        <v>12</v>
      </c>
    </row>
    <row r="83" spans="1:13" x14ac:dyDescent="0.25">
      <c r="A83" s="11"/>
      <c r="B83" s="12"/>
      <c r="C83" s="9" t="s">
        <v>184</v>
      </c>
      <c r="D83" s="9" t="s">
        <v>185</v>
      </c>
      <c r="E83" s="10" t="s">
        <v>12</v>
      </c>
      <c r="F83" s="5"/>
      <c r="G83" s="5"/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9" t="s">
        <v>295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1365</v>
      </c>
      <c r="H85" s="9" t="s">
        <v>126</v>
      </c>
      <c r="I85" s="3" t="s">
        <v>1179</v>
      </c>
      <c r="J85" s="13" t="s">
        <v>1366</v>
      </c>
      <c r="K85" s="14" t="s">
        <v>1367</v>
      </c>
      <c r="L85" s="17">
        <f t="shared" si="5"/>
        <v>3.0092592592592671E-2</v>
      </c>
      <c r="M85">
        <f t="shared" si="6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1368</v>
      </c>
      <c r="H86" s="9" t="s">
        <v>126</v>
      </c>
      <c r="I86" s="3" t="s">
        <v>1179</v>
      </c>
      <c r="J86" s="13" t="s">
        <v>1369</v>
      </c>
      <c r="K86" s="14" t="s">
        <v>1370</v>
      </c>
      <c r="L86" s="17">
        <f t="shared" si="5"/>
        <v>2.6643518518518539E-2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9" t="s">
        <v>314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1371</v>
      </c>
      <c r="H88" s="9" t="s">
        <v>126</v>
      </c>
      <c r="I88" s="3" t="s">
        <v>1179</v>
      </c>
      <c r="J88" s="13" t="s">
        <v>882</v>
      </c>
      <c r="K88" s="14" t="s">
        <v>1372</v>
      </c>
      <c r="L88" s="17">
        <f t="shared" si="5"/>
        <v>1.3784722222222212E-2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1373</v>
      </c>
      <c r="H89" s="9" t="s">
        <v>126</v>
      </c>
      <c r="I89" s="3" t="s">
        <v>1179</v>
      </c>
      <c r="J89" s="13" t="s">
        <v>1374</v>
      </c>
      <c r="K89" s="14" t="s">
        <v>1375</v>
      </c>
      <c r="L89" s="17">
        <f t="shared" si="5"/>
        <v>2.0740740740740726E-2</v>
      </c>
      <c r="M89">
        <f t="shared" si="6"/>
        <v>8</v>
      </c>
    </row>
    <row r="90" spans="1:13" x14ac:dyDescent="0.25">
      <c r="A90" s="11"/>
      <c r="B90" s="12"/>
      <c r="C90" s="12"/>
      <c r="D90" s="12"/>
      <c r="E90" s="12"/>
      <c r="F90" s="12"/>
      <c r="G90" s="9" t="s">
        <v>1376</v>
      </c>
      <c r="H90" s="9" t="s">
        <v>126</v>
      </c>
      <c r="I90" s="3" t="s">
        <v>1179</v>
      </c>
      <c r="J90" s="13" t="s">
        <v>1377</v>
      </c>
      <c r="K90" s="14" t="s">
        <v>1378</v>
      </c>
      <c r="L90" s="17">
        <f t="shared" si="5"/>
        <v>2.3414351851851867E-2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1379</v>
      </c>
      <c r="H91" s="9" t="s">
        <v>126</v>
      </c>
      <c r="I91" s="3" t="s">
        <v>1179</v>
      </c>
      <c r="J91" s="13" t="s">
        <v>1380</v>
      </c>
      <c r="K91" s="14" t="s">
        <v>1381</v>
      </c>
      <c r="L91" s="17">
        <f t="shared" si="5"/>
        <v>2.1284722222222219E-2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1382</v>
      </c>
      <c r="H92" s="9" t="s">
        <v>126</v>
      </c>
      <c r="I92" s="3" t="s">
        <v>1179</v>
      </c>
      <c r="J92" s="13" t="s">
        <v>1383</v>
      </c>
      <c r="K92" s="14" t="s">
        <v>1384</v>
      </c>
      <c r="L92" s="17">
        <f t="shared" si="5"/>
        <v>1.5879629629629577E-2</v>
      </c>
      <c r="M92">
        <f t="shared" si="6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1385</v>
      </c>
      <c r="H93" s="9" t="s">
        <v>126</v>
      </c>
      <c r="I93" s="3" t="s">
        <v>1179</v>
      </c>
      <c r="J93" s="13" t="s">
        <v>1386</v>
      </c>
      <c r="K93" s="14" t="s">
        <v>1387</v>
      </c>
      <c r="L93" s="17">
        <f t="shared" si="5"/>
        <v>1.8912037037037033E-2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1388</v>
      </c>
      <c r="H94" s="9" t="s">
        <v>126</v>
      </c>
      <c r="I94" s="3" t="s">
        <v>1179</v>
      </c>
      <c r="J94" s="13" t="s">
        <v>1389</v>
      </c>
      <c r="K94" s="14" t="s">
        <v>1390</v>
      </c>
      <c r="L94" s="17">
        <f t="shared" si="5"/>
        <v>1.5381944444444406E-2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1391</v>
      </c>
      <c r="H95" s="9" t="s">
        <v>126</v>
      </c>
      <c r="I95" s="3" t="s">
        <v>1179</v>
      </c>
      <c r="J95" s="13" t="s">
        <v>1392</v>
      </c>
      <c r="K95" s="14" t="s">
        <v>1393</v>
      </c>
      <c r="L95" s="17">
        <f t="shared" si="5"/>
        <v>1.9074074074074132E-2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1394</v>
      </c>
      <c r="H96" s="9" t="s">
        <v>126</v>
      </c>
      <c r="I96" s="3" t="s">
        <v>1179</v>
      </c>
      <c r="J96" s="13" t="s">
        <v>1395</v>
      </c>
      <c r="K96" s="14" t="s">
        <v>1396</v>
      </c>
      <c r="L96" s="17">
        <f t="shared" si="5"/>
        <v>1.5115740740740846E-2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1397</v>
      </c>
      <c r="H97" s="9" t="s">
        <v>126</v>
      </c>
      <c r="I97" s="3" t="s">
        <v>1179</v>
      </c>
      <c r="J97" s="13" t="s">
        <v>1398</v>
      </c>
      <c r="K97" s="14" t="s">
        <v>1399</v>
      </c>
      <c r="L97" s="17">
        <f t="shared" si="5"/>
        <v>2.1458333333333357E-2</v>
      </c>
      <c r="M97">
        <f t="shared" si="6"/>
        <v>14</v>
      </c>
    </row>
    <row r="98" spans="1:13" x14ac:dyDescent="0.25">
      <c r="A98" s="11"/>
      <c r="B98" s="12"/>
      <c r="C98" s="12"/>
      <c r="D98" s="12"/>
      <c r="E98" s="12"/>
      <c r="F98" s="12"/>
      <c r="G98" s="9" t="s">
        <v>1400</v>
      </c>
      <c r="H98" s="9" t="s">
        <v>126</v>
      </c>
      <c r="I98" s="3" t="s">
        <v>1179</v>
      </c>
      <c r="J98" s="13" t="s">
        <v>1401</v>
      </c>
      <c r="K98" s="14" t="s">
        <v>1402</v>
      </c>
      <c r="L98" s="17">
        <f t="shared" si="5"/>
        <v>1.5451388888888751E-2</v>
      </c>
      <c r="M98">
        <f t="shared" si="6"/>
        <v>15</v>
      </c>
    </row>
    <row r="99" spans="1:13" x14ac:dyDescent="0.25">
      <c r="A99" s="11"/>
      <c r="B99" s="12"/>
      <c r="C99" s="9" t="s">
        <v>82</v>
      </c>
      <c r="D99" s="9" t="s">
        <v>83</v>
      </c>
      <c r="E99" s="9" t="s">
        <v>83</v>
      </c>
      <c r="F99" s="9" t="s">
        <v>15</v>
      </c>
      <c r="G99" s="9" t="s">
        <v>1403</v>
      </c>
      <c r="H99" s="9" t="s">
        <v>126</v>
      </c>
      <c r="I99" s="3" t="s">
        <v>1179</v>
      </c>
      <c r="J99" s="13" t="s">
        <v>1404</v>
      </c>
      <c r="K99" s="14" t="s">
        <v>1405</v>
      </c>
      <c r="L99" s="17">
        <f t="shared" si="5"/>
        <v>1.7175925925925983E-2</v>
      </c>
      <c r="M99">
        <f t="shared" si="6"/>
        <v>20</v>
      </c>
    </row>
    <row r="100" spans="1:13" x14ac:dyDescent="0.25">
      <c r="A100" s="11"/>
      <c r="B100" s="12"/>
      <c r="C100" s="9" t="s">
        <v>195</v>
      </c>
      <c r="D100" s="9" t="s">
        <v>196</v>
      </c>
      <c r="E100" s="9" t="s">
        <v>196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1406</v>
      </c>
      <c r="H101" s="9" t="s">
        <v>126</v>
      </c>
      <c r="I101" s="3" t="s">
        <v>1179</v>
      </c>
      <c r="J101" s="13" t="s">
        <v>1407</v>
      </c>
      <c r="K101" s="14" t="s">
        <v>1408</v>
      </c>
      <c r="L101" s="17">
        <f t="shared" si="5"/>
        <v>1.7974537037036997E-2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1409</v>
      </c>
      <c r="H102" s="9" t="s">
        <v>126</v>
      </c>
      <c r="I102" s="3" t="s">
        <v>1179</v>
      </c>
      <c r="J102" s="13" t="s">
        <v>1410</v>
      </c>
      <c r="K102" s="14" t="s">
        <v>1411</v>
      </c>
      <c r="L102" s="17">
        <f t="shared" si="5"/>
        <v>1.4340277777777855E-2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1412</v>
      </c>
      <c r="H103" s="9" t="s">
        <v>126</v>
      </c>
      <c r="I103" s="3" t="s">
        <v>1179</v>
      </c>
      <c r="J103" s="13" t="s">
        <v>1413</v>
      </c>
      <c r="K103" s="14" t="s">
        <v>1414</v>
      </c>
      <c r="L103" s="17">
        <f t="shared" si="5"/>
        <v>2.3414351851851867E-2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1415</v>
      </c>
      <c r="H104" s="9" t="s">
        <v>126</v>
      </c>
      <c r="I104" s="3" t="s">
        <v>1179</v>
      </c>
      <c r="J104" s="13" t="s">
        <v>1416</v>
      </c>
      <c r="K104" s="14" t="s">
        <v>1417</v>
      </c>
      <c r="L104" s="17">
        <f t="shared" si="5"/>
        <v>1.5000000000000013E-2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1418</v>
      </c>
      <c r="H105" s="9" t="s">
        <v>126</v>
      </c>
      <c r="I105" s="3" t="s">
        <v>1179</v>
      </c>
      <c r="J105" s="13" t="s">
        <v>594</v>
      </c>
      <c r="K105" s="14" t="s">
        <v>1419</v>
      </c>
      <c r="L105" s="17">
        <f t="shared" si="5"/>
        <v>1.9722222222222197E-2</v>
      </c>
      <c r="M105">
        <f t="shared" si="6"/>
        <v>14</v>
      </c>
    </row>
    <row r="106" spans="1:13" x14ac:dyDescent="0.25">
      <c r="A106" s="11"/>
      <c r="B106" s="12"/>
      <c r="C106" s="9" t="s">
        <v>87</v>
      </c>
      <c r="D106" s="9" t="s">
        <v>88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88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1420</v>
      </c>
      <c r="H108" s="9" t="s">
        <v>126</v>
      </c>
      <c r="I108" s="3" t="s">
        <v>1179</v>
      </c>
      <c r="J108" s="13" t="s">
        <v>1421</v>
      </c>
      <c r="K108" s="14" t="s">
        <v>1422</v>
      </c>
      <c r="L108" s="17">
        <f t="shared" si="5"/>
        <v>1.2962962962962954E-2</v>
      </c>
      <c r="M108">
        <f t="shared" si="6"/>
        <v>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1423</v>
      </c>
      <c r="H109" s="9" t="s">
        <v>126</v>
      </c>
      <c r="I109" s="3" t="s">
        <v>1179</v>
      </c>
      <c r="J109" s="13" t="s">
        <v>1424</v>
      </c>
      <c r="K109" s="14" t="s">
        <v>1425</v>
      </c>
      <c r="L109" s="17">
        <f t="shared" si="5"/>
        <v>1.2662037037037027E-2</v>
      </c>
      <c r="M109">
        <f t="shared" si="6"/>
        <v>4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1426</v>
      </c>
      <c r="H110" s="9" t="s">
        <v>126</v>
      </c>
      <c r="I110" s="3" t="s">
        <v>1179</v>
      </c>
      <c r="J110" s="13" t="s">
        <v>1427</v>
      </c>
      <c r="K110" s="14" t="s">
        <v>1428</v>
      </c>
      <c r="L110" s="17">
        <f t="shared" si="5"/>
        <v>1.1782407407407325E-2</v>
      </c>
      <c r="M110">
        <f t="shared" si="6"/>
        <v>22</v>
      </c>
    </row>
    <row r="111" spans="1:13" x14ac:dyDescent="0.25">
      <c r="A111" s="11"/>
      <c r="B111" s="12"/>
      <c r="C111" s="12"/>
      <c r="D111" s="12"/>
      <c r="E111" s="9" t="s">
        <v>213</v>
      </c>
      <c r="F111" s="9" t="s">
        <v>15</v>
      </c>
      <c r="G111" s="9" t="s">
        <v>1429</v>
      </c>
      <c r="H111" s="9" t="s">
        <v>126</v>
      </c>
      <c r="I111" s="3" t="s">
        <v>1179</v>
      </c>
      <c r="J111" s="13" t="s">
        <v>1430</v>
      </c>
      <c r="K111" s="14" t="s">
        <v>1431</v>
      </c>
      <c r="L111" s="17">
        <f t="shared" si="5"/>
        <v>2.6932870370370399E-2</v>
      </c>
      <c r="M111">
        <f t="shared" si="6"/>
        <v>11</v>
      </c>
    </row>
    <row r="112" spans="1:13" x14ac:dyDescent="0.25">
      <c r="A112" s="11"/>
      <c r="B112" s="12"/>
      <c r="C112" s="9" t="s">
        <v>549</v>
      </c>
      <c r="D112" s="9" t="s">
        <v>550</v>
      </c>
      <c r="E112" s="9" t="s">
        <v>550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1432</v>
      </c>
      <c r="H113" s="9" t="s">
        <v>126</v>
      </c>
      <c r="I113" s="3" t="s">
        <v>1179</v>
      </c>
      <c r="J113" s="13" t="s">
        <v>1433</v>
      </c>
      <c r="K113" s="14" t="s">
        <v>1434</v>
      </c>
      <c r="L113" s="17">
        <f t="shared" si="5"/>
        <v>1.5821759259259244E-2</v>
      </c>
      <c r="M113">
        <f t="shared" si="6"/>
        <v>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1435</v>
      </c>
      <c r="H114" s="9" t="s">
        <v>126</v>
      </c>
      <c r="I114" s="3" t="s">
        <v>1179</v>
      </c>
      <c r="J114" s="13" t="s">
        <v>1436</v>
      </c>
      <c r="K114" s="14" t="s">
        <v>1437</v>
      </c>
      <c r="L114" s="17">
        <f t="shared" si="5"/>
        <v>1.5798611111111083E-2</v>
      </c>
      <c r="M114">
        <f t="shared" si="6"/>
        <v>6</v>
      </c>
    </row>
    <row r="115" spans="1:13" x14ac:dyDescent="0.25">
      <c r="A115" s="11"/>
      <c r="B115" s="12"/>
      <c r="C115" s="9" t="s">
        <v>54</v>
      </c>
      <c r="D115" s="9" t="s">
        <v>55</v>
      </c>
      <c r="E115" s="10" t="s">
        <v>12</v>
      </c>
      <c r="F115" s="5"/>
      <c r="G115" s="5"/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9" t="s">
        <v>56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1438</v>
      </c>
      <c r="H117" s="9" t="s">
        <v>351</v>
      </c>
      <c r="I117" s="3" t="s">
        <v>1179</v>
      </c>
      <c r="J117" s="13" t="s">
        <v>1439</v>
      </c>
      <c r="K117" s="14" t="s">
        <v>1440</v>
      </c>
      <c r="L117" s="17">
        <f t="shared" si="5"/>
        <v>1.1990740740740746E-2</v>
      </c>
      <c r="M117">
        <f t="shared" si="6"/>
        <v>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1441</v>
      </c>
      <c r="H118" s="9" t="s">
        <v>351</v>
      </c>
      <c r="I118" s="3" t="s">
        <v>1179</v>
      </c>
      <c r="J118" s="13" t="s">
        <v>1442</v>
      </c>
      <c r="K118" s="14" t="s">
        <v>1443</v>
      </c>
      <c r="L118" s="17">
        <f t="shared" si="5"/>
        <v>1.5532407407407467E-2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1444</v>
      </c>
      <c r="H119" s="9" t="s">
        <v>351</v>
      </c>
      <c r="I119" s="3" t="s">
        <v>1179</v>
      </c>
      <c r="J119" s="13" t="s">
        <v>1445</v>
      </c>
      <c r="K119" s="14" t="s">
        <v>1446</v>
      </c>
      <c r="L119" s="17">
        <f t="shared" si="5"/>
        <v>2.1261574074074086E-2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1447</v>
      </c>
      <c r="H120" s="9" t="s">
        <v>351</v>
      </c>
      <c r="I120" s="3" t="s">
        <v>1179</v>
      </c>
      <c r="J120" s="13" t="s">
        <v>1448</v>
      </c>
      <c r="K120" s="14" t="s">
        <v>1449</v>
      </c>
      <c r="L120" s="17">
        <f t="shared" si="5"/>
        <v>1.7349537037037011E-2</v>
      </c>
      <c r="M120">
        <f t="shared" si="6"/>
        <v>14</v>
      </c>
    </row>
    <row r="121" spans="1:13" x14ac:dyDescent="0.25">
      <c r="A121" s="11"/>
      <c r="B121" s="12"/>
      <c r="C121" s="12"/>
      <c r="D121" s="12"/>
      <c r="E121" s="9" t="s">
        <v>55</v>
      </c>
      <c r="F121" s="9" t="s">
        <v>15</v>
      </c>
      <c r="G121" s="9" t="s">
        <v>1450</v>
      </c>
      <c r="H121" s="9" t="s">
        <v>351</v>
      </c>
      <c r="I121" s="3" t="s">
        <v>1179</v>
      </c>
      <c r="J121" s="13" t="s">
        <v>1451</v>
      </c>
      <c r="K121" s="14" t="s">
        <v>1452</v>
      </c>
      <c r="L121" s="17">
        <f t="shared" si="5"/>
        <v>1.9247685185185215E-2</v>
      </c>
      <c r="M121">
        <f t="shared" si="6"/>
        <v>11</v>
      </c>
    </row>
    <row r="122" spans="1:13" x14ac:dyDescent="0.25">
      <c r="A122" s="11"/>
      <c r="B122" s="12"/>
      <c r="C122" s="9" t="s">
        <v>1453</v>
      </c>
      <c r="D122" s="9" t="s">
        <v>1454</v>
      </c>
      <c r="E122" s="9" t="s">
        <v>1454</v>
      </c>
      <c r="F122" s="9" t="s">
        <v>15</v>
      </c>
      <c r="G122" s="9" t="s">
        <v>1455</v>
      </c>
      <c r="H122" s="9" t="s">
        <v>126</v>
      </c>
      <c r="I122" s="3" t="s">
        <v>1179</v>
      </c>
      <c r="J122" s="13" t="s">
        <v>1456</v>
      </c>
      <c r="K122" s="14" t="s">
        <v>1457</v>
      </c>
      <c r="L122" s="17">
        <f t="shared" si="5"/>
        <v>1.1736111111111169E-2</v>
      </c>
      <c r="M122">
        <f t="shared" si="6"/>
        <v>15</v>
      </c>
    </row>
    <row r="123" spans="1:13" x14ac:dyDescent="0.25">
      <c r="A123" s="11"/>
      <c r="B123" s="12"/>
      <c r="C123" s="9" t="s">
        <v>1458</v>
      </c>
      <c r="D123" s="9" t="s">
        <v>1459</v>
      </c>
      <c r="E123" s="9" t="s">
        <v>1459</v>
      </c>
      <c r="F123" s="9" t="s">
        <v>15</v>
      </c>
      <c r="G123" s="9" t="s">
        <v>1460</v>
      </c>
      <c r="H123" s="9" t="s">
        <v>126</v>
      </c>
      <c r="I123" s="3" t="s">
        <v>1179</v>
      </c>
      <c r="J123" s="13" t="s">
        <v>1461</v>
      </c>
      <c r="K123" s="14" t="s">
        <v>1462</v>
      </c>
      <c r="L123" s="17">
        <f t="shared" si="5"/>
        <v>2.5601851851851876E-2</v>
      </c>
      <c r="M123">
        <f t="shared" si="6"/>
        <v>10</v>
      </c>
    </row>
    <row r="124" spans="1:13" x14ac:dyDescent="0.25">
      <c r="A124" s="11"/>
      <c r="B124" s="12"/>
      <c r="C124" s="9" t="s">
        <v>360</v>
      </c>
      <c r="D124" s="9" t="s">
        <v>361</v>
      </c>
      <c r="E124" s="9" t="s">
        <v>361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1463</v>
      </c>
      <c r="H125" s="9" t="s">
        <v>126</v>
      </c>
      <c r="I125" s="3" t="s">
        <v>1179</v>
      </c>
      <c r="J125" s="13" t="s">
        <v>1464</v>
      </c>
      <c r="K125" s="14" t="s">
        <v>1465</v>
      </c>
      <c r="L125" s="17">
        <f t="shared" si="5"/>
        <v>2.1550925925925918E-2</v>
      </c>
      <c r="M125">
        <f t="shared" si="6"/>
        <v>4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1466</v>
      </c>
      <c r="H126" s="9" t="s">
        <v>126</v>
      </c>
      <c r="I126" s="3" t="s">
        <v>1179</v>
      </c>
      <c r="J126" s="13" t="s">
        <v>1467</v>
      </c>
      <c r="K126" s="14" t="s">
        <v>1468</v>
      </c>
      <c r="L126" s="17">
        <f t="shared" si="5"/>
        <v>1.5451388888888862E-2</v>
      </c>
      <c r="M126">
        <f t="shared" si="6"/>
        <v>19</v>
      </c>
    </row>
    <row r="127" spans="1:13" x14ac:dyDescent="0.25">
      <c r="A127" s="3" t="s">
        <v>810</v>
      </c>
      <c r="B127" s="9" t="s">
        <v>811</v>
      </c>
      <c r="C127" s="9" t="s">
        <v>812</v>
      </c>
      <c r="D127" s="9" t="s">
        <v>813</v>
      </c>
      <c r="E127" s="9" t="s">
        <v>813</v>
      </c>
      <c r="F127" s="9" t="s">
        <v>814</v>
      </c>
      <c r="G127" s="9" t="s">
        <v>1469</v>
      </c>
      <c r="H127" s="9" t="s">
        <v>126</v>
      </c>
      <c r="I127" s="3" t="s">
        <v>1179</v>
      </c>
      <c r="J127" s="13" t="s">
        <v>1470</v>
      </c>
      <c r="K127" s="14" t="s">
        <v>1471</v>
      </c>
      <c r="L127" s="17">
        <f t="shared" si="5"/>
        <v>2.430555555555558E-2</v>
      </c>
      <c r="M127">
        <f t="shared" si="6"/>
        <v>6</v>
      </c>
    </row>
    <row r="128" spans="1:13" x14ac:dyDescent="0.25">
      <c r="A128" s="3" t="s">
        <v>368</v>
      </c>
      <c r="B128" s="9" t="s">
        <v>369</v>
      </c>
      <c r="C128" s="10" t="s">
        <v>12</v>
      </c>
      <c r="D128" s="5"/>
      <c r="E128" s="5"/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9" t="s">
        <v>380</v>
      </c>
      <c r="D129" s="9" t="s">
        <v>381</v>
      </c>
      <c r="E129" s="9" t="s">
        <v>381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1472</v>
      </c>
      <c r="H130" s="9" t="s">
        <v>126</v>
      </c>
      <c r="I130" s="3" t="s">
        <v>1179</v>
      </c>
      <c r="J130" s="13" t="s">
        <v>1473</v>
      </c>
      <c r="K130" s="14" t="s">
        <v>1474</v>
      </c>
      <c r="L130" s="17">
        <f t="shared" si="5"/>
        <v>1.9143518518518532E-2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1475</v>
      </c>
      <c r="H131" s="9" t="s">
        <v>126</v>
      </c>
      <c r="I131" s="3" t="s">
        <v>1179</v>
      </c>
      <c r="J131" s="13" t="s">
        <v>1476</v>
      </c>
      <c r="K131" s="14" t="s">
        <v>1477</v>
      </c>
      <c r="L131" s="17">
        <f t="shared" ref="L131:L134" si="7">K131-J131</f>
        <v>1.5717592592592644E-2</v>
      </c>
      <c r="M131">
        <f t="shared" ref="M131:M134" si="8">HOUR(J131)</f>
        <v>13</v>
      </c>
    </row>
    <row r="132" spans="1:13" x14ac:dyDescent="0.25">
      <c r="A132" s="11"/>
      <c r="B132" s="12"/>
      <c r="C132" s="9" t="s">
        <v>1478</v>
      </c>
      <c r="D132" s="9" t="s">
        <v>1479</v>
      </c>
      <c r="E132" s="9" t="s">
        <v>1480</v>
      </c>
      <c r="F132" s="9" t="s">
        <v>15</v>
      </c>
      <c r="G132" s="9" t="s">
        <v>1481</v>
      </c>
      <c r="H132" s="9" t="s">
        <v>126</v>
      </c>
      <c r="I132" s="3" t="s">
        <v>1179</v>
      </c>
      <c r="J132" s="13" t="s">
        <v>1482</v>
      </c>
      <c r="K132" s="14" t="s">
        <v>1483</v>
      </c>
      <c r="L132" s="17">
        <f t="shared" si="7"/>
        <v>1.4814814814814836E-2</v>
      </c>
      <c r="M132">
        <f t="shared" si="8"/>
        <v>6</v>
      </c>
    </row>
    <row r="133" spans="1:13" x14ac:dyDescent="0.25">
      <c r="A133" s="11"/>
      <c r="B133" s="12"/>
      <c r="C133" s="9" t="s">
        <v>403</v>
      </c>
      <c r="D133" s="9" t="s">
        <v>404</v>
      </c>
      <c r="E133" s="9" t="s">
        <v>405</v>
      </c>
      <c r="F133" s="9" t="s">
        <v>15</v>
      </c>
      <c r="G133" s="9" t="s">
        <v>1484</v>
      </c>
      <c r="H133" s="9" t="s">
        <v>126</v>
      </c>
      <c r="I133" s="3" t="s">
        <v>1179</v>
      </c>
      <c r="J133" s="13" t="s">
        <v>1485</v>
      </c>
      <c r="K133" s="14" t="s">
        <v>1486</v>
      </c>
      <c r="L133" s="17">
        <f t="shared" si="7"/>
        <v>1.4456018518518521E-2</v>
      </c>
      <c r="M133">
        <f t="shared" si="8"/>
        <v>12</v>
      </c>
    </row>
    <row r="134" spans="1:13" x14ac:dyDescent="0.25">
      <c r="A134" s="3" t="s">
        <v>409</v>
      </c>
      <c r="B134" s="3" t="s">
        <v>410</v>
      </c>
      <c r="C134" s="3" t="s">
        <v>1487</v>
      </c>
      <c r="D134" s="3" t="s">
        <v>1488</v>
      </c>
      <c r="E134" s="3" t="s">
        <v>1489</v>
      </c>
      <c r="F134" s="3" t="s">
        <v>15</v>
      </c>
      <c r="G134" s="3" t="s">
        <v>1490</v>
      </c>
      <c r="H134" s="3" t="s">
        <v>17</v>
      </c>
      <c r="I134" s="3" t="s">
        <v>1179</v>
      </c>
      <c r="J134" s="15" t="s">
        <v>1491</v>
      </c>
      <c r="K134" s="16" t="s">
        <v>1492</v>
      </c>
      <c r="L134" s="17">
        <f t="shared" si="7"/>
        <v>2.5173611111111105E-2</v>
      </c>
      <c r="M134">
        <f t="shared" si="8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69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1.9583333333333333</v>
      </c>
      <c r="R2" s="18">
        <v>0</v>
      </c>
      <c r="S2" s="17">
        <f>AVERAGEIF($R$2:$R$25, "&lt;&gt; 0")</f>
        <v>1.8133675388558222E-2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1.9583333333333333</v>
      </c>
      <c r="R3" s="18">
        <f t="shared" ref="R3:R25" si="1">AVERAGEIF(M:M,O3,L:L)</f>
        <v>1.9976851851851857E-2</v>
      </c>
      <c r="S3" s="17">
        <f t="shared" ref="S3:S25" si="2">AVERAGEIF($R$2:$R$25, "&lt;&gt; 0")</f>
        <v>1.8133675388558222E-2</v>
      </c>
    </row>
    <row r="4" spans="1:19" x14ac:dyDescent="0.25">
      <c r="A4" s="11"/>
      <c r="B4" s="12"/>
      <c r="C4" s="9" t="s">
        <v>44</v>
      </c>
      <c r="D4" s="9" t="s">
        <v>45</v>
      </c>
      <c r="E4" s="9" t="s">
        <v>45</v>
      </c>
      <c r="F4" s="9" t="s">
        <v>15</v>
      </c>
      <c r="G4" s="9" t="s">
        <v>1509</v>
      </c>
      <c r="H4" s="9" t="s">
        <v>17</v>
      </c>
      <c r="I4" s="3" t="s">
        <v>1510</v>
      </c>
      <c r="J4" s="13" t="s">
        <v>1511</v>
      </c>
      <c r="K4" s="14" t="s">
        <v>1512</v>
      </c>
      <c r="L4" s="17">
        <f t="shared" ref="L3:L66" si="3">K4-J4</f>
        <v>2.7164351851851842E-2</v>
      </c>
      <c r="M4">
        <f t="shared" ref="M3:M66" si="4">HOUR(J4)</f>
        <v>8</v>
      </c>
      <c r="O4">
        <v>2</v>
      </c>
      <c r="P4">
        <f>COUNTIF(M:M,"2")</f>
        <v>1</v>
      </c>
      <c r="Q4">
        <f t="shared" si="0"/>
        <v>1.9583333333333333</v>
      </c>
      <c r="R4" s="18">
        <f t="shared" si="1"/>
        <v>1.9282407407407401E-2</v>
      </c>
      <c r="S4" s="17">
        <f t="shared" si="2"/>
        <v>1.8133675388558222E-2</v>
      </c>
    </row>
    <row r="5" spans="1:19" x14ac:dyDescent="0.25">
      <c r="A5" s="11"/>
      <c r="B5" s="12"/>
      <c r="C5" s="9" t="s">
        <v>54</v>
      </c>
      <c r="D5" s="9" t="s">
        <v>55</v>
      </c>
      <c r="E5" s="9" t="s">
        <v>55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0</v>
      </c>
      <c r="Q5">
        <f t="shared" si="0"/>
        <v>1.9583333333333333</v>
      </c>
      <c r="R5" s="18">
        <v>0</v>
      </c>
      <c r="S5" s="17">
        <f t="shared" si="2"/>
        <v>1.8133675388558222E-2</v>
      </c>
    </row>
    <row r="6" spans="1:19" x14ac:dyDescent="0.25">
      <c r="A6" s="11"/>
      <c r="B6" s="12"/>
      <c r="C6" s="12"/>
      <c r="D6" s="12"/>
      <c r="E6" s="12"/>
      <c r="F6" s="12"/>
      <c r="G6" s="9" t="s">
        <v>1513</v>
      </c>
      <c r="H6" s="9" t="s">
        <v>17</v>
      </c>
      <c r="I6" s="3" t="s">
        <v>1510</v>
      </c>
      <c r="J6" s="13" t="s">
        <v>1514</v>
      </c>
      <c r="K6" s="14" t="s">
        <v>1515</v>
      </c>
      <c r="L6" s="17">
        <f t="shared" si="3"/>
        <v>2.4513888888888946E-2</v>
      </c>
      <c r="M6">
        <f t="shared" si="4"/>
        <v>12</v>
      </c>
      <c r="O6">
        <v>4</v>
      </c>
      <c r="P6">
        <f>COUNTIF(M:M,"4")</f>
        <v>3</v>
      </c>
      <c r="Q6">
        <f t="shared" si="0"/>
        <v>1.9583333333333333</v>
      </c>
      <c r="R6" s="18">
        <f t="shared" si="1"/>
        <v>1.4463734567901251E-2</v>
      </c>
      <c r="S6" s="17">
        <f t="shared" si="2"/>
        <v>1.8133675388558222E-2</v>
      </c>
    </row>
    <row r="7" spans="1:19" x14ac:dyDescent="0.25">
      <c r="A7" s="11"/>
      <c r="B7" s="12"/>
      <c r="C7" s="12"/>
      <c r="D7" s="12"/>
      <c r="E7" s="12"/>
      <c r="F7" s="12"/>
      <c r="G7" s="9" t="s">
        <v>1516</v>
      </c>
      <c r="H7" s="9" t="s">
        <v>17</v>
      </c>
      <c r="I7" s="3" t="s">
        <v>1510</v>
      </c>
      <c r="J7" s="13" t="s">
        <v>1517</v>
      </c>
      <c r="K7" s="14" t="s">
        <v>1518</v>
      </c>
      <c r="L7" s="17">
        <f t="shared" si="3"/>
        <v>1.7847222222222237E-2</v>
      </c>
      <c r="M7">
        <f t="shared" si="4"/>
        <v>15</v>
      </c>
      <c r="O7">
        <v>5</v>
      </c>
      <c r="P7">
        <f>COUNTIF(M:M,"5")</f>
        <v>4</v>
      </c>
      <c r="Q7">
        <f t="shared" si="0"/>
        <v>1.9583333333333333</v>
      </c>
      <c r="R7" s="18">
        <f t="shared" si="1"/>
        <v>1.7792245370370371E-2</v>
      </c>
      <c r="S7" s="17">
        <f t="shared" si="2"/>
        <v>1.8133675388558222E-2</v>
      </c>
    </row>
    <row r="8" spans="1:19" x14ac:dyDescent="0.25">
      <c r="A8" s="11"/>
      <c r="B8" s="12"/>
      <c r="C8" s="9" t="s">
        <v>1519</v>
      </c>
      <c r="D8" s="9" t="s">
        <v>1520</v>
      </c>
      <c r="E8" s="9" t="s">
        <v>1520</v>
      </c>
      <c r="F8" s="9" t="s">
        <v>15</v>
      </c>
      <c r="G8" s="9" t="s">
        <v>1521</v>
      </c>
      <c r="H8" s="9" t="s">
        <v>17</v>
      </c>
      <c r="I8" s="3" t="s">
        <v>1510</v>
      </c>
      <c r="J8" s="13" t="s">
        <v>1522</v>
      </c>
      <c r="K8" s="14" t="s">
        <v>1523</v>
      </c>
      <c r="L8" s="17">
        <f t="shared" si="3"/>
        <v>1.446759259259256E-2</v>
      </c>
      <c r="M8">
        <f t="shared" si="4"/>
        <v>8</v>
      </c>
      <c r="O8">
        <v>6</v>
      </c>
      <c r="P8">
        <f>COUNTIF(M:M,"6")</f>
        <v>6</v>
      </c>
      <c r="Q8">
        <f t="shared" si="0"/>
        <v>1.9583333333333333</v>
      </c>
      <c r="R8" s="18">
        <f t="shared" si="1"/>
        <v>1.7343749999999991E-2</v>
      </c>
      <c r="S8" s="17">
        <f t="shared" si="2"/>
        <v>1.8133675388558222E-2</v>
      </c>
    </row>
    <row r="9" spans="1:19" x14ac:dyDescent="0.25">
      <c r="A9" s="3" t="s">
        <v>66</v>
      </c>
      <c r="B9" s="9" t="s">
        <v>67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2</v>
      </c>
      <c r="Q9">
        <f t="shared" si="0"/>
        <v>1.9583333333333333</v>
      </c>
      <c r="R9" s="18">
        <f t="shared" si="1"/>
        <v>1.8344907407407463E-2</v>
      </c>
      <c r="S9" s="17">
        <f t="shared" si="2"/>
        <v>1.8133675388558222E-2</v>
      </c>
    </row>
    <row r="10" spans="1:19" x14ac:dyDescent="0.25">
      <c r="A10" s="11"/>
      <c r="B10" s="12"/>
      <c r="C10" s="9" t="s">
        <v>13</v>
      </c>
      <c r="D10" s="9" t="s">
        <v>14</v>
      </c>
      <c r="E10" s="9" t="s">
        <v>14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1.9583333333333333</v>
      </c>
      <c r="R10" s="18">
        <f t="shared" si="1"/>
        <v>2.1494708994708994E-2</v>
      </c>
      <c r="S10" s="17">
        <f t="shared" si="2"/>
        <v>1.8133675388558222E-2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1524</v>
      </c>
      <c r="H11" s="9" t="s">
        <v>17</v>
      </c>
      <c r="I11" s="3" t="s">
        <v>1510</v>
      </c>
      <c r="J11" s="13" t="s">
        <v>1525</v>
      </c>
      <c r="K11" s="14" t="s">
        <v>1526</v>
      </c>
      <c r="L11" s="17">
        <f t="shared" si="3"/>
        <v>2.0671296296296299E-2</v>
      </c>
      <c r="M11">
        <f t="shared" si="4"/>
        <v>5</v>
      </c>
      <c r="O11">
        <v>9</v>
      </c>
      <c r="P11">
        <f>COUNTIF(M:M,"9")</f>
        <v>6</v>
      </c>
      <c r="Q11">
        <f t="shared" si="0"/>
        <v>1.9583333333333333</v>
      </c>
      <c r="R11" s="18">
        <f t="shared" si="1"/>
        <v>2.2241512345678994E-2</v>
      </c>
      <c r="S11" s="17">
        <f t="shared" si="2"/>
        <v>1.8133675388558222E-2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1527</v>
      </c>
      <c r="H12" s="9" t="s">
        <v>17</v>
      </c>
      <c r="I12" s="3" t="s">
        <v>1510</v>
      </c>
      <c r="J12" s="13" t="s">
        <v>1528</v>
      </c>
      <c r="K12" s="14" t="s">
        <v>1529</v>
      </c>
      <c r="L12" s="17">
        <f t="shared" si="3"/>
        <v>2.2581018518518459E-2</v>
      </c>
      <c r="M12">
        <f t="shared" si="4"/>
        <v>9</v>
      </c>
      <c r="O12">
        <v>10</v>
      </c>
      <c r="P12">
        <f>COUNTIF(M:M,"10")</f>
        <v>3</v>
      </c>
      <c r="Q12">
        <f t="shared" si="0"/>
        <v>1.9583333333333333</v>
      </c>
      <c r="R12" s="18">
        <f t="shared" si="1"/>
        <v>1.5829475308642021E-2</v>
      </c>
      <c r="S12" s="17">
        <f t="shared" si="2"/>
        <v>1.8133675388558222E-2</v>
      </c>
    </row>
    <row r="13" spans="1:19" x14ac:dyDescent="0.25">
      <c r="A13" s="11"/>
      <c r="B13" s="12"/>
      <c r="C13" s="9" t="s">
        <v>1191</v>
      </c>
      <c r="D13" s="9" t="s">
        <v>1192</v>
      </c>
      <c r="E13" s="9" t="s">
        <v>1192</v>
      </c>
      <c r="F13" s="9" t="s">
        <v>15</v>
      </c>
      <c r="G13" s="9" t="s">
        <v>1530</v>
      </c>
      <c r="H13" s="9" t="s">
        <v>17</v>
      </c>
      <c r="I13" s="3" t="s">
        <v>1510</v>
      </c>
      <c r="J13" s="13" t="s">
        <v>1531</v>
      </c>
      <c r="K13" s="14" t="s">
        <v>1532</v>
      </c>
      <c r="L13" s="17">
        <f t="shared" si="3"/>
        <v>1.4768518518518459E-2</v>
      </c>
      <c r="M13">
        <f t="shared" si="4"/>
        <v>12</v>
      </c>
      <c r="O13">
        <v>11</v>
      </c>
      <c r="P13">
        <f>COUNTIF(M:M,"11")</f>
        <v>2</v>
      </c>
      <c r="Q13">
        <f t="shared" si="0"/>
        <v>1.9583333333333333</v>
      </c>
      <c r="R13" s="18">
        <f t="shared" si="1"/>
        <v>1.3906250000000009E-2</v>
      </c>
      <c r="S13" s="17">
        <f t="shared" si="2"/>
        <v>1.8133675388558222E-2</v>
      </c>
    </row>
    <row r="14" spans="1:19" x14ac:dyDescent="0.25">
      <c r="A14" s="11"/>
      <c r="B14" s="12"/>
      <c r="C14" s="9" t="s">
        <v>87</v>
      </c>
      <c r="D14" s="9" t="s">
        <v>88</v>
      </c>
      <c r="E14" s="9" t="s">
        <v>88</v>
      </c>
      <c r="F14" s="9" t="s">
        <v>15</v>
      </c>
      <c r="G14" s="9" t="s">
        <v>1533</v>
      </c>
      <c r="H14" s="9" t="s">
        <v>17</v>
      </c>
      <c r="I14" s="3" t="s">
        <v>1510</v>
      </c>
      <c r="J14" s="13" t="s">
        <v>1534</v>
      </c>
      <c r="K14" s="14" t="s">
        <v>1535</v>
      </c>
      <c r="L14" s="17">
        <f t="shared" si="3"/>
        <v>1.4525462962962976E-2</v>
      </c>
      <c r="M14">
        <f t="shared" si="4"/>
        <v>4</v>
      </c>
      <c r="O14">
        <v>12</v>
      </c>
      <c r="P14">
        <f>COUNTIF(M:M,"12")</f>
        <v>5</v>
      </c>
      <c r="Q14">
        <f t="shared" si="0"/>
        <v>1.9583333333333333</v>
      </c>
      <c r="R14" s="18">
        <f t="shared" si="1"/>
        <v>1.6615740740740771E-2</v>
      </c>
      <c r="S14" s="17">
        <f t="shared" si="2"/>
        <v>1.8133675388558222E-2</v>
      </c>
    </row>
    <row r="15" spans="1:19" x14ac:dyDescent="0.25">
      <c r="A15" s="11"/>
      <c r="B15" s="12"/>
      <c r="C15" s="9" t="s">
        <v>44</v>
      </c>
      <c r="D15" s="9" t="s">
        <v>45</v>
      </c>
      <c r="E15" s="9" t="s">
        <v>1536</v>
      </c>
      <c r="F15" s="9" t="s">
        <v>15</v>
      </c>
      <c r="G15" s="9" t="s">
        <v>1537</v>
      </c>
      <c r="H15" s="9" t="s">
        <v>17</v>
      </c>
      <c r="I15" s="3" t="s">
        <v>1510</v>
      </c>
      <c r="J15" s="13" t="s">
        <v>1538</v>
      </c>
      <c r="K15" s="14" t="s">
        <v>1539</v>
      </c>
      <c r="L15" s="17">
        <f t="shared" si="3"/>
        <v>1.4814814814814836E-2</v>
      </c>
      <c r="M15">
        <f t="shared" si="4"/>
        <v>11</v>
      </c>
      <c r="O15">
        <v>13</v>
      </c>
      <c r="P15">
        <f>COUNTIF(M:M,"13")</f>
        <v>0</v>
      </c>
      <c r="Q15">
        <f t="shared" si="0"/>
        <v>1.9583333333333333</v>
      </c>
      <c r="R15" s="18">
        <v>0</v>
      </c>
      <c r="S15" s="17">
        <f t="shared" si="2"/>
        <v>1.8133675388558222E-2</v>
      </c>
    </row>
    <row r="16" spans="1:19" x14ac:dyDescent="0.25">
      <c r="A16" s="3" t="s">
        <v>121</v>
      </c>
      <c r="B16" s="9" t="s">
        <v>122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</v>
      </c>
      <c r="Q16">
        <f t="shared" si="0"/>
        <v>1.9583333333333333</v>
      </c>
      <c r="R16" s="18">
        <f t="shared" si="1"/>
        <v>2.3564814814814872E-2</v>
      </c>
      <c r="S16" s="17">
        <f t="shared" si="2"/>
        <v>1.8133675388558222E-2</v>
      </c>
    </row>
    <row r="17" spans="1:19" x14ac:dyDescent="0.25">
      <c r="A17" s="11"/>
      <c r="B17" s="12"/>
      <c r="C17" s="9" t="s">
        <v>123</v>
      </c>
      <c r="D17" s="9" t="s">
        <v>124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1.9583333333333333</v>
      </c>
      <c r="R17" s="18">
        <f t="shared" si="1"/>
        <v>1.5659722222222228E-2</v>
      </c>
      <c r="S17" s="17">
        <f t="shared" si="2"/>
        <v>1.8133675388558222E-2</v>
      </c>
    </row>
    <row r="18" spans="1:19" x14ac:dyDescent="0.25">
      <c r="A18" s="11"/>
      <c r="B18" s="12"/>
      <c r="C18" s="12"/>
      <c r="D18" s="12"/>
      <c r="E18" s="9" t="s">
        <v>124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1.9583333333333333</v>
      </c>
      <c r="R18" s="18">
        <v>0</v>
      </c>
      <c r="S18" s="17">
        <f t="shared" si="2"/>
        <v>1.8133675388558222E-2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1540</v>
      </c>
      <c r="H19" s="9" t="s">
        <v>126</v>
      </c>
      <c r="I19" s="3" t="s">
        <v>1510</v>
      </c>
      <c r="J19" s="13" t="s">
        <v>1541</v>
      </c>
      <c r="K19" s="14" t="s">
        <v>1542</v>
      </c>
      <c r="L19" s="17">
        <f t="shared" si="3"/>
        <v>3.4398148148148122E-2</v>
      </c>
      <c r="M19">
        <f t="shared" si="4"/>
        <v>8</v>
      </c>
      <c r="O19">
        <v>17</v>
      </c>
      <c r="P19">
        <f>COUNTIF(M:M,"17")</f>
        <v>0</v>
      </c>
      <c r="Q19">
        <f t="shared" si="0"/>
        <v>1.9583333333333333</v>
      </c>
      <c r="R19" s="18">
        <v>0</v>
      </c>
      <c r="S19" s="17">
        <f t="shared" si="2"/>
        <v>1.8133675388558222E-2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1543</v>
      </c>
      <c r="H20" s="9" t="s">
        <v>126</v>
      </c>
      <c r="I20" s="3" t="s">
        <v>1510</v>
      </c>
      <c r="J20" s="13" t="s">
        <v>1544</v>
      </c>
      <c r="K20" s="14" t="s">
        <v>1545</v>
      </c>
      <c r="L20" s="17">
        <f t="shared" si="3"/>
        <v>1.4699074074074114E-2</v>
      </c>
      <c r="M20">
        <f t="shared" si="4"/>
        <v>10</v>
      </c>
      <c r="O20">
        <v>18</v>
      </c>
      <c r="P20">
        <f>COUNTIF(M:M,"18")</f>
        <v>1</v>
      </c>
      <c r="Q20">
        <f t="shared" si="0"/>
        <v>1.9583333333333333</v>
      </c>
      <c r="R20" s="18">
        <f t="shared" si="1"/>
        <v>2.3321759259259278E-2</v>
      </c>
      <c r="S20" s="17">
        <f t="shared" si="2"/>
        <v>1.8133675388558222E-2</v>
      </c>
    </row>
    <row r="21" spans="1:19" x14ac:dyDescent="0.25">
      <c r="A21" s="11"/>
      <c r="B21" s="12"/>
      <c r="C21" s="12"/>
      <c r="D21" s="12"/>
      <c r="E21" s="9" t="s">
        <v>162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1.9583333333333333</v>
      </c>
      <c r="R21" s="18">
        <v>0</v>
      </c>
      <c r="S21" s="17">
        <f t="shared" si="2"/>
        <v>1.8133675388558222E-2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1546</v>
      </c>
      <c r="H22" s="9" t="s">
        <v>164</v>
      </c>
      <c r="I22" s="3" t="s">
        <v>1510</v>
      </c>
      <c r="J22" s="13" t="s">
        <v>1547</v>
      </c>
      <c r="K22" s="14" t="s">
        <v>1548</v>
      </c>
      <c r="L22" s="17">
        <f t="shared" si="3"/>
        <v>2.8969907407407403E-2</v>
      </c>
      <c r="M22">
        <f t="shared" si="4"/>
        <v>1</v>
      </c>
      <c r="O22">
        <v>20</v>
      </c>
      <c r="P22">
        <f>COUNTIF(M:M,"20")</f>
        <v>0</v>
      </c>
      <c r="Q22">
        <f t="shared" si="0"/>
        <v>1.9583333333333333</v>
      </c>
      <c r="R22" s="18">
        <v>0</v>
      </c>
      <c r="S22" s="17">
        <f t="shared" si="2"/>
        <v>1.8133675388558222E-2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1549</v>
      </c>
      <c r="H23" s="9" t="s">
        <v>164</v>
      </c>
      <c r="I23" s="3" t="s">
        <v>1510</v>
      </c>
      <c r="J23" s="13" t="s">
        <v>1550</v>
      </c>
      <c r="K23" s="14" t="s">
        <v>1551</v>
      </c>
      <c r="L23" s="17">
        <f t="shared" si="3"/>
        <v>1.9282407407407401E-2</v>
      </c>
      <c r="M23">
        <f t="shared" si="4"/>
        <v>2</v>
      </c>
      <c r="O23">
        <v>21</v>
      </c>
      <c r="P23">
        <f>COUNTIF(M:M,"21")</f>
        <v>1</v>
      </c>
      <c r="Q23">
        <f t="shared" si="0"/>
        <v>1.9583333333333333</v>
      </c>
      <c r="R23" s="18">
        <f t="shared" si="1"/>
        <v>1.737268518518531E-2</v>
      </c>
      <c r="S23" s="17">
        <f t="shared" si="2"/>
        <v>1.8133675388558222E-2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1552</v>
      </c>
      <c r="H24" s="9" t="s">
        <v>164</v>
      </c>
      <c r="I24" s="3" t="s">
        <v>1510</v>
      </c>
      <c r="J24" s="13" t="s">
        <v>1553</v>
      </c>
      <c r="K24" s="14" t="s">
        <v>1554</v>
      </c>
      <c r="L24" s="17">
        <f t="shared" si="3"/>
        <v>1.8715277777777761E-2</v>
      </c>
      <c r="M24">
        <f t="shared" si="4"/>
        <v>5</v>
      </c>
      <c r="O24">
        <v>22</v>
      </c>
      <c r="P24">
        <f>COUNTIF(M:M,"22")</f>
        <v>1</v>
      </c>
      <c r="Q24">
        <f t="shared" si="0"/>
        <v>1.9583333333333333</v>
      </c>
      <c r="R24" s="18">
        <f t="shared" si="1"/>
        <v>1.2928240740740726E-2</v>
      </c>
      <c r="S24" s="17">
        <f t="shared" si="2"/>
        <v>1.8133675388558222E-2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1555</v>
      </c>
      <c r="H25" s="9" t="s">
        <v>164</v>
      </c>
      <c r="I25" s="3" t="s">
        <v>1510</v>
      </c>
      <c r="J25" s="13" t="s">
        <v>1556</v>
      </c>
      <c r="K25" s="14" t="s">
        <v>1557</v>
      </c>
      <c r="L25" s="17">
        <f t="shared" si="3"/>
        <v>1.5081018518518507E-2</v>
      </c>
      <c r="M25">
        <f t="shared" si="4"/>
        <v>5</v>
      </c>
      <c r="O25">
        <v>23</v>
      </c>
      <c r="P25">
        <f>COUNTIF(M:M,"23")</f>
        <v>0</v>
      </c>
      <c r="Q25">
        <f t="shared" si="0"/>
        <v>1.9583333333333333</v>
      </c>
      <c r="R25" s="18">
        <v>0</v>
      </c>
      <c r="S25" s="17">
        <f t="shared" si="2"/>
        <v>1.8133675388558222E-2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1558</v>
      </c>
      <c r="H26" s="9" t="s">
        <v>164</v>
      </c>
      <c r="I26" s="3" t="s">
        <v>1510</v>
      </c>
      <c r="J26" s="13" t="s">
        <v>1559</v>
      </c>
      <c r="K26" s="14" t="s">
        <v>1560</v>
      </c>
      <c r="L26" s="17">
        <f t="shared" si="3"/>
        <v>1.6134259259259265E-2</v>
      </c>
      <c r="M26">
        <f t="shared" si="4"/>
        <v>8</v>
      </c>
    </row>
    <row r="27" spans="1:19" x14ac:dyDescent="0.25">
      <c r="A27" s="11"/>
      <c r="B27" s="12"/>
      <c r="C27" s="9" t="s">
        <v>190</v>
      </c>
      <c r="D27" s="9" t="s">
        <v>191</v>
      </c>
      <c r="E27" s="9" t="s">
        <v>191</v>
      </c>
      <c r="F27" s="9" t="s">
        <v>15</v>
      </c>
      <c r="G27" s="9" t="s">
        <v>1561</v>
      </c>
      <c r="H27" s="9" t="s">
        <v>126</v>
      </c>
      <c r="I27" s="3" t="s">
        <v>1510</v>
      </c>
      <c r="J27" s="13" t="s">
        <v>1562</v>
      </c>
      <c r="K27" s="14" t="s">
        <v>1563</v>
      </c>
      <c r="L27" s="17">
        <f t="shared" si="3"/>
        <v>1.5231481481481512E-2</v>
      </c>
      <c r="M27">
        <f t="shared" si="4"/>
        <v>6</v>
      </c>
      <c r="O27" t="s">
        <v>1692</v>
      </c>
      <c r="P27">
        <f>SUM(P2:P25)</f>
        <v>47</v>
      </c>
    </row>
    <row r="28" spans="1:19" x14ac:dyDescent="0.25">
      <c r="A28" s="11"/>
      <c r="B28" s="12"/>
      <c r="C28" s="9" t="s">
        <v>87</v>
      </c>
      <c r="D28" s="9" t="s">
        <v>88</v>
      </c>
      <c r="E28" s="10" t="s">
        <v>12</v>
      </c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9" t="s">
        <v>88</v>
      </c>
      <c r="F29" s="9" t="s">
        <v>15</v>
      </c>
      <c r="G29" s="9" t="s">
        <v>1564</v>
      </c>
      <c r="H29" s="9" t="s">
        <v>126</v>
      </c>
      <c r="I29" s="3" t="s">
        <v>1510</v>
      </c>
      <c r="J29" s="13" t="s">
        <v>1565</v>
      </c>
      <c r="K29" s="14" t="s">
        <v>1566</v>
      </c>
      <c r="L29" s="17">
        <f t="shared" si="3"/>
        <v>1.0983796296296311E-2</v>
      </c>
      <c r="M29">
        <f t="shared" si="4"/>
        <v>1</v>
      </c>
    </row>
    <row r="30" spans="1:19" x14ac:dyDescent="0.25">
      <c r="A30" s="11"/>
      <c r="B30" s="12"/>
      <c r="C30" s="12"/>
      <c r="D30" s="12"/>
      <c r="E30" s="9" t="s">
        <v>213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1567</v>
      </c>
      <c r="H31" s="9" t="s">
        <v>126</v>
      </c>
      <c r="I31" s="3" t="s">
        <v>1510</v>
      </c>
      <c r="J31" s="13" t="s">
        <v>1568</v>
      </c>
      <c r="K31" s="14" t="s">
        <v>1569</v>
      </c>
      <c r="L31" s="17">
        <f t="shared" si="3"/>
        <v>1.6111111111111187E-2</v>
      </c>
      <c r="M31">
        <f t="shared" si="4"/>
        <v>12</v>
      </c>
    </row>
    <row r="32" spans="1:19" x14ac:dyDescent="0.25">
      <c r="A32" s="11"/>
      <c r="B32" s="12"/>
      <c r="C32" s="12"/>
      <c r="D32" s="12"/>
      <c r="E32" s="12"/>
      <c r="F32" s="12"/>
      <c r="G32" s="9" t="s">
        <v>1570</v>
      </c>
      <c r="H32" s="9" t="s">
        <v>126</v>
      </c>
      <c r="I32" s="3" t="s">
        <v>1510</v>
      </c>
      <c r="J32" s="13" t="s">
        <v>1571</v>
      </c>
      <c r="K32" s="14" t="s">
        <v>1572</v>
      </c>
      <c r="L32" s="17">
        <f t="shared" si="3"/>
        <v>1.737268518518531E-2</v>
      </c>
      <c r="M32">
        <f t="shared" si="4"/>
        <v>21</v>
      </c>
    </row>
    <row r="33" spans="1:13" x14ac:dyDescent="0.25">
      <c r="A33" s="11"/>
      <c r="B33" s="12"/>
      <c r="C33" s="9" t="s">
        <v>54</v>
      </c>
      <c r="D33" s="9" t="s">
        <v>55</v>
      </c>
      <c r="E33" s="9" t="s">
        <v>55</v>
      </c>
      <c r="F33" s="9" t="s">
        <v>15</v>
      </c>
      <c r="G33" s="9" t="s">
        <v>1573</v>
      </c>
      <c r="H33" s="9" t="s">
        <v>351</v>
      </c>
      <c r="I33" s="3" t="s">
        <v>1510</v>
      </c>
      <c r="J33" s="13" t="s">
        <v>1574</v>
      </c>
      <c r="K33" s="14" t="s">
        <v>1575</v>
      </c>
      <c r="L33" s="17">
        <f t="shared" si="3"/>
        <v>2.2534722222222248E-2</v>
      </c>
      <c r="M33">
        <f t="shared" si="4"/>
        <v>8</v>
      </c>
    </row>
    <row r="34" spans="1:13" x14ac:dyDescent="0.25">
      <c r="A34" s="11"/>
      <c r="B34" s="12"/>
      <c r="C34" s="9" t="s">
        <v>229</v>
      </c>
      <c r="D34" s="9" t="s">
        <v>230</v>
      </c>
      <c r="E34" s="9" t="s">
        <v>230</v>
      </c>
      <c r="F34" s="9" t="s">
        <v>15</v>
      </c>
      <c r="G34" s="9" t="s">
        <v>1576</v>
      </c>
      <c r="H34" s="9" t="s">
        <v>126</v>
      </c>
      <c r="I34" s="3" t="s">
        <v>1510</v>
      </c>
      <c r="J34" s="13" t="s">
        <v>1577</v>
      </c>
      <c r="K34" s="14" t="s">
        <v>1578</v>
      </c>
      <c r="L34" s="17">
        <f t="shared" si="3"/>
        <v>2.6574074074074083E-2</v>
      </c>
      <c r="M34">
        <f t="shared" si="4"/>
        <v>9</v>
      </c>
    </row>
    <row r="35" spans="1:13" x14ac:dyDescent="0.25">
      <c r="A35" s="11"/>
      <c r="B35" s="12"/>
      <c r="C35" s="9" t="s">
        <v>1453</v>
      </c>
      <c r="D35" s="9" t="s">
        <v>1454</v>
      </c>
      <c r="E35" s="9" t="s">
        <v>1454</v>
      </c>
      <c r="F35" s="9" t="s">
        <v>15</v>
      </c>
      <c r="G35" s="9" t="s">
        <v>1579</v>
      </c>
      <c r="H35" s="9" t="s">
        <v>126</v>
      </c>
      <c r="I35" s="3" t="s">
        <v>1510</v>
      </c>
      <c r="J35" s="13" t="s">
        <v>1580</v>
      </c>
      <c r="K35" s="14" t="s">
        <v>1581</v>
      </c>
      <c r="L35" s="17">
        <f t="shared" si="3"/>
        <v>1.6701388888888918E-2</v>
      </c>
      <c r="M35">
        <f t="shared" si="4"/>
        <v>5</v>
      </c>
    </row>
    <row r="36" spans="1:13" x14ac:dyDescent="0.25">
      <c r="A36" s="11"/>
      <c r="B36" s="12"/>
      <c r="C36" s="9" t="s">
        <v>566</v>
      </c>
      <c r="D36" s="9" t="s">
        <v>567</v>
      </c>
      <c r="E36" s="9" t="s">
        <v>567</v>
      </c>
      <c r="F36" s="9" t="s">
        <v>15</v>
      </c>
      <c r="G36" s="9" t="s">
        <v>1582</v>
      </c>
      <c r="H36" s="9" t="s">
        <v>126</v>
      </c>
      <c r="I36" s="3" t="s">
        <v>1510</v>
      </c>
      <c r="J36" s="13" t="s">
        <v>1583</v>
      </c>
      <c r="K36" s="14" t="s">
        <v>1584</v>
      </c>
      <c r="L36" s="17">
        <f t="shared" si="3"/>
        <v>2.3564814814814872E-2</v>
      </c>
      <c r="M36">
        <f t="shared" si="4"/>
        <v>14</v>
      </c>
    </row>
    <row r="37" spans="1:13" x14ac:dyDescent="0.25">
      <c r="A37" s="11"/>
      <c r="B37" s="12"/>
      <c r="C37" s="9" t="s">
        <v>360</v>
      </c>
      <c r="D37" s="9" t="s">
        <v>361</v>
      </c>
      <c r="E37" s="9" t="s">
        <v>361</v>
      </c>
      <c r="F37" s="9" t="s">
        <v>15</v>
      </c>
      <c r="G37" s="9" t="s">
        <v>1585</v>
      </c>
      <c r="H37" s="9" t="s">
        <v>126</v>
      </c>
      <c r="I37" s="3" t="s">
        <v>1510</v>
      </c>
      <c r="J37" s="13" t="s">
        <v>1586</v>
      </c>
      <c r="K37" s="14" t="s">
        <v>1587</v>
      </c>
      <c r="L37" s="17">
        <f t="shared" si="3"/>
        <v>1.5312500000000007E-2</v>
      </c>
      <c r="M37">
        <f t="shared" si="4"/>
        <v>6</v>
      </c>
    </row>
    <row r="38" spans="1:13" x14ac:dyDescent="0.25">
      <c r="A38" s="3" t="s">
        <v>234</v>
      </c>
      <c r="B38" s="9" t="s">
        <v>235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184</v>
      </c>
      <c r="D39" s="9" t="s">
        <v>185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295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1588</v>
      </c>
      <c r="H41" s="9" t="s">
        <v>126</v>
      </c>
      <c r="I41" s="3" t="s">
        <v>1510</v>
      </c>
      <c r="J41" s="13" t="s">
        <v>1589</v>
      </c>
      <c r="K41" s="14" t="s">
        <v>1590</v>
      </c>
      <c r="L41" s="17">
        <f t="shared" si="3"/>
        <v>1.844907407407409E-2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1591</v>
      </c>
      <c r="H42" s="9" t="s">
        <v>126</v>
      </c>
      <c r="I42" s="3" t="s">
        <v>1510</v>
      </c>
      <c r="J42" s="13" t="s">
        <v>1592</v>
      </c>
      <c r="K42" s="14" t="s">
        <v>1593</v>
      </c>
      <c r="L42" s="17">
        <f t="shared" si="3"/>
        <v>2.611111111111114E-2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9" t="s">
        <v>314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1594</v>
      </c>
      <c r="H44" s="9" t="s">
        <v>126</v>
      </c>
      <c r="I44" s="3" t="s">
        <v>1510</v>
      </c>
      <c r="J44" s="13" t="s">
        <v>1595</v>
      </c>
      <c r="K44" s="14" t="s">
        <v>1596</v>
      </c>
      <c r="L44" s="17">
        <f t="shared" si="3"/>
        <v>1.4583333333333393E-2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1597</v>
      </c>
      <c r="H45" s="9" t="s">
        <v>126</v>
      </c>
      <c r="I45" s="3" t="s">
        <v>1510</v>
      </c>
      <c r="J45" s="13" t="s">
        <v>1598</v>
      </c>
      <c r="K45" s="14" t="s">
        <v>854</v>
      </c>
      <c r="L45" s="17">
        <f t="shared" si="3"/>
        <v>2.0509259259259283E-2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1599</v>
      </c>
      <c r="H46" s="9" t="s">
        <v>126</v>
      </c>
      <c r="I46" s="3" t="s">
        <v>1510</v>
      </c>
      <c r="J46" s="13" t="s">
        <v>1600</v>
      </c>
      <c r="K46" s="14" t="s">
        <v>1601</v>
      </c>
      <c r="L46" s="17">
        <f t="shared" si="3"/>
        <v>2.0173611111111045E-2</v>
      </c>
      <c r="M46">
        <f t="shared" si="4"/>
        <v>9</v>
      </c>
    </row>
    <row r="47" spans="1:13" x14ac:dyDescent="0.25">
      <c r="A47" s="11"/>
      <c r="B47" s="12"/>
      <c r="C47" s="12"/>
      <c r="D47" s="12"/>
      <c r="E47" s="12"/>
      <c r="F47" s="12"/>
      <c r="G47" s="9" t="s">
        <v>1602</v>
      </c>
      <c r="H47" s="9" t="s">
        <v>126</v>
      </c>
      <c r="I47" s="3" t="s">
        <v>1510</v>
      </c>
      <c r="J47" s="13" t="s">
        <v>1603</v>
      </c>
      <c r="K47" s="14" t="s">
        <v>1604</v>
      </c>
      <c r="L47" s="17">
        <f t="shared" si="3"/>
        <v>1.5590277777777828E-2</v>
      </c>
      <c r="M47">
        <f t="shared" si="4"/>
        <v>10</v>
      </c>
    </row>
    <row r="48" spans="1:13" x14ac:dyDescent="0.25">
      <c r="A48" s="11"/>
      <c r="B48" s="12"/>
      <c r="C48" s="9" t="s">
        <v>82</v>
      </c>
      <c r="D48" s="9" t="s">
        <v>83</v>
      </c>
      <c r="E48" s="9" t="s">
        <v>83</v>
      </c>
      <c r="F48" s="9" t="s">
        <v>15</v>
      </c>
      <c r="G48" s="9" t="s">
        <v>1605</v>
      </c>
      <c r="H48" s="9" t="s">
        <v>126</v>
      </c>
      <c r="I48" s="3" t="s">
        <v>1510</v>
      </c>
      <c r="J48" s="13" t="s">
        <v>1606</v>
      </c>
      <c r="K48" s="14" t="s">
        <v>1607</v>
      </c>
      <c r="L48" s="17">
        <f t="shared" si="3"/>
        <v>1.5254629629629646E-2</v>
      </c>
      <c r="M48">
        <f t="shared" si="4"/>
        <v>8</v>
      </c>
    </row>
    <row r="49" spans="1:13" x14ac:dyDescent="0.25">
      <c r="A49" s="11"/>
      <c r="B49" s="12"/>
      <c r="C49" s="9" t="s">
        <v>195</v>
      </c>
      <c r="D49" s="9" t="s">
        <v>196</v>
      </c>
      <c r="E49" s="9" t="s">
        <v>196</v>
      </c>
      <c r="F49" s="9" t="s">
        <v>15</v>
      </c>
      <c r="G49" s="9" t="s">
        <v>1608</v>
      </c>
      <c r="H49" s="9" t="s">
        <v>126</v>
      </c>
      <c r="I49" s="3" t="s">
        <v>1510</v>
      </c>
      <c r="J49" s="13" t="s">
        <v>1609</v>
      </c>
      <c r="K49" s="14" t="s">
        <v>1610</v>
      </c>
      <c r="L49" s="17">
        <f t="shared" si="3"/>
        <v>1.5011574074074163E-2</v>
      </c>
      <c r="M49">
        <f t="shared" si="4"/>
        <v>12</v>
      </c>
    </row>
    <row r="50" spans="1:13" x14ac:dyDescent="0.25">
      <c r="A50" s="11"/>
      <c r="B50" s="12"/>
      <c r="C50" s="9" t="s">
        <v>87</v>
      </c>
      <c r="D50" s="9" t="s">
        <v>88</v>
      </c>
      <c r="E50" s="10" t="s">
        <v>12</v>
      </c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9" t="s">
        <v>88</v>
      </c>
      <c r="F51" s="9" t="s">
        <v>15</v>
      </c>
      <c r="G51" s="9" t="s">
        <v>1611</v>
      </c>
      <c r="H51" s="9" t="s">
        <v>126</v>
      </c>
      <c r="I51" s="3" t="s">
        <v>1510</v>
      </c>
      <c r="J51" s="13" t="s">
        <v>1612</v>
      </c>
      <c r="K51" s="14" t="s">
        <v>1613</v>
      </c>
      <c r="L51" s="17">
        <f t="shared" si="3"/>
        <v>1.3518518518518513E-2</v>
      </c>
      <c r="M51">
        <f t="shared" si="4"/>
        <v>4</v>
      </c>
    </row>
    <row r="52" spans="1:13" x14ac:dyDescent="0.25">
      <c r="A52" s="11"/>
      <c r="B52" s="12"/>
      <c r="C52" s="12"/>
      <c r="D52" s="12"/>
      <c r="E52" s="9" t="s">
        <v>213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1614</v>
      </c>
      <c r="H53" s="9" t="s">
        <v>126</v>
      </c>
      <c r="I53" s="3" t="s">
        <v>1510</v>
      </c>
      <c r="J53" s="13" t="s">
        <v>1615</v>
      </c>
      <c r="K53" s="14" t="s">
        <v>1616</v>
      </c>
      <c r="L53" s="17">
        <f t="shared" si="3"/>
        <v>2.1238425925925897E-2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1617</v>
      </c>
      <c r="H54" s="9" t="s">
        <v>126</v>
      </c>
      <c r="I54" s="3" t="s">
        <v>1510</v>
      </c>
      <c r="J54" s="13" t="s">
        <v>1618</v>
      </c>
      <c r="K54" s="14" t="s">
        <v>1619</v>
      </c>
      <c r="L54" s="17">
        <f t="shared" si="3"/>
        <v>1.2928240740740726E-2</v>
      </c>
      <c r="M54">
        <f t="shared" si="4"/>
        <v>22</v>
      </c>
    </row>
    <row r="55" spans="1:13" x14ac:dyDescent="0.25">
      <c r="A55" s="11"/>
      <c r="B55" s="12"/>
      <c r="C55" s="9" t="s">
        <v>92</v>
      </c>
      <c r="D55" s="9" t="s">
        <v>93</v>
      </c>
      <c r="E55" s="9" t="s">
        <v>93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1620</v>
      </c>
      <c r="H56" s="9" t="s">
        <v>126</v>
      </c>
      <c r="I56" s="3" t="s">
        <v>1510</v>
      </c>
      <c r="J56" s="13" t="s">
        <v>1621</v>
      </c>
      <c r="K56" s="14" t="s">
        <v>1622</v>
      </c>
      <c r="L56" s="17">
        <f t="shared" si="3"/>
        <v>1.7650462962962965E-2</v>
      </c>
      <c r="M56">
        <f t="shared" si="4"/>
        <v>6</v>
      </c>
    </row>
    <row r="57" spans="1:13" x14ac:dyDescent="0.25">
      <c r="A57" s="11"/>
      <c r="B57" s="12"/>
      <c r="C57" s="12"/>
      <c r="D57" s="12"/>
      <c r="E57" s="12"/>
      <c r="F57" s="12"/>
      <c r="G57" s="9" t="s">
        <v>1623</v>
      </c>
      <c r="H57" s="9" t="s">
        <v>126</v>
      </c>
      <c r="I57" s="3" t="s">
        <v>1510</v>
      </c>
      <c r="J57" s="13" t="s">
        <v>1624</v>
      </c>
      <c r="K57" s="14" t="s">
        <v>1625</v>
      </c>
      <c r="L57" s="17">
        <f t="shared" si="3"/>
        <v>2.0509259259259227E-2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1626</v>
      </c>
      <c r="H58" s="9" t="s">
        <v>126</v>
      </c>
      <c r="I58" s="3" t="s">
        <v>1510</v>
      </c>
      <c r="J58" s="13" t="s">
        <v>1627</v>
      </c>
      <c r="K58" s="14" t="s">
        <v>1628</v>
      </c>
      <c r="L58" s="17">
        <f t="shared" si="3"/>
        <v>1.7199074074074117E-2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1629</v>
      </c>
      <c r="H59" s="9" t="s">
        <v>126</v>
      </c>
      <c r="I59" s="3" t="s">
        <v>1510</v>
      </c>
      <c r="J59" s="13" t="s">
        <v>1630</v>
      </c>
      <c r="K59" s="14" t="s">
        <v>1631</v>
      </c>
      <c r="L59" s="17">
        <f t="shared" si="3"/>
        <v>1.2673611111111094E-2</v>
      </c>
      <c r="M59">
        <f t="shared" si="4"/>
        <v>12</v>
      </c>
    </row>
    <row r="60" spans="1:13" x14ac:dyDescent="0.25">
      <c r="A60" s="11"/>
      <c r="B60" s="12"/>
      <c r="C60" s="9" t="s">
        <v>44</v>
      </c>
      <c r="D60" s="9" t="s">
        <v>45</v>
      </c>
      <c r="E60" s="9" t="s">
        <v>45</v>
      </c>
      <c r="F60" s="9" t="s">
        <v>15</v>
      </c>
      <c r="G60" s="9" t="s">
        <v>1632</v>
      </c>
      <c r="H60" s="9" t="s">
        <v>126</v>
      </c>
      <c r="I60" s="3" t="s">
        <v>1510</v>
      </c>
      <c r="J60" s="13" t="s">
        <v>1633</v>
      </c>
      <c r="K60" s="14" t="s">
        <v>1634</v>
      </c>
      <c r="L60" s="17">
        <f t="shared" si="3"/>
        <v>1.2997685185185182E-2</v>
      </c>
      <c r="M60">
        <f t="shared" si="4"/>
        <v>11</v>
      </c>
    </row>
    <row r="61" spans="1:13" x14ac:dyDescent="0.25">
      <c r="A61" s="11"/>
      <c r="B61" s="12"/>
      <c r="C61" s="9" t="s">
        <v>54</v>
      </c>
      <c r="D61" s="9" t="s">
        <v>55</v>
      </c>
      <c r="E61" s="9" t="s">
        <v>56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1635</v>
      </c>
      <c r="H62" s="9" t="s">
        <v>351</v>
      </c>
      <c r="I62" s="3" t="s">
        <v>1510</v>
      </c>
      <c r="J62" s="13" t="s">
        <v>1636</v>
      </c>
      <c r="K62" s="14" t="s">
        <v>1637</v>
      </c>
      <c r="L62" s="17">
        <f t="shared" si="3"/>
        <v>1.9560185185185153E-2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1638</v>
      </c>
      <c r="H63" s="9" t="s">
        <v>351</v>
      </c>
      <c r="I63" s="3" t="s">
        <v>1510</v>
      </c>
      <c r="J63" s="13" t="s">
        <v>1639</v>
      </c>
      <c r="K63" s="14" t="s">
        <v>1640</v>
      </c>
      <c r="L63" s="17">
        <f t="shared" si="3"/>
        <v>1.3472222222222219E-2</v>
      </c>
      <c r="M63">
        <f t="shared" si="4"/>
        <v>15</v>
      </c>
    </row>
    <row r="64" spans="1:13" x14ac:dyDescent="0.25">
      <c r="A64" s="11"/>
      <c r="B64" s="12"/>
      <c r="C64" s="9" t="s">
        <v>229</v>
      </c>
      <c r="D64" s="9" t="s">
        <v>230</v>
      </c>
      <c r="E64" s="9" t="s">
        <v>230</v>
      </c>
      <c r="F64" s="9" t="s">
        <v>15</v>
      </c>
      <c r="G64" s="9" t="s">
        <v>1641</v>
      </c>
      <c r="H64" s="9" t="s">
        <v>126</v>
      </c>
      <c r="I64" s="3" t="s">
        <v>1510</v>
      </c>
      <c r="J64" s="13" t="s">
        <v>1642</v>
      </c>
      <c r="K64" s="14" t="s">
        <v>1643</v>
      </c>
      <c r="L64" s="17">
        <f t="shared" si="3"/>
        <v>1.4120370370370339E-2</v>
      </c>
      <c r="M64">
        <f t="shared" si="4"/>
        <v>6</v>
      </c>
    </row>
    <row r="65" spans="1:13" x14ac:dyDescent="0.25">
      <c r="A65" s="11"/>
      <c r="B65" s="12"/>
      <c r="C65" s="9" t="s">
        <v>566</v>
      </c>
      <c r="D65" s="9" t="s">
        <v>567</v>
      </c>
      <c r="E65" s="9" t="s">
        <v>567</v>
      </c>
      <c r="F65" s="9" t="s">
        <v>15</v>
      </c>
      <c r="G65" s="9" t="s">
        <v>1644</v>
      </c>
      <c r="H65" s="9" t="s">
        <v>126</v>
      </c>
      <c r="I65" s="3" t="s">
        <v>1510</v>
      </c>
      <c r="J65" s="13" t="s">
        <v>1645</v>
      </c>
      <c r="K65" s="14" t="s">
        <v>1646</v>
      </c>
      <c r="L65" s="17">
        <f t="shared" si="3"/>
        <v>2.3321759259259278E-2</v>
      </c>
      <c r="M65">
        <f t="shared" si="4"/>
        <v>18</v>
      </c>
    </row>
    <row r="66" spans="1:13" x14ac:dyDescent="0.25">
      <c r="A66" s="11"/>
      <c r="B66" s="12"/>
      <c r="C66" s="9" t="s">
        <v>360</v>
      </c>
      <c r="D66" s="9" t="s">
        <v>361</v>
      </c>
      <c r="E66" s="9" t="s">
        <v>361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1647</v>
      </c>
      <c r="H67" s="9" t="s">
        <v>126</v>
      </c>
      <c r="I67" s="3" t="s">
        <v>1510</v>
      </c>
      <c r="J67" s="13" t="s">
        <v>1648</v>
      </c>
      <c r="K67" s="14" t="s">
        <v>1686</v>
      </c>
      <c r="L67" s="17">
        <f t="shared" ref="L67:L130" si="5">K67-J67</f>
        <v>1.0136458333333334</v>
      </c>
    </row>
    <row r="68" spans="1:13" x14ac:dyDescent="0.25">
      <c r="A68" s="11"/>
      <c r="B68" s="12"/>
      <c r="C68" s="12"/>
      <c r="D68" s="12"/>
      <c r="E68" s="12"/>
      <c r="F68" s="12"/>
      <c r="G68" s="9" t="s">
        <v>1649</v>
      </c>
      <c r="H68" s="9" t="s">
        <v>126</v>
      </c>
      <c r="I68" s="3" t="s">
        <v>1510</v>
      </c>
      <c r="J68" s="13" t="s">
        <v>1650</v>
      </c>
      <c r="K68" s="14" t="s">
        <v>1651</v>
      </c>
      <c r="L68" s="17">
        <f t="shared" si="5"/>
        <v>1.5347222222222262E-2</v>
      </c>
      <c r="M68">
        <f t="shared" ref="M67:M130" si="6">HOUR(J68)</f>
        <v>4</v>
      </c>
    </row>
    <row r="69" spans="1:13" x14ac:dyDescent="0.25">
      <c r="A69" s="3" t="s">
        <v>368</v>
      </c>
      <c r="B69" s="3" t="s">
        <v>369</v>
      </c>
      <c r="C69" s="3" t="s">
        <v>391</v>
      </c>
      <c r="D69" s="3" t="s">
        <v>392</v>
      </c>
      <c r="E69" s="3" t="s">
        <v>393</v>
      </c>
      <c r="F69" s="3" t="s">
        <v>15</v>
      </c>
      <c r="G69" s="3" t="s">
        <v>1652</v>
      </c>
      <c r="H69" s="3" t="s">
        <v>126</v>
      </c>
      <c r="I69" s="3" t="s">
        <v>1510</v>
      </c>
      <c r="J69" s="15" t="s">
        <v>1653</v>
      </c>
      <c r="K69" s="16" t="s">
        <v>1654</v>
      </c>
      <c r="L69" s="17">
        <f t="shared" si="5"/>
        <v>2.2106481481481532E-2</v>
      </c>
      <c r="M69">
        <f t="shared" si="6"/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7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4" width="28" bestFit="1" customWidth="1"/>
    <col min="5" max="5" width="22.8554687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0.125</v>
      </c>
      <c r="R2" s="18">
        <f>AVERAGEIF(M:M,O2,L:L)</f>
        <v>1.789351851851852E-2</v>
      </c>
      <c r="S2" s="17">
        <f>AVERAGEIF($R$2:$R$25, "&lt;&gt; 0")</f>
        <v>1.5763888888888879E-2</v>
      </c>
    </row>
    <row r="3" spans="1:19" x14ac:dyDescent="0.25">
      <c r="A3" s="3" t="s">
        <v>10</v>
      </c>
      <c r="B3" s="9" t="s">
        <v>11</v>
      </c>
      <c r="C3" s="9" t="s">
        <v>803</v>
      </c>
      <c r="D3" s="9" t="s">
        <v>804</v>
      </c>
      <c r="E3" s="9" t="s">
        <v>804</v>
      </c>
      <c r="F3" s="9" t="s">
        <v>15</v>
      </c>
      <c r="G3" s="9" t="s">
        <v>1655</v>
      </c>
      <c r="H3" s="9" t="s">
        <v>17</v>
      </c>
      <c r="I3" s="3" t="s">
        <v>1656</v>
      </c>
      <c r="J3" s="13" t="s">
        <v>1657</v>
      </c>
      <c r="K3" s="14" t="s">
        <v>1658</v>
      </c>
      <c r="L3" s="17">
        <f t="shared" ref="L3:L66" si="0">K3-J3</f>
        <v>1.6469907407407391E-2</v>
      </c>
      <c r="M3">
        <f t="shared" ref="M3:M66" si="1">HOUR(J3)</f>
        <v>12</v>
      </c>
      <c r="O3">
        <v>1</v>
      </c>
      <c r="P3">
        <f>COUNTIF(M:M,"1")</f>
        <v>0</v>
      </c>
      <c r="Q3">
        <f t="shared" ref="Q3:Q25" si="2">AVERAGE($P$2:$P$25)</f>
        <v>0.125</v>
      </c>
      <c r="R3" s="18">
        <v>0</v>
      </c>
      <c r="S3" s="17">
        <f t="shared" ref="S3:S25" si="3">AVERAGEIF($R$2:$R$25, "&lt;&gt; 0")</f>
        <v>1.5763888888888879E-2</v>
      </c>
    </row>
    <row r="4" spans="1:19" x14ac:dyDescent="0.25">
      <c r="A4" s="3" t="s">
        <v>121</v>
      </c>
      <c r="B4" s="9" t="s">
        <v>122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0.125</v>
      </c>
      <c r="R4" s="18">
        <f t="shared" ref="R3:R25" si="4">AVERAGEIF(M:M,O4,L:L)</f>
        <v>1.2928240740740726E-2</v>
      </c>
      <c r="S4" s="17">
        <f t="shared" si="3"/>
        <v>1.5763888888888879E-2</v>
      </c>
    </row>
    <row r="5" spans="1:19" x14ac:dyDescent="0.25">
      <c r="A5" s="11"/>
      <c r="B5" s="12"/>
      <c r="C5" s="9" t="s">
        <v>87</v>
      </c>
      <c r="D5" s="9" t="s">
        <v>88</v>
      </c>
      <c r="E5" s="9" t="s">
        <v>213</v>
      </c>
      <c r="F5" s="9" t="s">
        <v>15</v>
      </c>
      <c r="G5" s="9" t="s">
        <v>1659</v>
      </c>
      <c r="H5" s="9" t="s">
        <v>126</v>
      </c>
      <c r="I5" s="3" t="s">
        <v>1656</v>
      </c>
      <c r="J5" s="13" t="s">
        <v>1660</v>
      </c>
      <c r="K5" s="14" t="s">
        <v>1661</v>
      </c>
      <c r="L5" s="17">
        <f t="shared" si="0"/>
        <v>1.2928240740740726E-2</v>
      </c>
      <c r="M5">
        <f t="shared" si="1"/>
        <v>2</v>
      </c>
      <c r="O5">
        <v>3</v>
      </c>
      <c r="P5">
        <f>COUNTIF(M:M,"3")</f>
        <v>0</v>
      </c>
      <c r="Q5">
        <f t="shared" si="2"/>
        <v>0.125</v>
      </c>
      <c r="R5" s="18">
        <v>0</v>
      </c>
      <c r="S5" s="17">
        <f t="shared" si="3"/>
        <v>1.5763888888888879E-2</v>
      </c>
    </row>
    <row r="6" spans="1:19" x14ac:dyDescent="0.25">
      <c r="A6" s="11"/>
      <c r="B6" s="11"/>
      <c r="C6" s="3" t="s">
        <v>566</v>
      </c>
      <c r="D6" s="3" t="s">
        <v>567</v>
      </c>
      <c r="E6" s="3" t="s">
        <v>567</v>
      </c>
      <c r="F6" s="3" t="s">
        <v>15</v>
      </c>
      <c r="G6" s="3" t="s">
        <v>1662</v>
      </c>
      <c r="H6" s="3" t="s">
        <v>126</v>
      </c>
      <c r="I6" s="3" t="s">
        <v>1656</v>
      </c>
      <c r="J6" s="15" t="s">
        <v>1663</v>
      </c>
      <c r="K6" s="16" t="s">
        <v>1664</v>
      </c>
      <c r="L6" s="17">
        <f t="shared" si="0"/>
        <v>1.789351851851852E-2</v>
      </c>
      <c r="M6">
        <v>0</v>
      </c>
      <c r="O6">
        <v>4</v>
      </c>
      <c r="P6">
        <f>COUNTIF(M:M,"4")</f>
        <v>0</v>
      </c>
      <c r="Q6">
        <f t="shared" si="2"/>
        <v>0.125</v>
      </c>
      <c r="R6" s="18">
        <v>0</v>
      </c>
      <c r="S6" s="17">
        <f t="shared" si="3"/>
        <v>1.5763888888888879E-2</v>
      </c>
    </row>
    <row r="7" spans="1:19" x14ac:dyDescent="0.25">
      <c r="O7">
        <v>5</v>
      </c>
      <c r="P7">
        <f>COUNTIF(M:M,"5")</f>
        <v>0</v>
      </c>
      <c r="Q7">
        <f t="shared" si="2"/>
        <v>0.125</v>
      </c>
      <c r="R7" s="18">
        <v>0</v>
      </c>
      <c r="S7" s="17">
        <f t="shared" si="3"/>
        <v>1.5763888888888879E-2</v>
      </c>
    </row>
    <row r="8" spans="1:19" x14ac:dyDescent="0.25">
      <c r="O8">
        <v>6</v>
      </c>
      <c r="P8">
        <f>COUNTIF(M:M,"6")</f>
        <v>0</v>
      </c>
      <c r="Q8">
        <f t="shared" si="2"/>
        <v>0.125</v>
      </c>
      <c r="R8" s="18">
        <v>0</v>
      </c>
      <c r="S8" s="17">
        <f t="shared" si="3"/>
        <v>1.5763888888888879E-2</v>
      </c>
    </row>
    <row r="9" spans="1:19" x14ac:dyDescent="0.25">
      <c r="O9">
        <v>7</v>
      </c>
      <c r="P9">
        <f>COUNTIF(M:M,"7")</f>
        <v>0</v>
      </c>
      <c r="Q9">
        <f t="shared" si="2"/>
        <v>0.125</v>
      </c>
      <c r="R9" s="18">
        <v>0</v>
      </c>
      <c r="S9" s="17">
        <f t="shared" si="3"/>
        <v>1.5763888888888879E-2</v>
      </c>
    </row>
    <row r="10" spans="1:19" x14ac:dyDescent="0.25">
      <c r="O10">
        <v>8</v>
      </c>
      <c r="P10">
        <f>COUNTIF(M:M,"8")</f>
        <v>0</v>
      </c>
      <c r="Q10">
        <f t="shared" si="2"/>
        <v>0.125</v>
      </c>
      <c r="R10" s="18">
        <v>0</v>
      </c>
      <c r="S10" s="17">
        <f t="shared" si="3"/>
        <v>1.5763888888888879E-2</v>
      </c>
    </row>
    <row r="11" spans="1:19" x14ac:dyDescent="0.25">
      <c r="O11">
        <v>9</v>
      </c>
      <c r="P11">
        <f>COUNTIF(M:M,"9")</f>
        <v>0</v>
      </c>
      <c r="Q11">
        <f t="shared" si="2"/>
        <v>0.125</v>
      </c>
      <c r="R11" s="18">
        <v>0</v>
      </c>
      <c r="S11" s="17">
        <f t="shared" si="3"/>
        <v>1.5763888888888879E-2</v>
      </c>
    </row>
    <row r="12" spans="1:19" x14ac:dyDescent="0.25">
      <c r="O12">
        <v>10</v>
      </c>
      <c r="P12">
        <f>COUNTIF(M:M,"10")</f>
        <v>0</v>
      </c>
      <c r="Q12">
        <f t="shared" si="2"/>
        <v>0.125</v>
      </c>
      <c r="R12" s="18">
        <v>0</v>
      </c>
      <c r="S12" s="17">
        <f t="shared" si="3"/>
        <v>1.5763888888888879E-2</v>
      </c>
    </row>
    <row r="13" spans="1:19" x14ac:dyDescent="0.25">
      <c r="O13">
        <v>11</v>
      </c>
      <c r="P13">
        <f>COUNTIF(M:M,"11")</f>
        <v>0</v>
      </c>
      <c r="Q13">
        <f t="shared" si="2"/>
        <v>0.125</v>
      </c>
      <c r="R13" s="18">
        <v>0</v>
      </c>
      <c r="S13" s="17">
        <f t="shared" si="3"/>
        <v>1.5763888888888879E-2</v>
      </c>
    </row>
    <row r="14" spans="1:19" x14ac:dyDescent="0.25">
      <c r="O14">
        <v>12</v>
      </c>
      <c r="P14">
        <f>COUNTIF(M:M,"12")</f>
        <v>1</v>
      </c>
      <c r="Q14">
        <f t="shared" si="2"/>
        <v>0.125</v>
      </c>
      <c r="R14" s="18">
        <f t="shared" si="4"/>
        <v>1.6469907407407391E-2</v>
      </c>
      <c r="S14" s="17">
        <f t="shared" si="3"/>
        <v>1.5763888888888879E-2</v>
      </c>
    </row>
    <row r="15" spans="1:19" x14ac:dyDescent="0.25">
      <c r="O15">
        <v>13</v>
      </c>
      <c r="P15">
        <f>COUNTIF(M:M,"13")</f>
        <v>0</v>
      </c>
      <c r="Q15">
        <f t="shared" si="2"/>
        <v>0.125</v>
      </c>
      <c r="R15" s="18">
        <v>0</v>
      </c>
      <c r="S15" s="17">
        <f t="shared" si="3"/>
        <v>1.5763888888888879E-2</v>
      </c>
    </row>
    <row r="16" spans="1:19" x14ac:dyDescent="0.25">
      <c r="O16">
        <v>14</v>
      </c>
      <c r="P16">
        <f>COUNTIF(M:M,"14")</f>
        <v>0</v>
      </c>
      <c r="Q16">
        <f t="shared" si="2"/>
        <v>0.125</v>
      </c>
      <c r="R16" s="18">
        <v>0</v>
      </c>
      <c r="S16" s="17">
        <f t="shared" si="3"/>
        <v>1.5763888888888879E-2</v>
      </c>
    </row>
    <row r="17" spans="15:19" x14ac:dyDescent="0.25">
      <c r="O17">
        <v>15</v>
      </c>
      <c r="P17">
        <f>COUNTIF(M:M,"15")</f>
        <v>0</v>
      </c>
      <c r="Q17">
        <f t="shared" si="2"/>
        <v>0.125</v>
      </c>
      <c r="R17" s="18">
        <v>0</v>
      </c>
      <c r="S17" s="17">
        <f t="shared" si="3"/>
        <v>1.5763888888888879E-2</v>
      </c>
    </row>
    <row r="18" spans="15:19" x14ac:dyDescent="0.25">
      <c r="O18">
        <v>16</v>
      </c>
      <c r="P18">
        <f>COUNTIF(M:M,"16")</f>
        <v>0</v>
      </c>
      <c r="Q18">
        <f t="shared" si="2"/>
        <v>0.125</v>
      </c>
      <c r="R18" s="18">
        <v>0</v>
      </c>
      <c r="S18" s="17">
        <f t="shared" si="3"/>
        <v>1.5763888888888879E-2</v>
      </c>
    </row>
    <row r="19" spans="15:19" x14ac:dyDescent="0.25">
      <c r="O19">
        <v>17</v>
      </c>
      <c r="P19">
        <f>COUNTIF(M:M,"17")</f>
        <v>0</v>
      </c>
      <c r="Q19">
        <f t="shared" si="2"/>
        <v>0.125</v>
      </c>
      <c r="R19" s="18">
        <v>0</v>
      </c>
      <c r="S19" s="17">
        <f t="shared" si="3"/>
        <v>1.5763888888888879E-2</v>
      </c>
    </row>
    <row r="20" spans="15:19" x14ac:dyDescent="0.25">
      <c r="O20">
        <v>18</v>
      </c>
      <c r="P20">
        <f>COUNTIF(M:M,"18")</f>
        <v>0</v>
      </c>
      <c r="Q20">
        <f t="shared" si="2"/>
        <v>0.125</v>
      </c>
      <c r="R20" s="18">
        <v>0</v>
      </c>
      <c r="S20" s="17">
        <f t="shared" si="3"/>
        <v>1.5763888888888879E-2</v>
      </c>
    </row>
    <row r="21" spans="15:19" x14ac:dyDescent="0.25">
      <c r="O21">
        <v>19</v>
      </c>
      <c r="P21">
        <f>COUNTIF(M:M,"19")</f>
        <v>0</v>
      </c>
      <c r="Q21">
        <f t="shared" si="2"/>
        <v>0.125</v>
      </c>
      <c r="R21" s="18">
        <v>0</v>
      </c>
      <c r="S21" s="17">
        <f t="shared" si="3"/>
        <v>1.5763888888888879E-2</v>
      </c>
    </row>
    <row r="22" spans="15:19" x14ac:dyDescent="0.25">
      <c r="O22">
        <v>20</v>
      </c>
      <c r="P22">
        <f>COUNTIF(M:M,"20")</f>
        <v>0</v>
      </c>
      <c r="Q22">
        <f t="shared" si="2"/>
        <v>0.125</v>
      </c>
      <c r="R22" s="18">
        <v>0</v>
      </c>
      <c r="S22" s="17">
        <f t="shared" si="3"/>
        <v>1.5763888888888879E-2</v>
      </c>
    </row>
    <row r="23" spans="15:19" x14ac:dyDescent="0.25">
      <c r="O23">
        <v>21</v>
      </c>
      <c r="P23">
        <f>COUNTIF(M:M,"21")</f>
        <v>0</v>
      </c>
      <c r="Q23">
        <f t="shared" si="2"/>
        <v>0.125</v>
      </c>
      <c r="R23" s="18">
        <v>0</v>
      </c>
      <c r="S23" s="17">
        <f t="shared" si="3"/>
        <v>1.5763888888888879E-2</v>
      </c>
    </row>
    <row r="24" spans="15:19" x14ac:dyDescent="0.25">
      <c r="O24">
        <v>22</v>
      </c>
      <c r="P24">
        <f>COUNTIF(M:M,"22")</f>
        <v>0</v>
      </c>
      <c r="Q24">
        <f t="shared" si="2"/>
        <v>0.125</v>
      </c>
      <c r="R24" s="18">
        <v>0</v>
      </c>
      <c r="S24" s="17">
        <f t="shared" si="3"/>
        <v>1.5763888888888879E-2</v>
      </c>
    </row>
    <row r="25" spans="15:19" x14ac:dyDescent="0.25">
      <c r="O25">
        <v>23</v>
      </c>
      <c r="P25">
        <f>COUNTIF(M:M,"23")</f>
        <v>0</v>
      </c>
      <c r="Q25">
        <f t="shared" si="2"/>
        <v>0.125</v>
      </c>
      <c r="R25" s="18">
        <v>0</v>
      </c>
      <c r="S25" s="17">
        <f t="shared" si="3"/>
        <v>1.5763888888888879E-2</v>
      </c>
    </row>
    <row r="27" spans="15:19" x14ac:dyDescent="0.25">
      <c r="O27" t="s">
        <v>1693</v>
      </c>
      <c r="P27">
        <f>SUM(P2:P25)</f>
        <v>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4" width="28" bestFit="1" customWidth="1"/>
    <col min="5" max="5" width="2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1497</v>
      </c>
      <c r="M1" t="s">
        <v>1494</v>
      </c>
      <c r="O1" t="s">
        <v>1495</v>
      </c>
      <c r="P1" t="s">
        <v>1496</v>
      </c>
      <c r="Q1" t="s">
        <v>1499</v>
      </c>
      <c r="R1" t="s">
        <v>1498</v>
      </c>
      <c r="S1" t="s">
        <v>1500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0.25</v>
      </c>
      <c r="R2" s="18">
        <v>0</v>
      </c>
      <c r="S2" s="17">
        <f>AVERAGEIF($R$2:$R$25, "&lt;&gt; 0")</f>
        <v>1.3368055555555536E-2</v>
      </c>
    </row>
    <row r="3" spans="1:19" x14ac:dyDescent="0.25">
      <c r="A3" s="3" t="s">
        <v>10</v>
      </c>
      <c r="B3" s="9" t="s">
        <v>11</v>
      </c>
      <c r="C3" s="9" t="s">
        <v>803</v>
      </c>
      <c r="D3" s="9" t="s">
        <v>804</v>
      </c>
      <c r="E3" s="9" t="s">
        <v>804</v>
      </c>
      <c r="F3" s="9" t="s">
        <v>15</v>
      </c>
      <c r="G3" s="9" t="s">
        <v>1665</v>
      </c>
      <c r="H3" s="9" t="s">
        <v>17</v>
      </c>
      <c r="I3" s="3" t="s">
        <v>1666</v>
      </c>
      <c r="J3" s="13" t="s">
        <v>1667</v>
      </c>
      <c r="K3" s="14" t="s">
        <v>1668</v>
      </c>
      <c r="L3" s="17">
        <f t="shared" ref="L3:L66" si="0">K3-J3</f>
        <v>1.5972222222222165E-2</v>
      </c>
      <c r="M3">
        <f t="shared" ref="M3:M66" si="1">HOUR(J3)</f>
        <v>10</v>
      </c>
      <c r="O3">
        <v>1</v>
      </c>
      <c r="P3">
        <f>COUNTIF(M:M,"1")</f>
        <v>0</v>
      </c>
      <c r="Q3">
        <f t="shared" ref="Q3:Q25" si="2">AVERAGE($P$2:$P$25)</f>
        <v>0.25</v>
      </c>
      <c r="R3" s="18">
        <v>0</v>
      </c>
      <c r="S3" s="17">
        <f t="shared" ref="S3:S25" si="3">AVERAGEIF($R$2:$R$25, "&lt;&gt; 0")</f>
        <v>1.3368055555555536E-2</v>
      </c>
    </row>
    <row r="4" spans="1:19" x14ac:dyDescent="0.25">
      <c r="A4" s="3" t="s">
        <v>121</v>
      </c>
      <c r="B4" s="9" t="s">
        <v>122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0.25</v>
      </c>
      <c r="R4" s="18">
        <v>0</v>
      </c>
      <c r="S4" s="17">
        <f t="shared" si="3"/>
        <v>1.3368055555555536E-2</v>
      </c>
    </row>
    <row r="5" spans="1:19" x14ac:dyDescent="0.25">
      <c r="A5" s="11"/>
      <c r="B5" s="12"/>
      <c r="C5" s="9" t="s">
        <v>190</v>
      </c>
      <c r="D5" s="9" t="s">
        <v>191</v>
      </c>
      <c r="E5" s="9" t="s">
        <v>191</v>
      </c>
      <c r="F5" s="9" t="s">
        <v>15</v>
      </c>
      <c r="G5" s="9" t="s">
        <v>1669</v>
      </c>
      <c r="H5" s="9" t="s">
        <v>126</v>
      </c>
      <c r="I5" s="3" t="s">
        <v>1666</v>
      </c>
      <c r="J5" s="13" t="s">
        <v>1670</v>
      </c>
      <c r="K5" s="14" t="s">
        <v>1671</v>
      </c>
      <c r="L5" s="17">
        <f t="shared" si="0"/>
        <v>1.1446759259259309E-2</v>
      </c>
      <c r="M5">
        <f t="shared" si="1"/>
        <v>19</v>
      </c>
      <c r="O5">
        <v>3</v>
      </c>
      <c r="P5">
        <f>COUNTIF(M:M,"3")</f>
        <v>0</v>
      </c>
      <c r="Q5">
        <f t="shared" si="2"/>
        <v>0.25</v>
      </c>
      <c r="R5" s="18">
        <v>0</v>
      </c>
      <c r="S5" s="17">
        <f t="shared" si="3"/>
        <v>1.3368055555555536E-2</v>
      </c>
    </row>
    <row r="6" spans="1:19" x14ac:dyDescent="0.25">
      <c r="A6" s="11"/>
      <c r="B6" s="12"/>
      <c r="C6" s="9" t="s">
        <v>87</v>
      </c>
      <c r="D6" s="9" t="s">
        <v>88</v>
      </c>
      <c r="E6" s="9" t="s">
        <v>213</v>
      </c>
      <c r="F6" s="9" t="s">
        <v>15</v>
      </c>
      <c r="G6" s="9" t="s">
        <v>1672</v>
      </c>
      <c r="H6" s="9" t="s">
        <v>126</v>
      </c>
      <c r="I6" s="3" t="s">
        <v>1666</v>
      </c>
      <c r="J6" s="13" t="s">
        <v>1673</v>
      </c>
      <c r="K6" s="14" t="s">
        <v>1674</v>
      </c>
      <c r="L6" s="17">
        <f t="shared" si="0"/>
        <v>1.185185185185178E-2</v>
      </c>
      <c r="M6">
        <f t="shared" si="1"/>
        <v>17</v>
      </c>
      <c r="O6">
        <v>4</v>
      </c>
      <c r="P6">
        <f>COUNTIF(M:M,"4")</f>
        <v>0</v>
      </c>
      <c r="Q6">
        <f t="shared" si="2"/>
        <v>0.25</v>
      </c>
      <c r="R6" s="18">
        <v>0</v>
      </c>
      <c r="S6" s="17">
        <f t="shared" si="3"/>
        <v>1.3368055555555536E-2</v>
      </c>
    </row>
    <row r="7" spans="1:19" x14ac:dyDescent="0.25">
      <c r="A7" s="3" t="s">
        <v>234</v>
      </c>
      <c r="B7" s="9" t="s">
        <v>235</v>
      </c>
      <c r="C7" s="10" t="s">
        <v>12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2"/>
        <v>0.25</v>
      </c>
      <c r="R7" s="18">
        <v>0</v>
      </c>
      <c r="S7" s="17">
        <f t="shared" si="3"/>
        <v>1.3368055555555536E-2</v>
      </c>
    </row>
    <row r="8" spans="1:19" x14ac:dyDescent="0.25">
      <c r="A8" s="11"/>
      <c r="B8" s="12"/>
      <c r="C8" s="9" t="s">
        <v>123</v>
      </c>
      <c r="D8" s="9" t="s">
        <v>124</v>
      </c>
      <c r="E8" s="9" t="s">
        <v>124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0</v>
      </c>
      <c r="Q8">
        <f t="shared" si="2"/>
        <v>0.25</v>
      </c>
      <c r="R8" s="18">
        <v>0</v>
      </c>
      <c r="S8" s="17">
        <f t="shared" si="3"/>
        <v>1.3368055555555536E-2</v>
      </c>
    </row>
    <row r="9" spans="1:19" x14ac:dyDescent="0.25">
      <c r="A9" s="11"/>
      <c r="B9" s="12"/>
      <c r="C9" s="12"/>
      <c r="D9" s="12"/>
      <c r="E9" s="12"/>
      <c r="F9" s="12"/>
      <c r="G9" s="9" t="s">
        <v>1675</v>
      </c>
      <c r="H9" s="9" t="s">
        <v>126</v>
      </c>
      <c r="I9" s="3" t="s">
        <v>1666</v>
      </c>
      <c r="J9" s="13" t="s">
        <v>1676</v>
      </c>
      <c r="K9" s="14" t="s">
        <v>1677</v>
      </c>
      <c r="L9" s="17">
        <f t="shared" si="0"/>
        <v>1.3923611111111067E-2</v>
      </c>
      <c r="M9">
        <f t="shared" si="1"/>
        <v>9</v>
      </c>
      <c r="O9">
        <v>7</v>
      </c>
      <c r="P9">
        <f>COUNTIF(M:M,"7")</f>
        <v>0</v>
      </c>
      <c r="Q9">
        <f t="shared" si="2"/>
        <v>0.25</v>
      </c>
      <c r="R9" s="18">
        <v>0</v>
      </c>
      <c r="S9" s="17">
        <f t="shared" si="3"/>
        <v>1.3368055555555536E-2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1678</v>
      </c>
      <c r="H10" s="9" t="s">
        <v>126</v>
      </c>
      <c r="I10" s="3" t="s">
        <v>1666</v>
      </c>
      <c r="J10" s="13" t="s">
        <v>1679</v>
      </c>
      <c r="K10" s="14" t="s">
        <v>1680</v>
      </c>
      <c r="L10" s="17">
        <f t="shared" si="0"/>
        <v>1.3668981481481435E-2</v>
      </c>
      <c r="M10">
        <f t="shared" si="1"/>
        <v>12</v>
      </c>
      <c r="O10">
        <v>8</v>
      </c>
      <c r="P10">
        <f>COUNTIF(M:M,"8")</f>
        <v>0</v>
      </c>
      <c r="Q10">
        <f t="shared" si="2"/>
        <v>0.25</v>
      </c>
      <c r="R10" s="18">
        <v>0</v>
      </c>
      <c r="S10" s="17">
        <f t="shared" si="3"/>
        <v>1.3368055555555536E-2</v>
      </c>
    </row>
    <row r="11" spans="1:19" x14ac:dyDescent="0.25">
      <c r="A11" s="11"/>
      <c r="B11" s="11"/>
      <c r="C11" s="3" t="s">
        <v>87</v>
      </c>
      <c r="D11" s="3" t="s">
        <v>88</v>
      </c>
      <c r="E11" s="3" t="s">
        <v>213</v>
      </c>
      <c r="F11" s="3" t="s">
        <v>15</v>
      </c>
      <c r="G11" s="3" t="s">
        <v>1681</v>
      </c>
      <c r="H11" s="3" t="s">
        <v>126</v>
      </c>
      <c r="I11" s="3" t="s">
        <v>1666</v>
      </c>
      <c r="J11" s="15" t="s">
        <v>1682</v>
      </c>
      <c r="K11" s="16" t="s">
        <v>1683</v>
      </c>
      <c r="L11" s="17">
        <f t="shared" si="0"/>
        <v>1.3344907407407458E-2</v>
      </c>
      <c r="M11">
        <f t="shared" si="1"/>
        <v>20</v>
      </c>
      <c r="O11">
        <v>9</v>
      </c>
      <c r="P11">
        <f>COUNTIF(M:M,"9")</f>
        <v>1</v>
      </c>
      <c r="Q11">
        <f t="shared" si="2"/>
        <v>0.25</v>
      </c>
      <c r="R11" s="18">
        <f t="shared" ref="R3:R25" si="4">AVERAGEIF(M:M,O11,L:L)</f>
        <v>1.3923611111111067E-2</v>
      </c>
      <c r="S11" s="17">
        <f t="shared" si="3"/>
        <v>1.3368055555555536E-2</v>
      </c>
    </row>
    <row r="12" spans="1:19" x14ac:dyDescent="0.25">
      <c r="O12">
        <v>10</v>
      </c>
      <c r="P12">
        <f>COUNTIF(M:M,"10")</f>
        <v>1</v>
      </c>
      <c r="Q12">
        <f t="shared" si="2"/>
        <v>0.25</v>
      </c>
      <c r="R12" s="18">
        <f t="shared" si="4"/>
        <v>1.5972222222222165E-2</v>
      </c>
      <c r="S12" s="17">
        <f t="shared" si="3"/>
        <v>1.3368055555555536E-2</v>
      </c>
    </row>
    <row r="13" spans="1:19" x14ac:dyDescent="0.25">
      <c r="O13">
        <v>11</v>
      </c>
      <c r="P13">
        <f>COUNTIF(M:M,"11")</f>
        <v>0</v>
      </c>
      <c r="Q13">
        <f t="shared" si="2"/>
        <v>0.25</v>
      </c>
      <c r="R13" s="18">
        <v>0</v>
      </c>
      <c r="S13" s="17">
        <f t="shared" si="3"/>
        <v>1.3368055555555536E-2</v>
      </c>
    </row>
    <row r="14" spans="1:19" x14ac:dyDescent="0.25">
      <c r="O14">
        <v>12</v>
      </c>
      <c r="P14">
        <f>COUNTIF(M:M,"12")</f>
        <v>1</v>
      </c>
      <c r="Q14">
        <f t="shared" si="2"/>
        <v>0.25</v>
      </c>
      <c r="R14" s="18">
        <f t="shared" si="4"/>
        <v>1.3668981481481435E-2</v>
      </c>
      <c r="S14" s="17">
        <f t="shared" si="3"/>
        <v>1.3368055555555536E-2</v>
      </c>
    </row>
    <row r="15" spans="1:19" x14ac:dyDescent="0.25">
      <c r="O15">
        <v>13</v>
      </c>
      <c r="P15">
        <f>COUNTIF(M:M,"13")</f>
        <v>0</v>
      </c>
      <c r="Q15">
        <f t="shared" si="2"/>
        <v>0.25</v>
      </c>
      <c r="R15" s="18">
        <v>0</v>
      </c>
      <c r="S15" s="17">
        <f t="shared" si="3"/>
        <v>1.3368055555555536E-2</v>
      </c>
    </row>
    <row r="16" spans="1:19" x14ac:dyDescent="0.25">
      <c r="O16">
        <v>14</v>
      </c>
      <c r="P16">
        <f>COUNTIF(M:M,"14")</f>
        <v>0</v>
      </c>
      <c r="Q16">
        <f t="shared" si="2"/>
        <v>0.25</v>
      </c>
      <c r="R16" s="18">
        <v>0</v>
      </c>
      <c r="S16" s="17">
        <f t="shared" si="3"/>
        <v>1.3368055555555536E-2</v>
      </c>
    </row>
    <row r="17" spans="15:19" x14ac:dyDescent="0.25">
      <c r="O17">
        <v>15</v>
      </c>
      <c r="P17">
        <f>COUNTIF(M:M,"15")</f>
        <v>0</v>
      </c>
      <c r="Q17">
        <f t="shared" si="2"/>
        <v>0.25</v>
      </c>
      <c r="R17" s="18">
        <v>0</v>
      </c>
      <c r="S17" s="17">
        <f t="shared" si="3"/>
        <v>1.3368055555555536E-2</v>
      </c>
    </row>
    <row r="18" spans="15:19" x14ac:dyDescent="0.25">
      <c r="O18">
        <v>16</v>
      </c>
      <c r="P18">
        <f>COUNTIF(M:M,"16")</f>
        <v>0</v>
      </c>
      <c r="Q18">
        <f t="shared" si="2"/>
        <v>0.25</v>
      </c>
      <c r="R18" s="18">
        <v>0</v>
      </c>
      <c r="S18" s="17">
        <f t="shared" si="3"/>
        <v>1.3368055555555536E-2</v>
      </c>
    </row>
    <row r="19" spans="15:19" x14ac:dyDescent="0.25">
      <c r="O19">
        <v>17</v>
      </c>
      <c r="P19">
        <f>COUNTIF(M:M,"17")</f>
        <v>1</v>
      </c>
      <c r="Q19">
        <f t="shared" si="2"/>
        <v>0.25</v>
      </c>
      <c r="R19" s="18">
        <f t="shared" si="4"/>
        <v>1.185185185185178E-2</v>
      </c>
      <c r="S19" s="17">
        <f t="shared" si="3"/>
        <v>1.3368055555555536E-2</v>
      </c>
    </row>
    <row r="20" spans="15:19" x14ac:dyDescent="0.25">
      <c r="O20">
        <v>18</v>
      </c>
      <c r="P20">
        <f>COUNTIF(M:M,"18")</f>
        <v>0</v>
      </c>
      <c r="Q20">
        <f t="shared" si="2"/>
        <v>0.25</v>
      </c>
      <c r="R20" s="18">
        <v>0</v>
      </c>
      <c r="S20" s="17">
        <f t="shared" si="3"/>
        <v>1.3368055555555536E-2</v>
      </c>
    </row>
    <row r="21" spans="15:19" x14ac:dyDescent="0.25">
      <c r="O21">
        <v>19</v>
      </c>
      <c r="P21">
        <f>COUNTIF(M:M,"19")</f>
        <v>1</v>
      </c>
      <c r="Q21">
        <f t="shared" si="2"/>
        <v>0.25</v>
      </c>
      <c r="R21" s="18">
        <f t="shared" si="4"/>
        <v>1.1446759259259309E-2</v>
      </c>
      <c r="S21" s="17">
        <f t="shared" si="3"/>
        <v>1.3368055555555536E-2</v>
      </c>
    </row>
    <row r="22" spans="15:19" x14ac:dyDescent="0.25">
      <c r="O22">
        <v>20</v>
      </c>
      <c r="P22">
        <f>COUNTIF(M:M,"20")</f>
        <v>1</v>
      </c>
      <c r="Q22">
        <f t="shared" si="2"/>
        <v>0.25</v>
      </c>
      <c r="R22" s="18">
        <f t="shared" si="4"/>
        <v>1.3344907407407458E-2</v>
      </c>
      <c r="S22" s="17">
        <f t="shared" si="3"/>
        <v>1.3368055555555536E-2</v>
      </c>
    </row>
    <row r="23" spans="15:19" x14ac:dyDescent="0.25">
      <c r="O23">
        <v>21</v>
      </c>
      <c r="P23">
        <f>COUNTIF(M:M,"21")</f>
        <v>0</v>
      </c>
      <c r="Q23">
        <f t="shared" si="2"/>
        <v>0.25</v>
      </c>
      <c r="R23" s="18">
        <v>0</v>
      </c>
      <c r="S23" s="17">
        <f t="shared" si="3"/>
        <v>1.3368055555555536E-2</v>
      </c>
    </row>
    <row r="24" spans="15:19" x14ac:dyDescent="0.25">
      <c r="O24">
        <v>22</v>
      </c>
      <c r="P24">
        <f>COUNTIF(M:M,"22")</f>
        <v>0</v>
      </c>
      <c r="Q24">
        <f t="shared" si="2"/>
        <v>0.25</v>
      </c>
      <c r="R24" s="18">
        <v>0</v>
      </c>
      <c r="S24" s="17">
        <f t="shared" si="3"/>
        <v>1.3368055555555536E-2</v>
      </c>
    </row>
    <row r="25" spans="15:19" x14ac:dyDescent="0.25">
      <c r="O25">
        <v>23</v>
      </c>
      <c r="P25">
        <f>COUNTIF(M:M,"23")</f>
        <v>0</v>
      </c>
      <c r="Q25">
        <f t="shared" si="2"/>
        <v>0.25</v>
      </c>
      <c r="R25" s="18">
        <v>0</v>
      </c>
      <c r="S25" s="17">
        <f t="shared" si="3"/>
        <v>1.3368055555555536E-2</v>
      </c>
    </row>
    <row r="27" spans="15:19" x14ac:dyDescent="0.25">
      <c r="O27" t="s">
        <v>1694</v>
      </c>
      <c r="P27">
        <f>SUM(P2:P25)</f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584"/>
  <sheetViews>
    <sheetView tabSelected="1" workbookViewId="0">
      <selection activeCell="P27" sqref="P27:Q3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.42578125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1684</v>
      </c>
      <c r="K1" s="3" t="s">
        <v>7</v>
      </c>
      <c r="L1" s="3" t="s">
        <v>8</v>
      </c>
      <c r="M1" s="17" t="s">
        <v>1497</v>
      </c>
      <c r="N1" t="s">
        <v>1494</v>
      </c>
      <c r="P1" t="s">
        <v>1495</v>
      </c>
      <c r="Q1" t="s">
        <v>1496</v>
      </c>
      <c r="R1" t="s">
        <v>1499</v>
      </c>
      <c r="S1" t="s">
        <v>1498</v>
      </c>
      <c r="T1" t="s">
        <v>1500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0</v>
      </c>
      <c r="R2">
        <f>AVERAGE($Q$2:$Q$25)</f>
        <v>20.791666666666668</v>
      </c>
      <c r="S2" s="17">
        <v>0</v>
      </c>
      <c r="T2" s="17">
        <f>AVERAGEIF($S$2:$S$25,"&lt;&gt; 0")</f>
        <v>1.8671809532358002E-2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3</v>
      </c>
      <c r="R3">
        <f t="shared" ref="R3:R25" si="0">AVERAGE($Q$2:$Q$25)</f>
        <v>20.791666666666668</v>
      </c>
      <c r="S3" s="17">
        <f t="shared" ref="S3:S25" si="1">AVERAGEIF($N$2:$N$1200,  P3, $M$2:$M$1200)</f>
        <v>1.8001543209876552E-2</v>
      </c>
      <c r="T3" s="17">
        <f t="shared" ref="T3:T25" si="2">AVERAGEIF($S$2:$S$25,"&lt;&gt; 0")</f>
        <v>1.8671809532358002E-2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9</v>
      </c>
      <c r="R4">
        <f t="shared" si="0"/>
        <v>20.791666666666668</v>
      </c>
      <c r="S4" s="17">
        <f t="shared" si="1"/>
        <v>1.3842592592592583E-2</v>
      </c>
      <c r="T4" s="17">
        <f t="shared" si="2"/>
        <v>1.8671809532358002E-2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1685</v>
      </c>
      <c r="K5" s="13" t="s">
        <v>19</v>
      </c>
      <c r="L5" s="14" t="s">
        <v>20</v>
      </c>
      <c r="M5" s="17">
        <f t="shared" ref="M3:M66" si="3">L5-K5</f>
        <v>2.4259259259259203E-2</v>
      </c>
      <c r="N5">
        <f t="shared" ref="N3:N66" si="4">HOUR(K5)</f>
        <v>12</v>
      </c>
      <c r="P5">
        <v>3</v>
      </c>
      <c r="Q5">
        <f>COUNTIF(N:N,"3")</f>
        <v>10</v>
      </c>
      <c r="R5">
        <f t="shared" si="0"/>
        <v>20.791666666666668</v>
      </c>
      <c r="S5" s="17">
        <f t="shared" si="1"/>
        <v>1.4317129629629629E-2</v>
      </c>
      <c r="T5" s="17">
        <f t="shared" si="2"/>
        <v>1.8671809532358002E-2</v>
      </c>
    </row>
    <row r="6" spans="1:20" x14ac:dyDescent="0.25">
      <c r="A6" s="11"/>
      <c r="B6" s="12"/>
      <c r="C6" s="12"/>
      <c r="D6" s="12"/>
      <c r="E6" s="12"/>
      <c r="F6" s="12"/>
      <c r="G6" s="9" t="s">
        <v>772</v>
      </c>
      <c r="H6" s="9" t="s">
        <v>17</v>
      </c>
      <c r="I6" s="9" t="s">
        <v>424</v>
      </c>
      <c r="J6" s="3" t="s">
        <v>1685</v>
      </c>
      <c r="K6" s="13" t="s">
        <v>773</v>
      </c>
      <c r="L6" s="14" t="s">
        <v>774</v>
      </c>
      <c r="M6" s="17">
        <f t="shared" si="3"/>
        <v>1.4479166666666599E-2</v>
      </c>
      <c r="N6">
        <f t="shared" si="4"/>
        <v>6</v>
      </c>
      <c r="P6">
        <v>4</v>
      </c>
      <c r="Q6">
        <f>COUNTIF(N:N,"4")</f>
        <v>36</v>
      </c>
      <c r="R6">
        <f t="shared" si="0"/>
        <v>20.791666666666668</v>
      </c>
      <c r="S6" s="17">
        <f t="shared" si="1"/>
        <v>1.8170010288065846E-2</v>
      </c>
      <c r="T6" s="17">
        <f t="shared" si="2"/>
        <v>1.8671809532358002E-2</v>
      </c>
    </row>
    <row r="7" spans="1:20" x14ac:dyDescent="0.25">
      <c r="A7" s="11"/>
      <c r="B7" s="12"/>
      <c r="C7" s="12"/>
      <c r="D7" s="12"/>
      <c r="E7" s="12"/>
      <c r="F7" s="12"/>
      <c r="G7" s="9" t="s">
        <v>1122</v>
      </c>
      <c r="H7" s="9" t="s">
        <v>17</v>
      </c>
      <c r="I7" s="9" t="s">
        <v>840</v>
      </c>
      <c r="J7" s="3" t="s">
        <v>1685</v>
      </c>
      <c r="K7" s="13" t="s">
        <v>1123</v>
      </c>
      <c r="L7" s="14" t="s">
        <v>1124</v>
      </c>
      <c r="M7" s="17">
        <f t="shared" si="3"/>
        <v>1.5370370370370368E-2</v>
      </c>
      <c r="N7">
        <f t="shared" si="4"/>
        <v>7</v>
      </c>
      <c r="P7">
        <v>5</v>
      </c>
      <c r="Q7">
        <f>COUNTIF(N:N,"5")</f>
        <v>21</v>
      </c>
      <c r="R7">
        <f t="shared" si="0"/>
        <v>20.791666666666668</v>
      </c>
      <c r="S7" s="17">
        <f t="shared" si="1"/>
        <v>1.9985119047619047E-2</v>
      </c>
      <c r="T7" s="17">
        <f t="shared" si="2"/>
        <v>1.8671809532358002E-2</v>
      </c>
    </row>
    <row r="8" spans="1:20" x14ac:dyDescent="0.25">
      <c r="A8" s="11"/>
      <c r="B8" s="12"/>
      <c r="C8" s="12"/>
      <c r="D8" s="12"/>
      <c r="E8" s="12"/>
      <c r="F8" s="12"/>
      <c r="G8" s="9" t="s">
        <v>1178</v>
      </c>
      <c r="H8" s="9" t="s">
        <v>17</v>
      </c>
      <c r="I8" s="9" t="s">
        <v>1179</v>
      </c>
      <c r="J8" s="3" t="s">
        <v>1685</v>
      </c>
      <c r="K8" s="13" t="s">
        <v>1180</v>
      </c>
      <c r="L8" s="14" t="s">
        <v>1181</v>
      </c>
      <c r="M8" s="17">
        <f t="shared" si="3"/>
        <v>1.41782407407407E-2</v>
      </c>
      <c r="N8">
        <f t="shared" si="4"/>
        <v>6</v>
      </c>
      <c r="P8">
        <v>6</v>
      </c>
      <c r="Q8">
        <f>COUNTIF(N:N,"6")</f>
        <v>42</v>
      </c>
      <c r="R8">
        <f t="shared" si="0"/>
        <v>20.791666666666668</v>
      </c>
      <c r="S8" s="17">
        <f t="shared" si="1"/>
        <v>1.839010141093474E-2</v>
      </c>
      <c r="T8" s="17">
        <f t="shared" si="2"/>
        <v>1.8671809532358002E-2</v>
      </c>
    </row>
    <row r="9" spans="1:20" x14ac:dyDescent="0.25">
      <c r="A9" s="11"/>
      <c r="B9" s="12"/>
      <c r="C9" s="12"/>
      <c r="D9" s="12"/>
      <c r="E9" s="12"/>
      <c r="F9" s="12"/>
      <c r="G9" s="9" t="s">
        <v>1182</v>
      </c>
      <c r="H9" s="9" t="s">
        <v>17</v>
      </c>
      <c r="I9" s="9" t="s">
        <v>1179</v>
      </c>
      <c r="J9" s="3" t="s">
        <v>1685</v>
      </c>
      <c r="K9" s="13" t="s">
        <v>1183</v>
      </c>
      <c r="L9" s="14" t="s">
        <v>1184</v>
      </c>
      <c r="M9" s="17">
        <f t="shared" si="3"/>
        <v>2.2893518518518507E-2</v>
      </c>
      <c r="N9">
        <f t="shared" si="4"/>
        <v>7</v>
      </c>
      <c r="P9">
        <v>7</v>
      </c>
      <c r="Q9">
        <f>COUNTIF(N:N,"7")</f>
        <v>27</v>
      </c>
      <c r="R9">
        <f t="shared" si="0"/>
        <v>20.791666666666668</v>
      </c>
      <c r="S9" s="17">
        <f t="shared" si="1"/>
        <v>1.9706361454046636E-2</v>
      </c>
      <c r="T9" s="17">
        <f t="shared" si="2"/>
        <v>1.8671809532358002E-2</v>
      </c>
    </row>
    <row r="10" spans="1:20" x14ac:dyDescent="0.25">
      <c r="A10" s="11"/>
      <c r="B10" s="12"/>
      <c r="C10" s="9" t="s">
        <v>21</v>
      </c>
      <c r="D10" s="9" t="s">
        <v>22</v>
      </c>
      <c r="E10" s="9" t="s">
        <v>22</v>
      </c>
      <c r="F10" s="9" t="s">
        <v>15</v>
      </c>
      <c r="G10" s="10" t="s">
        <v>12</v>
      </c>
      <c r="H10" s="5"/>
      <c r="I10" s="5"/>
      <c r="J10" s="6"/>
      <c r="K10" s="7"/>
      <c r="L10" s="8"/>
      <c r="P10">
        <v>8</v>
      </c>
      <c r="Q10">
        <f>COUNTIF(N:N,"8")</f>
        <v>42</v>
      </c>
      <c r="R10">
        <f t="shared" si="0"/>
        <v>20.791666666666668</v>
      </c>
      <c r="S10" s="17">
        <f t="shared" si="1"/>
        <v>2.2755456349206352E-2</v>
      </c>
      <c r="T10" s="17">
        <f t="shared" si="2"/>
        <v>1.8671809532358002E-2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23</v>
      </c>
      <c r="H11" s="9" t="s">
        <v>24</v>
      </c>
      <c r="I11" s="9" t="s">
        <v>18</v>
      </c>
      <c r="J11" s="3" t="s">
        <v>1685</v>
      </c>
      <c r="K11" s="13" t="s">
        <v>25</v>
      </c>
      <c r="L11" s="14" t="s">
        <v>26</v>
      </c>
      <c r="M11" s="17">
        <f t="shared" si="3"/>
        <v>1.3368055555555536E-2</v>
      </c>
      <c r="N11">
        <f t="shared" si="4"/>
        <v>10</v>
      </c>
      <c r="P11">
        <v>9</v>
      </c>
      <c r="Q11">
        <f>COUNTIF(N:N,"9")</f>
        <v>46</v>
      </c>
      <c r="R11">
        <f t="shared" si="0"/>
        <v>20.791666666666668</v>
      </c>
      <c r="S11" s="17">
        <f t="shared" si="1"/>
        <v>2.2668578904991955E-2</v>
      </c>
      <c r="T11" s="17">
        <f t="shared" si="2"/>
        <v>1.8671809532358002E-2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27</v>
      </c>
      <c r="H12" s="9" t="s">
        <v>24</v>
      </c>
      <c r="I12" s="9" t="s">
        <v>18</v>
      </c>
      <c r="J12" s="3" t="s">
        <v>1685</v>
      </c>
      <c r="K12" s="13" t="s">
        <v>28</v>
      </c>
      <c r="L12" s="14" t="s">
        <v>29</v>
      </c>
      <c r="M12" s="17">
        <f t="shared" si="3"/>
        <v>2.9733796296296244E-2</v>
      </c>
      <c r="N12">
        <f t="shared" si="4"/>
        <v>13</v>
      </c>
      <c r="P12">
        <v>10</v>
      </c>
      <c r="Q12">
        <f>COUNTIF(N:N,"10")</f>
        <v>41</v>
      </c>
      <c r="R12">
        <f t="shared" si="0"/>
        <v>20.791666666666668</v>
      </c>
      <c r="S12" s="17">
        <f t="shared" si="1"/>
        <v>2.5562330623306248E-2</v>
      </c>
      <c r="T12" s="17">
        <f t="shared" si="2"/>
        <v>1.8671809532358002E-2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30</v>
      </c>
      <c r="H13" s="9" t="s">
        <v>24</v>
      </c>
      <c r="I13" s="9" t="s">
        <v>18</v>
      </c>
      <c r="J13" s="3" t="s">
        <v>1685</v>
      </c>
      <c r="K13" s="13" t="s">
        <v>31</v>
      </c>
      <c r="L13" s="14" t="s">
        <v>32</v>
      </c>
      <c r="M13" s="17">
        <f t="shared" si="3"/>
        <v>1.6099537037037037E-2</v>
      </c>
      <c r="N13">
        <f t="shared" si="4"/>
        <v>16</v>
      </c>
      <c r="P13">
        <v>11</v>
      </c>
      <c r="Q13">
        <f>COUNTIF(N:N,"11")</f>
        <v>29</v>
      </c>
      <c r="R13">
        <f t="shared" si="0"/>
        <v>20.791666666666668</v>
      </c>
      <c r="S13" s="17">
        <f t="shared" si="1"/>
        <v>2.200870051085568E-2</v>
      </c>
      <c r="T13" s="17">
        <f t="shared" si="2"/>
        <v>1.8671809532358002E-2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33</v>
      </c>
      <c r="H14" s="9" t="s">
        <v>24</v>
      </c>
      <c r="I14" s="9" t="s">
        <v>18</v>
      </c>
      <c r="J14" s="3" t="s">
        <v>1685</v>
      </c>
      <c r="K14" s="13" t="s">
        <v>34</v>
      </c>
      <c r="L14" s="14" t="s">
        <v>35</v>
      </c>
      <c r="M14" s="17">
        <f t="shared" si="3"/>
        <v>1.3483796296296369E-2</v>
      </c>
      <c r="N14">
        <f t="shared" si="4"/>
        <v>19</v>
      </c>
      <c r="P14">
        <v>12</v>
      </c>
      <c r="Q14">
        <f>COUNTIF(N:N,"12")</f>
        <v>38</v>
      </c>
      <c r="R14">
        <f t="shared" si="0"/>
        <v>20.791666666666668</v>
      </c>
      <c r="S14" s="17">
        <f t="shared" si="1"/>
        <v>2.0058479532163741E-2</v>
      </c>
      <c r="T14" s="17">
        <f t="shared" si="2"/>
        <v>1.8671809532358002E-2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775</v>
      </c>
      <c r="H15" s="9" t="s">
        <v>24</v>
      </c>
      <c r="I15" s="9" t="s">
        <v>424</v>
      </c>
      <c r="J15" s="3" t="s">
        <v>1685</v>
      </c>
      <c r="K15" s="13" t="s">
        <v>776</v>
      </c>
      <c r="L15" s="14" t="s">
        <v>777</v>
      </c>
      <c r="M15" s="17">
        <f t="shared" si="3"/>
        <v>3.6111111111111094E-2</v>
      </c>
      <c r="N15">
        <f t="shared" si="4"/>
        <v>6</v>
      </c>
      <c r="P15">
        <v>13</v>
      </c>
      <c r="Q15">
        <f>COUNTIF(N:N,"13")</f>
        <v>39</v>
      </c>
      <c r="R15">
        <f t="shared" si="0"/>
        <v>20.791666666666668</v>
      </c>
      <c r="S15" s="17">
        <f t="shared" si="1"/>
        <v>2.2329356600189938E-2</v>
      </c>
      <c r="T15" s="17">
        <f t="shared" si="2"/>
        <v>1.8671809532358002E-2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778</v>
      </c>
      <c r="H16" s="9" t="s">
        <v>24</v>
      </c>
      <c r="I16" s="9" t="s">
        <v>424</v>
      </c>
      <c r="J16" s="3" t="s">
        <v>1685</v>
      </c>
      <c r="K16" s="13" t="s">
        <v>779</v>
      </c>
      <c r="L16" s="14" t="s">
        <v>780</v>
      </c>
      <c r="M16" s="17">
        <f t="shared" si="3"/>
        <v>2.7719907407407429E-2</v>
      </c>
      <c r="N16">
        <f t="shared" si="4"/>
        <v>9</v>
      </c>
      <c r="P16">
        <v>14</v>
      </c>
      <c r="Q16">
        <f>COUNTIF(N:N,"14")</f>
        <v>26</v>
      </c>
      <c r="R16">
        <f t="shared" si="0"/>
        <v>20.791666666666668</v>
      </c>
      <c r="S16" s="17">
        <f t="shared" si="1"/>
        <v>2.5783475783475798E-2</v>
      </c>
      <c r="T16" s="17">
        <f t="shared" si="2"/>
        <v>1.8671809532358002E-2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781</v>
      </c>
      <c r="H17" s="9" t="s">
        <v>24</v>
      </c>
      <c r="I17" s="9" t="s">
        <v>424</v>
      </c>
      <c r="J17" s="3" t="s">
        <v>1685</v>
      </c>
      <c r="K17" s="13" t="s">
        <v>782</v>
      </c>
      <c r="L17" s="14" t="s">
        <v>783</v>
      </c>
      <c r="M17" s="17">
        <f t="shared" si="3"/>
        <v>1.880787037037035E-2</v>
      </c>
      <c r="N17">
        <f t="shared" si="4"/>
        <v>13</v>
      </c>
      <c r="P17">
        <v>15</v>
      </c>
      <c r="Q17">
        <f>COUNTIF(N:N,"15")</f>
        <v>25</v>
      </c>
      <c r="R17">
        <f t="shared" si="0"/>
        <v>20.791666666666668</v>
      </c>
      <c r="S17" s="17">
        <f t="shared" si="1"/>
        <v>2.0143518518518512E-2</v>
      </c>
      <c r="T17" s="17">
        <f t="shared" si="2"/>
        <v>1.8671809532358002E-2</v>
      </c>
    </row>
    <row r="18" spans="1:20" x14ac:dyDescent="0.25">
      <c r="A18" s="11"/>
      <c r="B18" s="12"/>
      <c r="C18" s="9" t="s">
        <v>36</v>
      </c>
      <c r="D18" s="9" t="s">
        <v>37</v>
      </c>
      <c r="E18" s="9" t="s">
        <v>37</v>
      </c>
      <c r="F18" s="9" t="s">
        <v>15</v>
      </c>
      <c r="G18" s="10" t="s">
        <v>12</v>
      </c>
      <c r="H18" s="5"/>
      <c r="I18" s="5"/>
      <c r="J18" s="6"/>
      <c r="K18" s="7"/>
      <c r="L18" s="8"/>
      <c r="P18">
        <v>16</v>
      </c>
      <c r="Q18">
        <f>COUNTIF(N:N,"16")</f>
        <v>9</v>
      </c>
      <c r="R18">
        <f t="shared" si="0"/>
        <v>20.791666666666668</v>
      </c>
      <c r="S18" s="17">
        <f t="shared" si="1"/>
        <v>1.5895061728395055E-2</v>
      </c>
      <c r="T18" s="17">
        <f t="shared" si="2"/>
        <v>1.8671809532358002E-2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38</v>
      </c>
      <c r="H19" s="9" t="s">
        <v>17</v>
      </c>
      <c r="I19" s="9" t="s">
        <v>18</v>
      </c>
      <c r="J19" s="3" t="s">
        <v>1685</v>
      </c>
      <c r="K19" s="13" t="s">
        <v>39</v>
      </c>
      <c r="L19" s="14" t="s">
        <v>40</v>
      </c>
      <c r="M19" s="17">
        <f t="shared" si="3"/>
        <v>2.076388888888886E-2</v>
      </c>
      <c r="N19">
        <f t="shared" si="4"/>
        <v>11</v>
      </c>
      <c r="P19">
        <v>17</v>
      </c>
      <c r="Q19">
        <f>COUNTIF(N:N,"17")</f>
        <v>11</v>
      </c>
      <c r="R19">
        <f t="shared" si="0"/>
        <v>20.791666666666668</v>
      </c>
      <c r="S19" s="17">
        <f t="shared" si="1"/>
        <v>1.6611952861952869E-2</v>
      </c>
      <c r="T19" s="17">
        <f t="shared" si="2"/>
        <v>1.8671809532358002E-2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41</v>
      </c>
      <c r="H20" s="9" t="s">
        <v>17</v>
      </c>
      <c r="I20" s="9" t="s">
        <v>18</v>
      </c>
      <c r="J20" s="3" t="s">
        <v>1685</v>
      </c>
      <c r="K20" s="13" t="s">
        <v>42</v>
      </c>
      <c r="L20" s="14" t="s">
        <v>43</v>
      </c>
      <c r="M20" s="17">
        <f t="shared" si="3"/>
        <v>1.6030092592592582E-2</v>
      </c>
      <c r="N20">
        <f t="shared" si="4"/>
        <v>12</v>
      </c>
      <c r="P20">
        <v>18</v>
      </c>
      <c r="Q20">
        <f>COUNTIF(N:N,"18")</f>
        <v>7</v>
      </c>
      <c r="R20">
        <f t="shared" si="0"/>
        <v>20.791666666666668</v>
      </c>
      <c r="S20" s="17">
        <f t="shared" si="1"/>
        <v>1.6691468253968247E-2</v>
      </c>
      <c r="T20" s="17">
        <f t="shared" si="2"/>
        <v>1.8671809532358002E-2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784</v>
      </c>
      <c r="H21" s="9" t="s">
        <v>17</v>
      </c>
      <c r="I21" s="9" t="s">
        <v>424</v>
      </c>
      <c r="J21" s="3" t="s">
        <v>1685</v>
      </c>
      <c r="K21" s="13" t="s">
        <v>785</v>
      </c>
      <c r="L21" s="14" t="s">
        <v>786</v>
      </c>
      <c r="M21" s="17">
        <f t="shared" si="3"/>
        <v>2.3125000000000062E-2</v>
      </c>
      <c r="N21">
        <f t="shared" si="4"/>
        <v>9</v>
      </c>
      <c r="P21">
        <v>19</v>
      </c>
      <c r="Q21">
        <f>COUNTIF(N:N,"19")</f>
        <v>7</v>
      </c>
      <c r="R21">
        <f t="shared" si="0"/>
        <v>20.791666666666668</v>
      </c>
      <c r="S21" s="17">
        <f t="shared" si="1"/>
        <v>1.5208333333333364E-2</v>
      </c>
      <c r="T21" s="17">
        <f t="shared" si="2"/>
        <v>1.8671809532358002E-2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787</v>
      </c>
      <c r="H22" s="9" t="s">
        <v>17</v>
      </c>
      <c r="I22" s="9" t="s">
        <v>424</v>
      </c>
      <c r="J22" s="3" t="s">
        <v>1685</v>
      </c>
      <c r="K22" s="13" t="s">
        <v>788</v>
      </c>
      <c r="L22" s="14" t="s">
        <v>789</v>
      </c>
      <c r="M22" s="17">
        <f t="shared" si="3"/>
        <v>1.8437499999999996E-2</v>
      </c>
      <c r="N22">
        <f t="shared" si="4"/>
        <v>11</v>
      </c>
      <c r="P22">
        <v>20</v>
      </c>
      <c r="Q22">
        <f>COUNTIF(N:N,"20")</f>
        <v>10</v>
      </c>
      <c r="R22">
        <f t="shared" si="0"/>
        <v>20.791666666666668</v>
      </c>
      <c r="S22" s="17">
        <f t="shared" si="1"/>
        <v>1.5503472222222248E-2</v>
      </c>
      <c r="T22" s="17">
        <f t="shared" si="2"/>
        <v>1.8671809532358002E-2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790</v>
      </c>
      <c r="H23" s="9" t="s">
        <v>17</v>
      </c>
      <c r="I23" s="9" t="s">
        <v>424</v>
      </c>
      <c r="J23" s="3" t="s">
        <v>1685</v>
      </c>
      <c r="K23" s="13" t="s">
        <v>791</v>
      </c>
      <c r="L23" s="14" t="s">
        <v>792</v>
      </c>
      <c r="M23" s="17">
        <f t="shared" si="3"/>
        <v>1.7824074074074048E-2</v>
      </c>
      <c r="N23">
        <f t="shared" si="4"/>
        <v>12</v>
      </c>
      <c r="P23">
        <v>21</v>
      </c>
      <c r="Q23">
        <f>COUNTIF(N:N,"21")</f>
        <v>8</v>
      </c>
      <c r="R23">
        <f t="shared" si="0"/>
        <v>20.791666666666668</v>
      </c>
      <c r="S23" s="17">
        <f t="shared" si="1"/>
        <v>1.7744502314814864E-2</v>
      </c>
      <c r="T23" s="17">
        <f t="shared" si="2"/>
        <v>1.8671809532358002E-2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1125</v>
      </c>
      <c r="H24" s="9" t="s">
        <v>17</v>
      </c>
      <c r="I24" s="9" t="s">
        <v>840</v>
      </c>
      <c r="J24" s="3" t="s">
        <v>1685</v>
      </c>
      <c r="K24" s="13" t="s">
        <v>1126</v>
      </c>
      <c r="L24" s="14" t="s">
        <v>1127</v>
      </c>
      <c r="M24" s="17">
        <f t="shared" si="3"/>
        <v>2.0416666666666639E-2</v>
      </c>
      <c r="N24">
        <f t="shared" si="4"/>
        <v>6</v>
      </c>
      <c r="P24">
        <v>22</v>
      </c>
      <c r="Q24">
        <f>COUNTIF(N:N,"22")</f>
        <v>5</v>
      </c>
      <c r="R24">
        <f t="shared" si="0"/>
        <v>20.791666666666668</v>
      </c>
      <c r="S24" s="17">
        <f t="shared" si="1"/>
        <v>1.4046296296296256E-2</v>
      </c>
      <c r="T24" s="17">
        <f t="shared" si="2"/>
        <v>1.8671809532358002E-2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1128</v>
      </c>
      <c r="H25" s="9" t="s">
        <v>17</v>
      </c>
      <c r="I25" s="9" t="s">
        <v>840</v>
      </c>
      <c r="J25" s="3" t="s">
        <v>1685</v>
      </c>
      <c r="K25" s="13" t="s">
        <v>1129</v>
      </c>
      <c r="L25" s="14" t="s">
        <v>1130</v>
      </c>
      <c r="M25" s="17">
        <f t="shared" si="3"/>
        <v>3.7002314814814807E-2</v>
      </c>
      <c r="N25">
        <f t="shared" si="4"/>
        <v>11</v>
      </c>
      <c r="P25">
        <v>23</v>
      </c>
      <c r="Q25">
        <f>COUNTIF(N:N,"23")</f>
        <v>8</v>
      </c>
      <c r="R25">
        <f t="shared" si="0"/>
        <v>20.791666666666668</v>
      </c>
      <c r="S25" s="17">
        <f t="shared" si="1"/>
        <v>1.4027777777777778E-2</v>
      </c>
      <c r="T25" s="17">
        <f t="shared" si="2"/>
        <v>1.8671809532358002E-2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1131</v>
      </c>
      <c r="H26" s="9" t="s">
        <v>17</v>
      </c>
      <c r="I26" s="9" t="s">
        <v>840</v>
      </c>
      <c r="J26" s="3" t="s">
        <v>1685</v>
      </c>
      <c r="K26" s="13" t="s">
        <v>1132</v>
      </c>
      <c r="L26" s="14" t="s">
        <v>1133</v>
      </c>
      <c r="M26" s="17">
        <f t="shared" si="3"/>
        <v>1.5856481481481444E-2</v>
      </c>
      <c r="N26">
        <f t="shared" si="4"/>
        <v>13</v>
      </c>
    </row>
    <row r="27" spans="1:20" x14ac:dyDescent="0.25">
      <c r="A27" s="11"/>
      <c r="B27" s="12"/>
      <c r="C27" s="12"/>
      <c r="D27" s="12"/>
      <c r="E27" s="12"/>
      <c r="F27" s="12"/>
      <c r="G27" s="9" t="s">
        <v>1134</v>
      </c>
      <c r="H27" s="9" t="s">
        <v>17</v>
      </c>
      <c r="I27" s="9" t="s">
        <v>840</v>
      </c>
      <c r="J27" s="3" t="s">
        <v>1685</v>
      </c>
      <c r="K27" s="13" t="s">
        <v>1135</v>
      </c>
      <c r="L27" s="14" t="s">
        <v>1136</v>
      </c>
      <c r="M27" s="17">
        <f t="shared" si="3"/>
        <v>1.6504629629629619E-2</v>
      </c>
      <c r="N27">
        <f t="shared" si="4"/>
        <v>15</v>
      </c>
      <c r="P27" t="s">
        <v>1688</v>
      </c>
      <c r="Q27">
        <v>108</v>
      </c>
    </row>
    <row r="28" spans="1:20" x14ac:dyDescent="0.25">
      <c r="A28" s="11"/>
      <c r="B28" s="12"/>
      <c r="C28" s="12"/>
      <c r="D28" s="12"/>
      <c r="E28" s="12"/>
      <c r="F28" s="12"/>
      <c r="G28" s="9" t="s">
        <v>1185</v>
      </c>
      <c r="H28" s="9" t="s">
        <v>17</v>
      </c>
      <c r="I28" s="9" t="s">
        <v>1179</v>
      </c>
      <c r="J28" s="3" t="s">
        <v>1685</v>
      </c>
      <c r="K28" s="13" t="s">
        <v>1186</v>
      </c>
      <c r="L28" s="14" t="s">
        <v>1187</v>
      </c>
      <c r="M28" s="17">
        <f t="shared" si="3"/>
        <v>1.6863425925925934E-2</v>
      </c>
      <c r="N28">
        <f t="shared" si="4"/>
        <v>10</v>
      </c>
      <c r="P28" t="s">
        <v>1689</v>
      </c>
      <c r="Q28">
        <v>128</v>
      </c>
    </row>
    <row r="29" spans="1:20" x14ac:dyDescent="0.25">
      <c r="A29" s="11"/>
      <c r="B29" s="12"/>
      <c r="C29" s="12"/>
      <c r="D29" s="12"/>
      <c r="E29" s="12"/>
      <c r="F29" s="12"/>
      <c r="G29" s="9" t="s">
        <v>1188</v>
      </c>
      <c r="H29" s="9" t="s">
        <v>17</v>
      </c>
      <c r="I29" s="9" t="s">
        <v>1179</v>
      </c>
      <c r="J29" s="3" t="s">
        <v>1685</v>
      </c>
      <c r="K29" s="13" t="s">
        <v>1189</v>
      </c>
      <c r="L29" s="14" t="s">
        <v>1190</v>
      </c>
      <c r="M29" s="17">
        <f t="shared" si="3"/>
        <v>2.3831018518518543E-2</v>
      </c>
      <c r="N29">
        <f t="shared" si="4"/>
        <v>12</v>
      </c>
      <c r="P29" t="s">
        <v>1690</v>
      </c>
      <c r="Q29">
        <v>108</v>
      </c>
    </row>
    <row r="30" spans="1:20" x14ac:dyDescent="0.25">
      <c r="A30" s="11"/>
      <c r="B30" s="12"/>
      <c r="C30" s="9" t="s">
        <v>1191</v>
      </c>
      <c r="D30" s="9" t="s">
        <v>1192</v>
      </c>
      <c r="E30" s="9" t="s">
        <v>1192</v>
      </c>
      <c r="F30" s="9" t="s">
        <v>15</v>
      </c>
      <c r="G30" s="9" t="s">
        <v>1193</v>
      </c>
      <c r="H30" s="9" t="s">
        <v>17</v>
      </c>
      <c r="I30" s="9" t="s">
        <v>1179</v>
      </c>
      <c r="J30" s="3" t="s">
        <v>1685</v>
      </c>
      <c r="K30" s="13" t="s">
        <v>1194</v>
      </c>
      <c r="L30" s="14" t="s">
        <v>1195</v>
      </c>
      <c r="M30" s="17">
        <f t="shared" si="3"/>
        <v>1.873842592592595E-2</v>
      </c>
      <c r="N30">
        <f t="shared" si="4"/>
        <v>11</v>
      </c>
      <c r="P30" t="s">
        <v>1691</v>
      </c>
      <c r="Q30">
        <v>100</v>
      </c>
    </row>
    <row r="31" spans="1:20" x14ac:dyDescent="0.25">
      <c r="A31" s="11"/>
      <c r="B31" s="12"/>
      <c r="C31" s="9" t="s">
        <v>44</v>
      </c>
      <c r="D31" s="9" t="s">
        <v>45</v>
      </c>
      <c r="E31" s="9" t="s">
        <v>45</v>
      </c>
      <c r="F31" s="9" t="s">
        <v>15</v>
      </c>
      <c r="G31" s="10" t="s">
        <v>12</v>
      </c>
      <c r="H31" s="5"/>
      <c r="I31" s="5"/>
      <c r="J31" s="6"/>
      <c r="K31" s="7"/>
      <c r="L31" s="8"/>
      <c r="P31" t="s">
        <v>1692</v>
      </c>
      <c r="Q31">
        <v>47</v>
      </c>
    </row>
    <row r="32" spans="1:20" x14ac:dyDescent="0.25">
      <c r="A32" s="11"/>
      <c r="B32" s="12"/>
      <c r="C32" s="12"/>
      <c r="D32" s="12"/>
      <c r="E32" s="12"/>
      <c r="F32" s="12"/>
      <c r="G32" s="9" t="s">
        <v>46</v>
      </c>
      <c r="H32" s="9" t="s">
        <v>24</v>
      </c>
      <c r="I32" s="9" t="s">
        <v>18</v>
      </c>
      <c r="J32" s="3" t="s">
        <v>1685</v>
      </c>
      <c r="K32" s="13" t="s">
        <v>47</v>
      </c>
      <c r="L32" s="14" t="s">
        <v>48</v>
      </c>
      <c r="M32" s="17">
        <f t="shared" si="3"/>
        <v>1.2094907407407485E-2</v>
      </c>
      <c r="N32">
        <f t="shared" si="4"/>
        <v>16</v>
      </c>
      <c r="P32" t="s">
        <v>1693</v>
      </c>
      <c r="Q32">
        <v>3</v>
      </c>
    </row>
    <row r="33" spans="1:17" x14ac:dyDescent="0.25">
      <c r="A33" s="11"/>
      <c r="B33" s="12"/>
      <c r="C33" s="12"/>
      <c r="D33" s="12"/>
      <c r="E33" s="12"/>
      <c r="F33" s="12"/>
      <c r="G33" s="9" t="s">
        <v>793</v>
      </c>
      <c r="H33" s="9" t="s">
        <v>24</v>
      </c>
      <c r="I33" s="9" t="s">
        <v>424</v>
      </c>
      <c r="J33" s="3" t="s">
        <v>1685</v>
      </c>
      <c r="K33" s="13" t="s">
        <v>794</v>
      </c>
      <c r="L33" s="14" t="s">
        <v>795</v>
      </c>
      <c r="M33" s="17">
        <f t="shared" si="3"/>
        <v>2.0405092592592489E-2</v>
      </c>
      <c r="N33">
        <f t="shared" si="4"/>
        <v>12</v>
      </c>
      <c r="P33" t="s">
        <v>1694</v>
      </c>
      <c r="Q33">
        <v>6</v>
      </c>
    </row>
    <row r="34" spans="1:17" x14ac:dyDescent="0.25">
      <c r="A34" s="11"/>
      <c r="B34" s="12"/>
      <c r="C34" s="12"/>
      <c r="D34" s="12"/>
      <c r="E34" s="12"/>
      <c r="F34" s="12"/>
      <c r="G34" s="9" t="s">
        <v>796</v>
      </c>
      <c r="H34" s="9" t="s">
        <v>17</v>
      </c>
      <c r="I34" s="9" t="s">
        <v>424</v>
      </c>
      <c r="J34" s="3" t="s">
        <v>1685</v>
      </c>
      <c r="K34" s="13" t="s">
        <v>797</v>
      </c>
      <c r="L34" s="14" t="s">
        <v>798</v>
      </c>
      <c r="M34" s="17">
        <f t="shared" si="3"/>
        <v>1.4849537037037064E-2</v>
      </c>
      <c r="N34">
        <f t="shared" si="4"/>
        <v>17</v>
      </c>
    </row>
    <row r="35" spans="1:17" x14ac:dyDescent="0.25">
      <c r="A35" s="11"/>
      <c r="B35" s="12"/>
      <c r="C35" s="12"/>
      <c r="D35" s="12"/>
      <c r="E35" s="12"/>
      <c r="F35" s="12"/>
      <c r="G35" s="9" t="s">
        <v>1137</v>
      </c>
      <c r="H35" s="9" t="s">
        <v>17</v>
      </c>
      <c r="I35" s="9" t="s">
        <v>840</v>
      </c>
      <c r="J35" s="3" t="s">
        <v>1685</v>
      </c>
      <c r="K35" s="13" t="s">
        <v>1138</v>
      </c>
      <c r="L35" s="14" t="s">
        <v>1507</v>
      </c>
      <c r="M35" s="17">
        <f t="shared" si="3"/>
        <v>1.4791666666666758E-2</v>
      </c>
      <c r="N35">
        <f t="shared" si="4"/>
        <v>23</v>
      </c>
    </row>
    <row r="36" spans="1:17" x14ac:dyDescent="0.25">
      <c r="A36" s="11"/>
      <c r="B36" s="12"/>
      <c r="C36" s="12"/>
      <c r="D36" s="12"/>
      <c r="E36" s="12"/>
      <c r="F36" s="12"/>
      <c r="G36" s="9" t="s">
        <v>1139</v>
      </c>
      <c r="H36" s="9" t="s">
        <v>17</v>
      </c>
      <c r="I36" s="9" t="s">
        <v>840</v>
      </c>
      <c r="J36" s="3" t="s">
        <v>1685</v>
      </c>
      <c r="K36" s="13" t="s">
        <v>1140</v>
      </c>
      <c r="L36" s="14" t="s">
        <v>1141</v>
      </c>
      <c r="M36" s="17">
        <f t="shared" si="3"/>
        <v>2.8599537037037104E-2</v>
      </c>
      <c r="N36">
        <f t="shared" si="4"/>
        <v>13</v>
      </c>
    </row>
    <row r="37" spans="1:17" x14ac:dyDescent="0.25">
      <c r="A37" s="11"/>
      <c r="B37" s="12"/>
      <c r="C37" s="12"/>
      <c r="D37" s="12"/>
      <c r="E37" s="12"/>
      <c r="F37" s="12"/>
      <c r="G37" s="9" t="s">
        <v>1142</v>
      </c>
      <c r="H37" s="9" t="s">
        <v>17</v>
      </c>
      <c r="I37" s="9" t="s">
        <v>840</v>
      </c>
      <c r="J37" s="3" t="s">
        <v>1685</v>
      </c>
      <c r="K37" s="13" t="s">
        <v>1143</v>
      </c>
      <c r="L37" s="14" t="s">
        <v>1144</v>
      </c>
      <c r="M37" s="17">
        <f t="shared" si="3"/>
        <v>1.5868055555555594E-2</v>
      </c>
      <c r="N37">
        <f t="shared" si="4"/>
        <v>19</v>
      </c>
    </row>
    <row r="38" spans="1:17" x14ac:dyDescent="0.25">
      <c r="A38" s="11"/>
      <c r="B38" s="12"/>
      <c r="C38" s="12"/>
      <c r="D38" s="12"/>
      <c r="E38" s="12"/>
      <c r="F38" s="12"/>
      <c r="G38" s="9" t="s">
        <v>1196</v>
      </c>
      <c r="H38" s="9" t="s">
        <v>17</v>
      </c>
      <c r="I38" s="9" t="s">
        <v>1179</v>
      </c>
      <c r="J38" s="3" t="s">
        <v>1685</v>
      </c>
      <c r="K38" s="13" t="s">
        <v>1197</v>
      </c>
      <c r="L38" s="14" t="s">
        <v>1198</v>
      </c>
      <c r="M38" s="17">
        <f t="shared" si="3"/>
        <v>2.4999999999999911E-2</v>
      </c>
      <c r="N38">
        <f t="shared" si="4"/>
        <v>13</v>
      </c>
    </row>
    <row r="39" spans="1:17" x14ac:dyDescent="0.25">
      <c r="A39" s="11"/>
      <c r="B39" s="12"/>
      <c r="C39" s="12"/>
      <c r="D39" s="12"/>
      <c r="E39" s="12"/>
      <c r="F39" s="12"/>
      <c r="G39" s="9" t="s">
        <v>1509</v>
      </c>
      <c r="H39" s="9" t="s">
        <v>17</v>
      </c>
      <c r="I39" s="9" t="s">
        <v>1510</v>
      </c>
      <c r="J39" s="3" t="s">
        <v>1685</v>
      </c>
      <c r="K39" s="13" t="s">
        <v>1511</v>
      </c>
      <c r="L39" s="14" t="s">
        <v>1512</v>
      </c>
      <c r="M39" s="17">
        <f t="shared" si="3"/>
        <v>2.7164351851851842E-2</v>
      </c>
      <c r="N39">
        <f t="shared" si="4"/>
        <v>8</v>
      </c>
    </row>
    <row r="40" spans="1:17" x14ac:dyDescent="0.25">
      <c r="A40" s="11"/>
      <c r="B40" s="12"/>
      <c r="C40" s="9" t="s">
        <v>799</v>
      </c>
      <c r="D40" s="9" t="s">
        <v>800</v>
      </c>
      <c r="E40" s="9" t="s">
        <v>800</v>
      </c>
      <c r="F40" s="9" t="s">
        <v>15</v>
      </c>
      <c r="G40" s="10" t="s">
        <v>12</v>
      </c>
      <c r="H40" s="5"/>
      <c r="I40" s="5"/>
      <c r="J40" s="6"/>
      <c r="K40" s="7"/>
      <c r="L40" s="8"/>
    </row>
    <row r="41" spans="1:17" x14ac:dyDescent="0.25">
      <c r="A41" s="11"/>
      <c r="B41" s="12"/>
      <c r="C41" s="12"/>
      <c r="D41" s="12"/>
      <c r="E41" s="12"/>
      <c r="F41" s="12"/>
      <c r="G41" s="9" t="s">
        <v>801</v>
      </c>
      <c r="H41" s="9" t="s">
        <v>17</v>
      </c>
      <c r="I41" s="9" t="s">
        <v>424</v>
      </c>
      <c r="J41" s="3" t="s">
        <v>1685</v>
      </c>
      <c r="K41" s="13" t="s">
        <v>177</v>
      </c>
      <c r="L41" s="14" t="s">
        <v>802</v>
      </c>
      <c r="M41" s="17">
        <f t="shared" si="3"/>
        <v>2.1608796296296306E-2</v>
      </c>
      <c r="N41">
        <f t="shared" si="4"/>
        <v>9</v>
      </c>
    </row>
    <row r="42" spans="1:17" x14ac:dyDescent="0.25">
      <c r="A42" s="11"/>
      <c r="B42" s="12"/>
      <c r="C42" s="12"/>
      <c r="D42" s="12"/>
      <c r="E42" s="12"/>
      <c r="F42" s="12"/>
      <c r="G42" s="9" t="s">
        <v>1145</v>
      </c>
      <c r="H42" s="9" t="s">
        <v>17</v>
      </c>
      <c r="I42" s="9" t="s">
        <v>840</v>
      </c>
      <c r="J42" s="3" t="s">
        <v>1685</v>
      </c>
      <c r="K42" s="13" t="s">
        <v>1146</v>
      </c>
      <c r="L42" s="14" t="s">
        <v>1147</v>
      </c>
      <c r="M42" s="17">
        <f t="shared" si="3"/>
        <v>1.5995370370370354E-2</v>
      </c>
      <c r="N42">
        <f t="shared" si="4"/>
        <v>7</v>
      </c>
    </row>
    <row r="43" spans="1:17" x14ac:dyDescent="0.25">
      <c r="A43" s="11"/>
      <c r="B43" s="12"/>
      <c r="C43" s="9" t="s">
        <v>49</v>
      </c>
      <c r="D43" s="9" t="s">
        <v>50</v>
      </c>
      <c r="E43" s="9" t="s">
        <v>50</v>
      </c>
      <c r="F43" s="9" t="s">
        <v>15</v>
      </c>
      <c r="G43" s="9" t="s">
        <v>51</v>
      </c>
      <c r="H43" s="9" t="s">
        <v>24</v>
      </c>
      <c r="I43" s="9" t="s">
        <v>18</v>
      </c>
      <c r="J43" s="3" t="s">
        <v>1685</v>
      </c>
      <c r="K43" s="13" t="s">
        <v>52</v>
      </c>
      <c r="L43" s="14" t="s">
        <v>53</v>
      </c>
      <c r="M43" s="17">
        <f t="shared" si="3"/>
        <v>2.908564814814818E-2</v>
      </c>
      <c r="N43">
        <f t="shared" si="4"/>
        <v>10</v>
      </c>
    </row>
    <row r="44" spans="1:17" x14ac:dyDescent="0.25">
      <c r="A44" s="11"/>
      <c r="B44" s="12"/>
      <c r="C44" s="9" t="s">
        <v>54</v>
      </c>
      <c r="D44" s="9" t="s">
        <v>55</v>
      </c>
      <c r="E44" s="10" t="s">
        <v>12</v>
      </c>
      <c r="F44" s="5"/>
      <c r="G44" s="5"/>
      <c r="H44" s="5"/>
      <c r="I44" s="5"/>
      <c r="J44" s="6"/>
      <c r="K44" s="7"/>
      <c r="L44" s="8"/>
    </row>
    <row r="45" spans="1:17" x14ac:dyDescent="0.25">
      <c r="A45" s="11"/>
      <c r="B45" s="12"/>
      <c r="C45" s="12"/>
      <c r="D45" s="12"/>
      <c r="E45" s="9" t="s">
        <v>56</v>
      </c>
      <c r="F45" s="9" t="s">
        <v>15</v>
      </c>
      <c r="G45" s="9" t="s">
        <v>57</v>
      </c>
      <c r="H45" s="9" t="s">
        <v>24</v>
      </c>
      <c r="I45" s="9" t="s">
        <v>18</v>
      </c>
      <c r="J45" s="3" t="s">
        <v>1685</v>
      </c>
      <c r="K45" s="13" t="s">
        <v>58</v>
      </c>
      <c r="L45" s="14" t="s">
        <v>59</v>
      </c>
      <c r="M45" s="17">
        <f t="shared" si="3"/>
        <v>1.346064814814818E-2</v>
      </c>
      <c r="N45">
        <f t="shared" si="4"/>
        <v>21</v>
      </c>
    </row>
    <row r="46" spans="1:17" x14ac:dyDescent="0.25">
      <c r="A46" s="11"/>
      <c r="B46" s="12"/>
      <c r="C46" s="12"/>
      <c r="D46" s="12"/>
      <c r="E46" s="9" t="s">
        <v>55</v>
      </c>
      <c r="F46" s="9" t="s">
        <v>15</v>
      </c>
      <c r="G46" s="10" t="s">
        <v>12</v>
      </c>
      <c r="H46" s="5"/>
      <c r="I46" s="5"/>
      <c r="J46" s="6"/>
      <c r="K46" s="7"/>
      <c r="L46" s="8"/>
    </row>
    <row r="47" spans="1:17" x14ac:dyDescent="0.25">
      <c r="A47" s="11"/>
      <c r="B47" s="12"/>
      <c r="C47" s="12"/>
      <c r="D47" s="12"/>
      <c r="E47" s="12"/>
      <c r="F47" s="12"/>
      <c r="G47" s="9" t="s">
        <v>60</v>
      </c>
      <c r="H47" s="9" t="s">
        <v>17</v>
      </c>
      <c r="I47" s="9" t="s">
        <v>18</v>
      </c>
      <c r="J47" s="3" t="s">
        <v>1685</v>
      </c>
      <c r="K47" s="13" t="s">
        <v>61</v>
      </c>
      <c r="L47" s="14" t="s">
        <v>62</v>
      </c>
      <c r="M47" s="17">
        <f t="shared" si="3"/>
        <v>2.3541666666666627E-2</v>
      </c>
      <c r="N47">
        <f t="shared" si="4"/>
        <v>8</v>
      </c>
    </row>
    <row r="48" spans="1:17" x14ac:dyDescent="0.25">
      <c r="A48" s="11"/>
      <c r="B48" s="12"/>
      <c r="C48" s="12"/>
      <c r="D48" s="12"/>
      <c r="E48" s="12"/>
      <c r="F48" s="12"/>
      <c r="G48" s="9" t="s">
        <v>63</v>
      </c>
      <c r="H48" s="9" t="s">
        <v>17</v>
      </c>
      <c r="I48" s="9" t="s">
        <v>18</v>
      </c>
      <c r="J48" s="3" t="s">
        <v>1685</v>
      </c>
      <c r="K48" s="13" t="s">
        <v>64</v>
      </c>
      <c r="L48" s="14" t="s">
        <v>65</v>
      </c>
      <c r="M48" s="17">
        <f t="shared" si="3"/>
        <v>2.6041666666666741E-2</v>
      </c>
      <c r="N48">
        <f t="shared" si="4"/>
        <v>15</v>
      </c>
    </row>
    <row r="49" spans="1:14" x14ac:dyDescent="0.25">
      <c r="A49" s="11"/>
      <c r="B49" s="12"/>
      <c r="C49" s="12"/>
      <c r="D49" s="12"/>
      <c r="E49" s="12"/>
      <c r="F49" s="12"/>
      <c r="G49" s="9" t="s">
        <v>1513</v>
      </c>
      <c r="H49" s="9" t="s">
        <v>17</v>
      </c>
      <c r="I49" s="9" t="s">
        <v>1510</v>
      </c>
      <c r="J49" s="3" t="s">
        <v>1685</v>
      </c>
      <c r="K49" s="13" t="s">
        <v>1514</v>
      </c>
      <c r="L49" s="14" t="s">
        <v>1515</v>
      </c>
      <c r="M49" s="17">
        <f t="shared" si="3"/>
        <v>2.4513888888888946E-2</v>
      </c>
      <c r="N49">
        <f t="shared" si="4"/>
        <v>12</v>
      </c>
    </row>
    <row r="50" spans="1:14" x14ac:dyDescent="0.25">
      <c r="A50" s="11"/>
      <c r="B50" s="12"/>
      <c r="C50" s="12"/>
      <c r="D50" s="12"/>
      <c r="E50" s="12"/>
      <c r="F50" s="12"/>
      <c r="G50" s="9" t="s">
        <v>1516</v>
      </c>
      <c r="H50" s="9" t="s">
        <v>17</v>
      </c>
      <c r="I50" s="9" t="s">
        <v>1510</v>
      </c>
      <c r="J50" s="3" t="s">
        <v>1685</v>
      </c>
      <c r="K50" s="13" t="s">
        <v>1517</v>
      </c>
      <c r="L50" s="14" t="s">
        <v>1518</v>
      </c>
      <c r="M50" s="17">
        <f t="shared" si="3"/>
        <v>1.7847222222222237E-2</v>
      </c>
      <c r="N50">
        <f t="shared" si="4"/>
        <v>15</v>
      </c>
    </row>
    <row r="51" spans="1:14" x14ac:dyDescent="0.25">
      <c r="A51" s="11"/>
      <c r="B51" s="12"/>
      <c r="C51" s="9" t="s">
        <v>754</v>
      </c>
      <c r="D51" s="9" t="s">
        <v>755</v>
      </c>
      <c r="E51" s="9" t="s">
        <v>755</v>
      </c>
      <c r="F51" s="9" t="s">
        <v>15</v>
      </c>
      <c r="G51" s="9" t="s">
        <v>1199</v>
      </c>
      <c r="H51" s="9" t="s">
        <v>17</v>
      </c>
      <c r="I51" s="9" t="s">
        <v>1179</v>
      </c>
      <c r="J51" s="3" t="s">
        <v>1685</v>
      </c>
      <c r="K51" s="13" t="s">
        <v>1200</v>
      </c>
      <c r="L51" s="14" t="s">
        <v>1201</v>
      </c>
      <c r="M51" s="17">
        <f t="shared" si="3"/>
        <v>1.5752314814814761E-2</v>
      </c>
      <c r="N51">
        <f t="shared" si="4"/>
        <v>13</v>
      </c>
    </row>
    <row r="52" spans="1:14" x14ac:dyDescent="0.25">
      <c r="A52" s="11"/>
      <c r="B52" s="12"/>
      <c r="C52" s="9" t="s">
        <v>803</v>
      </c>
      <c r="D52" s="9" t="s">
        <v>804</v>
      </c>
      <c r="E52" s="9" t="s">
        <v>804</v>
      </c>
      <c r="F52" s="9" t="s">
        <v>15</v>
      </c>
      <c r="G52" s="10" t="s">
        <v>12</v>
      </c>
      <c r="H52" s="5"/>
      <c r="I52" s="5"/>
      <c r="J52" s="6"/>
      <c r="K52" s="7"/>
      <c r="L52" s="8"/>
    </row>
    <row r="53" spans="1:14" x14ac:dyDescent="0.25">
      <c r="A53" s="11"/>
      <c r="B53" s="12"/>
      <c r="C53" s="12"/>
      <c r="D53" s="12"/>
      <c r="E53" s="12"/>
      <c r="F53" s="12"/>
      <c r="G53" s="9" t="s">
        <v>805</v>
      </c>
      <c r="H53" s="9" t="s">
        <v>17</v>
      </c>
      <c r="I53" s="9" t="s">
        <v>424</v>
      </c>
      <c r="J53" s="3" t="s">
        <v>1685</v>
      </c>
      <c r="K53" s="13" t="s">
        <v>806</v>
      </c>
      <c r="L53" s="14" t="s">
        <v>1503</v>
      </c>
      <c r="M53" s="17">
        <f t="shared" si="3"/>
        <v>1.0173958333333333</v>
      </c>
    </row>
    <row r="54" spans="1:14" x14ac:dyDescent="0.25">
      <c r="A54" s="11"/>
      <c r="B54" s="12"/>
      <c r="C54" s="12"/>
      <c r="D54" s="12"/>
      <c r="E54" s="12"/>
      <c r="F54" s="12"/>
      <c r="G54" s="9" t="s">
        <v>807</v>
      </c>
      <c r="H54" s="9" t="s">
        <v>17</v>
      </c>
      <c r="I54" s="9" t="s">
        <v>424</v>
      </c>
      <c r="J54" s="3" t="s">
        <v>1685</v>
      </c>
      <c r="K54" s="13" t="s">
        <v>808</v>
      </c>
      <c r="L54" s="14" t="s">
        <v>809</v>
      </c>
      <c r="M54" s="17">
        <f t="shared" si="3"/>
        <v>3.1608796296296315E-2</v>
      </c>
      <c r="N54">
        <f t="shared" si="4"/>
        <v>9</v>
      </c>
    </row>
    <row r="55" spans="1:14" x14ac:dyDescent="0.25">
      <c r="A55" s="11"/>
      <c r="B55" s="12"/>
      <c r="C55" s="12"/>
      <c r="D55" s="12"/>
      <c r="E55" s="12"/>
      <c r="F55" s="12"/>
      <c r="G55" s="9" t="s">
        <v>1202</v>
      </c>
      <c r="H55" s="9" t="s">
        <v>17</v>
      </c>
      <c r="I55" s="9" t="s">
        <v>1179</v>
      </c>
      <c r="J55" s="3" t="s">
        <v>1685</v>
      </c>
      <c r="K55" s="13" t="s">
        <v>1203</v>
      </c>
      <c r="L55" s="14" t="s">
        <v>1204</v>
      </c>
      <c r="M55" s="17">
        <f t="shared" si="3"/>
        <v>1.7974537037037108E-2</v>
      </c>
      <c r="N55">
        <f t="shared" si="4"/>
        <v>6</v>
      </c>
    </row>
    <row r="56" spans="1:14" x14ac:dyDescent="0.25">
      <c r="A56" s="11"/>
      <c r="B56" s="12"/>
      <c r="C56" s="12"/>
      <c r="D56" s="12"/>
      <c r="E56" s="12"/>
      <c r="F56" s="12"/>
      <c r="G56" s="9" t="s">
        <v>1655</v>
      </c>
      <c r="H56" s="9" t="s">
        <v>17</v>
      </c>
      <c r="I56" s="9" t="s">
        <v>1656</v>
      </c>
      <c r="J56" s="3" t="s">
        <v>1685</v>
      </c>
      <c r="K56" s="13" t="s">
        <v>1657</v>
      </c>
      <c r="L56" s="14" t="s">
        <v>1658</v>
      </c>
      <c r="M56" s="17">
        <f t="shared" si="3"/>
        <v>1.6469907407407391E-2</v>
      </c>
      <c r="N56">
        <f t="shared" si="4"/>
        <v>12</v>
      </c>
    </row>
    <row r="57" spans="1:14" x14ac:dyDescent="0.25">
      <c r="A57" s="11"/>
      <c r="B57" s="12"/>
      <c r="C57" s="12"/>
      <c r="D57" s="12"/>
      <c r="E57" s="12"/>
      <c r="F57" s="12"/>
      <c r="G57" s="9" t="s">
        <v>1665</v>
      </c>
      <c r="H57" s="9" t="s">
        <v>17</v>
      </c>
      <c r="I57" s="9" t="s">
        <v>1666</v>
      </c>
      <c r="J57" s="3" t="s">
        <v>1685</v>
      </c>
      <c r="K57" s="13" t="s">
        <v>1667</v>
      </c>
      <c r="L57" s="14" t="s">
        <v>1668</v>
      </c>
      <c r="M57" s="17">
        <f t="shared" si="3"/>
        <v>1.5972222222222165E-2</v>
      </c>
      <c r="N57">
        <f t="shared" si="4"/>
        <v>10</v>
      </c>
    </row>
    <row r="58" spans="1:14" x14ac:dyDescent="0.25">
      <c r="A58" s="11"/>
      <c r="B58" s="12"/>
      <c r="C58" s="9" t="s">
        <v>1519</v>
      </c>
      <c r="D58" s="9" t="s">
        <v>1520</v>
      </c>
      <c r="E58" s="9" t="s">
        <v>1520</v>
      </c>
      <c r="F58" s="9" t="s">
        <v>15</v>
      </c>
      <c r="G58" s="9" t="s">
        <v>1521</v>
      </c>
      <c r="H58" s="9" t="s">
        <v>17</v>
      </c>
      <c r="I58" s="9" t="s">
        <v>1510</v>
      </c>
      <c r="J58" s="3" t="s">
        <v>1685</v>
      </c>
      <c r="K58" s="13" t="s">
        <v>1522</v>
      </c>
      <c r="L58" s="14" t="s">
        <v>1523</v>
      </c>
      <c r="M58" s="17">
        <f t="shared" si="3"/>
        <v>1.446759259259256E-2</v>
      </c>
      <c r="N58">
        <f t="shared" si="4"/>
        <v>8</v>
      </c>
    </row>
    <row r="59" spans="1:14" x14ac:dyDescent="0.25">
      <c r="A59" s="3" t="s">
        <v>66</v>
      </c>
      <c r="B59" s="9" t="s">
        <v>67</v>
      </c>
      <c r="C59" s="10" t="s">
        <v>12</v>
      </c>
      <c r="D59" s="5"/>
      <c r="E59" s="5"/>
      <c r="F59" s="5"/>
      <c r="G59" s="5"/>
      <c r="H59" s="5"/>
      <c r="I59" s="5"/>
      <c r="J59" s="6"/>
      <c r="K59" s="7"/>
      <c r="L59" s="8"/>
    </row>
    <row r="60" spans="1:14" x14ac:dyDescent="0.25">
      <c r="A60" s="11"/>
      <c r="B60" s="12"/>
      <c r="C60" s="9" t="s">
        <v>68</v>
      </c>
      <c r="D60" s="9" t="s">
        <v>69</v>
      </c>
      <c r="E60" s="9" t="s">
        <v>69</v>
      </c>
      <c r="F60" s="9" t="s">
        <v>15</v>
      </c>
      <c r="G60" s="10" t="s">
        <v>12</v>
      </c>
      <c r="H60" s="5"/>
      <c r="I60" s="5"/>
      <c r="J60" s="6"/>
      <c r="K60" s="7"/>
      <c r="L60" s="8"/>
    </row>
    <row r="61" spans="1:14" x14ac:dyDescent="0.25">
      <c r="A61" s="11"/>
      <c r="B61" s="12"/>
      <c r="C61" s="12"/>
      <c r="D61" s="12"/>
      <c r="E61" s="12"/>
      <c r="F61" s="12"/>
      <c r="G61" s="9" t="s">
        <v>70</v>
      </c>
      <c r="H61" s="9" t="s">
        <v>17</v>
      </c>
      <c r="I61" s="9" t="s">
        <v>18</v>
      </c>
      <c r="J61" s="3" t="s">
        <v>1685</v>
      </c>
      <c r="K61" s="13" t="s">
        <v>71</v>
      </c>
      <c r="L61" s="14" t="s">
        <v>72</v>
      </c>
      <c r="M61" s="17">
        <f t="shared" si="3"/>
        <v>2.741898148148153E-2</v>
      </c>
      <c r="N61">
        <f t="shared" si="4"/>
        <v>9</v>
      </c>
    </row>
    <row r="62" spans="1:14" x14ac:dyDescent="0.25">
      <c r="A62" s="11"/>
      <c r="B62" s="12"/>
      <c r="C62" s="12"/>
      <c r="D62" s="12"/>
      <c r="E62" s="12"/>
      <c r="F62" s="12"/>
      <c r="G62" s="9" t="s">
        <v>73</v>
      </c>
      <c r="H62" s="9" t="s">
        <v>17</v>
      </c>
      <c r="I62" s="9" t="s">
        <v>18</v>
      </c>
      <c r="J62" s="3" t="s">
        <v>1685</v>
      </c>
      <c r="K62" s="13" t="s">
        <v>74</v>
      </c>
      <c r="L62" s="14" t="s">
        <v>75</v>
      </c>
      <c r="M62" s="17">
        <f t="shared" si="3"/>
        <v>2.34375E-2</v>
      </c>
      <c r="N62">
        <f t="shared" si="4"/>
        <v>12</v>
      </c>
    </row>
    <row r="63" spans="1:14" x14ac:dyDescent="0.25">
      <c r="A63" s="11"/>
      <c r="B63" s="12"/>
      <c r="C63" s="12"/>
      <c r="D63" s="12"/>
      <c r="E63" s="12"/>
      <c r="F63" s="12"/>
      <c r="G63" s="9" t="s">
        <v>423</v>
      </c>
      <c r="H63" s="9" t="s">
        <v>17</v>
      </c>
      <c r="I63" s="9" t="s">
        <v>424</v>
      </c>
      <c r="J63" s="3" t="s">
        <v>1685</v>
      </c>
      <c r="K63" s="13" t="s">
        <v>425</v>
      </c>
      <c r="L63" s="14" t="s">
        <v>426</v>
      </c>
      <c r="M63" s="17">
        <f t="shared" si="3"/>
        <v>2.7847222222222245E-2</v>
      </c>
      <c r="N63">
        <f t="shared" si="4"/>
        <v>7</v>
      </c>
    </row>
    <row r="64" spans="1:14" x14ac:dyDescent="0.25">
      <c r="A64" s="11"/>
      <c r="B64" s="12"/>
      <c r="C64" s="12"/>
      <c r="D64" s="12"/>
      <c r="E64" s="12"/>
      <c r="F64" s="12"/>
      <c r="G64" s="9" t="s">
        <v>839</v>
      </c>
      <c r="H64" s="9" t="s">
        <v>17</v>
      </c>
      <c r="I64" s="9" t="s">
        <v>840</v>
      </c>
      <c r="J64" s="3" t="s">
        <v>1685</v>
      </c>
      <c r="K64" s="13" t="s">
        <v>841</v>
      </c>
      <c r="L64" s="14" t="s">
        <v>842</v>
      </c>
      <c r="M64" s="17">
        <f t="shared" si="3"/>
        <v>2.1643518518518534E-2</v>
      </c>
      <c r="N64">
        <f t="shared" si="4"/>
        <v>9</v>
      </c>
    </row>
    <row r="65" spans="1:14" x14ac:dyDescent="0.25">
      <c r="A65" s="11"/>
      <c r="B65" s="12"/>
      <c r="C65" s="12"/>
      <c r="D65" s="12"/>
      <c r="E65" s="12"/>
      <c r="F65" s="12"/>
      <c r="G65" s="9" t="s">
        <v>843</v>
      </c>
      <c r="H65" s="9" t="s">
        <v>17</v>
      </c>
      <c r="I65" s="9" t="s">
        <v>840</v>
      </c>
      <c r="J65" s="3" t="s">
        <v>1685</v>
      </c>
      <c r="K65" s="13" t="s">
        <v>844</v>
      </c>
      <c r="L65" s="14" t="s">
        <v>845</v>
      </c>
      <c r="M65" s="17">
        <f t="shared" si="3"/>
        <v>2.1122685185185119E-2</v>
      </c>
      <c r="N65">
        <f t="shared" si="4"/>
        <v>12</v>
      </c>
    </row>
    <row r="66" spans="1:14" x14ac:dyDescent="0.25">
      <c r="A66" s="11"/>
      <c r="B66" s="12"/>
      <c r="C66" s="9" t="s">
        <v>13</v>
      </c>
      <c r="D66" s="9" t="s">
        <v>14</v>
      </c>
      <c r="E66" s="9" t="s">
        <v>14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1205</v>
      </c>
      <c r="H67" s="9" t="s">
        <v>17</v>
      </c>
      <c r="I67" s="9" t="s">
        <v>1179</v>
      </c>
      <c r="J67" s="3" t="s">
        <v>1685</v>
      </c>
      <c r="K67" s="13" t="s">
        <v>1206</v>
      </c>
      <c r="L67" s="14" t="s">
        <v>1207</v>
      </c>
      <c r="M67" s="17">
        <f t="shared" ref="M67:M130" si="5">L67-K67</f>
        <v>1.7118055555555622E-2</v>
      </c>
      <c r="N67">
        <f t="shared" ref="N67:N130" si="6">HOUR(K67)</f>
        <v>11</v>
      </c>
    </row>
    <row r="68" spans="1:14" x14ac:dyDescent="0.25">
      <c r="A68" s="11"/>
      <c r="B68" s="12"/>
      <c r="C68" s="12"/>
      <c r="D68" s="12"/>
      <c r="E68" s="12"/>
      <c r="F68" s="12"/>
      <c r="G68" s="9" t="s">
        <v>1524</v>
      </c>
      <c r="H68" s="9" t="s">
        <v>17</v>
      </c>
      <c r="I68" s="9" t="s">
        <v>1510</v>
      </c>
      <c r="J68" s="3" t="s">
        <v>1685</v>
      </c>
      <c r="K68" s="13" t="s">
        <v>1525</v>
      </c>
      <c r="L68" s="14" t="s">
        <v>1526</v>
      </c>
      <c r="M68" s="17">
        <f t="shared" si="5"/>
        <v>2.0671296296296299E-2</v>
      </c>
      <c r="N68">
        <f t="shared" si="6"/>
        <v>5</v>
      </c>
    </row>
    <row r="69" spans="1:14" x14ac:dyDescent="0.25">
      <c r="A69" s="11"/>
      <c r="B69" s="12"/>
      <c r="C69" s="12"/>
      <c r="D69" s="12"/>
      <c r="E69" s="12"/>
      <c r="F69" s="12"/>
      <c r="G69" s="9" t="s">
        <v>1527</v>
      </c>
      <c r="H69" s="9" t="s">
        <v>17</v>
      </c>
      <c r="I69" s="9" t="s">
        <v>1510</v>
      </c>
      <c r="J69" s="3" t="s">
        <v>1685</v>
      </c>
      <c r="K69" s="13" t="s">
        <v>1528</v>
      </c>
      <c r="L69" s="14" t="s">
        <v>1529</v>
      </c>
      <c r="M69" s="17">
        <f t="shared" si="5"/>
        <v>2.2581018518518459E-2</v>
      </c>
      <c r="N69">
        <f t="shared" si="6"/>
        <v>9</v>
      </c>
    </row>
    <row r="70" spans="1:14" x14ac:dyDescent="0.25">
      <c r="A70" s="11"/>
      <c r="B70" s="12"/>
      <c r="C70" s="9" t="s">
        <v>21</v>
      </c>
      <c r="D70" s="9" t="s">
        <v>22</v>
      </c>
      <c r="E70" s="9" t="s">
        <v>22</v>
      </c>
      <c r="F70" s="9" t="s">
        <v>15</v>
      </c>
      <c r="G70" s="10" t="s">
        <v>12</v>
      </c>
      <c r="H70" s="5"/>
      <c r="I70" s="5"/>
      <c r="J70" s="6"/>
      <c r="K70" s="7"/>
      <c r="L70" s="8"/>
    </row>
    <row r="71" spans="1:14" x14ac:dyDescent="0.25">
      <c r="A71" s="11"/>
      <c r="B71" s="12"/>
      <c r="C71" s="12"/>
      <c r="D71" s="12"/>
      <c r="E71" s="12"/>
      <c r="F71" s="12"/>
      <c r="G71" s="9" t="s">
        <v>76</v>
      </c>
      <c r="H71" s="9" t="s">
        <v>24</v>
      </c>
      <c r="I71" s="9" t="s">
        <v>18</v>
      </c>
      <c r="J71" s="3" t="s">
        <v>1685</v>
      </c>
      <c r="K71" s="13" t="s">
        <v>77</v>
      </c>
      <c r="L71" s="14" t="s">
        <v>78</v>
      </c>
      <c r="M71" s="17">
        <f t="shared" si="5"/>
        <v>3.1747685185185226E-2</v>
      </c>
      <c r="N71">
        <f t="shared" si="6"/>
        <v>14</v>
      </c>
    </row>
    <row r="72" spans="1:14" x14ac:dyDescent="0.25">
      <c r="A72" s="11"/>
      <c r="B72" s="12"/>
      <c r="C72" s="12"/>
      <c r="D72" s="12"/>
      <c r="E72" s="12"/>
      <c r="F72" s="12"/>
      <c r="G72" s="9" t="s">
        <v>427</v>
      </c>
      <c r="H72" s="9" t="s">
        <v>24</v>
      </c>
      <c r="I72" s="9" t="s">
        <v>424</v>
      </c>
      <c r="J72" s="3" t="s">
        <v>1685</v>
      </c>
      <c r="K72" s="13" t="s">
        <v>428</v>
      </c>
      <c r="L72" s="14" t="s">
        <v>429</v>
      </c>
      <c r="M72" s="17">
        <f t="shared" si="5"/>
        <v>2.1851851851851734E-2</v>
      </c>
      <c r="N72">
        <f t="shared" si="6"/>
        <v>11</v>
      </c>
    </row>
    <row r="73" spans="1:14" x14ac:dyDescent="0.25">
      <c r="A73" s="11"/>
      <c r="B73" s="12"/>
      <c r="C73" s="12"/>
      <c r="D73" s="12"/>
      <c r="E73" s="12"/>
      <c r="F73" s="12"/>
      <c r="G73" s="9" t="s">
        <v>430</v>
      </c>
      <c r="H73" s="9" t="s">
        <v>24</v>
      </c>
      <c r="I73" s="9" t="s">
        <v>424</v>
      </c>
      <c r="J73" s="3" t="s">
        <v>1685</v>
      </c>
      <c r="K73" s="13" t="s">
        <v>431</v>
      </c>
      <c r="L73" s="14" t="s">
        <v>432</v>
      </c>
      <c r="M73" s="17">
        <f t="shared" si="5"/>
        <v>2.7164351851851953E-2</v>
      </c>
      <c r="N73">
        <f t="shared" si="6"/>
        <v>14</v>
      </c>
    </row>
    <row r="74" spans="1:14" x14ac:dyDescent="0.25">
      <c r="A74" s="11"/>
      <c r="B74" s="12"/>
      <c r="C74" s="12"/>
      <c r="D74" s="12"/>
      <c r="E74" s="12"/>
      <c r="F74" s="12"/>
      <c r="G74" s="9" t="s">
        <v>846</v>
      </c>
      <c r="H74" s="9" t="s">
        <v>17</v>
      </c>
      <c r="I74" s="9" t="s">
        <v>840</v>
      </c>
      <c r="J74" s="3" t="s">
        <v>1685</v>
      </c>
      <c r="K74" s="13" t="s">
        <v>847</v>
      </c>
      <c r="L74" s="14" t="s">
        <v>848</v>
      </c>
      <c r="M74" s="17">
        <f t="shared" si="5"/>
        <v>2.2465277777777792E-2</v>
      </c>
      <c r="N74">
        <f t="shared" si="6"/>
        <v>11</v>
      </c>
    </row>
    <row r="75" spans="1:14" x14ac:dyDescent="0.25">
      <c r="A75" s="11"/>
      <c r="B75" s="12"/>
      <c r="C75" s="12"/>
      <c r="D75" s="12"/>
      <c r="E75" s="12"/>
      <c r="F75" s="12"/>
      <c r="G75" s="9" t="s">
        <v>849</v>
      </c>
      <c r="H75" s="9" t="s">
        <v>17</v>
      </c>
      <c r="I75" s="9" t="s">
        <v>840</v>
      </c>
      <c r="J75" s="3" t="s">
        <v>1685</v>
      </c>
      <c r="K75" s="13" t="s">
        <v>850</v>
      </c>
      <c r="L75" s="14" t="s">
        <v>851</v>
      </c>
      <c r="M75" s="17">
        <f t="shared" si="5"/>
        <v>2.3009259259259229E-2</v>
      </c>
      <c r="N75">
        <f t="shared" si="6"/>
        <v>15</v>
      </c>
    </row>
    <row r="76" spans="1:14" x14ac:dyDescent="0.25">
      <c r="A76" s="11"/>
      <c r="B76" s="12"/>
      <c r="C76" s="12"/>
      <c r="D76" s="12"/>
      <c r="E76" s="12"/>
      <c r="F76" s="12"/>
      <c r="G76" s="9" t="s">
        <v>1208</v>
      </c>
      <c r="H76" s="9" t="s">
        <v>17</v>
      </c>
      <c r="I76" s="9" t="s">
        <v>1179</v>
      </c>
      <c r="J76" s="3" t="s">
        <v>1685</v>
      </c>
      <c r="K76" s="13" t="s">
        <v>1209</v>
      </c>
      <c r="L76" s="14" t="s">
        <v>75</v>
      </c>
      <c r="M76" s="17">
        <f t="shared" si="5"/>
        <v>1.778935185185182E-2</v>
      </c>
      <c r="N76">
        <f t="shared" si="6"/>
        <v>13</v>
      </c>
    </row>
    <row r="77" spans="1:14" x14ac:dyDescent="0.25">
      <c r="A77" s="11"/>
      <c r="B77" s="12"/>
      <c r="C77" s="12"/>
      <c r="D77" s="12"/>
      <c r="E77" s="12"/>
      <c r="F77" s="12"/>
      <c r="G77" s="9" t="s">
        <v>1210</v>
      </c>
      <c r="H77" s="9" t="s">
        <v>17</v>
      </c>
      <c r="I77" s="9" t="s">
        <v>1179</v>
      </c>
      <c r="J77" s="3" t="s">
        <v>1685</v>
      </c>
      <c r="K77" s="13" t="s">
        <v>1211</v>
      </c>
      <c r="L77" s="14" t="s">
        <v>1212</v>
      </c>
      <c r="M77" s="17">
        <f t="shared" si="5"/>
        <v>1.6805555555555518E-2</v>
      </c>
      <c r="N77">
        <f t="shared" si="6"/>
        <v>15</v>
      </c>
    </row>
    <row r="78" spans="1:14" x14ac:dyDescent="0.25">
      <c r="A78" s="11"/>
      <c r="B78" s="12"/>
      <c r="C78" s="9" t="s">
        <v>433</v>
      </c>
      <c r="D78" s="9" t="s">
        <v>434</v>
      </c>
      <c r="E78" s="9" t="s">
        <v>434</v>
      </c>
      <c r="F78" s="9" t="s">
        <v>15</v>
      </c>
      <c r="G78" s="10" t="s">
        <v>12</v>
      </c>
      <c r="H78" s="5"/>
      <c r="I78" s="5"/>
      <c r="J78" s="6"/>
      <c r="K78" s="7"/>
      <c r="L78" s="8"/>
    </row>
    <row r="79" spans="1:14" x14ac:dyDescent="0.25">
      <c r="A79" s="11"/>
      <c r="B79" s="12"/>
      <c r="C79" s="12"/>
      <c r="D79" s="12"/>
      <c r="E79" s="12"/>
      <c r="F79" s="12"/>
      <c r="G79" s="9" t="s">
        <v>435</v>
      </c>
      <c r="H79" s="9" t="s">
        <v>24</v>
      </c>
      <c r="I79" s="9" t="s">
        <v>424</v>
      </c>
      <c r="J79" s="3" t="s">
        <v>1685</v>
      </c>
      <c r="K79" s="13" t="s">
        <v>436</v>
      </c>
      <c r="L79" s="14" t="s">
        <v>437</v>
      </c>
      <c r="M79" s="17">
        <f t="shared" si="5"/>
        <v>1.9421296296296298E-2</v>
      </c>
      <c r="N79">
        <f t="shared" si="6"/>
        <v>3</v>
      </c>
    </row>
    <row r="80" spans="1:14" x14ac:dyDescent="0.25">
      <c r="A80" s="11"/>
      <c r="B80" s="12"/>
      <c r="C80" s="12"/>
      <c r="D80" s="12"/>
      <c r="E80" s="12"/>
      <c r="F80" s="12"/>
      <c r="G80" s="9" t="s">
        <v>438</v>
      </c>
      <c r="H80" s="9" t="s">
        <v>24</v>
      </c>
      <c r="I80" s="9" t="s">
        <v>424</v>
      </c>
      <c r="J80" s="3" t="s">
        <v>1685</v>
      </c>
      <c r="K80" s="13" t="s">
        <v>439</v>
      </c>
      <c r="L80" s="14" t="s">
        <v>440</v>
      </c>
      <c r="M80" s="17">
        <f t="shared" si="5"/>
        <v>2.2175925925925932E-2</v>
      </c>
      <c r="N80">
        <f t="shared" si="6"/>
        <v>7</v>
      </c>
    </row>
    <row r="81" spans="1:14" x14ac:dyDescent="0.25">
      <c r="A81" s="11"/>
      <c r="B81" s="12"/>
      <c r="C81" s="12"/>
      <c r="D81" s="12"/>
      <c r="E81" s="12"/>
      <c r="F81" s="12"/>
      <c r="G81" s="9" t="s">
        <v>441</v>
      </c>
      <c r="H81" s="9" t="s">
        <v>24</v>
      </c>
      <c r="I81" s="9" t="s">
        <v>424</v>
      </c>
      <c r="J81" s="3" t="s">
        <v>1685</v>
      </c>
      <c r="K81" s="13" t="s">
        <v>442</v>
      </c>
      <c r="L81" s="14" t="s">
        <v>443</v>
      </c>
      <c r="M81" s="17">
        <f t="shared" si="5"/>
        <v>2.5497685185185137E-2</v>
      </c>
      <c r="N81">
        <f t="shared" si="6"/>
        <v>21</v>
      </c>
    </row>
    <row r="82" spans="1:14" x14ac:dyDescent="0.25">
      <c r="A82" s="11"/>
      <c r="B82" s="12"/>
      <c r="C82" s="9" t="s">
        <v>36</v>
      </c>
      <c r="D82" s="9" t="s">
        <v>37</v>
      </c>
      <c r="E82" s="9" t="s">
        <v>37</v>
      </c>
      <c r="F82" s="9" t="s">
        <v>15</v>
      </c>
      <c r="G82" s="10" t="s">
        <v>12</v>
      </c>
      <c r="H82" s="5"/>
      <c r="I82" s="5"/>
      <c r="J82" s="6"/>
      <c r="K82" s="7"/>
      <c r="L82" s="8"/>
    </row>
    <row r="83" spans="1:14" x14ac:dyDescent="0.25">
      <c r="A83" s="11"/>
      <c r="B83" s="12"/>
      <c r="C83" s="12"/>
      <c r="D83" s="12"/>
      <c r="E83" s="12"/>
      <c r="F83" s="12"/>
      <c r="G83" s="9" t="s">
        <v>79</v>
      </c>
      <c r="H83" s="9" t="s">
        <v>17</v>
      </c>
      <c r="I83" s="9" t="s">
        <v>18</v>
      </c>
      <c r="J83" s="3" t="s">
        <v>1685</v>
      </c>
      <c r="K83" s="13" t="s">
        <v>80</v>
      </c>
      <c r="L83" s="14" t="s">
        <v>81</v>
      </c>
      <c r="M83" s="17">
        <f t="shared" si="5"/>
        <v>2.3854166666666676E-2</v>
      </c>
      <c r="N83">
        <f t="shared" si="6"/>
        <v>7</v>
      </c>
    </row>
    <row r="84" spans="1:14" x14ac:dyDescent="0.25">
      <c r="A84" s="11"/>
      <c r="B84" s="12"/>
      <c r="C84" s="12"/>
      <c r="D84" s="12"/>
      <c r="E84" s="12"/>
      <c r="F84" s="12"/>
      <c r="G84" s="9" t="s">
        <v>444</v>
      </c>
      <c r="H84" s="9" t="s">
        <v>17</v>
      </c>
      <c r="I84" s="9" t="s">
        <v>424</v>
      </c>
      <c r="J84" s="3" t="s">
        <v>1685</v>
      </c>
      <c r="K84" s="13" t="s">
        <v>445</v>
      </c>
      <c r="L84" s="14" t="s">
        <v>446</v>
      </c>
      <c r="M84" s="17">
        <f t="shared" si="5"/>
        <v>2.1631944444444495E-2</v>
      </c>
      <c r="N84">
        <f t="shared" si="6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1213</v>
      </c>
      <c r="H85" s="9" t="s">
        <v>17</v>
      </c>
      <c r="I85" s="9" t="s">
        <v>1179</v>
      </c>
      <c r="J85" s="3" t="s">
        <v>1685</v>
      </c>
      <c r="K85" s="13" t="s">
        <v>1214</v>
      </c>
      <c r="L85" s="14" t="s">
        <v>1215</v>
      </c>
      <c r="M85" s="17">
        <f t="shared" si="5"/>
        <v>3.2650462962962923E-2</v>
      </c>
      <c r="N85">
        <f t="shared" si="6"/>
        <v>7</v>
      </c>
    </row>
    <row r="86" spans="1:14" x14ac:dyDescent="0.25">
      <c r="A86" s="11"/>
      <c r="B86" s="12"/>
      <c r="C86" s="9" t="s">
        <v>82</v>
      </c>
      <c r="D86" s="9" t="s">
        <v>83</v>
      </c>
      <c r="E86" s="9" t="s">
        <v>83</v>
      </c>
      <c r="F86" s="9" t="s">
        <v>15</v>
      </c>
      <c r="G86" s="10" t="s">
        <v>12</v>
      </c>
      <c r="H86" s="5"/>
      <c r="I86" s="5"/>
      <c r="J86" s="6"/>
      <c r="K86" s="7"/>
      <c r="L86" s="8"/>
    </row>
    <row r="87" spans="1:14" x14ac:dyDescent="0.25">
      <c r="A87" s="11"/>
      <c r="B87" s="12"/>
      <c r="C87" s="12"/>
      <c r="D87" s="12"/>
      <c r="E87" s="12"/>
      <c r="F87" s="12"/>
      <c r="G87" s="9" t="s">
        <v>84</v>
      </c>
      <c r="H87" s="9" t="s">
        <v>17</v>
      </c>
      <c r="I87" s="9" t="s">
        <v>18</v>
      </c>
      <c r="J87" s="3" t="s">
        <v>1685</v>
      </c>
      <c r="K87" s="13" t="s">
        <v>85</v>
      </c>
      <c r="L87" s="14" t="s">
        <v>86</v>
      </c>
      <c r="M87" s="17">
        <f t="shared" si="5"/>
        <v>4.4155092592592537E-2</v>
      </c>
      <c r="N87">
        <f t="shared" si="6"/>
        <v>14</v>
      </c>
    </row>
    <row r="88" spans="1:14" x14ac:dyDescent="0.25">
      <c r="A88" s="11"/>
      <c r="B88" s="12"/>
      <c r="C88" s="12"/>
      <c r="D88" s="12"/>
      <c r="E88" s="12"/>
      <c r="F88" s="12"/>
      <c r="G88" s="9" t="s">
        <v>852</v>
      </c>
      <c r="H88" s="9" t="s">
        <v>17</v>
      </c>
      <c r="I88" s="9" t="s">
        <v>840</v>
      </c>
      <c r="J88" s="3" t="s">
        <v>1685</v>
      </c>
      <c r="K88" s="13" t="s">
        <v>853</v>
      </c>
      <c r="L88" s="14" t="s">
        <v>854</v>
      </c>
      <c r="M88" s="17">
        <f t="shared" si="5"/>
        <v>2.7418981481481475E-2</v>
      </c>
      <c r="N88">
        <f t="shared" si="6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1216</v>
      </c>
      <c r="H89" s="9" t="s">
        <v>17</v>
      </c>
      <c r="I89" s="9" t="s">
        <v>1179</v>
      </c>
      <c r="J89" s="3" t="s">
        <v>1685</v>
      </c>
      <c r="K89" s="13" t="s">
        <v>1217</v>
      </c>
      <c r="L89" s="14" t="s">
        <v>1218</v>
      </c>
      <c r="M89" s="17">
        <f t="shared" si="5"/>
        <v>3.6446759259259276E-2</v>
      </c>
      <c r="N89">
        <f t="shared" si="6"/>
        <v>8</v>
      </c>
    </row>
    <row r="90" spans="1:14" x14ac:dyDescent="0.25">
      <c r="A90" s="11"/>
      <c r="B90" s="12"/>
      <c r="C90" s="9" t="s">
        <v>1191</v>
      </c>
      <c r="D90" s="9" t="s">
        <v>1192</v>
      </c>
      <c r="E90" s="9" t="s">
        <v>1192</v>
      </c>
      <c r="F90" s="9" t="s">
        <v>15</v>
      </c>
      <c r="G90" s="9" t="s">
        <v>1530</v>
      </c>
      <c r="H90" s="9" t="s">
        <v>17</v>
      </c>
      <c r="I90" s="9" t="s">
        <v>1510</v>
      </c>
      <c r="J90" s="3" t="s">
        <v>1685</v>
      </c>
      <c r="K90" s="13" t="s">
        <v>1531</v>
      </c>
      <c r="L90" s="14" t="s">
        <v>1532</v>
      </c>
      <c r="M90" s="17">
        <f t="shared" si="5"/>
        <v>1.4768518518518459E-2</v>
      </c>
      <c r="N90">
        <f t="shared" si="6"/>
        <v>12</v>
      </c>
    </row>
    <row r="91" spans="1:14" x14ac:dyDescent="0.25">
      <c r="A91" s="11"/>
      <c r="B91" s="12"/>
      <c r="C91" s="9" t="s">
        <v>87</v>
      </c>
      <c r="D91" s="9" t="s">
        <v>88</v>
      </c>
      <c r="E91" s="10" t="s">
        <v>12</v>
      </c>
      <c r="F91" s="5"/>
      <c r="G91" s="5"/>
      <c r="H91" s="5"/>
      <c r="I91" s="5"/>
      <c r="J91" s="6"/>
      <c r="K91" s="7"/>
      <c r="L91" s="8"/>
    </row>
    <row r="92" spans="1:14" x14ac:dyDescent="0.25">
      <c r="A92" s="11"/>
      <c r="B92" s="12"/>
      <c r="C92" s="12"/>
      <c r="D92" s="12"/>
      <c r="E92" s="9" t="s">
        <v>88</v>
      </c>
      <c r="F92" s="9" t="s">
        <v>15</v>
      </c>
      <c r="G92" s="10" t="s">
        <v>12</v>
      </c>
      <c r="H92" s="5"/>
      <c r="I92" s="5"/>
      <c r="J92" s="6"/>
      <c r="K92" s="7"/>
      <c r="L92" s="8"/>
    </row>
    <row r="93" spans="1:14" x14ac:dyDescent="0.25">
      <c r="A93" s="11"/>
      <c r="B93" s="12"/>
      <c r="C93" s="12"/>
      <c r="D93" s="12"/>
      <c r="E93" s="12"/>
      <c r="F93" s="12"/>
      <c r="G93" s="9" t="s">
        <v>89</v>
      </c>
      <c r="H93" s="9" t="s">
        <v>17</v>
      </c>
      <c r="I93" s="9" t="s">
        <v>18</v>
      </c>
      <c r="J93" s="3" t="s">
        <v>1685</v>
      </c>
      <c r="K93" s="13" t="s">
        <v>90</v>
      </c>
      <c r="L93" s="14" t="s">
        <v>91</v>
      </c>
      <c r="M93" s="17">
        <f t="shared" si="5"/>
        <v>1.4745370370370381E-2</v>
      </c>
      <c r="N93">
        <f t="shared" si="6"/>
        <v>3</v>
      </c>
    </row>
    <row r="94" spans="1:14" x14ac:dyDescent="0.25">
      <c r="A94" s="11"/>
      <c r="B94" s="12"/>
      <c r="C94" s="12"/>
      <c r="D94" s="12"/>
      <c r="E94" s="12"/>
      <c r="F94" s="12"/>
      <c r="G94" s="9" t="s">
        <v>447</v>
      </c>
      <c r="H94" s="9" t="s">
        <v>17</v>
      </c>
      <c r="I94" s="9" t="s">
        <v>424</v>
      </c>
      <c r="J94" s="3" t="s">
        <v>1685</v>
      </c>
      <c r="K94" s="13" t="s">
        <v>448</v>
      </c>
      <c r="L94" s="14" t="s">
        <v>449</v>
      </c>
      <c r="M94" s="17">
        <f t="shared" si="5"/>
        <v>2.2349537037037071E-2</v>
      </c>
      <c r="N94">
        <f t="shared" si="6"/>
        <v>4</v>
      </c>
    </row>
    <row r="95" spans="1:14" x14ac:dyDescent="0.25">
      <c r="A95" s="11"/>
      <c r="B95" s="12"/>
      <c r="C95" s="12"/>
      <c r="D95" s="12"/>
      <c r="E95" s="12"/>
      <c r="F95" s="12"/>
      <c r="G95" s="9" t="s">
        <v>855</v>
      </c>
      <c r="H95" s="9" t="s">
        <v>17</v>
      </c>
      <c r="I95" s="9" t="s">
        <v>840</v>
      </c>
      <c r="J95" s="3" t="s">
        <v>1685</v>
      </c>
      <c r="K95" s="13" t="s">
        <v>856</v>
      </c>
      <c r="L95" s="14" t="s">
        <v>857</v>
      </c>
      <c r="M95" s="17">
        <f t="shared" si="5"/>
        <v>1.3321759259259269E-2</v>
      </c>
      <c r="N95">
        <f t="shared" si="6"/>
        <v>4</v>
      </c>
    </row>
    <row r="96" spans="1:14" x14ac:dyDescent="0.25">
      <c r="A96" s="11"/>
      <c r="B96" s="12"/>
      <c r="C96" s="12"/>
      <c r="D96" s="12"/>
      <c r="E96" s="12"/>
      <c r="F96" s="12"/>
      <c r="G96" s="9" t="s">
        <v>858</v>
      </c>
      <c r="H96" s="9" t="s">
        <v>17</v>
      </c>
      <c r="I96" s="9" t="s">
        <v>840</v>
      </c>
      <c r="J96" s="3" t="s">
        <v>1685</v>
      </c>
      <c r="K96" s="13" t="s">
        <v>859</v>
      </c>
      <c r="L96" s="14" t="s">
        <v>860</v>
      </c>
      <c r="M96" s="17">
        <f t="shared" si="5"/>
        <v>2.0856481481481476E-2</v>
      </c>
      <c r="N96">
        <f t="shared" si="6"/>
        <v>4</v>
      </c>
    </row>
    <row r="97" spans="1:14" x14ac:dyDescent="0.25">
      <c r="A97" s="11"/>
      <c r="B97" s="12"/>
      <c r="C97" s="12"/>
      <c r="D97" s="12"/>
      <c r="E97" s="12"/>
      <c r="F97" s="12"/>
      <c r="G97" s="9" t="s">
        <v>861</v>
      </c>
      <c r="H97" s="9" t="s">
        <v>17</v>
      </c>
      <c r="I97" s="9" t="s">
        <v>840</v>
      </c>
      <c r="J97" s="3" t="s">
        <v>1685</v>
      </c>
      <c r="K97" s="13" t="s">
        <v>862</v>
      </c>
      <c r="L97" s="14" t="s">
        <v>1504</v>
      </c>
      <c r="M97" s="17">
        <f t="shared" si="5"/>
        <v>1.5335648148148251E-2</v>
      </c>
      <c r="N97">
        <f t="shared" si="6"/>
        <v>23</v>
      </c>
    </row>
    <row r="98" spans="1:14" x14ac:dyDescent="0.25">
      <c r="A98" s="11"/>
      <c r="B98" s="12"/>
      <c r="C98" s="12"/>
      <c r="D98" s="12"/>
      <c r="E98" s="12"/>
      <c r="F98" s="12"/>
      <c r="G98" s="9" t="s">
        <v>1533</v>
      </c>
      <c r="H98" s="9" t="s">
        <v>17</v>
      </c>
      <c r="I98" s="9" t="s">
        <v>1510</v>
      </c>
      <c r="J98" s="3" t="s">
        <v>1685</v>
      </c>
      <c r="K98" s="13" t="s">
        <v>1534</v>
      </c>
      <c r="L98" s="14" t="s">
        <v>1535</v>
      </c>
      <c r="M98" s="17">
        <f t="shared" si="5"/>
        <v>1.4525462962962976E-2</v>
      </c>
      <c r="N98">
        <f t="shared" si="6"/>
        <v>4</v>
      </c>
    </row>
    <row r="99" spans="1:14" x14ac:dyDescent="0.25">
      <c r="A99" s="11"/>
      <c r="B99" s="12"/>
      <c r="C99" s="12"/>
      <c r="D99" s="12"/>
      <c r="E99" s="9" t="s">
        <v>213</v>
      </c>
      <c r="F99" s="9" t="s">
        <v>15</v>
      </c>
      <c r="G99" s="9" t="s">
        <v>450</v>
      </c>
      <c r="H99" s="9" t="s">
        <v>17</v>
      </c>
      <c r="I99" s="9" t="s">
        <v>424</v>
      </c>
      <c r="J99" s="3" t="s">
        <v>1685</v>
      </c>
      <c r="K99" s="13" t="s">
        <v>451</v>
      </c>
      <c r="L99" s="14" t="s">
        <v>452</v>
      </c>
      <c r="M99" s="17">
        <f t="shared" si="5"/>
        <v>2.2638888888888875E-2</v>
      </c>
      <c r="N99">
        <f t="shared" si="6"/>
        <v>9</v>
      </c>
    </row>
    <row r="100" spans="1:14" x14ac:dyDescent="0.25">
      <c r="A100" s="11"/>
      <c r="B100" s="12"/>
      <c r="C100" s="9" t="s">
        <v>92</v>
      </c>
      <c r="D100" s="9" t="s">
        <v>93</v>
      </c>
      <c r="E100" s="9" t="s">
        <v>93</v>
      </c>
      <c r="F100" s="9" t="s">
        <v>15</v>
      </c>
      <c r="G100" s="10" t="s">
        <v>12</v>
      </c>
      <c r="H100" s="5"/>
      <c r="I100" s="5"/>
      <c r="J100" s="6"/>
      <c r="K100" s="7"/>
      <c r="L100" s="8"/>
    </row>
    <row r="101" spans="1:14" x14ac:dyDescent="0.25">
      <c r="A101" s="11"/>
      <c r="B101" s="12"/>
      <c r="C101" s="12"/>
      <c r="D101" s="12"/>
      <c r="E101" s="12"/>
      <c r="F101" s="12"/>
      <c r="G101" s="9" t="s">
        <v>94</v>
      </c>
      <c r="H101" s="9" t="s">
        <v>17</v>
      </c>
      <c r="I101" s="9" t="s">
        <v>18</v>
      </c>
      <c r="J101" s="3" t="s">
        <v>1685</v>
      </c>
      <c r="K101" s="13" t="s">
        <v>95</v>
      </c>
      <c r="L101" s="14" t="s">
        <v>96</v>
      </c>
      <c r="M101" s="17">
        <f t="shared" si="5"/>
        <v>2.3495370370370416E-2</v>
      </c>
      <c r="N101">
        <f t="shared" si="6"/>
        <v>10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97</v>
      </c>
      <c r="H102" s="9" t="s">
        <v>17</v>
      </c>
      <c r="I102" s="9" t="s">
        <v>18</v>
      </c>
      <c r="J102" s="3" t="s">
        <v>1685</v>
      </c>
      <c r="K102" s="13" t="s">
        <v>98</v>
      </c>
      <c r="L102" s="14" t="s">
        <v>99</v>
      </c>
      <c r="M102" s="17">
        <f t="shared" si="5"/>
        <v>1.9930555555555562E-2</v>
      </c>
      <c r="N102">
        <f t="shared" si="6"/>
        <v>13</v>
      </c>
    </row>
    <row r="103" spans="1:14" x14ac:dyDescent="0.25">
      <c r="A103" s="11"/>
      <c r="B103" s="12"/>
      <c r="C103" s="9" t="s">
        <v>1219</v>
      </c>
      <c r="D103" s="9" t="s">
        <v>1220</v>
      </c>
      <c r="E103" s="9" t="s">
        <v>1220</v>
      </c>
      <c r="F103" s="9" t="s">
        <v>15</v>
      </c>
      <c r="G103" s="9" t="s">
        <v>1221</v>
      </c>
      <c r="H103" s="9" t="s">
        <v>24</v>
      </c>
      <c r="I103" s="9" t="s">
        <v>1179</v>
      </c>
      <c r="J103" s="3" t="s">
        <v>1685</v>
      </c>
      <c r="K103" s="13" t="s">
        <v>1222</v>
      </c>
      <c r="L103" s="14" t="s">
        <v>1223</v>
      </c>
      <c r="M103" s="17">
        <f t="shared" si="5"/>
        <v>1.4988425925925919E-2</v>
      </c>
      <c r="N103">
        <f t="shared" si="6"/>
        <v>9</v>
      </c>
    </row>
    <row r="104" spans="1:14" x14ac:dyDescent="0.25">
      <c r="A104" s="11"/>
      <c r="B104" s="12"/>
      <c r="C104" s="9" t="s">
        <v>100</v>
      </c>
      <c r="D104" s="9" t="s">
        <v>101</v>
      </c>
      <c r="E104" s="9" t="s">
        <v>101</v>
      </c>
      <c r="F104" s="9" t="s">
        <v>15</v>
      </c>
      <c r="G104" s="10" t="s">
        <v>12</v>
      </c>
      <c r="H104" s="5"/>
      <c r="I104" s="5"/>
      <c r="J104" s="6"/>
      <c r="K104" s="7"/>
      <c r="L104" s="8"/>
    </row>
    <row r="105" spans="1:14" x14ac:dyDescent="0.25">
      <c r="A105" s="11"/>
      <c r="B105" s="12"/>
      <c r="C105" s="12"/>
      <c r="D105" s="12"/>
      <c r="E105" s="12"/>
      <c r="F105" s="12"/>
      <c r="G105" s="9" t="s">
        <v>102</v>
      </c>
      <c r="H105" s="9" t="s">
        <v>17</v>
      </c>
      <c r="I105" s="9" t="s">
        <v>18</v>
      </c>
      <c r="J105" s="3" t="s">
        <v>1685</v>
      </c>
      <c r="K105" s="13" t="s">
        <v>103</v>
      </c>
      <c r="L105" s="14" t="s">
        <v>104</v>
      </c>
      <c r="M105" s="17">
        <f t="shared" si="5"/>
        <v>1.6562500000000036E-2</v>
      </c>
      <c r="N105">
        <f t="shared" si="6"/>
        <v>7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453</v>
      </c>
      <c r="H106" s="9" t="s">
        <v>17</v>
      </c>
      <c r="I106" s="9" t="s">
        <v>424</v>
      </c>
      <c r="J106" s="3" t="s">
        <v>1685</v>
      </c>
      <c r="K106" s="13" t="s">
        <v>454</v>
      </c>
      <c r="L106" s="14" t="s">
        <v>455</v>
      </c>
      <c r="M106" s="17">
        <f t="shared" si="5"/>
        <v>1.370370370370369E-2</v>
      </c>
      <c r="N106">
        <f t="shared" si="6"/>
        <v>5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456</v>
      </c>
      <c r="H107" s="9" t="s">
        <v>17</v>
      </c>
      <c r="I107" s="9" t="s">
        <v>424</v>
      </c>
      <c r="J107" s="3" t="s">
        <v>1685</v>
      </c>
      <c r="K107" s="13" t="s">
        <v>457</v>
      </c>
      <c r="L107" s="14" t="s">
        <v>458</v>
      </c>
      <c r="M107" s="17">
        <f t="shared" si="5"/>
        <v>1.5011574074074052E-2</v>
      </c>
      <c r="N107">
        <f t="shared" si="6"/>
        <v>11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459</v>
      </c>
      <c r="H108" s="9" t="s">
        <v>17</v>
      </c>
      <c r="I108" s="9" t="s">
        <v>424</v>
      </c>
      <c r="J108" s="3" t="s">
        <v>1685</v>
      </c>
      <c r="K108" s="13" t="s">
        <v>460</v>
      </c>
      <c r="L108" s="14" t="s">
        <v>461</v>
      </c>
      <c r="M108" s="17">
        <f t="shared" si="5"/>
        <v>2.0092592592592662E-2</v>
      </c>
      <c r="N108">
        <f t="shared" si="6"/>
        <v>14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863</v>
      </c>
      <c r="H109" s="9" t="s">
        <v>17</v>
      </c>
      <c r="I109" s="9" t="s">
        <v>840</v>
      </c>
      <c r="J109" s="3" t="s">
        <v>1685</v>
      </c>
      <c r="K109" s="13" t="s">
        <v>864</v>
      </c>
      <c r="L109" s="14" t="s">
        <v>865</v>
      </c>
      <c r="M109" s="17">
        <f t="shared" si="5"/>
        <v>2.2511574074074003E-2</v>
      </c>
      <c r="N109">
        <f t="shared" si="6"/>
        <v>13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1224</v>
      </c>
      <c r="H110" s="9" t="s">
        <v>17</v>
      </c>
      <c r="I110" s="9" t="s">
        <v>1179</v>
      </c>
      <c r="J110" s="3" t="s">
        <v>1685</v>
      </c>
      <c r="K110" s="13" t="s">
        <v>1225</v>
      </c>
      <c r="L110" s="14" t="s">
        <v>1226</v>
      </c>
      <c r="M110" s="17">
        <f t="shared" si="5"/>
        <v>1.5104166666666641E-2</v>
      </c>
      <c r="N110">
        <f t="shared" si="6"/>
        <v>7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1227</v>
      </c>
      <c r="H111" s="9" t="s">
        <v>17</v>
      </c>
      <c r="I111" s="9" t="s">
        <v>1179</v>
      </c>
      <c r="J111" s="3" t="s">
        <v>1685</v>
      </c>
      <c r="K111" s="13" t="s">
        <v>1228</v>
      </c>
      <c r="L111" s="14" t="s">
        <v>1229</v>
      </c>
      <c r="M111" s="17">
        <f t="shared" si="5"/>
        <v>1.4247685185185155E-2</v>
      </c>
      <c r="N111">
        <f t="shared" si="6"/>
        <v>13</v>
      </c>
    </row>
    <row r="112" spans="1:14" x14ac:dyDescent="0.25">
      <c r="A112" s="11"/>
      <c r="B112" s="12"/>
      <c r="C112" s="9" t="s">
        <v>44</v>
      </c>
      <c r="D112" s="9" t="s">
        <v>45</v>
      </c>
      <c r="E112" s="9" t="s">
        <v>45</v>
      </c>
      <c r="F112" s="9" t="s">
        <v>15</v>
      </c>
      <c r="G112" s="10" t="s">
        <v>12</v>
      </c>
      <c r="H112" s="5"/>
      <c r="I112" s="5"/>
      <c r="J112" s="6"/>
      <c r="K112" s="7"/>
      <c r="L112" s="8"/>
    </row>
    <row r="113" spans="1:14" x14ac:dyDescent="0.25">
      <c r="A113" s="11"/>
      <c r="B113" s="12"/>
      <c r="C113" s="12"/>
      <c r="D113" s="12"/>
      <c r="E113" s="12"/>
      <c r="F113" s="12"/>
      <c r="G113" s="9" t="s">
        <v>105</v>
      </c>
      <c r="H113" s="9" t="s">
        <v>17</v>
      </c>
      <c r="I113" s="9" t="s">
        <v>18</v>
      </c>
      <c r="J113" s="3" t="s">
        <v>1685</v>
      </c>
      <c r="K113" s="13" t="s">
        <v>106</v>
      </c>
      <c r="L113" s="14" t="s">
        <v>107</v>
      </c>
      <c r="M113" s="17">
        <f t="shared" si="5"/>
        <v>2.6932870370370288E-2</v>
      </c>
      <c r="N113">
        <f t="shared" si="6"/>
        <v>13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462</v>
      </c>
      <c r="H114" s="9" t="s">
        <v>17</v>
      </c>
      <c r="I114" s="9" t="s">
        <v>424</v>
      </c>
      <c r="J114" s="3" t="s">
        <v>1685</v>
      </c>
      <c r="K114" s="13" t="s">
        <v>463</v>
      </c>
      <c r="L114" s="14" t="s">
        <v>464</v>
      </c>
      <c r="M114" s="17">
        <f t="shared" si="5"/>
        <v>1.8506944444444506E-2</v>
      </c>
      <c r="N114">
        <f t="shared" si="6"/>
        <v>8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465</v>
      </c>
      <c r="H115" s="9" t="s">
        <v>17</v>
      </c>
      <c r="I115" s="9" t="s">
        <v>424</v>
      </c>
      <c r="J115" s="3" t="s">
        <v>1685</v>
      </c>
      <c r="K115" s="13" t="s">
        <v>466</v>
      </c>
      <c r="L115" s="14" t="s">
        <v>467</v>
      </c>
      <c r="M115" s="17">
        <f t="shared" si="5"/>
        <v>1.4976851851851936E-2</v>
      </c>
      <c r="N115">
        <f t="shared" si="6"/>
        <v>16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1230</v>
      </c>
      <c r="H116" s="9" t="s">
        <v>17</v>
      </c>
      <c r="I116" s="9" t="s">
        <v>1179</v>
      </c>
      <c r="J116" s="3" t="s">
        <v>1685</v>
      </c>
      <c r="K116" s="13" t="s">
        <v>1231</v>
      </c>
      <c r="L116" s="14" t="s">
        <v>1232</v>
      </c>
      <c r="M116" s="17">
        <f t="shared" si="5"/>
        <v>1.916666666666661E-2</v>
      </c>
      <c r="N116">
        <f t="shared" si="6"/>
        <v>10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1537</v>
      </c>
      <c r="H117" s="9" t="s">
        <v>17</v>
      </c>
      <c r="I117" s="9" t="s">
        <v>1510</v>
      </c>
      <c r="J117" s="3" t="s">
        <v>1685</v>
      </c>
      <c r="K117" s="13" t="s">
        <v>1538</v>
      </c>
      <c r="L117" s="14" t="s">
        <v>1539</v>
      </c>
      <c r="M117" s="17">
        <f t="shared" si="5"/>
        <v>1.4814814814814836E-2</v>
      </c>
      <c r="N117">
        <f t="shared" si="6"/>
        <v>11</v>
      </c>
    </row>
    <row r="118" spans="1:14" x14ac:dyDescent="0.25">
      <c r="A118" s="11"/>
      <c r="B118" s="12"/>
      <c r="C118" s="9" t="s">
        <v>468</v>
      </c>
      <c r="D118" s="9" t="s">
        <v>469</v>
      </c>
      <c r="E118" s="9" t="s">
        <v>469</v>
      </c>
      <c r="F118" s="9" t="s">
        <v>15</v>
      </c>
      <c r="G118" s="9" t="s">
        <v>470</v>
      </c>
      <c r="H118" s="9" t="s">
        <v>471</v>
      </c>
      <c r="I118" s="9" t="s">
        <v>424</v>
      </c>
      <c r="J118" s="3" t="s">
        <v>1685</v>
      </c>
      <c r="K118" s="13" t="s">
        <v>472</v>
      </c>
      <c r="L118" s="14" t="s">
        <v>473</v>
      </c>
      <c r="M118" s="17">
        <f t="shared" si="5"/>
        <v>1.9351851851851842E-2</v>
      </c>
      <c r="N118">
        <f t="shared" si="6"/>
        <v>13</v>
      </c>
    </row>
    <row r="119" spans="1:14" x14ac:dyDescent="0.25">
      <c r="A119" s="11"/>
      <c r="B119" s="12"/>
      <c r="C119" s="9" t="s">
        <v>799</v>
      </c>
      <c r="D119" s="9" t="s">
        <v>800</v>
      </c>
      <c r="E119" s="9" t="s">
        <v>800</v>
      </c>
      <c r="F119" s="9" t="s">
        <v>15</v>
      </c>
      <c r="G119" s="9" t="s">
        <v>866</v>
      </c>
      <c r="H119" s="9" t="s">
        <v>17</v>
      </c>
      <c r="I119" s="9" t="s">
        <v>840</v>
      </c>
      <c r="J119" s="3" t="s">
        <v>1685</v>
      </c>
      <c r="K119" s="13" t="s">
        <v>867</v>
      </c>
      <c r="L119" s="14" t="s">
        <v>868</v>
      </c>
      <c r="M119" s="17">
        <f t="shared" si="5"/>
        <v>1.8923611111111072E-2</v>
      </c>
      <c r="N119">
        <f t="shared" si="6"/>
        <v>8</v>
      </c>
    </row>
    <row r="120" spans="1:14" x14ac:dyDescent="0.25">
      <c r="A120" s="11"/>
      <c r="B120" s="12"/>
      <c r="C120" s="9" t="s">
        <v>754</v>
      </c>
      <c r="D120" s="9" t="s">
        <v>755</v>
      </c>
      <c r="E120" s="9" t="s">
        <v>755</v>
      </c>
      <c r="F120" s="9" t="s">
        <v>15</v>
      </c>
      <c r="G120" s="9" t="s">
        <v>869</v>
      </c>
      <c r="H120" s="9" t="s">
        <v>17</v>
      </c>
      <c r="I120" s="9" t="s">
        <v>840</v>
      </c>
      <c r="J120" s="3" t="s">
        <v>1685</v>
      </c>
      <c r="K120" s="13" t="s">
        <v>870</v>
      </c>
      <c r="L120" s="14" t="s">
        <v>871</v>
      </c>
      <c r="M120" s="17">
        <f t="shared" si="5"/>
        <v>4.8032407407407385E-2</v>
      </c>
      <c r="N120">
        <f t="shared" si="6"/>
        <v>10</v>
      </c>
    </row>
    <row r="121" spans="1:14" x14ac:dyDescent="0.25">
      <c r="A121" s="11"/>
      <c r="B121" s="12"/>
      <c r="C121" s="9" t="s">
        <v>108</v>
      </c>
      <c r="D121" s="9" t="s">
        <v>109</v>
      </c>
      <c r="E121" s="9" t="s">
        <v>109</v>
      </c>
      <c r="F121" s="9" t="s">
        <v>15</v>
      </c>
      <c r="G121" s="10" t="s">
        <v>12</v>
      </c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12"/>
      <c r="F122" s="12"/>
      <c r="G122" s="9" t="s">
        <v>110</v>
      </c>
      <c r="H122" s="9" t="s">
        <v>17</v>
      </c>
      <c r="I122" s="9" t="s">
        <v>18</v>
      </c>
      <c r="J122" s="3" t="s">
        <v>1685</v>
      </c>
      <c r="K122" s="13" t="s">
        <v>111</v>
      </c>
      <c r="L122" s="14" t="s">
        <v>112</v>
      </c>
      <c r="M122" s="17">
        <f t="shared" si="5"/>
        <v>2.0138888888888817E-2</v>
      </c>
      <c r="N122">
        <f t="shared" si="6"/>
        <v>15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113</v>
      </c>
      <c r="H123" s="9" t="s">
        <v>17</v>
      </c>
      <c r="I123" s="9" t="s">
        <v>18</v>
      </c>
      <c r="J123" s="3" t="s">
        <v>1685</v>
      </c>
      <c r="K123" s="13" t="s">
        <v>114</v>
      </c>
      <c r="L123" s="14" t="s">
        <v>115</v>
      </c>
      <c r="M123" s="17">
        <f t="shared" si="5"/>
        <v>1.9409722222222259E-2</v>
      </c>
      <c r="N123">
        <f t="shared" si="6"/>
        <v>16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872</v>
      </c>
      <c r="H124" s="9" t="s">
        <v>17</v>
      </c>
      <c r="I124" s="9" t="s">
        <v>840</v>
      </c>
      <c r="J124" s="3" t="s">
        <v>1685</v>
      </c>
      <c r="K124" s="13" t="s">
        <v>873</v>
      </c>
      <c r="L124" s="14" t="s">
        <v>874</v>
      </c>
      <c r="M124" s="17">
        <f t="shared" si="5"/>
        <v>1.8622685185185173E-2</v>
      </c>
      <c r="N124">
        <f t="shared" si="6"/>
        <v>15</v>
      </c>
    </row>
    <row r="125" spans="1:14" x14ac:dyDescent="0.25">
      <c r="A125" s="11"/>
      <c r="B125" s="12"/>
      <c r="C125" s="9" t="s">
        <v>116</v>
      </c>
      <c r="D125" s="9" t="s">
        <v>117</v>
      </c>
      <c r="E125" s="9" t="s">
        <v>117</v>
      </c>
      <c r="F125" s="9" t="s">
        <v>15</v>
      </c>
      <c r="G125" s="9" t="s">
        <v>118</v>
      </c>
      <c r="H125" s="9" t="s">
        <v>17</v>
      </c>
      <c r="I125" s="9" t="s">
        <v>18</v>
      </c>
      <c r="J125" s="3" t="s">
        <v>1685</v>
      </c>
      <c r="K125" s="13" t="s">
        <v>119</v>
      </c>
      <c r="L125" s="14" t="s">
        <v>120</v>
      </c>
      <c r="M125" s="17">
        <f t="shared" si="5"/>
        <v>2.5254629629629655E-2</v>
      </c>
      <c r="N125">
        <f t="shared" si="6"/>
        <v>9</v>
      </c>
    </row>
    <row r="126" spans="1:14" x14ac:dyDescent="0.25">
      <c r="A126" s="3" t="s">
        <v>121</v>
      </c>
      <c r="B126" s="9" t="s">
        <v>122</v>
      </c>
      <c r="C126" s="10" t="s">
        <v>12</v>
      </c>
      <c r="D126" s="5"/>
      <c r="E126" s="5"/>
      <c r="F126" s="5"/>
      <c r="G126" s="5"/>
      <c r="H126" s="5"/>
      <c r="I126" s="5"/>
      <c r="J126" s="6"/>
      <c r="K126" s="7"/>
      <c r="L126" s="8"/>
    </row>
    <row r="127" spans="1:14" x14ac:dyDescent="0.25">
      <c r="A127" s="11"/>
      <c r="B127" s="12"/>
      <c r="C127" s="9" t="s">
        <v>123</v>
      </c>
      <c r="D127" s="9" t="s">
        <v>124</v>
      </c>
      <c r="E127" s="10" t="s">
        <v>12</v>
      </c>
      <c r="F127" s="5"/>
      <c r="G127" s="5"/>
      <c r="H127" s="5"/>
      <c r="I127" s="5"/>
      <c r="J127" s="6"/>
      <c r="K127" s="7"/>
      <c r="L127" s="8"/>
    </row>
    <row r="128" spans="1:14" x14ac:dyDescent="0.25">
      <c r="A128" s="11"/>
      <c r="B128" s="12"/>
      <c r="C128" s="12"/>
      <c r="D128" s="12"/>
      <c r="E128" s="9" t="s">
        <v>124</v>
      </c>
      <c r="F128" s="9" t="s">
        <v>15</v>
      </c>
      <c r="G128" s="10" t="s">
        <v>12</v>
      </c>
      <c r="H128" s="5"/>
      <c r="I128" s="5"/>
      <c r="J128" s="6"/>
      <c r="K128" s="7"/>
      <c r="L128" s="8"/>
    </row>
    <row r="129" spans="1:14" x14ac:dyDescent="0.25">
      <c r="A129" s="11"/>
      <c r="B129" s="12"/>
      <c r="C129" s="12"/>
      <c r="D129" s="12"/>
      <c r="E129" s="12"/>
      <c r="F129" s="12"/>
      <c r="G129" s="9" t="s">
        <v>125</v>
      </c>
      <c r="H129" s="9" t="s">
        <v>126</v>
      </c>
      <c r="I129" s="9" t="s">
        <v>18</v>
      </c>
      <c r="J129" s="3" t="s">
        <v>1685</v>
      </c>
      <c r="K129" s="13" t="s">
        <v>127</v>
      </c>
      <c r="L129" s="14" t="s">
        <v>128</v>
      </c>
      <c r="M129" s="17">
        <f t="shared" si="5"/>
        <v>3.1180555555555572E-2</v>
      </c>
      <c r="N129">
        <f t="shared" si="6"/>
        <v>4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129</v>
      </c>
      <c r="H130" s="9" t="s">
        <v>126</v>
      </c>
      <c r="I130" s="9" t="s">
        <v>18</v>
      </c>
      <c r="J130" s="3" t="s">
        <v>1685</v>
      </c>
      <c r="K130" s="13" t="s">
        <v>130</v>
      </c>
      <c r="L130" s="14" t="s">
        <v>131</v>
      </c>
      <c r="M130" s="17">
        <f t="shared" si="5"/>
        <v>2.9756944444444461E-2</v>
      </c>
      <c r="N130">
        <f t="shared" si="6"/>
        <v>4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132</v>
      </c>
      <c r="H131" s="9" t="s">
        <v>126</v>
      </c>
      <c r="I131" s="9" t="s">
        <v>18</v>
      </c>
      <c r="J131" s="3" t="s">
        <v>1685</v>
      </c>
      <c r="K131" s="13" t="s">
        <v>133</v>
      </c>
      <c r="L131" s="14" t="s">
        <v>134</v>
      </c>
      <c r="M131" s="17">
        <f t="shared" ref="M131:M194" si="7">L131-K131</f>
        <v>3.1585648148148182E-2</v>
      </c>
      <c r="N131">
        <f t="shared" ref="N131:N194" si="8">HOUR(K131)</f>
        <v>4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135</v>
      </c>
      <c r="H132" s="9" t="s">
        <v>126</v>
      </c>
      <c r="I132" s="9" t="s">
        <v>18</v>
      </c>
      <c r="J132" s="3" t="s">
        <v>1685</v>
      </c>
      <c r="K132" s="13" t="s">
        <v>136</v>
      </c>
      <c r="L132" s="14" t="s">
        <v>137</v>
      </c>
      <c r="M132" s="17">
        <f t="shared" si="7"/>
        <v>2.8981481481481497E-2</v>
      </c>
      <c r="N132">
        <f t="shared" si="8"/>
        <v>8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138</v>
      </c>
      <c r="H133" s="9" t="s">
        <v>126</v>
      </c>
      <c r="I133" s="9" t="s">
        <v>18</v>
      </c>
      <c r="J133" s="3" t="s">
        <v>1685</v>
      </c>
      <c r="K133" s="13" t="s">
        <v>139</v>
      </c>
      <c r="L133" s="14" t="s">
        <v>140</v>
      </c>
      <c r="M133" s="17">
        <f t="shared" si="7"/>
        <v>1.6168981481481437E-2</v>
      </c>
      <c r="N133">
        <f t="shared" si="8"/>
        <v>8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141</v>
      </c>
      <c r="H134" s="9" t="s">
        <v>126</v>
      </c>
      <c r="I134" s="9" t="s">
        <v>18</v>
      </c>
      <c r="J134" s="3" t="s">
        <v>1685</v>
      </c>
      <c r="K134" s="13" t="s">
        <v>142</v>
      </c>
      <c r="L134" s="14" t="s">
        <v>143</v>
      </c>
      <c r="M134" s="17">
        <f t="shared" si="7"/>
        <v>3.9050925925925961E-2</v>
      </c>
      <c r="N134">
        <f t="shared" si="8"/>
        <v>8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144</v>
      </c>
      <c r="H135" s="9" t="s">
        <v>126</v>
      </c>
      <c r="I135" s="9" t="s">
        <v>18</v>
      </c>
      <c r="J135" s="3" t="s">
        <v>1685</v>
      </c>
      <c r="K135" s="13" t="s">
        <v>145</v>
      </c>
      <c r="L135" s="14" t="s">
        <v>146</v>
      </c>
      <c r="M135" s="17">
        <f t="shared" si="7"/>
        <v>4.0532407407407434E-2</v>
      </c>
      <c r="N135">
        <f t="shared" si="8"/>
        <v>8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147</v>
      </c>
      <c r="H136" s="9" t="s">
        <v>126</v>
      </c>
      <c r="I136" s="9" t="s">
        <v>18</v>
      </c>
      <c r="J136" s="3" t="s">
        <v>1685</v>
      </c>
      <c r="K136" s="13" t="s">
        <v>148</v>
      </c>
      <c r="L136" s="14" t="s">
        <v>149</v>
      </c>
      <c r="M136" s="17">
        <f t="shared" si="7"/>
        <v>3.024305555555562E-2</v>
      </c>
      <c r="N136">
        <f t="shared" si="8"/>
        <v>12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150</v>
      </c>
      <c r="H137" s="9" t="s">
        <v>126</v>
      </c>
      <c r="I137" s="9" t="s">
        <v>18</v>
      </c>
      <c r="J137" s="3" t="s">
        <v>1685</v>
      </c>
      <c r="K137" s="13" t="s">
        <v>151</v>
      </c>
      <c r="L137" s="14" t="s">
        <v>152</v>
      </c>
      <c r="M137" s="17">
        <f t="shared" si="7"/>
        <v>2.3321759259259389E-2</v>
      </c>
      <c r="N137">
        <f t="shared" si="8"/>
        <v>13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153</v>
      </c>
      <c r="H138" s="9" t="s">
        <v>126</v>
      </c>
      <c r="I138" s="9" t="s">
        <v>18</v>
      </c>
      <c r="J138" s="3" t="s">
        <v>1685</v>
      </c>
      <c r="K138" s="13" t="s">
        <v>154</v>
      </c>
      <c r="L138" s="14" t="s">
        <v>155</v>
      </c>
      <c r="M138" s="17">
        <f t="shared" si="7"/>
        <v>4.4548611111111192E-2</v>
      </c>
      <c r="N138">
        <f t="shared" si="8"/>
        <v>13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156</v>
      </c>
      <c r="H139" s="9" t="s">
        <v>126</v>
      </c>
      <c r="I139" s="9" t="s">
        <v>18</v>
      </c>
      <c r="J139" s="3" t="s">
        <v>1685</v>
      </c>
      <c r="K139" s="13" t="s">
        <v>157</v>
      </c>
      <c r="L139" s="14" t="s">
        <v>158</v>
      </c>
      <c r="M139" s="17">
        <f t="shared" si="7"/>
        <v>1.476851851851857E-2</v>
      </c>
      <c r="N139">
        <f t="shared" si="8"/>
        <v>15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474</v>
      </c>
      <c r="H140" s="9" t="s">
        <v>126</v>
      </c>
      <c r="I140" s="9" t="s">
        <v>424</v>
      </c>
      <c r="J140" s="3" t="s">
        <v>1685</v>
      </c>
      <c r="K140" s="13" t="s">
        <v>475</v>
      </c>
      <c r="L140" s="14" t="s">
        <v>476</v>
      </c>
      <c r="M140" s="17">
        <f t="shared" si="7"/>
        <v>2.1215277777777791E-2</v>
      </c>
      <c r="N140">
        <f t="shared" si="8"/>
        <v>5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477</v>
      </c>
      <c r="H141" s="9" t="s">
        <v>126</v>
      </c>
      <c r="I141" s="9" t="s">
        <v>424</v>
      </c>
      <c r="J141" s="3" t="s">
        <v>1685</v>
      </c>
      <c r="K141" s="13" t="s">
        <v>478</v>
      </c>
      <c r="L141" s="14" t="s">
        <v>479</v>
      </c>
      <c r="M141" s="17">
        <f t="shared" si="7"/>
        <v>2.0821759259259248E-2</v>
      </c>
      <c r="N141">
        <f t="shared" si="8"/>
        <v>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480</v>
      </c>
      <c r="H142" s="9" t="s">
        <v>126</v>
      </c>
      <c r="I142" s="9" t="s">
        <v>424</v>
      </c>
      <c r="J142" s="3" t="s">
        <v>1685</v>
      </c>
      <c r="K142" s="13" t="s">
        <v>481</v>
      </c>
      <c r="L142" s="14" t="s">
        <v>482</v>
      </c>
      <c r="M142" s="17">
        <f t="shared" si="7"/>
        <v>1.7048611111111167E-2</v>
      </c>
      <c r="N142">
        <f t="shared" si="8"/>
        <v>7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483</v>
      </c>
      <c r="H143" s="9" t="s">
        <v>126</v>
      </c>
      <c r="I143" s="9" t="s">
        <v>424</v>
      </c>
      <c r="J143" s="3" t="s">
        <v>1685</v>
      </c>
      <c r="K143" s="13" t="s">
        <v>484</v>
      </c>
      <c r="L143" s="14" t="s">
        <v>485</v>
      </c>
      <c r="M143" s="17">
        <f t="shared" si="7"/>
        <v>2.299768518518519E-2</v>
      </c>
      <c r="N143">
        <f t="shared" si="8"/>
        <v>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486</v>
      </c>
      <c r="H144" s="9" t="s">
        <v>126</v>
      </c>
      <c r="I144" s="9" t="s">
        <v>424</v>
      </c>
      <c r="J144" s="3" t="s">
        <v>1685</v>
      </c>
      <c r="K144" s="13" t="s">
        <v>487</v>
      </c>
      <c r="L144" s="14" t="s">
        <v>488</v>
      </c>
      <c r="M144" s="17">
        <f t="shared" si="7"/>
        <v>2.2465277777777792E-2</v>
      </c>
      <c r="N144">
        <f t="shared" si="8"/>
        <v>8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159</v>
      </c>
      <c r="H145" s="9" t="s">
        <v>126</v>
      </c>
      <c r="I145" s="9" t="s">
        <v>18</v>
      </c>
      <c r="J145" s="3" t="s">
        <v>1685</v>
      </c>
      <c r="K145" s="13" t="s">
        <v>160</v>
      </c>
      <c r="L145" s="14" t="s">
        <v>161</v>
      </c>
      <c r="M145" s="17">
        <f t="shared" si="7"/>
        <v>4.7222222222222276E-2</v>
      </c>
      <c r="N145">
        <f t="shared" si="8"/>
        <v>13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489</v>
      </c>
      <c r="H146" s="9" t="s">
        <v>126</v>
      </c>
      <c r="I146" s="9" t="s">
        <v>424</v>
      </c>
      <c r="J146" s="3" t="s">
        <v>1685</v>
      </c>
      <c r="K146" s="13" t="s">
        <v>490</v>
      </c>
      <c r="L146" s="14" t="s">
        <v>491</v>
      </c>
      <c r="M146" s="17">
        <f t="shared" si="7"/>
        <v>2.2662037037037119E-2</v>
      </c>
      <c r="N146">
        <f t="shared" si="8"/>
        <v>10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492</v>
      </c>
      <c r="H147" s="9" t="s">
        <v>126</v>
      </c>
      <c r="I147" s="9" t="s">
        <v>424</v>
      </c>
      <c r="J147" s="3" t="s">
        <v>1685</v>
      </c>
      <c r="K147" s="13" t="s">
        <v>493</v>
      </c>
      <c r="L147" s="14" t="s">
        <v>494</v>
      </c>
      <c r="M147" s="17">
        <f t="shared" si="7"/>
        <v>1.6979166666666656E-2</v>
      </c>
      <c r="N147">
        <f t="shared" si="8"/>
        <v>11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495</v>
      </c>
      <c r="H148" s="9" t="s">
        <v>126</v>
      </c>
      <c r="I148" s="9" t="s">
        <v>424</v>
      </c>
      <c r="J148" s="3" t="s">
        <v>1685</v>
      </c>
      <c r="K148" s="13" t="s">
        <v>496</v>
      </c>
      <c r="L148" s="14" t="s">
        <v>497</v>
      </c>
      <c r="M148" s="17">
        <f t="shared" si="7"/>
        <v>2.5162037037037011E-2</v>
      </c>
      <c r="N148">
        <f t="shared" si="8"/>
        <v>13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498</v>
      </c>
      <c r="H149" s="9" t="s">
        <v>126</v>
      </c>
      <c r="I149" s="9" t="s">
        <v>424</v>
      </c>
      <c r="J149" s="3" t="s">
        <v>1685</v>
      </c>
      <c r="K149" s="13" t="s">
        <v>499</v>
      </c>
      <c r="L149" s="14" t="s">
        <v>500</v>
      </c>
      <c r="M149" s="17">
        <f t="shared" si="7"/>
        <v>2.4247685185185275E-2</v>
      </c>
      <c r="N149">
        <f t="shared" si="8"/>
        <v>13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501</v>
      </c>
      <c r="H150" s="9" t="s">
        <v>126</v>
      </c>
      <c r="I150" s="9" t="s">
        <v>424</v>
      </c>
      <c r="J150" s="3" t="s">
        <v>1685</v>
      </c>
      <c r="K150" s="13" t="s">
        <v>502</v>
      </c>
      <c r="L150" s="14" t="s">
        <v>503</v>
      </c>
      <c r="M150" s="17">
        <f t="shared" si="7"/>
        <v>2.2476851851851887E-2</v>
      </c>
      <c r="N150">
        <f t="shared" si="8"/>
        <v>15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504</v>
      </c>
      <c r="H151" s="9" t="s">
        <v>126</v>
      </c>
      <c r="I151" s="9" t="s">
        <v>424</v>
      </c>
      <c r="J151" s="3" t="s">
        <v>1685</v>
      </c>
      <c r="K151" s="13" t="s">
        <v>505</v>
      </c>
      <c r="L151" s="14" t="s">
        <v>506</v>
      </c>
      <c r="M151" s="17">
        <f t="shared" si="7"/>
        <v>3.5972222222222294E-2</v>
      </c>
      <c r="N151">
        <f t="shared" si="8"/>
        <v>15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507</v>
      </c>
      <c r="H152" s="9" t="s">
        <v>126</v>
      </c>
      <c r="I152" s="9" t="s">
        <v>424</v>
      </c>
      <c r="J152" s="3" t="s">
        <v>1685</v>
      </c>
      <c r="K152" s="13" t="s">
        <v>508</v>
      </c>
      <c r="L152" s="14" t="s">
        <v>509</v>
      </c>
      <c r="M152" s="17">
        <f t="shared" si="7"/>
        <v>1.3356481481481497E-2</v>
      </c>
      <c r="N152">
        <f t="shared" si="8"/>
        <v>18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510</v>
      </c>
      <c r="H153" s="9" t="s">
        <v>126</v>
      </c>
      <c r="I153" s="9" t="s">
        <v>424</v>
      </c>
      <c r="J153" s="3" t="s">
        <v>1685</v>
      </c>
      <c r="K153" s="13" t="s">
        <v>511</v>
      </c>
      <c r="L153" s="14" t="s">
        <v>512</v>
      </c>
      <c r="M153" s="17">
        <f t="shared" si="7"/>
        <v>2.8761574074074092E-2</v>
      </c>
      <c r="N153">
        <f t="shared" si="8"/>
        <v>21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875</v>
      </c>
      <c r="H154" s="9" t="s">
        <v>126</v>
      </c>
      <c r="I154" s="9" t="s">
        <v>840</v>
      </c>
      <c r="J154" s="3" t="s">
        <v>1685</v>
      </c>
      <c r="K154" s="13" t="s">
        <v>876</v>
      </c>
      <c r="L154" s="14" t="s">
        <v>877</v>
      </c>
      <c r="M154" s="17">
        <f t="shared" si="7"/>
        <v>2.1956018518518521E-2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878</v>
      </c>
      <c r="H155" s="9" t="s">
        <v>126</v>
      </c>
      <c r="I155" s="9" t="s">
        <v>840</v>
      </c>
      <c r="J155" s="3" t="s">
        <v>1685</v>
      </c>
      <c r="K155" s="13" t="s">
        <v>879</v>
      </c>
      <c r="L155" s="14" t="s">
        <v>880</v>
      </c>
      <c r="M155" s="17">
        <f t="shared" si="7"/>
        <v>1.5081018518518507E-2</v>
      </c>
      <c r="N155">
        <f t="shared" si="8"/>
        <v>6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881</v>
      </c>
      <c r="H156" s="9" t="s">
        <v>126</v>
      </c>
      <c r="I156" s="9" t="s">
        <v>840</v>
      </c>
      <c r="J156" s="3" t="s">
        <v>1685</v>
      </c>
      <c r="K156" s="13" t="s">
        <v>882</v>
      </c>
      <c r="L156" s="14" t="s">
        <v>883</v>
      </c>
      <c r="M156" s="17">
        <f t="shared" si="7"/>
        <v>1.3969907407407445E-2</v>
      </c>
      <c r="N156">
        <f t="shared" si="8"/>
        <v>7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884</v>
      </c>
      <c r="H157" s="9" t="s">
        <v>126</v>
      </c>
      <c r="I157" s="9" t="s">
        <v>840</v>
      </c>
      <c r="J157" s="3" t="s">
        <v>1685</v>
      </c>
      <c r="K157" s="13" t="s">
        <v>885</v>
      </c>
      <c r="L157" s="14" t="s">
        <v>886</v>
      </c>
      <c r="M157" s="17">
        <f t="shared" si="7"/>
        <v>4.2638888888888893E-2</v>
      </c>
      <c r="N157">
        <f t="shared" si="8"/>
        <v>10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887</v>
      </c>
      <c r="H158" s="9" t="s">
        <v>126</v>
      </c>
      <c r="I158" s="9" t="s">
        <v>840</v>
      </c>
      <c r="J158" s="3" t="s">
        <v>1685</v>
      </c>
      <c r="K158" s="13" t="s">
        <v>888</v>
      </c>
      <c r="L158" s="14" t="s">
        <v>889</v>
      </c>
      <c r="M158" s="17">
        <f t="shared" si="7"/>
        <v>3.5648148148148151E-2</v>
      </c>
      <c r="N158">
        <f t="shared" si="8"/>
        <v>11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890</v>
      </c>
      <c r="H159" s="9" t="s">
        <v>126</v>
      </c>
      <c r="I159" s="9" t="s">
        <v>840</v>
      </c>
      <c r="J159" s="3" t="s">
        <v>1685</v>
      </c>
      <c r="K159" s="13" t="s">
        <v>891</v>
      </c>
      <c r="L159" s="14" t="s">
        <v>892</v>
      </c>
      <c r="M159" s="17">
        <f t="shared" si="7"/>
        <v>1.7581018518518454E-2</v>
      </c>
      <c r="N159">
        <f t="shared" si="8"/>
        <v>13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893</v>
      </c>
      <c r="H160" s="9" t="s">
        <v>126</v>
      </c>
      <c r="I160" s="9" t="s">
        <v>840</v>
      </c>
      <c r="J160" s="3" t="s">
        <v>1685</v>
      </c>
      <c r="K160" s="13" t="s">
        <v>894</v>
      </c>
      <c r="L160" s="14" t="s">
        <v>895</v>
      </c>
      <c r="M160" s="17">
        <f t="shared" si="7"/>
        <v>1.5312500000000062E-2</v>
      </c>
      <c r="N160">
        <f t="shared" si="8"/>
        <v>18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896</v>
      </c>
      <c r="H161" s="9" t="s">
        <v>126</v>
      </c>
      <c r="I161" s="9" t="s">
        <v>840</v>
      </c>
      <c r="J161" s="3" t="s">
        <v>1685</v>
      </c>
      <c r="K161" s="13" t="s">
        <v>897</v>
      </c>
      <c r="L161" s="14" t="s">
        <v>898</v>
      </c>
      <c r="M161" s="17">
        <f t="shared" si="7"/>
        <v>1.6261574074074137E-2</v>
      </c>
      <c r="N161">
        <f t="shared" si="8"/>
        <v>21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1233</v>
      </c>
      <c r="H162" s="9" t="s">
        <v>126</v>
      </c>
      <c r="I162" s="9" t="s">
        <v>1179</v>
      </c>
      <c r="J162" s="3" t="s">
        <v>1685</v>
      </c>
      <c r="K162" s="13" t="s">
        <v>1234</v>
      </c>
      <c r="L162" s="14" t="s">
        <v>1235</v>
      </c>
      <c r="M162" s="17">
        <f t="shared" si="7"/>
        <v>3.979166666666667E-2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1236</v>
      </c>
      <c r="H163" s="9" t="s">
        <v>126</v>
      </c>
      <c r="I163" s="9" t="s">
        <v>1179</v>
      </c>
      <c r="J163" s="3" t="s">
        <v>1685</v>
      </c>
      <c r="K163" s="13" t="s">
        <v>1237</v>
      </c>
      <c r="L163" s="14" t="s">
        <v>1238</v>
      </c>
      <c r="M163" s="17">
        <f t="shared" si="7"/>
        <v>1.2650462962962933E-2</v>
      </c>
      <c r="N163">
        <f t="shared" si="8"/>
        <v>4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1239</v>
      </c>
      <c r="H164" s="9" t="s">
        <v>126</v>
      </c>
      <c r="I164" s="9" t="s">
        <v>1179</v>
      </c>
      <c r="J164" s="3" t="s">
        <v>1685</v>
      </c>
      <c r="K164" s="13" t="s">
        <v>1240</v>
      </c>
      <c r="L164" s="14" t="s">
        <v>1241</v>
      </c>
      <c r="M164" s="17">
        <f t="shared" si="7"/>
        <v>1.9328703703703737E-2</v>
      </c>
      <c r="N164">
        <f t="shared" si="8"/>
        <v>5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1242</v>
      </c>
      <c r="H165" s="9" t="s">
        <v>126</v>
      </c>
      <c r="I165" s="9" t="s">
        <v>1179</v>
      </c>
      <c r="J165" s="3" t="s">
        <v>1685</v>
      </c>
      <c r="K165" s="13" t="s">
        <v>1243</v>
      </c>
      <c r="L165" s="14" t="s">
        <v>1244</v>
      </c>
      <c r="M165" s="17">
        <f t="shared" si="7"/>
        <v>1.894675925925926E-2</v>
      </c>
      <c r="N165">
        <f t="shared" si="8"/>
        <v>6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1245</v>
      </c>
      <c r="H166" s="9" t="s">
        <v>126</v>
      </c>
      <c r="I166" s="9" t="s">
        <v>1179</v>
      </c>
      <c r="J166" s="3" t="s">
        <v>1685</v>
      </c>
      <c r="K166" s="13" t="s">
        <v>1246</v>
      </c>
      <c r="L166" s="14" t="s">
        <v>1247</v>
      </c>
      <c r="M166" s="17">
        <f t="shared" si="7"/>
        <v>2.1967592592592622E-2</v>
      </c>
      <c r="N166">
        <f t="shared" si="8"/>
        <v>9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1248</v>
      </c>
      <c r="H167" s="9" t="s">
        <v>126</v>
      </c>
      <c r="I167" s="9" t="s">
        <v>1179</v>
      </c>
      <c r="J167" s="3" t="s">
        <v>1685</v>
      </c>
      <c r="K167" s="13" t="s">
        <v>1249</v>
      </c>
      <c r="L167" s="14" t="s">
        <v>1250</v>
      </c>
      <c r="M167" s="17">
        <f t="shared" si="7"/>
        <v>1.6585648148148113E-2</v>
      </c>
      <c r="N167">
        <f t="shared" si="8"/>
        <v>9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1251</v>
      </c>
      <c r="H168" s="9" t="s">
        <v>126</v>
      </c>
      <c r="I168" s="9" t="s">
        <v>1179</v>
      </c>
      <c r="J168" s="3" t="s">
        <v>1685</v>
      </c>
      <c r="K168" s="13" t="s">
        <v>1252</v>
      </c>
      <c r="L168" s="14" t="s">
        <v>1253</v>
      </c>
      <c r="M168" s="17">
        <f t="shared" si="7"/>
        <v>1.5821759259259327E-2</v>
      </c>
      <c r="N168">
        <f t="shared" si="8"/>
        <v>10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1254</v>
      </c>
      <c r="H169" s="9" t="s">
        <v>126</v>
      </c>
      <c r="I169" s="9" t="s">
        <v>1179</v>
      </c>
      <c r="J169" s="3" t="s">
        <v>1685</v>
      </c>
      <c r="K169" s="13" t="s">
        <v>1255</v>
      </c>
      <c r="L169" s="14" t="s">
        <v>1256</v>
      </c>
      <c r="M169" s="17">
        <f t="shared" si="7"/>
        <v>2.2141203703703649E-2</v>
      </c>
      <c r="N169">
        <f t="shared" si="8"/>
        <v>12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1257</v>
      </c>
      <c r="H170" s="9" t="s">
        <v>126</v>
      </c>
      <c r="I170" s="9" t="s">
        <v>1179</v>
      </c>
      <c r="J170" s="3" t="s">
        <v>1685</v>
      </c>
      <c r="K170" s="13" t="s">
        <v>1258</v>
      </c>
      <c r="L170" s="14" t="s">
        <v>1259</v>
      </c>
      <c r="M170" s="17">
        <f t="shared" si="7"/>
        <v>2.082175925925922E-2</v>
      </c>
      <c r="N170">
        <f t="shared" si="8"/>
        <v>13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1260</v>
      </c>
      <c r="H171" s="9" t="s">
        <v>126</v>
      </c>
      <c r="I171" s="9" t="s">
        <v>1179</v>
      </c>
      <c r="J171" s="3" t="s">
        <v>1685</v>
      </c>
      <c r="K171" s="13" t="s">
        <v>1261</v>
      </c>
      <c r="L171" s="14" t="s">
        <v>1262</v>
      </c>
      <c r="M171" s="17">
        <f t="shared" si="7"/>
        <v>1.4571759259259354E-2</v>
      </c>
      <c r="N171">
        <f t="shared" si="8"/>
        <v>14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1540</v>
      </c>
      <c r="H172" s="9" t="s">
        <v>126</v>
      </c>
      <c r="I172" s="9" t="s">
        <v>1510</v>
      </c>
      <c r="J172" s="3" t="s">
        <v>1685</v>
      </c>
      <c r="K172" s="13" t="s">
        <v>1541</v>
      </c>
      <c r="L172" s="14" t="s">
        <v>1542</v>
      </c>
      <c r="M172" s="17">
        <f t="shared" si="7"/>
        <v>3.4398148148148122E-2</v>
      </c>
      <c r="N172">
        <f t="shared" si="8"/>
        <v>8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1543</v>
      </c>
      <c r="H173" s="9" t="s">
        <v>126</v>
      </c>
      <c r="I173" s="9" t="s">
        <v>1510</v>
      </c>
      <c r="J173" s="3" t="s">
        <v>1685</v>
      </c>
      <c r="K173" s="13" t="s">
        <v>1544</v>
      </c>
      <c r="L173" s="14" t="s">
        <v>1545</v>
      </c>
      <c r="M173" s="17">
        <f t="shared" si="7"/>
        <v>1.4699074074074114E-2</v>
      </c>
      <c r="N173">
        <f t="shared" si="8"/>
        <v>10</v>
      </c>
    </row>
    <row r="174" spans="1:14" x14ac:dyDescent="0.25">
      <c r="A174" s="11"/>
      <c r="B174" s="12"/>
      <c r="C174" s="12"/>
      <c r="D174" s="12"/>
      <c r="E174" s="9" t="s">
        <v>162</v>
      </c>
      <c r="F174" s="9" t="s">
        <v>15</v>
      </c>
      <c r="G174" s="10" t="s">
        <v>12</v>
      </c>
      <c r="H174" s="5"/>
      <c r="I174" s="5"/>
      <c r="J174" s="6"/>
      <c r="K174" s="7"/>
      <c r="L174" s="8"/>
    </row>
    <row r="175" spans="1:14" x14ac:dyDescent="0.25">
      <c r="A175" s="11"/>
      <c r="B175" s="12"/>
      <c r="C175" s="12"/>
      <c r="D175" s="12"/>
      <c r="E175" s="12"/>
      <c r="F175" s="12"/>
      <c r="G175" s="9" t="s">
        <v>163</v>
      </c>
      <c r="H175" s="9" t="s">
        <v>164</v>
      </c>
      <c r="I175" s="9" t="s">
        <v>18</v>
      </c>
      <c r="J175" s="3" t="s">
        <v>1685</v>
      </c>
      <c r="K175" s="13" t="s">
        <v>165</v>
      </c>
      <c r="L175" s="14" t="s">
        <v>166</v>
      </c>
      <c r="M175" s="17">
        <f t="shared" si="7"/>
        <v>1.3298611111111094E-2</v>
      </c>
      <c r="N175">
        <f t="shared" si="8"/>
        <v>2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167</v>
      </c>
      <c r="H176" s="9" t="s">
        <v>164</v>
      </c>
      <c r="I176" s="9" t="s">
        <v>18</v>
      </c>
      <c r="J176" s="3" t="s">
        <v>1685</v>
      </c>
      <c r="K176" s="13" t="s">
        <v>168</v>
      </c>
      <c r="L176" s="14" t="s">
        <v>169</v>
      </c>
      <c r="M176" s="17">
        <f t="shared" si="7"/>
        <v>1.5740740740740777E-2</v>
      </c>
      <c r="N176">
        <f t="shared" si="8"/>
        <v>8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513</v>
      </c>
      <c r="H177" s="9" t="s">
        <v>164</v>
      </c>
      <c r="I177" s="9" t="s">
        <v>424</v>
      </c>
      <c r="J177" s="3" t="s">
        <v>1685</v>
      </c>
      <c r="K177" s="13" t="s">
        <v>514</v>
      </c>
      <c r="L177" s="14" t="s">
        <v>515</v>
      </c>
      <c r="M177" s="17">
        <f t="shared" si="7"/>
        <v>1.439814814814816E-2</v>
      </c>
      <c r="N177">
        <f t="shared" si="8"/>
        <v>3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516</v>
      </c>
      <c r="H178" s="9" t="s">
        <v>164</v>
      </c>
      <c r="I178" s="9" t="s">
        <v>424</v>
      </c>
      <c r="J178" s="3" t="s">
        <v>1685</v>
      </c>
      <c r="K178" s="13" t="s">
        <v>517</v>
      </c>
      <c r="L178" s="14" t="s">
        <v>518</v>
      </c>
      <c r="M178" s="17">
        <f t="shared" si="7"/>
        <v>1.7326388888888933E-2</v>
      </c>
      <c r="N178">
        <f t="shared" si="8"/>
        <v>9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899</v>
      </c>
      <c r="H179" s="9" t="s">
        <v>164</v>
      </c>
      <c r="I179" s="9" t="s">
        <v>840</v>
      </c>
      <c r="J179" s="3" t="s">
        <v>1685</v>
      </c>
      <c r="K179" s="13" t="s">
        <v>900</v>
      </c>
      <c r="L179" s="14" t="s">
        <v>1505</v>
      </c>
      <c r="M179" s="17">
        <f t="shared" si="7"/>
        <v>1.0133217592592592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901</v>
      </c>
      <c r="H180" s="9" t="s">
        <v>164</v>
      </c>
      <c r="I180" s="9" t="s">
        <v>840</v>
      </c>
      <c r="J180" s="3" t="s">
        <v>1685</v>
      </c>
      <c r="K180" s="13" t="s">
        <v>902</v>
      </c>
      <c r="L180" s="14" t="s">
        <v>903</v>
      </c>
      <c r="M180" s="17">
        <f t="shared" si="7"/>
        <v>1.3969907407407417E-2</v>
      </c>
      <c r="N180">
        <f t="shared" si="8"/>
        <v>2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904</v>
      </c>
      <c r="H181" s="9" t="s">
        <v>164</v>
      </c>
      <c r="I181" s="9" t="s">
        <v>840</v>
      </c>
      <c r="J181" s="3" t="s">
        <v>1685</v>
      </c>
      <c r="K181" s="13" t="s">
        <v>905</v>
      </c>
      <c r="L181" s="14" t="s">
        <v>906</v>
      </c>
      <c r="M181" s="17">
        <f t="shared" si="7"/>
        <v>2.155092592592589E-2</v>
      </c>
      <c r="N181">
        <f t="shared" si="8"/>
        <v>9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1263</v>
      </c>
      <c r="H182" s="9" t="s">
        <v>164</v>
      </c>
      <c r="I182" s="9" t="s">
        <v>1179</v>
      </c>
      <c r="J182" s="3" t="s">
        <v>1685</v>
      </c>
      <c r="K182" s="13" t="s">
        <v>1264</v>
      </c>
      <c r="L182" s="14" t="s">
        <v>174</v>
      </c>
      <c r="M182" s="17">
        <f t="shared" si="7"/>
        <v>1.6388888888888897E-2</v>
      </c>
      <c r="N182">
        <f t="shared" si="8"/>
        <v>4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1265</v>
      </c>
      <c r="H183" s="9" t="s">
        <v>164</v>
      </c>
      <c r="I183" s="9" t="s">
        <v>1179</v>
      </c>
      <c r="J183" s="3" t="s">
        <v>1685</v>
      </c>
      <c r="K183" s="13" t="s">
        <v>1266</v>
      </c>
      <c r="L183" s="14" t="s">
        <v>1267</v>
      </c>
      <c r="M183" s="17">
        <f t="shared" si="7"/>
        <v>1.142361111111112E-2</v>
      </c>
      <c r="N183">
        <f t="shared" si="8"/>
        <v>23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1268</v>
      </c>
      <c r="H184" s="9" t="s">
        <v>164</v>
      </c>
      <c r="I184" s="9" t="s">
        <v>1179</v>
      </c>
      <c r="J184" s="3" t="s">
        <v>1685</v>
      </c>
      <c r="K184" s="13" t="s">
        <v>1269</v>
      </c>
      <c r="L184" s="14" t="s">
        <v>1270</v>
      </c>
      <c r="M184" s="17">
        <f t="shared" si="7"/>
        <v>1.6111111111111132E-2</v>
      </c>
      <c r="N184">
        <f t="shared" si="8"/>
        <v>9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1271</v>
      </c>
      <c r="H185" s="9" t="s">
        <v>164</v>
      </c>
      <c r="I185" s="9" t="s">
        <v>1179</v>
      </c>
      <c r="J185" s="3" t="s">
        <v>1685</v>
      </c>
      <c r="K185" s="13" t="s">
        <v>1272</v>
      </c>
      <c r="L185" s="14" t="s">
        <v>1273</v>
      </c>
      <c r="M185" s="17">
        <f t="shared" si="7"/>
        <v>1.4826388888888875E-2</v>
      </c>
      <c r="N185">
        <f t="shared" si="8"/>
        <v>20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1546</v>
      </c>
      <c r="H186" s="9" t="s">
        <v>164</v>
      </c>
      <c r="I186" s="9" t="s">
        <v>1510</v>
      </c>
      <c r="J186" s="3" t="s">
        <v>1685</v>
      </c>
      <c r="K186" s="13" t="s">
        <v>1547</v>
      </c>
      <c r="L186" s="14" t="s">
        <v>1548</v>
      </c>
      <c r="M186" s="17">
        <f t="shared" si="7"/>
        <v>2.8969907407407403E-2</v>
      </c>
      <c r="N186">
        <f t="shared" si="8"/>
        <v>1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1549</v>
      </c>
      <c r="H187" s="9" t="s">
        <v>164</v>
      </c>
      <c r="I187" s="9" t="s">
        <v>1510</v>
      </c>
      <c r="J187" s="3" t="s">
        <v>1685</v>
      </c>
      <c r="K187" s="13" t="s">
        <v>1550</v>
      </c>
      <c r="L187" s="14" t="s">
        <v>1551</v>
      </c>
      <c r="M187" s="17">
        <f t="shared" si="7"/>
        <v>1.9282407407407401E-2</v>
      </c>
      <c r="N187">
        <f t="shared" si="8"/>
        <v>2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1552</v>
      </c>
      <c r="H188" s="9" t="s">
        <v>164</v>
      </c>
      <c r="I188" s="9" t="s">
        <v>1510</v>
      </c>
      <c r="J188" s="3" t="s">
        <v>1685</v>
      </c>
      <c r="K188" s="13" t="s">
        <v>1553</v>
      </c>
      <c r="L188" s="14" t="s">
        <v>1554</v>
      </c>
      <c r="M188" s="17">
        <f t="shared" si="7"/>
        <v>1.8715277777777761E-2</v>
      </c>
      <c r="N188">
        <f t="shared" si="8"/>
        <v>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1555</v>
      </c>
      <c r="H189" s="9" t="s">
        <v>164</v>
      </c>
      <c r="I189" s="9" t="s">
        <v>1510</v>
      </c>
      <c r="J189" s="3" t="s">
        <v>1685</v>
      </c>
      <c r="K189" s="13" t="s">
        <v>1556</v>
      </c>
      <c r="L189" s="14" t="s">
        <v>1557</v>
      </c>
      <c r="M189" s="17">
        <f t="shared" si="7"/>
        <v>1.5081018518518507E-2</v>
      </c>
      <c r="N189">
        <f t="shared" si="8"/>
        <v>5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1558</v>
      </c>
      <c r="H190" s="9" t="s">
        <v>164</v>
      </c>
      <c r="I190" s="9" t="s">
        <v>1510</v>
      </c>
      <c r="J190" s="3" t="s">
        <v>1685</v>
      </c>
      <c r="K190" s="13" t="s">
        <v>1559</v>
      </c>
      <c r="L190" s="14" t="s">
        <v>1560</v>
      </c>
      <c r="M190" s="17">
        <f t="shared" si="7"/>
        <v>1.6134259259259265E-2</v>
      </c>
      <c r="N190">
        <f t="shared" si="8"/>
        <v>8</v>
      </c>
    </row>
    <row r="191" spans="1:14" x14ac:dyDescent="0.25">
      <c r="A191" s="11"/>
      <c r="B191" s="12"/>
      <c r="C191" s="9" t="s">
        <v>170</v>
      </c>
      <c r="D191" s="9" t="s">
        <v>171</v>
      </c>
      <c r="E191" s="9" t="s">
        <v>171</v>
      </c>
      <c r="F191" s="9" t="s">
        <v>15</v>
      </c>
      <c r="G191" s="10" t="s">
        <v>12</v>
      </c>
      <c r="H191" s="5"/>
      <c r="I191" s="5"/>
      <c r="J191" s="6"/>
      <c r="K191" s="7"/>
      <c r="L191" s="8"/>
    </row>
    <row r="192" spans="1:14" x14ac:dyDescent="0.25">
      <c r="A192" s="11"/>
      <c r="B192" s="12"/>
      <c r="C192" s="12"/>
      <c r="D192" s="12"/>
      <c r="E192" s="12"/>
      <c r="F192" s="12"/>
      <c r="G192" s="9" t="s">
        <v>172</v>
      </c>
      <c r="H192" s="9" t="s">
        <v>126</v>
      </c>
      <c r="I192" s="9" t="s">
        <v>18</v>
      </c>
      <c r="J192" s="3" t="s">
        <v>1685</v>
      </c>
      <c r="K192" s="13" t="s">
        <v>173</v>
      </c>
      <c r="L192" s="14" t="s">
        <v>174</v>
      </c>
      <c r="M192" s="17">
        <f t="shared" si="7"/>
        <v>1.5243055555555579E-2</v>
      </c>
      <c r="N192">
        <f t="shared" si="8"/>
        <v>4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175</v>
      </c>
      <c r="H193" s="9" t="s">
        <v>126</v>
      </c>
      <c r="I193" s="9" t="s">
        <v>18</v>
      </c>
      <c r="J193" s="3" t="s">
        <v>1685</v>
      </c>
      <c r="K193" s="13" t="s">
        <v>176</v>
      </c>
      <c r="L193" s="14" t="s">
        <v>177</v>
      </c>
      <c r="M193" s="17">
        <f t="shared" si="7"/>
        <v>1.5856481481481444E-2</v>
      </c>
      <c r="N193">
        <f t="shared" si="8"/>
        <v>9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178</v>
      </c>
      <c r="H194" s="9" t="s">
        <v>126</v>
      </c>
      <c r="I194" s="9" t="s">
        <v>18</v>
      </c>
      <c r="J194" s="3" t="s">
        <v>1685</v>
      </c>
      <c r="K194" s="13" t="s">
        <v>179</v>
      </c>
      <c r="L194" s="14" t="s">
        <v>180</v>
      </c>
      <c r="M194" s="17">
        <f t="shared" si="7"/>
        <v>1.4872685185185142E-2</v>
      </c>
      <c r="N194">
        <f t="shared" si="8"/>
        <v>11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181</v>
      </c>
      <c r="H195" s="9" t="s">
        <v>126</v>
      </c>
      <c r="I195" s="9" t="s">
        <v>18</v>
      </c>
      <c r="J195" s="3" t="s">
        <v>1685</v>
      </c>
      <c r="K195" s="13" t="s">
        <v>182</v>
      </c>
      <c r="L195" s="14" t="s">
        <v>183</v>
      </c>
      <c r="M195" s="17">
        <f t="shared" ref="M195:M258" si="9">L195-K195</f>
        <v>1.7546296296296227E-2</v>
      </c>
      <c r="N195">
        <f t="shared" ref="N195:N258" si="10">HOUR(K195)</f>
        <v>14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519</v>
      </c>
      <c r="H196" s="9" t="s">
        <v>126</v>
      </c>
      <c r="I196" s="9" t="s">
        <v>424</v>
      </c>
      <c r="J196" s="3" t="s">
        <v>1685</v>
      </c>
      <c r="K196" s="13" t="s">
        <v>520</v>
      </c>
      <c r="L196" s="14" t="s">
        <v>521</v>
      </c>
      <c r="M196" s="17">
        <f t="shared" si="9"/>
        <v>1.7280092592592555E-2</v>
      </c>
      <c r="N196">
        <f t="shared" si="10"/>
        <v>9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522</v>
      </c>
      <c r="H197" s="9" t="s">
        <v>126</v>
      </c>
      <c r="I197" s="9" t="s">
        <v>424</v>
      </c>
      <c r="J197" s="3" t="s">
        <v>1685</v>
      </c>
      <c r="K197" s="13" t="s">
        <v>523</v>
      </c>
      <c r="L197" s="14" t="s">
        <v>524</v>
      </c>
      <c r="M197" s="17">
        <f t="shared" si="9"/>
        <v>1.8287037037037157E-2</v>
      </c>
      <c r="N197">
        <f t="shared" si="10"/>
        <v>14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907</v>
      </c>
      <c r="H198" s="9" t="s">
        <v>126</v>
      </c>
      <c r="I198" s="9" t="s">
        <v>840</v>
      </c>
      <c r="J198" s="3" t="s">
        <v>1685</v>
      </c>
      <c r="K198" s="13" t="s">
        <v>908</v>
      </c>
      <c r="L198" s="14" t="s">
        <v>909</v>
      </c>
      <c r="M198" s="17">
        <f t="shared" si="9"/>
        <v>1.5625E-2</v>
      </c>
      <c r="N198">
        <f t="shared" si="10"/>
        <v>9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910</v>
      </c>
      <c r="H199" s="9" t="s">
        <v>126</v>
      </c>
      <c r="I199" s="9" t="s">
        <v>840</v>
      </c>
      <c r="J199" s="3" t="s">
        <v>1685</v>
      </c>
      <c r="K199" s="13" t="s">
        <v>911</v>
      </c>
      <c r="L199" s="14" t="s">
        <v>912</v>
      </c>
      <c r="M199" s="17">
        <f t="shared" si="9"/>
        <v>2.0636574074074043E-2</v>
      </c>
      <c r="N199">
        <f t="shared" si="10"/>
        <v>13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1274</v>
      </c>
      <c r="H200" s="9" t="s">
        <v>126</v>
      </c>
      <c r="I200" s="9" t="s">
        <v>1179</v>
      </c>
      <c r="J200" s="3" t="s">
        <v>1685</v>
      </c>
      <c r="K200" s="13" t="s">
        <v>1275</v>
      </c>
      <c r="L200" s="14" t="s">
        <v>1276</v>
      </c>
      <c r="M200" s="17">
        <f t="shared" si="9"/>
        <v>1.4641203703703726E-2</v>
      </c>
      <c r="N200">
        <f t="shared" si="10"/>
        <v>4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1277</v>
      </c>
      <c r="H201" s="9" t="s">
        <v>126</v>
      </c>
      <c r="I201" s="9" t="s">
        <v>1179</v>
      </c>
      <c r="J201" s="3" t="s">
        <v>1685</v>
      </c>
      <c r="K201" s="13" t="s">
        <v>1278</v>
      </c>
      <c r="L201" s="14" t="s">
        <v>1279</v>
      </c>
      <c r="M201" s="17">
        <f t="shared" si="9"/>
        <v>1.3472222222222274E-2</v>
      </c>
      <c r="N201">
        <f t="shared" si="10"/>
        <v>8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1280</v>
      </c>
      <c r="H202" s="9" t="s">
        <v>126</v>
      </c>
      <c r="I202" s="9" t="s">
        <v>1179</v>
      </c>
      <c r="J202" s="3" t="s">
        <v>1685</v>
      </c>
      <c r="K202" s="13" t="s">
        <v>1281</v>
      </c>
      <c r="L202" s="14" t="s">
        <v>1282</v>
      </c>
      <c r="M202" s="17">
        <f t="shared" si="9"/>
        <v>2.2523148148148098E-2</v>
      </c>
      <c r="N202">
        <f t="shared" si="10"/>
        <v>11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1283</v>
      </c>
      <c r="H203" s="9" t="s">
        <v>126</v>
      </c>
      <c r="I203" s="9" t="s">
        <v>1179</v>
      </c>
      <c r="J203" s="3" t="s">
        <v>1685</v>
      </c>
      <c r="K203" s="13" t="s">
        <v>1284</v>
      </c>
      <c r="L203" s="14" t="s">
        <v>1285</v>
      </c>
      <c r="M203" s="17">
        <f t="shared" si="9"/>
        <v>1.7106481481481417E-2</v>
      </c>
      <c r="N203">
        <f t="shared" si="10"/>
        <v>13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1286</v>
      </c>
      <c r="H204" s="9" t="s">
        <v>126</v>
      </c>
      <c r="I204" s="9" t="s">
        <v>1179</v>
      </c>
      <c r="J204" s="3" t="s">
        <v>1685</v>
      </c>
      <c r="K204" s="13" t="s">
        <v>1287</v>
      </c>
      <c r="L204" s="14" t="s">
        <v>1288</v>
      </c>
      <c r="M204" s="17">
        <f t="shared" si="9"/>
        <v>1.9513888888888942E-2</v>
      </c>
      <c r="N204">
        <f t="shared" si="10"/>
        <v>13</v>
      </c>
    </row>
    <row r="205" spans="1:14" x14ac:dyDescent="0.25">
      <c r="A205" s="11"/>
      <c r="B205" s="12"/>
      <c r="C205" s="9" t="s">
        <v>184</v>
      </c>
      <c r="D205" s="9" t="s">
        <v>185</v>
      </c>
      <c r="E205" s="9" t="s">
        <v>186</v>
      </c>
      <c r="F205" s="9" t="s">
        <v>15</v>
      </c>
      <c r="G205" s="10" t="s">
        <v>12</v>
      </c>
      <c r="H205" s="5"/>
      <c r="I205" s="5"/>
      <c r="J205" s="6"/>
      <c r="K205" s="7"/>
      <c r="L205" s="8"/>
    </row>
    <row r="206" spans="1:14" x14ac:dyDescent="0.25">
      <c r="A206" s="11"/>
      <c r="B206" s="12"/>
      <c r="C206" s="12"/>
      <c r="D206" s="12"/>
      <c r="E206" s="12"/>
      <c r="F206" s="12"/>
      <c r="G206" s="9" t="s">
        <v>187</v>
      </c>
      <c r="H206" s="9" t="s">
        <v>164</v>
      </c>
      <c r="I206" s="9" t="s">
        <v>18</v>
      </c>
      <c r="J206" s="3" t="s">
        <v>1685</v>
      </c>
      <c r="K206" s="13" t="s">
        <v>188</v>
      </c>
      <c r="L206" s="14" t="s">
        <v>189</v>
      </c>
      <c r="M206" s="17">
        <f t="shared" si="9"/>
        <v>3.2245370370370452E-2</v>
      </c>
      <c r="N206">
        <f t="shared" si="10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525</v>
      </c>
      <c r="H207" s="9" t="s">
        <v>164</v>
      </c>
      <c r="I207" s="9" t="s">
        <v>424</v>
      </c>
      <c r="J207" s="3" t="s">
        <v>1685</v>
      </c>
      <c r="K207" s="13" t="s">
        <v>526</v>
      </c>
      <c r="L207" s="14" t="s">
        <v>527</v>
      </c>
      <c r="M207" s="17">
        <f t="shared" si="9"/>
        <v>1.7337962962963027E-2</v>
      </c>
      <c r="N207">
        <f t="shared" si="10"/>
        <v>10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913</v>
      </c>
      <c r="H208" s="9" t="s">
        <v>164</v>
      </c>
      <c r="I208" s="9" t="s">
        <v>840</v>
      </c>
      <c r="J208" s="3" t="s">
        <v>1685</v>
      </c>
      <c r="K208" s="13" t="s">
        <v>914</v>
      </c>
      <c r="L208" s="14" t="s">
        <v>915</v>
      </c>
      <c r="M208" s="17">
        <f t="shared" si="9"/>
        <v>2.828703703703711E-2</v>
      </c>
      <c r="N208">
        <f t="shared" si="10"/>
        <v>8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1289</v>
      </c>
      <c r="H209" s="9" t="s">
        <v>164</v>
      </c>
      <c r="I209" s="9" t="s">
        <v>1179</v>
      </c>
      <c r="J209" s="3" t="s">
        <v>1685</v>
      </c>
      <c r="K209" s="13" t="s">
        <v>1290</v>
      </c>
      <c r="L209" s="14" t="s">
        <v>1291</v>
      </c>
      <c r="M209" s="17">
        <f t="shared" si="9"/>
        <v>2.6898148148148115E-2</v>
      </c>
      <c r="N209">
        <f t="shared" si="10"/>
        <v>11</v>
      </c>
    </row>
    <row r="210" spans="1:14" x14ac:dyDescent="0.25">
      <c r="A210" s="11"/>
      <c r="B210" s="12"/>
      <c r="C210" s="9" t="s">
        <v>190</v>
      </c>
      <c r="D210" s="9" t="s">
        <v>191</v>
      </c>
      <c r="E210" s="9" t="s">
        <v>191</v>
      </c>
      <c r="F210" s="9" t="s">
        <v>15</v>
      </c>
      <c r="G210" s="10" t="s">
        <v>12</v>
      </c>
      <c r="H210" s="5"/>
      <c r="I210" s="5"/>
      <c r="J210" s="6"/>
      <c r="K210" s="7"/>
      <c r="L210" s="8"/>
    </row>
    <row r="211" spans="1:14" x14ac:dyDescent="0.25">
      <c r="A211" s="11"/>
      <c r="B211" s="12"/>
      <c r="C211" s="12"/>
      <c r="D211" s="12"/>
      <c r="E211" s="12"/>
      <c r="F211" s="12"/>
      <c r="G211" s="9" t="s">
        <v>192</v>
      </c>
      <c r="H211" s="9" t="s">
        <v>126</v>
      </c>
      <c r="I211" s="9" t="s">
        <v>18</v>
      </c>
      <c r="J211" s="3" t="s">
        <v>1685</v>
      </c>
      <c r="K211" s="13" t="s">
        <v>193</v>
      </c>
      <c r="L211" s="14" t="s">
        <v>194</v>
      </c>
      <c r="M211" s="17">
        <f t="shared" si="9"/>
        <v>3.153935185185186E-2</v>
      </c>
      <c r="N211">
        <f t="shared" si="10"/>
        <v>5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528</v>
      </c>
      <c r="H212" s="9" t="s">
        <v>126</v>
      </c>
      <c r="I212" s="9" t="s">
        <v>424</v>
      </c>
      <c r="J212" s="3" t="s">
        <v>1685</v>
      </c>
      <c r="K212" s="13" t="s">
        <v>529</v>
      </c>
      <c r="L212" s="14" t="s">
        <v>530</v>
      </c>
      <c r="M212" s="17">
        <f t="shared" si="9"/>
        <v>1.3217592592592586E-2</v>
      </c>
      <c r="N212">
        <f t="shared" si="10"/>
        <v>6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916</v>
      </c>
      <c r="H213" s="9" t="s">
        <v>126</v>
      </c>
      <c r="I213" s="9" t="s">
        <v>840</v>
      </c>
      <c r="J213" s="3" t="s">
        <v>1685</v>
      </c>
      <c r="K213" s="13" t="s">
        <v>917</v>
      </c>
      <c r="L213" s="14" t="s">
        <v>918</v>
      </c>
      <c r="M213" s="17">
        <f t="shared" si="9"/>
        <v>1.5173611111111082E-2</v>
      </c>
      <c r="N213">
        <f t="shared" si="10"/>
        <v>2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1292</v>
      </c>
      <c r="H214" s="9" t="s">
        <v>126</v>
      </c>
      <c r="I214" s="9" t="s">
        <v>1179</v>
      </c>
      <c r="J214" s="3" t="s">
        <v>1685</v>
      </c>
      <c r="K214" s="13" t="s">
        <v>1293</v>
      </c>
      <c r="L214" s="14" t="s">
        <v>1294</v>
      </c>
      <c r="M214" s="17">
        <f t="shared" si="9"/>
        <v>1.3576388888888888E-2</v>
      </c>
      <c r="N214">
        <f t="shared" si="10"/>
        <v>2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1561</v>
      </c>
      <c r="H215" s="9" t="s">
        <v>126</v>
      </c>
      <c r="I215" s="9" t="s">
        <v>1510</v>
      </c>
      <c r="J215" s="3" t="s">
        <v>1685</v>
      </c>
      <c r="K215" s="13" t="s">
        <v>1562</v>
      </c>
      <c r="L215" s="14" t="s">
        <v>1563</v>
      </c>
      <c r="M215" s="17">
        <f t="shared" si="9"/>
        <v>1.5231481481481512E-2</v>
      </c>
      <c r="N215">
        <f t="shared" si="10"/>
        <v>6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1669</v>
      </c>
      <c r="H216" s="9" t="s">
        <v>126</v>
      </c>
      <c r="I216" s="9" t="s">
        <v>1666</v>
      </c>
      <c r="J216" s="3" t="s">
        <v>1685</v>
      </c>
      <c r="K216" s="13" t="s">
        <v>1670</v>
      </c>
      <c r="L216" s="14" t="s">
        <v>1671</v>
      </c>
      <c r="M216" s="17">
        <f t="shared" si="9"/>
        <v>1.1446759259259309E-2</v>
      </c>
      <c r="N216">
        <f t="shared" si="10"/>
        <v>19</v>
      </c>
    </row>
    <row r="217" spans="1:14" x14ac:dyDescent="0.25">
      <c r="A217" s="11"/>
      <c r="B217" s="12"/>
      <c r="C217" s="9" t="s">
        <v>82</v>
      </c>
      <c r="D217" s="9" t="s">
        <v>83</v>
      </c>
      <c r="E217" s="9" t="s">
        <v>83</v>
      </c>
      <c r="F217" s="9" t="s">
        <v>15</v>
      </c>
      <c r="G217" s="10" t="s">
        <v>12</v>
      </c>
      <c r="H217" s="5"/>
      <c r="I217" s="5"/>
      <c r="J217" s="6"/>
      <c r="K217" s="7"/>
      <c r="L217" s="8"/>
    </row>
    <row r="218" spans="1:14" x14ac:dyDescent="0.25">
      <c r="A218" s="11"/>
      <c r="B218" s="12"/>
      <c r="C218" s="12"/>
      <c r="D218" s="12"/>
      <c r="E218" s="12"/>
      <c r="F218" s="12"/>
      <c r="G218" s="9" t="s">
        <v>531</v>
      </c>
      <c r="H218" s="9" t="s">
        <v>126</v>
      </c>
      <c r="I218" s="9" t="s">
        <v>424</v>
      </c>
      <c r="J218" s="3" t="s">
        <v>1685</v>
      </c>
      <c r="K218" s="13" t="s">
        <v>532</v>
      </c>
      <c r="L218" s="14" t="s">
        <v>533</v>
      </c>
      <c r="M218" s="17">
        <f t="shared" si="9"/>
        <v>2.255787037037027E-2</v>
      </c>
      <c r="N218">
        <f t="shared" si="10"/>
        <v>8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919</v>
      </c>
      <c r="H219" s="9" t="s">
        <v>126</v>
      </c>
      <c r="I219" s="9" t="s">
        <v>840</v>
      </c>
      <c r="J219" s="3" t="s">
        <v>1685</v>
      </c>
      <c r="K219" s="13" t="s">
        <v>920</v>
      </c>
      <c r="L219" s="14" t="s">
        <v>921</v>
      </c>
      <c r="M219" s="17">
        <f t="shared" si="9"/>
        <v>2.0266203703703689E-2</v>
      </c>
      <c r="N219">
        <f t="shared" si="10"/>
        <v>18</v>
      </c>
    </row>
    <row r="220" spans="1:14" x14ac:dyDescent="0.25">
      <c r="A220" s="11"/>
      <c r="B220" s="12"/>
      <c r="C220" s="9" t="s">
        <v>195</v>
      </c>
      <c r="D220" s="9" t="s">
        <v>196</v>
      </c>
      <c r="E220" s="10" t="s">
        <v>12</v>
      </c>
      <c r="F220" s="5"/>
      <c r="G220" s="5"/>
      <c r="H220" s="5"/>
      <c r="I220" s="5"/>
      <c r="J220" s="6"/>
      <c r="K220" s="7"/>
      <c r="L220" s="8"/>
    </row>
    <row r="221" spans="1:14" x14ac:dyDescent="0.25">
      <c r="A221" s="11"/>
      <c r="B221" s="12"/>
      <c r="C221" s="12"/>
      <c r="D221" s="12"/>
      <c r="E221" s="9" t="s">
        <v>197</v>
      </c>
      <c r="F221" s="9" t="s">
        <v>15</v>
      </c>
      <c r="G221" s="10" t="s">
        <v>12</v>
      </c>
      <c r="H221" s="5"/>
      <c r="I221" s="5"/>
      <c r="J221" s="6"/>
      <c r="K221" s="7"/>
      <c r="L221" s="8"/>
    </row>
    <row r="222" spans="1:14" x14ac:dyDescent="0.25">
      <c r="A222" s="11"/>
      <c r="B222" s="12"/>
      <c r="C222" s="12"/>
      <c r="D222" s="12"/>
      <c r="E222" s="12"/>
      <c r="F222" s="12"/>
      <c r="G222" s="9" t="s">
        <v>198</v>
      </c>
      <c r="H222" s="9" t="s">
        <v>164</v>
      </c>
      <c r="I222" s="9" t="s">
        <v>18</v>
      </c>
      <c r="J222" s="3" t="s">
        <v>1685</v>
      </c>
      <c r="K222" s="13" t="s">
        <v>199</v>
      </c>
      <c r="L222" s="14" t="s">
        <v>200</v>
      </c>
      <c r="M222" s="17">
        <f t="shared" si="9"/>
        <v>1.7152777777777767E-2</v>
      </c>
      <c r="N222">
        <f t="shared" si="10"/>
        <v>5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201</v>
      </c>
      <c r="H223" s="9" t="s">
        <v>164</v>
      </c>
      <c r="I223" s="9" t="s">
        <v>18</v>
      </c>
      <c r="J223" s="3" t="s">
        <v>1685</v>
      </c>
      <c r="K223" s="13" t="s">
        <v>202</v>
      </c>
      <c r="L223" s="14" t="s">
        <v>203</v>
      </c>
      <c r="M223" s="17">
        <f t="shared" si="9"/>
        <v>2.4166666666666559E-2</v>
      </c>
      <c r="N223">
        <f t="shared" si="10"/>
        <v>15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204</v>
      </c>
      <c r="H224" s="9" t="s">
        <v>164</v>
      </c>
      <c r="I224" s="9" t="s">
        <v>18</v>
      </c>
      <c r="J224" s="3" t="s">
        <v>1685</v>
      </c>
      <c r="K224" s="13" t="s">
        <v>205</v>
      </c>
      <c r="L224" s="14" t="s">
        <v>206</v>
      </c>
      <c r="M224" s="17">
        <f t="shared" si="9"/>
        <v>1.9699074074074119E-2</v>
      </c>
      <c r="N224">
        <f t="shared" si="10"/>
        <v>17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922</v>
      </c>
      <c r="H225" s="9" t="s">
        <v>164</v>
      </c>
      <c r="I225" s="9" t="s">
        <v>840</v>
      </c>
      <c r="J225" s="3" t="s">
        <v>1685</v>
      </c>
      <c r="K225" s="13" t="s">
        <v>923</v>
      </c>
      <c r="L225" s="14" t="s">
        <v>924</v>
      </c>
      <c r="M225" s="17">
        <f t="shared" si="9"/>
        <v>2.6701388888888844E-2</v>
      </c>
      <c r="N225">
        <f t="shared" si="10"/>
        <v>8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1295</v>
      </c>
      <c r="H226" s="9" t="s">
        <v>164</v>
      </c>
      <c r="I226" s="9" t="s">
        <v>1179</v>
      </c>
      <c r="J226" s="3" t="s">
        <v>1685</v>
      </c>
      <c r="K226" s="13" t="s">
        <v>1296</v>
      </c>
      <c r="L226" s="14" t="s">
        <v>1297</v>
      </c>
      <c r="M226" s="17">
        <f t="shared" si="9"/>
        <v>2.3668981481481499E-2</v>
      </c>
      <c r="N226">
        <f t="shared" si="10"/>
        <v>8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1298</v>
      </c>
      <c r="H227" s="9" t="s">
        <v>164</v>
      </c>
      <c r="I227" s="9" t="s">
        <v>1179</v>
      </c>
      <c r="J227" s="3" t="s">
        <v>1685</v>
      </c>
      <c r="K227" s="13" t="s">
        <v>1299</v>
      </c>
      <c r="L227" s="14" t="s">
        <v>1300</v>
      </c>
      <c r="M227" s="17">
        <f t="shared" si="9"/>
        <v>2.7337962962962981E-2</v>
      </c>
      <c r="N227">
        <f t="shared" si="10"/>
        <v>13</v>
      </c>
    </row>
    <row r="228" spans="1:14" x14ac:dyDescent="0.25">
      <c r="A228" s="11"/>
      <c r="B228" s="12"/>
      <c r="C228" s="12"/>
      <c r="D228" s="12"/>
      <c r="E228" s="9" t="s">
        <v>196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207</v>
      </c>
      <c r="H229" s="9" t="s">
        <v>126</v>
      </c>
      <c r="I229" s="9" t="s">
        <v>18</v>
      </c>
      <c r="J229" s="3" t="s">
        <v>1685</v>
      </c>
      <c r="K229" s="13" t="s">
        <v>208</v>
      </c>
      <c r="L229" s="14" t="s">
        <v>209</v>
      </c>
      <c r="M229" s="17">
        <f t="shared" si="9"/>
        <v>1.7731481481481515E-2</v>
      </c>
      <c r="N229">
        <f t="shared" si="10"/>
        <v>9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925</v>
      </c>
      <c r="H230" s="9" t="s">
        <v>126</v>
      </c>
      <c r="I230" s="9" t="s">
        <v>840</v>
      </c>
      <c r="J230" s="3" t="s">
        <v>1685</v>
      </c>
      <c r="K230" s="13" t="s">
        <v>926</v>
      </c>
      <c r="L230" s="14" t="s">
        <v>927</v>
      </c>
      <c r="M230" s="17">
        <f t="shared" si="9"/>
        <v>1.6944444444444429E-2</v>
      </c>
      <c r="N230">
        <f t="shared" si="10"/>
        <v>9</v>
      </c>
    </row>
    <row r="231" spans="1:14" x14ac:dyDescent="0.25">
      <c r="A231" s="11"/>
      <c r="B231" s="12"/>
      <c r="C231" s="9" t="s">
        <v>87</v>
      </c>
      <c r="D231" s="9" t="s">
        <v>88</v>
      </c>
      <c r="E231" s="10" t="s">
        <v>12</v>
      </c>
      <c r="F231" s="5"/>
      <c r="G231" s="5"/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9" t="s">
        <v>88</v>
      </c>
      <c r="F232" s="9" t="s">
        <v>15</v>
      </c>
      <c r="G232" s="10" t="s">
        <v>12</v>
      </c>
      <c r="H232" s="5"/>
      <c r="I232" s="5"/>
      <c r="J232" s="6"/>
      <c r="K232" s="7"/>
      <c r="L232" s="8"/>
    </row>
    <row r="233" spans="1:14" x14ac:dyDescent="0.25">
      <c r="A233" s="11"/>
      <c r="B233" s="12"/>
      <c r="C233" s="12"/>
      <c r="D233" s="12"/>
      <c r="E233" s="12"/>
      <c r="F233" s="12"/>
      <c r="G233" s="9" t="s">
        <v>210</v>
      </c>
      <c r="H233" s="9" t="s">
        <v>126</v>
      </c>
      <c r="I233" s="9" t="s">
        <v>18</v>
      </c>
      <c r="J233" s="3" t="s">
        <v>1685</v>
      </c>
      <c r="K233" s="13" t="s">
        <v>211</v>
      </c>
      <c r="L233" s="14" t="s">
        <v>212</v>
      </c>
      <c r="M233" s="17">
        <f t="shared" si="9"/>
        <v>2.9849537037037022E-2</v>
      </c>
      <c r="N233">
        <f t="shared" si="10"/>
        <v>8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928</v>
      </c>
      <c r="H234" s="9" t="s">
        <v>126</v>
      </c>
      <c r="I234" s="9" t="s">
        <v>840</v>
      </c>
      <c r="J234" s="3" t="s">
        <v>1685</v>
      </c>
      <c r="K234" s="13" t="s">
        <v>929</v>
      </c>
      <c r="L234" s="14" t="s">
        <v>930</v>
      </c>
      <c r="M234" s="17">
        <f t="shared" si="9"/>
        <v>2.1539351851851851E-2</v>
      </c>
      <c r="N234">
        <f t="shared" si="10"/>
        <v>7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931</v>
      </c>
      <c r="H235" s="9" t="s">
        <v>126</v>
      </c>
      <c r="I235" s="9" t="s">
        <v>840</v>
      </c>
      <c r="J235" s="3" t="s">
        <v>1685</v>
      </c>
      <c r="K235" s="13" t="s">
        <v>932</v>
      </c>
      <c r="L235" s="14" t="s">
        <v>933</v>
      </c>
      <c r="M235" s="17">
        <f t="shared" si="9"/>
        <v>1.9375000000000031E-2</v>
      </c>
      <c r="N235">
        <f t="shared" si="10"/>
        <v>12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1301</v>
      </c>
      <c r="H236" s="9" t="s">
        <v>126</v>
      </c>
      <c r="I236" s="9" t="s">
        <v>1179</v>
      </c>
      <c r="J236" s="3" t="s">
        <v>1685</v>
      </c>
      <c r="K236" s="13" t="s">
        <v>1302</v>
      </c>
      <c r="L236" s="14" t="s">
        <v>1303</v>
      </c>
      <c r="M236" s="17">
        <f t="shared" si="9"/>
        <v>4.2604166666666665E-2</v>
      </c>
      <c r="N236">
        <f t="shared" si="10"/>
        <v>7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1304</v>
      </c>
      <c r="H237" s="9" t="s">
        <v>126</v>
      </c>
      <c r="I237" s="9" t="s">
        <v>1179</v>
      </c>
      <c r="J237" s="3" t="s">
        <v>1685</v>
      </c>
      <c r="K237" s="13" t="s">
        <v>1305</v>
      </c>
      <c r="L237" s="14" t="s">
        <v>1306</v>
      </c>
      <c r="M237" s="17">
        <f t="shared" si="9"/>
        <v>3.0729166666666696E-2</v>
      </c>
      <c r="N237">
        <f t="shared" si="10"/>
        <v>12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1564</v>
      </c>
      <c r="H238" s="9" t="s">
        <v>126</v>
      </c>
      <c r="I238" s="9" t="s">
        <v>1510</v>
      </c>
      <c r="J238" s="3" t="s">
        <v>1685</v>
      </c>
      <c r="K238" s="13" t="s">
        <v>1565</v>
      </c>
      <c r="L238" s="14" t="s">
        <v>1566</v>
      </c>
      <c r="M238" s="17">
        <f t="shared" si="9"/>
        <v>1.0983796296296311E-2</v>
      </c>
      <c r="N238">
        <f t="shared" si="10"/>
        <v>1</v>
      </c>
    </row>
    <row r="239" spans="1:14" x14ac:dyDescent="0.25">
      <c r="A239" s="11"/>
      <c r="B239" s="12"/>
      <c r="C239" s="12"/>
      <c r="D239" s="12"/>
      <c r="E239" s="9" t="s">
        <v>213</v>
      </c>
      <c r="F239" s="9" t="s">
        <v>15</v>
      </c>
      <c r="G239" s="10" t="s">
        <v>12</v>
      </c>
      <c r="H239" s="5"/>
      <c r="I239" s="5"/>
      <c r="J239" s="6"/>
      <c r="K239" s="7"/>
      <c r="L239" s="8"/>
    </row>
    <row r="240" spans="1:14" x14ac:dyDescent="0.25">
      <c r="A240" s="11"/>
      <c r="B240" s="12"/>
      <c r="C240" s="12"/>
      <c r="D240" s="12"/>
      <c r="E240" s="12"/>
      <c r="F240" s="12"/>
      <c r="G240" s="9" t="s">
        <v>214</v>
      </c>
      <c r="H240" s="9" t="s">
        <v>126</v>
      </c>
      <c r="I240" s="9" t="s">
        <v>18</v>
      </c>
      <c r="J240" s="3" t="s">
        <v>1685</v>
      </c>
      <c r="K240" s="13" t="s">
        <v>215</v>
      </c>
      <c r="L240" s="14" t="s">
        <v>216</v>
      </c>
      <c r="M240" s="17">
        <f t="shared" si="9"/>
        <v>1.6018518518518488E-2</v>
      </c>
      <c r="N240">
        <f t="shared" si="10"/>
        <v>6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217</v>
      </c>
      <c r="H241" s="9" t="s">
        <v>126</v>
      </c>
      <c r="I241" s="9" t="s">
        <v>18</v>
      </c>
      <c r="J241" s="3" t="s">
        <v>1685</v>
      </c>
      <c r="K241" s="13" t="s">
        <v>218</v>
      </c>
      <c r="L241" s="14" t="s">
        <v>219</v>
      </c>
      <c r="M241" s="17">
        <f t="shared" si="9"/>
        <v>1.7731481481481515E-2</v>
      </c>
      <c r="N241">
        <f t="shared" si="10"/>
        <v>10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220</v>
      </c>
      <c r="H242" s="9" t="s">
        <v>126</v>
      </c>
      <c r="I242" s="9" t="s">
        <v>18</v>
      </c>
      <c r="J242" s="3" t="s">
        <v>1685</v>
      </c>
      <c r="K242" s="13" t="s">
        <v>221</v>
      </c>
      <c r="L242" s="14" t="s">
        <v>222</v>
      </c>
      <c r="M242" s="17">
        <f t="shared" si="9"/>
        <v>5.0763888888888831E-2</v>
      </c>
      <c r="N242">
        <f t="shared" si="10"/>
        <v>14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223</v>
      </c>
      <c r="H243" s="9" t="s">
        <v>126</v>
      </c>
      <c r="I243" s="9" t="s">
        <v>18</v>
      </c>
      <c r="J243" s="3" t="s">
        <v>1685</v>
      </c>
      <c r="K243" s="13" t="s">
        <v>224</v>
      </c>
      <c r="L243" s="14" t="s">
        <v>225</v>
      </c>
      <c r="M243" s="17">
        <f t="shared" si="9"/>
        <v>2.3009259259259118E-2</v>
      </c>
      <c r="N243">
        <f t="shared" si="10"/>
        <v>17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534</v>
      </c>
      <c r="H244" s="9" t="s">
        <v>126</v>
      </c>
      <c r="I244" s="9" t="s">
        <v>424</v>
      </c>
      <c r="J244" s="3" t="s">
        <v>1685</v>
      </c>
      <c r="K244" s="13" t="s">
        <v>535</v>
      </c>
      <c r="L244" s="14" t="s">
        <v>536</v>
      </c>
      <c r="M244" s="17">
        <f t="shared" si="9"/>
        <v>2.9108796296296258E-2</v>
      </c>
      <c r="N244">
        <f t="shared" si="10"/>
        <v>6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537</v>
      </c>
      <c r="H245" s="9" t="s">
        <v>126</v>
      </c>
      <c r="I245" s="9" t="s">
        <v>424</v>
      </c>
      <c r="J245" s="3" t="s">
        <v>1685</v>
      </c>
      <c r="K245" s="13" t="s">
        <v>538</v>
      </c>
      <c r="L245" s="14" t="s">
        <v>539</v>
      </c>
      <c r="M245" s="17">
        <f t="shared" si="9"/>
        <v>3.2719907407407434E-2</v>
      </c>
      <c r="N245">
        <f t="shared" si="10"/>
        <v>6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540</v>
      </c>
      <c r="H246" s="9" t="s">
        <v>126</v>
      </c>
      <c r="I246" s="9" t="s">
        <v>424</v>
      </c>
      <c r="J246" s="3" t="s">
        <v>1685</v>
      </c>
      <c r="K246" s="13" t="s">
        <v>541</v>
      </c>
      <c r="L246" s="14" t="s">
        <v>542</v>
      </c>
      <c r="M246" s="17">
        <f t="shared" si="9"/>
        <v>2.3113425925925912E-2</v>
      </c>
      <c r="N246">
        <f t="shared" si="10"/>
        <v>12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543</v>
      </c>
      <c r="H247" s="9" t="s">
        <v>126</v>
      </c>
      <c r="I247" s="9" t="s">
        <v>424</v>
      </c>
      <c r="J247" s="3" t="s">
        <v>1685</v>
      </c>
      <c r="K247" s="13" t="s">
        <v>544</v>
      </c>
      <c r="L247" s="14" t="s">
        <v>545</v>
      </c>
      <c r="M247" s="17">
        <f t="shared" si="9"/>
        <v>1.3483796296296147E-2</v>
      </c>
      <c r="N247">
        <f t="shared" si="10"/>
        <v>16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546</v>
      </c>
      <c r="H248" s="9" t="s">
        <v>126</v>
      </c>
      <c r="I248" s="9" t="s">
        <v>424</v>
      </c>
      <c r="J248" s="3" t="s">
        <v>1685</v>
      </c>
      <c r="K248" s="13" t="s">
        <v>547</v>
      </c>
      <c r="L248" s="14" t="s">
        <v>548</v>
      </c>
      <c r="M248" s="17">
        <f t="shared" si="9"/>
        <v>1.664351851851853E-2</v>
      </c>
      <c r="N248">
        <f t="shared" si="10"/>
        <v>20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934</v>
      </c>
      <c r="H249" s="9" t="s">
        <v>126</v>
      </c>
      <c r="I249" s="9" t="s">
        <v>840</v>
      </c>
      <c r="J249" s="3" t="s">
        <v>1685</v>
      </c>
      <c r="K249" s="13" t="s">
        <v>935</v>
      </c>
      <c r="L249" s="14" t="s">
        <v>936</v>
      </c>
      <c r="M249" s="17">
        <f t="shared" si="9"/>
        <v>2.5983796296296324E-2</v>
      </c>
      <c r="N249">
        <f t="shared" si="10"/>
        <v>11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937</v>
      </c>
      <c r="H250" s="9" t="s">
        <v>126</v>
      </c>
      <c r="I250" s="9" t="s">
        <v>840</v>
      </c>
      <c r="J250" s="3" t="s">
        <v>1685</v>
      </c>
      <c r="K250" s="13" t="s">
        <v>938</v>
      </c>
      <c r="L250" s="14" t="s">
        <v>939</v>
      </c>
      <c r="M250" s="17">
        <f t="shared" si="9"/>
        <v>1.331018518518523E-2</v>
      </c>
      <c r="N250">
        <f t="shared" si="10"/>
        <v>17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1567</v>
      </c>
      <c r="H251" s="9" t="s">
        <v>126</v>
      </c>
      <c r="I251" s="9" t="s">
        <v>1510</v>
      </c>
      <c r="J251" s="3" t="s">
        <v>1685</v>
      </c>
      <c r="K251" s="13" t="s">
        <v>1568</v>
      </c>
      <c r="L251" s="14" t="s">
        <v>1569</v>
      </c>
      <c r="M251" s="17">
        <f t="shared" si="9"/>
        <v>1.6111111111111187E-2</v>
      </c>
      <c r="N251">
        <f t="shared" si="10"/>
        <v>12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1570</v>
      </c>
      <c r="H252" s="9" t="s">
        <v>126</v>
      </c>
      <c r="I252" s="9" t="s">
        <v>1510</v>
      </c>
      <c r="J252" s="3" t="s">
        <v>1685</v>
      </c>
      <c r="K252" s="13" t="s">
        <v>1571</v>
      </c>
      <c r="L252" s="14" t="s">
        <v>1572</v>
      </c>
      <c r="M252" s="17">
        <f t="shared" si="9"/>
        <v>1.737268518518531E-2</v>
      </c>
      <c r="N252">
        <f t="shared" si="10"/>
        <v>21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1659</v>
      </c>
      <c r="H253" s="9" t="s">
        <v>126</v>
      </c>
      <c r="I253" s="9" t="s">
        <v>1656</v>
      </c>
      <c r="J253" s="3" t="s">
        <v>1685</v>
      </c>
      <c r="K253" s="13" t="s">
        <v>1660</v>
      </c>
      <c r="L253" s="14" t="s">
        <v>1661</v>
      </c>
      <c r="M253" s="17">
        <f t="shared" si="9"/>
        <v>1.2928240740740726E-2</v>
      </c>
      <c r="N253">
        <f t="shared" si="10"/>
        <v>2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1672</v>
      </c>
      <c r="H254" s="9" t="s">
        <v>126</v>
      </c>
      <c r="I254" s="9" t="s">
        <v>1666</v>
      </c>
      <c r="J254" s="3" t="s">
        <v>1685</v>
      </c>
      <c r="K254" s="13" t="s">
        <v>1673</v>
      </c>
      <c r="L254" s="14" t="s">
        <v>1674</v>
      </c>
      <c r="M254" s="17">
        <f t="shared" si="9"/>
        <v>1.185185185185178E-2</v>
      </c>
      <c r="N254">
        <f t="shared" si="10"/>
        <v>17</v>
      </c>
    </row>
    <row r="255" spans="1:14" x14ac:dyDescent="0.25">
      <c r="A255" s="11"/>
      <c r="B255" s="12"/>
      <c r="C255" s="9" t="s">
        <v>92</v>
      </c>
      <c r="D255" s="9" t="s">
        <v>93</v>
      </c>
      <c r="E255" s="9" t="s">
        <v>93</v>
      </c>
      <c r="F255" s="9" t="s">
        <v>15</v>
      </c>
      <c r="G255" s="10" t="s">
        <v>12</v>
      </c>
      <c r="H255" s="5"/>
      <c r="I255" s="5"/>
      <c r="J255" s="6"/>
      <c r="K255" s="7"/>
      <c r="L255" s="8"/>
    </row>
    <row r="256" spans="1:14" x14ac:dyDescent="0.25">
      <c r="A256" s="11"/>
      <c r="B256" s="12"/>
      <c r="C256" s="12"/>
      <c r="D256" s="12"/>
      <c r="E256" s="12"/>
      <c r="F256" s="12"/>
      <c r="G256" s="9" t="s">
        <v>226</v>
      </c>
      <c r="H256" s="9" t="s">
        <v>126</v>
      </c>
      <c r="I256" s="9" t="s">
        <v>18</v>
      </c>
      <c r="J256" s="3" t="s">
        <v>1685</v>
      </c>
      <c r="K256" s="13" t="s">
        <v>227</v>
      </c>
      <c r="L256" s="14" t="s">
        <v>228</v>
      </c>
      <c r="M256" s="17">
        <f t="shared" si="9"/>
        <v>2.510416666666665E-2</v>
      </c>
      <c r="N256">
        <f t="shared" si="10"/>
        <v>7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1307</v>
      </c>
      <c r="H257" s="9" t="s">
        <v>126</v>
      </c>
      <c r="I257" s="9" t="s">
        <v>1179</v>
      </c>
      <c r="J257" s="3" t="s">
        <v>1685</v>
      </c>
      <c r="K257" s="13" t="s">
        <v>1308</v>
      </c>
      <c r="L257" s="14" t="s">
        <v>1309</v>
      </c>
      <c r="M257" s="17">
        <f t="shared" si="9"/>
        <v>1.6331018518518481E-2</v>
      </c>
      <c r="N257">
        <f t="shared" si="10"/>
        <v>9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1310</v>
      </c>
      <c r="H258" s="9" t="s">
        <v>126</v>
      </c>
      <c r="I258" s="9" t="s">
        <v>1179</v>
      </c>
      <c r="J258" s="3" t="s">
        <v>1685</v>
      </c>
      <c r="K258" s="13" t="s">
        <v>1311</v>
      </c>
      <c r="L258" s="14" t="s">
        <v>1312</v>
      </c>
      <c r="M258" s="17">
        <f t="shared" si="9"/>
        <v>1.7939814814814825E-2</v>
      </c>
      <c r="N258">
        <f t="shared" si="10"/>
        <v>11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1313</v>
      </c>
      <c r="H259" s="9" t="s">
        <v>126</v>
      </c>
      <c r="I259" s="9" t="s">
        <v>1179</v>
      </c>
      <c r="J259" s="3" t="s">
        <v>1685</v>
      </c>
      <c r="K259" s="13" t="s">
        <v>1314</v>
      </c>
      <c r="L259" s="14" t="s">
        <v>1315</v>
      </c>
      <c r="M259" s="17">
        <f t="shared" ref="M259:M322" si="11">L259-K259</f>
        <v>2.1273148148148069E-2</v>
      </c>
      <c r="N259">
        <f t="shared" ref="N259:N322" si="12">HOUR(K259)</f>
        <v>14</v>
      </c>
    </row>
    <row r="260" spans="1:14" x14ac:dyDescent="0.25">
      <c r="A260" s="11"/>
      <c r="B260" s="12"/>
      <c r="C260" s="9" t="s">
        <v>549</v>
      </c>
      <c r="D260" s="9" t="s">
        <v>550</v>
      </c>
      <c r="E260" s="9" t="s">
        <v>550</v>
      </c>
      <c r="F260" s="9" t="s">
        <v>15</v>
      </c>
      <c r="G260" s="10" t="s">
        <v>12</v>
      </c>
      <c r="H260" s="5"/>
      <c r="I260" s="5"/>
      <c r="J260" s="6"/>
      <c r="K260" s="7"/>
      <c r="L260" s="8"/>
    </row>
    <row r="261" spans="1:14" x14ac:dyDescent="0.25">
      <c r="A261" s="11"/>
      <c r="B261" s="12"/>
      <c r="C261" s="12"/>
      <c r="D261" s="12"/>
      <c r="E261" s="12"/>
      <c r="F261" s="12"/>
      <c r="G261" s="9" t="s">
        <v>551</v>
      </c>
      <c r="H261" s="9" t="s">
        <v>126</v>
      </c>
      <c r="I261" s="9" t="s">
        <v>424</v>
      </c>
      <c r="J261" s="3" t="s">
        <v>1685</v>
      </c>
      <c r="K261" s="13" t="s">
        <v>552</v>
      </c>
      <c r="L261" s="14" t="s">
        <v>553</v>
      </c>
      <c r="M261" s="17">
        <f t="shared" si="11"/>
        <v>2.3356481481481395E-2</v>
      </c>
      <c r="N261">
        <f t="shared" si="12"/>
        <v>7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554</v>
      </c>
      <c r="H262" s="9" t="s">
        <v>126</v>
      </c>
      <c r="I262" s="9" t="s">
        <v>424</v>
      </c>
      <c r="J262" s="3" t="s">
        <v>1685</v>
      </c>
      <c r="K262" s="13" t="s">
        <v>555</v>
      </c>
      <c r="L262" s="14" t="s">
        <v>556</v>
      </c>
      <c r="M262" s="17">
        <f t="shared" si="11"/>
        <v>2.8807870370370359E-2</v>
      </c>
      <c r="N262">
        <f t="shared" si="12"/>
        <v>13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940</v>
      </c>
      <c r="H263" s="9" t="s">
        <v>126</v>
      </c>
      <c r="I263" s="9" t="s">
        <v>840</v>
      </c>
      <c r="J263" s="3" t="s">
        <v>1685</v>
      </c>
      <c r="K263" s="13" t="s">
        <v>941</v>
      </c>
      <c r="L263" s="14" t="s">
        <v>942</v>
      </c>
      <c r="M263" s="17">
        <f t="shared" si="11"/>
        <v>1.3622685185185224E-2</v>
      </c>
      <c r="N263">
        <f t="shared" si="12"/>
        <v>6</v>
      </c>
    </row>
    <row r="264" spans="1:14" x14ac:dyDescent="0.25">
      <c r="A264" s="11"/>
      <c r="B264" s="12"/>
      <c r="C264" s="9" t="s">
        <v>54</v>
      </c>
      <c r="D264" s="9" t="s">
        <v>55</v>
      </c>
      <c r="E264" s="10" t="s">
        <v>12</v>
      </c>
      <c r="F264" s="5"/>
      <c r="G264" s="5"/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9" t="s">
        <v>56</v>
      </c>
      <c r="F265" s="9" t="s">
        <v>15</v>
      </c>
      <c r="G265" s="10" t="s">
        <v>12</v>
      </c>
      <c r="H265" s="5"/>
      <c r="I265" s="5"/>
      <c r="J265" s="6"/>
      <c r="K265" s="7"/>
      <c r="L265" s="8"/>
    </row>
    <row r="266" spans="1:14" x14ac:dyDescent="0.25">
      <c r="A266" s="11"/>
      <c r="B266" s="12"/>
      <c r="C266" s="12"/>
      <c r="D266" s="12"/>
      <c r="E266" s="12"/>
      <c r="F266" s="12"/>
      <c r="G266" s="9" t="s">
        <v>557</v>
      </c>
      <c r="H266" s="9" t="s">
        <v>351</v>
      </c>
      <c r="I266" s="9" t="s">
        <v>424</v>
      </c>
      <c r="J266" s="3" t="s">
        <v>1685</v>
      </c>
      <c r="K266" s="13" t="s">
        <v>558</v>
      </c>
      <c r="L266" s="14" t="s">
        <v>559</v>
      </c>
      <c r="M266" s="17">
        <f t="shared" si="11"/>
        <v>1.9710648148148102E-2</v>
      </c>
      <c r="N266">
        <f t="shared" si="12"/>
        <v>6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560</v>
      </c>
      <c r="H267" s="9" t="s">
        <v>351</v>
      </c>
      <c r="I267" s="9" t="s">
        <v>424</v>
      </c>
      <c r="J267" s="3" t="s">
        <v>1685</v>
      </c>
      <c r="K267" s="13" t="s">
        <v>561</v>
      </c>
      <c r="L267" s="14" t="s">
        <v>562</v>
      </c>
      <c r="M267" s="17">
        <f t="shared" si="11"/>
        <v>1.5625E-2</v>
      </c>
      <c r="N267">
        <f t="shared" si="12"/>
        <v>13</v>
      </c>
    </row>
    <row r="268" spans="1:14" x14ac:dyDescent="0.25">
      <c r="A268" s="11"/>
      <c r="B268" s="12"/>
      <c r="C268" s="12"/>
      <c r="D268" s="12"/>
      <c r="E268" s="9" t="s">
        <v>55</v>
      </c>
      <c r="F268" s="9" t="s">
        <v>15</v>
      </c>
      <c r="G268" s="9" t="s">
        <v>1573</v>
      </c>
      <c r="H268" s="9" t="s">
        <v>351</v>
      </c>
      <c r="I268" s="9" t="s">
        <v>1510</v>
      </c>
      <c r="J268" s="3" t="s">
        <v>1685</v>
      </c>
      <c r="K268" s="13" t="s">
        <v>1574</v>
      </c>
      <c r="L268" s="14" t="s">
        <v>1575</v>
      </c>
      <c r="M268" s="17">
        <f t="shared" si="11"/>
        <v>2.2534722222222248E-2</v>
      </c>
      <c r="N268">
        <f t="shared" si="12"/>
        <v>8</v>
      </c>
    </row>
    <row r="269" spans="1:14" x14ac:dyDescent="0.25">
      <c r="A269" s="11"/>
      <c r="B269" s="12"/>
      <c r="C269" s="9" t="s">
        <v>229</v>
      </c>
      <c r="D269" s="9" t="s">
        <v>230</v>
      </c>
      <c r="E269" s="9" t="s">
        <v>230</v>
      </c>
      <c r="F269" s="9" t="s">
        <v>15</v>
      </c>
      <c r="G269" s="10" t="s">
        <v>12</v>
      </c>
      <c r="H269" s="5"/>
      <c r="I269" s="5"/>
      <c r="J269" s="6"/>
      <c r="K269" s="7"/>
      <c r="L269" s="8"/>
    </row>
    <row r="270" spans="1:14" x14ac:dyDescent="0.25">
      <c r="A270" s="11"/>
      <c r="B270" s="12"/>
      <c r="C270" s="12"/>
      <c r="D270" s="12"/>
      <c r="E270" s="12"/>
      <c r="F270" s="12"/>
      <c r="G270" s="9" t="s">
        <v>231</v>
      </c>
      <c r="H270" s="9" t="s">
        <v>126</v>
      </c>
      <c r="I270" s="9" t="s">
        <v>18</v>
      </c>
      <c r="J270" s="3" t="s">
        <v>1685</v>
      </c>
      <c r="K270" s="13" t="s">
        <v>232</v>
      </c>
      <c r="L270" s="14" t="s">
        <v>233</v>
      </c>
      <c r="M270" s="17">
        <f t="shared" si="11"/>
        <v>2.3391203703703733E-2</v>
      </c>
      <c r="N270">
        <f t="shared" si="12"/>
        <v>16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563</v>
      </c>
      <c r="H271" s="9" t="s">
        <v>126</v>
      </c>
      <c r="I271" s="9" t="s">
        <v>424</v>
      </c>
      <c r="J271" s="3" t="s">
        <v>1685</v>
      </c>
      <c r="K271" s="13" t="s">
        <v>564</v>
      </c>
      <c r="L271" s="14" t="s">
        <v>565</v>
      </c>
      <c r="M271" s="17">
        <f t="shared" si="11"/>
        <v>1.9212962962962932E-2</v>
      </c>
      <c r="N271">
        <f t="shared" si="12"/>
        <v>7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943</v>
      </c>
      <c r="H272" s="9" t="s">
        <v>126</v>
      </c>
      <c r="I272" s="9" t="s">
        <v>840</v>
      </c>
      <c r="J272" s="3" t="s">
        <v>1685</v>
      </c>
      <c r="K272" s="13" t="s">
        <v>944</v>
      </c>
      <c r="L272" s="14" t="s">
        <v>945</v>
      </c>
      <c r="M272" s="17">
        <f t="shared" si="11"/>
        <v>2.0972222222222281E-2</v>
      </c>
      <c r="N272">
        <f t="shared" si="12"/>
        <v>19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1316</v>
      </c>
      <c r="H273" s="9" t="s">
        <v>126</v>
      </c>
      <c r="I273" s="9" t="s">
        <v>1179</v>
      </c>
      <c r="J273" s="3" t="s">
        <v>1685</v>
      </c>
      <c r="K273" s="13" t="s">
        <v>1317</v>
      </c>
      <c r="L273" s="14" t="s">
        <v>1318</v>
      </c>
      <c r="M273" s="17">
        <f t="shared" si="11"/>
        <v>2.6805555555555555E-2</v>
      </c>
      <c r="N273">
        <f t="shared" si="12"/>
        <v>5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1576</v>
      </c>
      <c r="H274" s="9" t="s">
        <v>126</v>
      </c>
      <c r="I274" s="9" t="s">
        <v>1510</v>
      </c>
      <c r="J274" s="3" t="s">
        <v>1685</v>
      </c>
      <c r="K274" s="13" t="s">
        <v>1577</v>
      </c>
      <c r="L274" s="14" t="s">
        <v>1578</v>
      </c>
      <c r="M274" s="17">
        <f t="shared" si="11"/>
        <v>2.6574074074074083E-2</v>
      </c>
      <c r="N274">
        <f t="shared" si="12"/>
        <v>9</v>
      </c>
    </row>
    <row r="275" spans="1:14" x14ac:dyDescent="0.25">
      <c r="A275" s="11"/>
      <c r="B275" s="12"/>
      <c r="C275" s="9" t="s">
        <v>1453</v>
      </c>
      <c r="D275" s="9" t="s">
        <v>1454</v>
      </c>
      <c r="E275" s="9" t="s">
        <v>1454</v>
      </c>
      <c r="F275" s="9" t="s">
        <v>15</v>
      </c>
      <c r="G275" s="9" t="s">
        <v>1579</v>
      </c>
      <c r="H275" s="9" t="s">
        <v>126</v>
      </c>
      <c r="I275" s="9" t="s">
        <v>1510</v>
      </c>
      <c r="J275" s="3" t="s">
        <v>1685</v>
      </c>
      <c r="K275" s="13" t="s">
        <v>1580</v>
      </c>
      <c r="L275" s="14" t="s">
        <v>1581</v>
      </c>
      <c r="M275" s="17">
        <f t="shared" si="11"/>
        <v>1.6701388888888918E-2</v>
      </c>
      <c r="N275">
        <f t="shared" si="12"/>
        <v>5</v>
      </c>
    </row>
    <row r="276" spans="1:14" x14ac:dyDescent="0.25">
      <c r="A276" s="11"/>
      <c r="B276" s="12"/>
      <c r="C276" s="9" t="s">
        <v>566</v>
      </c>
      <c r="D276" s="9" t="s">
        <v>567</v>
      </c>
      <c r="E276" s="9" t="s">
        <v>567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568</v>
      </c>
      <c r="H277" s="9" t="s">
        <v>126</v>
      </c>
      <c r="I277" s="9" t="s">
        <v>424</v>
      </c>
      <c r="J277" s="3" t="s">
        <v>1685</v>
      </c>
      <c r="K277" s="13" t="s">
        <v>569</v>
      </c>
      <c r="L277" s="14" t="s">
        <v>570</v>
      </c>
      <c r="M277" s="17">
        <f t="shared" si="11"/>
        <v>2.4050925925925948E-2</v>
      </c>
      <c r="N277">
        <f t="shared" si="12"/>
        <v>15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1319</v>
      </c>
      <c r="H278" s="9" t="s">
        <v>126</v>
      </c>
      <c r="I278" s="9" t="s">
        <v>1179</v>
      </c>
      <c r="J278" s="3" t="s">
        <v>1685</v>
      </c>
      <c r="K278" s="13" t="s">
        <v>1320</v>
      </c>
      <c r="L278" s="14" t="s">
        <v>1508</v>
      </c>
      <c r="M278" s="17">
        <f t="shared" si="11"/>
        <v>1.0133101851851851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1582</v>
      </c>
      <c r="H279" s="9" t="s">
        <v>126</v>
      </c>
      <c r="I279" s="9" t="s">
        <v>1510</v>
      </c>
      <c r="J279" s="3" t="s">
        <v>1685</v>
      </c>
      <c r="K279" s="13" t="s">
        <v>1583</v>
      </c>
      <c r="L279" s="14" t="s">
        <v>1584</v>
      </c>
      <c r="M279" s="17">
        <f t="shared" si="11"/>
        <v>2.3564814814814872E-2</v>
      </c>
      <c r="N279">
        <f t="shared" si="12"/>
        <v>14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1662</v>
      </c>
      <c r="H280" s="9" t="s">
        <v>126</v>
      </c>
      <c r="I280" s="9" t="s">
        <v>1656</v>
      </c>
      <c r="J280" s="3" t="s">
        <v>1685</v>
      </c>
      <c r="K280" s="13" t="s">
        <v>1663</v>
      </c>
      <c r="L280" s="14" t="s">
        <v>1687</v>
      </c>
      <c r="M280" s="17">
        <f t="shared" si="11"/>
        <v>1.0178935185185185</v>
      </c>
    </row>
    <row r="281" spans="1:14" x14ac:dyDescent="0.25">
      <c r="A281" s="11"/>
      <c r="B281" s="12"/>
      <c r="C281" s="9" t="s">
        <v>360</v>
      </c>
      <c r="D281" s="9" t="s">
        <v>361</v>
      </c>
      <c r="E281" s="9" t="s">
        <v>361</v>
      </c>
      <c r="F281" s="9" t="s">
        <v>15</v>
      </c>
      <c r="G281" s="10" t="s">
        <v>12</v>
      </c>
      <c r="H281" s="5"/>
      <c r="I281" s="5"/>
      <c r="J281" s="6"/>
      <c r="K281" s="7"/>
      <c r="L281" s="8"/>
    </row>
    <row r="282" spans="1:14" x14ac:dyDescent="0.25">
      <c r="A282" s="11"/>
      <c r="B282" s="12"/>
      <c r="C282" s="12"/>
      <c r="D282" s="12"/>
      <c r="E282" s="12"/>
      <c r="F282" s="12"/>
      <c r="G282" s="9" t="s">
        <v>1321</v>
      </c>
      <c r="H282" s="9" t="s">
        <v>126</v>
      </c>
      <c r="I282" s="9" t="s">
        <v>1179</v>
      </c>
      <c r="J282" s="3" t="s">
        <v>1685</v>
      </c>
      <c r="K282" s="13" t="s">
        <v>1322</v>
      </c>
      <c r="L282" s="14" t="s">
        <v>1323</v>
      </c>
      <c r="M282" s="17">
        <f t="shared" si="11"/>
        <v>2.4652777777777801E-2</v>
      </c>
      <c r="N282">
        <f t="shared" si="12"/>
        <v>7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1585</v>
      </c>
      <c r="H283" s="9" t="s">
        <v>126</v>
      </c>
      <c r="I283" s="9" t="s">
        <v>1510</v>
      </c>
      <c r="J283" s="3" t="s">
        <v>1685</v>
      </c>
      <c r="K283" s="13" t="s">
        <v>1586</v>
      </c>
      <c r="L283" s="14" t="s">
        <v>1587</v>
      </c>
      <c r="M283" s="17">
        <f t="shared" si="11"/>
        <v>1.5312500000000007E-2</v>
      </c>
      <c r="N283">
        <f t="shared" si="12"/>
        <v>6</v>
      </c>
    </row>
    <row r="284" spans="1:14" x14ac:dyDescent="0.25">
      <c r="A284" s="11"/>
      <c r="B284" s="12"/>
      <c r="C284" s="9" t="s">
        <v>946</v>
      </c>
      <c r="D284" s="9" t="s">
        <v>947</v>
      </c>
      <c r="E284" s="9" t="s">
        <v>947</v>
      </c>
      <c r="F284" s="9" t="s">
        <v>15</v>
      </c>
      <c r="G284" s="9" t="s">
        <v>948</v>
      </c>
      <c r="H284" s="9" t="s">
        <v>126</v>
      </c>
      <c r="I284" s="9" t="s">
        <v>840</v>
      </c>
      <c r="J284" s="3" t="s">
        <v>1685</v>
      </c>
      <c r="K284" s="13" t="s">
        <v>949</v>
      </c>
      <c r="L284" s="14" t="s">
        <v>950</v>
      </c>
      <c r="M284" s="17">
        <f t="shared" si="11"/>
        <v>1.7800925925925914E-2</v>
      </c>
      <c r="N284">
        <f t="shared" si="12"/>
        <v>6</v>
      </c>
    </row>
    <row r="285" spans="1:14" x14ac:dyDescent="0.25">
      <c r="A285" s="11"/>
      <c r="B285" s="12"/>
      <c r="C285" s="9" t="s">
        <v>951</v>
      </c>
      <c r="D285" s="9" t="s">
        <v>952</v>
      </c>
      <c r="E285" s="9" t="s">
        <v>952</v>
      </c>
      <c r="F285" s="9" t="s">
        <v>15</v>
      </c>
      <c r="G285" s="10" t="s">
        <v>12</v>
      </c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12"/>
      <c r="F286" s="12"/>
      <c r="G286" s="9" t="s">
        <v>953</v>
      </c>
      <c r="H286" s="9" t="s">
        <v>164</v>
      </c>
      <c r="I286" s="9" t="s">
        <v>840</v>
      </c>
      <c r="J286" s="3" t="s">
        <v>1685</v>
      </c>
      <c r="K286" s="13" t="s">
        <v>954</v>
      </c>
      <c r="L286" s="14" t="s">
        <v>955</v>
      </c>
      <c r="M286" s="17">
        <f t="shared" si="11"/>
        <v>2.0046296296296173E-2</v>
      </c>
      <c r="N286">
        <f t="shared" si="12"/>
        <v>15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1324</v>
      </c>
      <c r="H287" s="9" t="s">
        <v>164</v>
      </c>
      <c r="I287" s="9" t="s">
        <v>1179</v>
      </c>
      <c r="J287" s="3" t="s">
        <v>1685</v>
      </c>
      <c r="K287" s="13" t="s">
        <v>1325</v>
      </c>
      <c r="L287" s="14" t="s">
        <v>1326</v>
      </c>
      <c r="M287" s="17">
        <f t="shared" si="11"/>
        <v>1.9999999999999962E-2</v>
      </c>
      <c r="N287">
        <f t="shared" si="12"/>
        <v>11</v>
      </c>
    </row>
    <row r="288" spans="1:14" x14ac:dyDescent="0.25">
      <c r="A288" s="3" t="s">
        <v>234</v>
      </c>
      <c r="B288" s="9" t="s">
        <v>235</v>
      </c>
      <c r="C288" s="10" t="s">
        <v>12</v>
      </c>
      <c r="D288" s="5"/>
      <c r="E288" s="5"/>
      <c r="F288" s="5"/>
      <c r="G288" s="5"/>
      <c r="H288" s="5"/>
      <c r="I288" s="5"/>
      <c r="J288" s="6"/>
      <c r="K288" s="7"/>
      <c r="L288" s="8"/>
    </row>
    <row r="289" spans="1:14" x14ac:dyDescent="0.25">
      <c r="A289" s="11"/>
      <c r="B289" s="12"/>
      <c r="C289" s="9" t="s">
        <v>236</v>
      </c>
      <c r="D289" s="9" t="s">
        <v>237</v>
      </c>
      <c r="E289" s="9" t="s">
        <v>237</v>
      </c>
      <c r="F289" s="9" t="s">
        <v>15</v>
      </c>
      <c r="G289" s="10" t="s">
        <v>12</v>
      </c>
      <c r="H289" s="5"/>
      <c r="I289" s="5"/>
      <c r="J289" s="6"/>
      <c r="K289" s="7"/>
      <c r="L289" s="8"/>
    </row>
    <row r="290" spans="1:14" x14ac:dyDescent="0.25">
      <c r="A290" s="11"/>
      <c r="B290" s="12"/>
      <c r="C290" s="12"/>
      <c r="D290" s="12"/>
      <c r="E290" s="12"/>
      <c r="F290" s="12"/>
      <c r="G290" s="9" t="s">
        <v>238</v>
      </c>
      <c r="H290" s="9" t="s">
        <v>126</v>
      </c>
      <c r="I290" s="9" t="s">
        <v>18</v>
      </c>
      <c r="J290" s="3" t="s">
        <v>1685</v>
      </c>
      <c r="K290" s="13" t="s">
        <v>239</v>
      </c>
      <c r="L290" s="14" t="s">
        <v>240</v>
      </c>
      <c r="M290" s="17">
        <f t="shared" si="11"/>
        <v>1.6053240740740715E-2</v>
      </c>
      <c r="N290">
        <f t="shared" si="12"/>
        <v>5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241</v>
      </c>
      <c r="H291" s="9" t="s">
        <v>126</v>
      </c>
      <c r="I291" s="9" t="s">
        <v>18</v>
      </c>
      <c r="J291" s="3" t="s">
        <v>1685</v>
      </c>
      <c r="K291" s="13" t="s">
        <v>242</v>
      </c>
      <c r="L291" s="14" t="s">
        <v>243</v>
      </c>
      <c r="M291" s="17">
        <f t="shared" si="11"/>
        <v>1.2835648148148082E-2</v>
      </c>
      <c r="N291">
        <f t="shared" si="12"/>
        <v>16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571</v>
      </c>
      <c r="H292" s="9" t="s">
        <v>126</v>
      </c>
      <c r="I292" s="9" t="s">
        <v>424</v>
      </c>
      <c r="J292" s="3" t="s">
        <v>1685</v>
      </c>
      <c r="K292" s="13" t="s">
        <v>572</v>
      </c>
      <c r="L292" s="14" t="s">
        <v>573</v>
      </c>
      <c r="M292" s="17">
        <f t="shared" si="11"/>
        <v>2.5763888888888892E-2</v>
      </c>
      <c r="N292">
        <f t="shared" si="12"/>
        <v>5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574</v>
      </c>
      <c r="H293" s="9" t="s">
        <v>126</v>
      </c>
      <c r="I293" s="9" t="s">
        <v>424</v>
      </c>
      <c r="J293" s="3" t="s">
        <v>1685</v>
      </c>
      <c r="K293" s="13" t="s">
        <v>575</v>
      </c>
      <c r="L293" s="14" t="s">
        <v>576</v>
      </c>
      <c r="M293" s="17">
        <f t="shared" si="11"/>
        <v>3.2708333333333311E-2</v>
      </c>
      <c r="N293">
        <f t="shared" si="12"/>
        <v>5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577</v>
      </c>
      <c r="H294" s="9" t="s">
        <v>126</v>
      </c>
      <c r="I294" s="9" t="s">
        <v>424</v>
      </c>
      <c r="J294" s="3" t="s">
        <v>1685</v>
      </c>
      <c r="K294" s="13" t="s">
        <v>578</v>
      </c>
      <c r="L294" s="14" t="s">
        <v>579</v>
      </c>
      <c r="M294" s="17">
        <f t="shared" si="11"/>
        <v>2.0069444444444418E-2</v>
      </c>
      <c r="N294">
        <f t="shared" si="12"/>
        <v>5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580</v>
      </c>
      <c r="H295" s="9" t="s">
        <v>126</v>
      </c>
      <c r="I295" s="9" t="s">
        <v>424</v>
      </c>
      <c r="J295" s="3" t="s">
        <v>1685</v>
      </c>
      <c r="K295" s="13" t="s">
        <v>581</v>
      </c>
      <c r="L295" s="14" t="s">
        <v>582</v>
      </c>
      <c r="M295" s="17">
        <f t="shared" si="11"/>
        <v>1.6076388888888848E-2</v>
      </c>
      <c r="N295">
        <f t="shared" si="12"/>
        <v>7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583</v>
      </c>
      <c r="H296" s="9" t="s">
        <v>126</v>
      </c>
      <c r="I296" s="9" t="s">
        <v>424</v>
      </c>
      <c r="J296" s="3" t="s">
        <v>1685</v>
      </c>
      <c r="K296" s="13" t="s">
        <v>584</v>
      </c>
      <c r="L296" s="14" t="s">
        <v>585</v>
      </c>
      <c r="M296" s="17">
        <f t="shared" si="11"/>
        <v>1.3124999999999998E-2</v>
      </c>
      <c r="N296">
        <f t="shared" si="12"/>
        <v>8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586</v>
      </c>
      <c r="H297" s="9" t="s">
        <v>126</v>
      </c>
      <c r="I297" s="9" t="s">
        <v>424</v>
      </c>
      <c r="J297" s="3" t="s">
        <v>1685</v>
      </c>
      <c r="K297" s="13" t="s">
        <v>587</v>
      </c>
      <c r="L297" s="14" t="s">
        <v>588</v>
      </c>
      <c r="M297" s="17">
        <f t="shared" si="11"/>
        <v>1.2280092592592551E-2</v>
      </c>
      <c r="N297">
        <f t="shared" si="12"/>
        <v>8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589</v>
      </c>
      <c r="H298" s="9" t="s">
        <v>126</v>
      </c>
      <c r="I298" s="9" t="s">
        <v>424</v>
      </c>
      <c r="J298" s="3" t="s">
        <v>1685</v>
      </c>
      <c r="K298" s="13" t="s">
        <v>590</v>
      </c>
      <c r="L298" s="14" t="s">
        <v>591</v>
      </c>
      <c r="M298" s="17">
        <f t="shared" si="11"/>
        <v>2.8078703703703634E-2</v>
      </c>
      <c r="N298">
        <f t="shared" si="12"/>
        <v>10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592</v>
      </c>
      <c r="H299" s="9" t="s">
        <v>126</v>
      </c>
      <c r="I299" s="9" t="s">
        <v>424</v>
      </c>
      <c r="J299" s="3" t="s">
        <v>1685</v>
      </c>
      <c r="K299" s="13" t="s">
        <v>593</v>
      </c>
      <c r="L299" s="14" t="s">
        <v>594</v>
      </c>
      <c r="M299" s="17">
        <f t="shared" si="11"/>
        <v>1.2511574074074105E-2</v>
      </c>
      <c r="N299">
        <f t="shared" si="12"/>
        <v>13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595</v>
      </c>
      <c r="H300" s="9" t="s">
        <v>126</v>
      </c>
      <c r="I300" s="9" t="s">
        <v>424</v>
      </c>
      <c r="J300" s="3" t="s">
        <v>1685</v>
      </c>
      <c r="K300" s="13" t="s">
        <v>596</v>
      </c>
      <c r="L300" s="14" t="s">
        <v>597</v>
      </c>
      <c r="M300" s="17">
        <f t="shared" si="11"/>
        <v>2.4120370370370292E-2</v>
      </c>
      <c r="N300">
        <f t="shared" si="12"/>
        <v>17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956</v>
      </c>
      <c r="H301" s="9" t="s">
        <v>126</v>
      </c>
      <c r="I301" s="9" t="s">
        <v>840</v>
      </c>
      <c r="J301" s="3" t="s">
        <v>1685</v>
      </c>
      <c r="K301" s="13" t="s">
        <v>957</v>
      </c>
      <c r="L301" s="14" t="s">
        <v>958</v>
      </c>
      <c r="M301" s="17">
        <f t="shared" si="11"/>
        <v>1.3553240740740741E-2</v>
      </c>
      <c r="N301">
        <f t="shared" si="12"/>
        <v>5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959</v>
      </c>
      <c r="H302" s="9" t="s">
        <v>126</v>
      </c>
      <c r="I302" s="9" t="s">
        <v>840</v>
      </c>
      <c r="J302" s="3" t="s">
        <v>1685</v>
      </c>
      <c r="K302" s="13" t="s">
        <v>960</v>
      </c>
      <c r="L302" s="14" t="s">
        <v>961</v>
      </c>
      <c r="M302" s="17">
        <f t="shared" si="11"/>
        <v>1.6435185185185219E-2</v>
      </c>
      <c r="N302">
        <f t="shared" si="12"/>
        <v>8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962</v>
      </c>
      <c r="H303" s="9" t="s">
        <v>126</v>
      </c>
      <c r="I303" s="9" t="s">
        <v>840</v>
      </c>
      <c r="J303" s="3" t="s">
        <v>1685</v>
      </c>
      <c r="K303" s="13" t="s">
        <v>963</v>
      </c>
      <c r="L303" s="14" t="s">
        <v>964</v>
      </c>
      <c r="M303" s="17">
        <f t="shared" si="11"/>
        <v>3.2488425925925934E-2</v>
      </c>
      <c r="N303">
        <f t="shared" si="12"/>
        <v>13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965</v>
      </c>
      <c r="H304" s="9" t="s">
        <v>126</v>
      </c>
      <c r="I304" s="9" t="s">
        <v>840</v>
      </c>
      <c r="J304" s="3" t="s">
        <v>1685</v>
      </c>
      <c r="K304" s="13" t="s">
        <v>966</v>
      </c>
      <c r="L304" s="14" t="s">
        <v>967</v>
      </c>
      <c r="M304" s="17">
        <f t="shared" si="11"/>
        <v>1.3877314814814912E-2</v>
      </c>
      <c r="N304">
        <f t="shared" si="12"/>
        <v>17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1327</v>
      </c>
      <c r="H305" s="9" t="s">
        <v>126</v>
      </c>
      <c r="I305" s="9" t="s">
        <v>1179</v>
      </c>
      <c r="J305" s="3" t="s">
        <v>1685</v>
      </c>
      <c r="K305" s="13" t="s">
        <v>1328</v>
      </c>
      <c r="L305" s="14" t="s">
        <v>1329</v>
      </c>
      <c r="M305" s="17">
        <f t="shared" si="11"/>
        <v>1.4178240740740755E-2</v>
      </c>
      <c r="N305">
        <f t="shared" si="12"/>
        <v>4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1330</v>
      </c>
      <c r="H306" s="9" t="s">
        <v>126</v>
      </c>
      <c r="I306" s="9" t="s">
        <v>1179</v>
      </c>
      <c r="J306" s="3" t="s">
        <v>1685</v>
      </c>
      <c r="K306" s="13" t="s">
        <v>1331</v>
      </c>
      <c r="L306" s="14" t="s">
        <v>1332</v>
      </c>
      <c r="M306" s="17">
        <f t="shared" si="11"/>
        <v>1.3900462962962962E-2</v>
      </c>
      <c r="N306">
        <f t="shared" si="12"/>
        <v>5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1333</v>
      </c>
      <c r="H307" s="9" t="s">
        <v>126</v>
      </c>
      <c r="I307" s="9" t="s">
        <v>1179</v>
      </c>
      <c r="J307" s="3" t="s">
        <v>1685</v>
      </c>
      <c r="K307" s="13" t="s">
        <v>1334</v>
      </c>
      <c r="L307" s="14" t="s">
        <v>1335</v>
      </c>
      <c r="M307" s="17">
        <f t="shared" si="11"/>
        <v>1.2245370370370434E-2</v>
      </c>
      <c r="N307">
        <f t="shared" si="12"/>
        <v>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1336</v>
      </c>
      <c r="H308" s="9" t="s">
        <v>126</v>
      </c>
      <c r="I308" s="9" t="s">
        <v>1179</v>
      </c>
      <c r="J308" s="3" t="s">
        <v>1685</v>
      </c>
      <c r="K308" s="13" t="s">
        <v>1020</v>
      </c>
      <c r="L308" s="14" t="s">
        <v>1337</v>
      </c>
      <c r="M308" s="17">
        <f t="shared" si="11"/>
        <v>2.0196759259259234E-2</v>
      </c>
      <c r="N308">
        <f t="shared" si="12"/>
        <v>10</v>
      </c>
    </row>
    <row r="309" spans="1:14" x14ac:dyDescent="0.25">
      <c r="A309" s="11"/>
      <c r="B309" s="12"/>
      <c r="C309" s="9" t="s">
        <v>123</v>
      </c>
      <c r="D309" s="9" t="s">
        <v>124</v>
      </c>
      <c r="E309" s="9" t="s">
        <v>124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244</v>
      </c>
      <c r="H310" s="9" t="s">
        <v>126</v>
      </c>
      <c r="I310" s="9" t="s">
        <v>18</v>
      </c>
      <c r="J310" s="3" t="s">
        <v>1685</v>
      </c>
      <c r="K310" s="13" t="s">
        <v>245</v>
      </c>
      <c r="L310" s="14" t="s">
        <v>246</v>
      </c>
      <c r="M310" s="17">
        <f t="shared" si="11"/>
        <v>1.157407407407407E-2</v>
      </c>
      <c r="N310">
        <f t="shared" si="12"/>
        <v>4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247</v>
      </c>
      <c r="H311" s="9" t="s">
        <v>126</v>
      </c>
      <c r="I311" s="9" t="s">
        <v>18</v>
      </c>
      <c r="J311" s="3" t="s">
        <v>1685</v>
      </c>
      <c r="K311" s="13" t="s">
        <v>248</v>
      </c>
      <c r="L311" s="14" t="s">
        <v>249</v>
      </c>
      <c r="M311" s="17">
        <f t="shared" si="11"/>
        <v>1.2870370370370365E-2</v>
      </c>
      <c r="N311">
        <f t="shared" si="12"/>
        <v>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250</v>
      </c>
      <c r="H312" s="9" t="s">
        <v>126</v>
      </c>
      <c r="I312" s="9" t="s">
        <v>18</v>
      </c>
      <c r="J312" s="3" t="s">
        <v>1685</v>
      </c>
      <c r="K312" s="13" t="s">
        <v>251</v>
      </c>
      <c r="L312" s="14" t="s">
        <v>252</v>
      </c>
      <c r="M312" s="17">
        <f t="shared" si="11"/>
        <v>1.1539351851851842E-2</v>
      </c>
      <c r="N312">
        <f t="shared" si="12"/>
        <v>8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253</v>
      </c>
      <c r="H313" s="9" t="s">
        <v>126</v>
      </c>
      <c r="I313" s="9" t="s">
        <v>18</v>
      </c>
      <c r="J313" s="3" t="s">
        <v>1685</v>
      </c>
      <c r="K313" s="13" t="s">
        <v>254</v>
      </c>
      <c r="L313" s="14" t="s">
        <v>255</v>
      </c>
      <c r="M313" s="17">
        <f t="shared" si="11"/>
        <v>1.2905092592592593E-2</v>
      </c>
      <c r="N313">
        <f t="shared" si="12"/>
        <v>9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256</v>
      </c>
      <c r="H314" s="9" t="s">
        <v>126</v>
      </c>
      <c r="I314" s="9" t="s">
        <v>18</v>
      </c>
      <c r="J314" s="3" t="s">
        <v>1685</v>
      </c>
      <c r="K314" s="13" t="s">
        <v>257</v>
      </c>
      <c r="L314" s="14" t="s">
        <v>258</v>
      </c>
      <c r="M314" s="17">
        <f t="shared" si="11"/>
        <v>1.3078703703703676E-2</v>
      </c>
      <c r="N314">
        <f t="shared" si="12"/>
        <v>11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259</v>
      </c>
      <c r="H315" s="9" t="s">
        <v>126</v>
      </c>
      <c r="I315" s="9" t="s">
        <v>18</v>
      </c>
      <c r="J315" s="3" t="s">
        <v>1685</v>
      </c>
      <c r="K315" s="13" t="s">
        <v>260</v>
      </c>
      <c r="L315" s="14" t="s">
        <v>261</v>
      </c>
      <c r="M315" s="17">
        <f t="shared" si="11"/>
        <v>1.5405092592592595E-2</v>
      </c>
      <c r="N315">
        <f t="shared" si="12"/>
        <v>12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262</v>
      </c>
      <c r="H316" s="9" t="s">
        <v>126</v>
      </c>
      <c r="I316" s="9" t="s">
        <v>18</v>
      </c>
      <c r="J316" s="3" t="s">
        <v>1685</v>
      </c>
      <c r="K316" s="13" t="s">
        <v>263</v>
      </c>
      <c r="L316" s="14" t="s">
        <v>264</v>
      </c>
      <c r="M316" s="17">
        <f t="shared" si="11"/>
        <v>1.4953703703703747E-2</v>
      </c>
      <c r="N316">
        <f t="shared" si="12"/>
        <v>15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265</v>
      </c>
      <c r="H317" s="9" t="s">
        <v>126</v>
      </c>
      <c r="I317" s="9" t="s">
        <v>18</v>
      </c>
      <c r="J317" s="3" t="s">
        <v>1685</v>
      </c>
      <c r="K317" s="13" t="s">
        <v>266</v>
      </c>
      <c r="L317" s="14" t="s">
        <v>267</v>
      </c>
      <c r="M317" s="17">
        <f t="shared" si="11"/>
        <v>1.2824074074074154E-2</v>
      </c>
      <c r="N317">
        <f t="shared" si="12"/>
        <v>18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268</v>
      </c>
      <c r="H318" s="9" t="s">
        <v>126</v>
      </c>
      <c r="I318" s="9" t="s">
        <v>18</v>
      </c>
      <c r="J318" s="3" t="s">
        <v>1685</v>
      </c>
      <c r="K318" s="13" t="s">
        <v>269</v>
      </c>
      <c r="L318" s="14" t="s">
        <v>270</v>
      </c>
      <c r="M318" s="17">
        <f t="shared" si="11"/>
        <v>1.3587962962962941E-2</v>
      </c>
      <c r="N318">
        <f t="shared" si="12"/>
        <v>20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598</v>
      </c>
      <c r="H319" s="9" t="s">
        <v>126</v>
      </c>
      <c r="I319" s="9" t="s">
        <v>424</v>
      </c>
      <c r="J319" s="3" t="s">
        <v>1685</v>
      </c>
      <c r="K319" s="13" t="s">
        <v>599</v>
      </c>
      <c r="L319" s="14" t="s">
        <v>600</v>
      </c>
      <c r="M319" s="17">
        <f t="shared" si="11"/>
        <v>1.2870370370370365E-2</v>
      </c>
      <c r="N319">
        <f t="shared" si="12"/>
        <v>4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601</v>
      </c>
      <c r="H320" s="9" t="s">
        <v>126</v>
      </c>
      <c r="I320" s="9" t="s">
        <v>424</v>
      </c>
      <c r="J320" s="3" t="s">
        <v>1685</v>
      </c>
      <c r="K320" s="13" t="s">
        <v>602</v>
      </c>
      <c r="L320" s="14" t="s">
        <v>603</v>
      </c>
      <c r="M320" s="17">
        <f t="shared" si="11"/>
        <v>1.418981481481485E-2</v>
      </c>
      <c r="N320">
        <f t="shared" si="12"/>
        <v>6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604</v>
      </c>
      <c r="H321" s="9" t="s">
        <v>126</v>
      </c>
      <c r="I321" s="9" t="s">
        <v>424</v>
      </c>
      <c r="J321" s="3" t="s">
        <v>1685</v>
      </c>
      <c r="K321" s="13" t="s">
        <v>605</v>
      </c>
      <c r="L321" s="14" t="s">
        <v>606</v>
      </c>
      <c r="M321" s="17">
        <f t="shared" si="11"/>
        <v>1.5567129629629639E-2</v>
      </c>
      <c r="N321">
        <f t="shared" si="12"/>
        <v>9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607</v>
      </c>
      <c r="H322" s="9" t="s">
        <v>126</v>
      </c>
      <c r="I322" s="9" t="s">
        <v>424</v>
      </c>
      <c r="J322" s="3" t="s">
        <v>1685</v>
      </c>
      <c r="K322" s="13" t="s">
        <v>608</v>
      </c>
      <c r="L322" s="14" t="s">
        <v>609</v>
      </c>
      <c r="M322" s="17">
        <f t="shared" si="11"/>
        <v>1.5763888888888911E-2</v>
      </c>
      <c r="N322">
        <f t="shared" si="12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610</v>
      </c>
      <c r="H323" s="9" t="s">
        <v>126</v>
      </c>
      <c r="I323" s="9" t="s">
        <v>424</v>
      </c>
      <c r="J323" s="3" t="s">
        <v>1685</v>
      </c>
      <c r="K323" s="13" t="s">
        <v>611</v>
      </c>
      <c r="L323" s="14" t="s">
        <v>612</v>
      </c>
      <c r="M323" s="17">
        <f t="shared" ref="M323:M386" si="13">L323-K323</f>
        <v>1.7372685185185199E-2</v>
      </c>
      <c r="N323">
        <f t="shared" ref="N323:N386" si="14">HOUR(K323)</f>
        <v>12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613</v>
      </c>
      <c r="H324" s="9" t="s">
        <v>126</v>
      </c>
      <c r="I324" s="9" t="s">
        <v>424</v>
      </c>
      <c r="J324" s="3" t="s">
        <v>1685</v>
      </c>
      <c r="K324" s="13" t="s">
        <v>614</v>
      </c>
      <c r="L324" s="14" t="s">
        <v>615</v>
      </c>
      <c r="M324" s="17">
        <f t="shared" si="13"/>
        <v>1.8194444444444402E-2</v>
      </c>
      <c r="N324">
        <f t="shared" si="14"/>
        <v>13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616</v>
      </c>
      <c r="H325" s="9" t="s">
        <v>126</v>
      </c>
      <c r="I325" s="9" t="s">
        <v>424</v>
      </c>
      <c r="J325" s="3" t="s">
        <v>1685</v>
      </c>
      <c r="K325" s="13" t="s">
        <v>617</v>
      </c>
      <c r="L325" s="14" t="s">
        <v>618</v>
      </c>
      <c r="M325" s="17">
        <f t="shared" si="13"/>
        <v>1.8298611111111196E-2</v>
      </c>
      <c r="N325">
        <f t="shared" si="14"/>
        <v>15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619</v>
      </c>
      <c r="H326" s="9" t="s">
        <v>126</v>
      </c>
      <c r="I326" s="9" t="s">
        <v>424</v>
      </c>
      <c r="J326" s="3" t="s">
        <v>1685</v>
      </c>
      <c r="K326" s="13" t="s">
        <v>620</v>
      </c>
      <c r="L326" s="14" t="s">
        <v>621</v>
      </c>
      <c r="M326" s="17">
        <f t="shared" si="13"/>
        <v>1.4537037037036904E-2</v>
      </c>
      <c r="N326">
        <f t="shared" si="14"/>
        <v>18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622</v>
      </c>
      <c r="H327" s="9" t="s">
        <v>126</v>
      </c>
      <c r="I327" s="9" t="s">
        <v>424</v>
      </c>
      <c r="J327" s="3" t="s">
        <v>1685</v>
      </c>
      <c r="K327" s="13" t="s">
        <v>623</v>
      </c>
      <c r="L327" s="14" t="s">
        <v>624</v>
      </c>
      <c r="M327" s="17">
        <f t="shared" si="13"/>
        <v>1.7696759259259287E-2</v>
      </c>
      <c r="N327">
        <f t="shared" si="14"/>
        <v>20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625</v>
      </c>
      <c r="H328" s="9" t="s">
        <v>126</v>
      </c>
      <c r="I328" s="9" t="s">
        <v>424</v>
      </c>
      <c r="J328" s="3" t="s">
        <v>1685</v>
      </c>
      <c r="K328" s="13" t="s">
        <v>626</v>
      </c>
      <c r="L328" s="14" t="s">
        <v>627</v>
      </c>
      <c r="M328" s="17">
        <f t="shared" si="13"/>
        <v>2.0011574074074168E-2</v>
      </c>
      <c r="N328">
        <f t="shared" si="14"/>
        <v>17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628</v>
      </c>
      <c r="H329" s="9" t="s">
        <v>126</v>
      </c>
      <c r="I329" s="9" t="s">
        <v>424</v>
      </c>
      <c r="J329" s="3" t="s">
        <v>1685</v>
      </c>
      <c r="K329" s="13" t="s">
        <v>629</v>
      </c>
      <c r="L329" s="14" t="s">
        <v>630</v>
      </c>
      <c r="M329" s="17">
        <f t="shared" si="13"/>
        <v>1.4212962962962927E-2</v>
      </c>
      <c r="N329">
        <f t="shared" si="14"/>
        <v>20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631</v>
      </c>
      <c r="H330" s="9" t="s">
        <v>126</v>
      </c>
      <c r="I330" s="9" t="s">
        <v>424</v>
      </c>
      <c r="J330" s="3" t="s">
        <v>1685</v>
      </c>
      <c r="K330" s="13" t="s">
        <v>632</v>
      </c>
      <c r="L330" s="14" t="s">
        <v>633</v>
      </c>
      <c r="M330" s="17">
        <f t="shared" si="13"/>
        <v>1.4872685185185142E-2</v>
      </c>
      <c r="N330">
        <f t="shared" si="14"/>
        <v>22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968</v>
      </c>
      <c r="H331" s="9" t="s">
        <v>126</v>
      </c>
      <c r="I331" s="9" t="s">
        <v>840</v>
      </c>
      <c r="J331" s="3" t="s">
        <v>1685</v>
      </c>
      <c r="K331" s="13" t="s">
        <v>969</v>
      </c>
      <c r="L331" s="14" t="s">
        <v>970</v>
      </c>
      <c r="M331" s="17">
        <f t="shared" si="13"/>
        <v>1.273148148148151E-2</v>
      </c>
      <c r="N331">
        <f t="shared" si="14"/>
        <v>4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971</v>
      </c>
      <c r="H332" s="9" t="s">
        <v>126</v>
      </c>
      <c r="I332" s="9" t="s">
        <v>840</v>
      </c>
      <c r="J332" s="3" t="s">
        <v>1685</v>
      </c>
      <c r="K332" s="13" t="s">
        <v>972</v>
      </c>
      <c r="L332" s="14" t="s">
        <v>973</v>
      </c>
      <c r="M332" s="17">
        <f t="shared" si="13"/>
        <v>1.5300925925925912E-2</v>
      </c>
      <c r="N332">
        <f t="shared" si="14"/>
        <v>6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974</v>
      </c>
      <c r="H333" s="9" t="s">
        <v>126</v>
      </c>
      <c r="I333" s="9" t="s">
        <v>840</v>
      </c>
      <c r="J333" s="3" t="s">
        <v>1685</v>
      </c>
      <c r="K333" s="13" t="s">
        <v>975</v>
      </c>
      <c r="L333" s="14" t="s">
        <v>976</v>
      </c>
      <c r="M333" s="17">
        <f t="shared" si="13"/>
        <v>1.7175925925925872E-2</v>
      </c>
      <c r="N333">
        <f t="shared" si="14"/>
        <v>9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977</v>
      </c>
      <c r="H334" s="9" t="s">
        <v>126</v>
      </c>
      <c r="I334" s="9" t="s">
        <v>840</v>
      </c>
      <c r="J334" s="3" t="s">
        <v>1685</v>
      </c>
      <c r="K334" s="13" t="s">
        <v>978</v>
      </c>
      <c r="L334" s="14" t="s">
        <v>979</v>
      </c>
      <c r="M334" s="17">
        <f t="shared" si="13"/>
        <v>1.3148148148148187E-2</v>
      </c>
      <c r="N334">
        <f t="shared" si="14"/>
        <v>11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980</v>
      </c>
      <c r="H335" s="9" t="s">
        <v>126</v>
      </c>
      <c r="I335" s="9" t="s">
        <v>840</v>
      </c>
      <c r="J335" s="3" t="s">
        <v>1685</v>
      </c>
      <c r="K335" s="13" t="s">
        <v>981</v>
      </c>
      <c r="L335" s="14" t="s">
        <v>982</v>
      </c>
      <c r="M335" s="17">
        <f t="shared" si="13"/>
        <v>1.3078703703703676E-2</v>
      </c>
      <c r="N335">
        <f t="shared" si="14"/>
        <v>15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983</v>
      </c>
      <c r="H336" s="9" t="s">
        <v>126</v>
      </c>
      <c r="I336" s="9" t="s">
        <v>840</v>
      </c>
      <c r="J336" s="3" t="s">
        <v>1685</v>
      </c>
      <c r="K336" s="13" t="s">
        <v>984</v>
      </c>
      <c r="L336" s="14" t="s">
        <v>985</v>
      </c>
      <c r="M336" s="17">
        <f t="shared" si="13"/>
        <v>1.2384259259259234E-2</v>
      </c>
      <c r="N336">
        <f t="shared" si="14"/>
        <v>17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986</v>
      </c>
      <c r="H337" s="9" t="s">
        <v>126</v>
      </c>
      <c r="I337" s="9" t="s">
        <v>840</v>
      </c>
      <c r="J337" s="3" t="s">
        <v>1685</v>
      </c>
      <c r="K337" s="13" t="s">
        <v>987</v>
      </c>
      <c r="L337" s="14" t="s">
        <v>988</v>
      </c>
      <c r="M337" s="17">
        <f t="shared" si="13"/>
        <v>1.4178240740740811E-2</v>
      </c>
      <c r="N337">
        <f t="shared" si="14"/>
        <v>20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1338</v>
      </c>
      <c r="H338" s="9" t="s">
        <v>126</v>
      </c>
      <c r="I338" s="9" t="s">
        <v>1179</v>
      </c>
      <c r="J338" s="3" t="s">
        <v>1685</v>
      </c>
      <c r="K338" s="13" t="s">
        <v>1339</v>
      </c>
      <c r="L338" s="14" t="s">
        <v>1340</v>
      </c>
      <c r="M338" s="17">
        <f t="shared" si="13"/>
        <v>1.4166666666666661E-2</v>
      </c>
      <c r="N338">
        <f t="shared" si="14"/>
        <v>4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1341</v>
      </c>
      <c r="H339" s="9" t="s">
        <v>126</v>
      </c>
      <c r="I339" s="9" t="s">
        <v>1179</v>
      </c>
      <c r="J339" s="3" t="s">
        <v>1685</v>
      </c>
      <c r="K339" s="13" t="s">
        <v>1342</v>
      </c>
      <c r="L339" s="14" t="s">
        <v>1343</v>
      </c>
      <c r="M339" s="17">
        <f t="shared" si="13"/>
        <v>1.5266203703703685E-2</v>
      </c>
      <c r="N339">
        <f t="shared" si="14"/>
        <v>6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1344</v>
      </c>
      <c r="H340" s="9" t="s">
        <v>126</v>
      </c>
      <c r="I340" s="9" t="s">
        <v>1179</v>
      </c>
      <c r="J340" s="3" t="s">
        <v>1685</v>
      </c>
      <c r="K340" s="13" t="s">
        <v>1345</v>
      </c>
      <c r="L340" s="14" t="s">
        <v>1346</v>
      </c>
      <c r="M340" s="17">
        <f t="shared" si="13"/>
        <v>1.4155092592592622E-2</v>
      </c>
      <c r="N340">
        <f t="shared" si="14"/>
        <v>10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1347</v>
      </c>
      <c r="H341" s="9" t="s">
        <v>126</v>
      </c>
      <c r="I341" s="9" t="s">
        <v>1179</v>
      </c>
      <c r="J341" s="3" t="s">
        <v>1685</v>
      </c>
      <c r="K341" s="13" t="s">
        <v>1348</v>
      </c>
      <c r="L341" s="14" t="s">
        <v>1349</v>
      </c>
      <c r="M341" s="17">
        <f t="shared" si="13"/>
        <v>1.3576388888888902E-2</v>
      </c>
      <c r="N341">
        <f t="shared" si="14"/>
        <v>12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1675</v>
      </c>
      <c r="H342" s="9" t="s">
        <v>126</v>
      </c>
      <c r="I342" s="9" t="s">
        <v>1666</v>
      </c>
      <c r="J342" s="3" t="s">
        <v>1685</v>
      </c>
      <c r="K342" s="13" t="s">
        <v>1676</v>
      </c>
      <c r="L342" s="14" t="s">
        <v>1677</v>
      </c>
      <c r="M342" s="17">
        <f t="shared" si="13"/>
        <v>1.3923611111111067E-2</v>
      </c>
      <c r="N342">
        <f t="shared" si="14"/>
        <v>9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1678</v>
      </c>
      <c r="H343" s="9" t="s">
        <v>126</v>
      </c>
      <c r="I343" s="9" t="s">
        <v>1666</v>
      </c>
      <c r="J343" s="3" t="s">
        <v>1685</v>
      </c>
      <c r="K343" s="13" t="s">
        <v>1679</v>
      </c>
      <c r="L343" s="14" t="s">
        <v>1680</v>
      </c>
      <c r="M343" s="17">
        <f t="shared" si="13"/>
        <v>1.3668981481481435E-2</v>
      </c>
      <c r="N343">
        <f t="shared" si="14"/>
        <v>12</v>
      </c>
    </row>
    <row r="344" spans="1:14" x14ac:dyDescent="0.25">
      <c r="A344" s="11"/>
      <c r="B344" s="12"/>
      <c r="C344" s="9" t="s">
        <v>170</v>
      </c>
      <c r="D344" s="9" t="s">
        <v>171</v>
      </c>
      <c r="E344" s="9" t="s">
        <v>171</v>
      </c>
      <c r="F344" s="9" t="s">
        <v>15</v>
      </c>
      <c r="G344" s="10" t="s">
        <v>12</v>
      </c>
      <c r="H344" s="5"/>
      <c r="I344" s="5"/>
      <c r="J344" s="6"/>
      <c r="K344" s="7"/>
      <c r="L344" s="8"/>
    </row>
    <row r="345" spans="1:14" x14ac:dyDescent="0.25">
      <c r="A345" s="11"/>
      <c r="B345" s="12"/>
      <c r="C345" s="12"/>
      <c r="D345" s="12"/>
      <c r="E345" s="12"/>
      <c r="F345" s="12"/>
      <c r="G345" s="9" t="s">
        <v>271</v>
      </c>
      <c r="H345" s="9" t="s">
        <v>126</v>
      </c>
      <c r="I345" s="9" t="s">
        <v>18</v>
      </c>
      <c r="J345" s="3" t="s">
        <v>1685</v>
      </c>
      <c r="K345" s="13" t="s">
        <v>272</v>
      </c>
      <c r="L345" s="14" t="s">
        <v>273</v>
      </c>
      <c r="M345" s="17">
        <f t="shared" si="13"/>
        <v>1.2060185185185174E-2</v>
      </c>
      <c r="N345">
        <f t="shared" si="14"/>
        <v>4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274</v>
      </c>
      <c r="H346" s="9" t="s">
        <v>126</v>
      </c>
      <c r="I346" s="9" t="s">
        <v>18</v>
      </c>
      <c r="J346" s="3" t="s">
        <v>1685</v>
      </c>
      <c r="K346" s="13" t="s">
        <v>275</v>
      </c>
      <c r="L346" s="14" t="s">
        <v>276</v>
      </c>
      <c r="M346" s="17">
        <f t="shared" si="13"/>
        <v>1.7766203703703687E-2</v>
      </c>
      <c r="N346">
        <f t="shared" si="14"/>
        <v>4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277</v>
      </c>
      <c r="H347" s="9" t="s">
        <v>126</v>
      </c>
      <c r="I347" s="9" t="s">
        <v>18</v>
      </c>
      <c r="J347" s="3" t="s">
        <v>1685</v>
      </c>
      <c r="K347" s="13" t="s">
        <v>278</v>
      </c>
      <c r="L347" s="14" t="s">
        <v>279</v>
      </c>
      <c r="M347" s="17">
        <f t="shared" si="13"/>
        <v>1.2418981481481461E-2</v>
      </c>
      <c r="N347">
        <f t="shared" si="14"/>
        <v>7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280</v>
      </c>
      <c r="H348" s="9" t="s">
        <v>126</v>
      </c>
      <c r="I348" s="9" t="s">
        <v>18</v>
      </c>
      <c r="J348" s="3" t="s">
        <v>1685</v>
      </c>
      <c r="K348" s="13" t="s">
        <v>281</v>
      </c>
      <c r="L348" s="14" t="s">
        <v>282</v>
      </c>
      <c r="M348" s="17">
        <f t="shared" si="13"/>
        <v>1.2754629629629644E-2</v>
      </c>
      <c r="N348">
        <f t="shared" si="14"/>
        <v>7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283</v>
      </c>
      <c r="H349" s="9" t="s">
        <v>126</v>
      </c>
      <c r="I349" s="9" t="s">
        <v>18</v>
      </c>
      <c r="J349" s="3" t="s">
        <v>1685</v>
      </c>
      <c r="K349" s="13" t="s">
        <v>284</v>
      </c>
      <c r="L349" s="14" t="s">
        <v>285</v>
      </c>
      <c r="M349" s="17">
        <f t="shared" si="13"/>
        <v>1.207175925925924E-2</v>
      </c>
      <c r="N349">
        <f t="shared" si="14"/>
        <v>8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286</v>
      </c>
      <c r="H350" s="9" t="s">
        <v>126</v>
      </c>
      <c r="I350" s="9" t="s">
        <v>18</v>
      </c>
      <c r="J350" s="3" t="s">
        <v>1685</v>
      </c>
      <c r="K350" s="13" t="s">
        <v>287</v>
      </c>
      <c r="L350" s="14" t="s">
        <v>288</v>
      </c>
      <c r="M350" s="17">
        <f t="shared" si="13"/>
        <v>1.3715277777777757E-2</v>
      </c>
      <c r="N350">
        <f t="shared" si="14"/>
        <v>8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289</v>
      </c>
      <c r="H351" s="9" t="s">
        <v>126</v>
      </c>
      <c r="I351" s="9" t="s">
        <v>18</v>
      </c>
      <c r="J351" s="3" t="s">
        <v>1685</v>
      </c>
      <c r="K351" s="13" t="s">
        <v>290</v>
      </c>
      <c r="L351" s="14" t="s">
        <v>291</v>
      </c>
      <c r="M351" s="17">
        <f t="shared" si="13"/>
        <v>1.8541666666666679E-2</v>
      </c>
      <c r="N351">
        <f t="shared" si="14"/>
        <v>10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292</v>
      </c>
      <c r="H352" s="9" t="s">
        <v>126</v>
      </c>
      <c r="I352" s="9" t="s">
        <v>18</v>
      </c>
      <c r="J352" s="3" t="s">
        <v>1685</v>
      </c>
      <c r="K352" s="13" t="s">
        <v>293</v>
      </c>
      <c r="L352" s="14" t="s">
        <v>294</v>
      </c>
      <c r="M352" s="17">
        <f t="shared" si="13"/>
        <v>1.4502314814814843E-2</v>
      </c>
      <c r="N352">
        <f t="shared" si="14"/>
        <v>10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634</v>
      </c>
      <c r="H353" s="9" t="s">
        <v>126</v>
      </c>
      <c r="I353" s="9" t="s">
        <v>424</v>
      </c>
      <c r="J353" s="3" t="s">
        <v>1685</v>
      </c>
      <c r="K353" s="13" t="s">
        <v>635</v>
      </c>
      <c r="L353" s="14" t="s">
        <v>636</v>
      </c>
      <c r="M353" s="17">
        <f t="shared" si="13"/>
        <v>1.9363425925925937E-2</v>
      </c>
      <c r="N353">
        <f t="shared" si="14"/>
        <v>4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637</v>
      </c>
      <c r="H354" s="9" t="s">
        <v>126</v>
      </c>
      <c r="I354" s="9" t="s">
        <v>424</v>
      </c>
      <c r="J354" s="3" t="s">
        <v>1685</v>
      </c>
      <c r="K354" s="13" t="s">
        <v>638</v>
      </c>
      <c r="L354" s="14" t="s">
        <v>639</v>
      </c>
      <c r="M354" s="17">
        <f t="shared" si="13"/>
        <v>2.2696759259259236E-2</v>
      </c>
      <c r="N354">
        <f t="shared" si="14"/>
        <v>4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640</v>
      </c>
      <c r="H355" s="9" t="s">
        <v>126</v>
      </c>
      <c r="I355" s="9" t="s">
        <v>424</v>
      </c>
      <c r="J355" s="3" t="s">
        <v>1685</v>
      </c>
      <c r="K355" s="13" t="s">
        <v>641</v>
      </c>
      <c r="L355" s="14" t="s">
        <v>642</v>
      </c>
      <c r="M355" s="17">
        <f t="shared" si="13"/>
        <v>1.4363425925925877E-2</v>
      </c>
      <c r="N355">
        <f t="shared" si="14"/>
        <v>7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643</v>
      </c>
      <c r="H356" s="9" t="s">
        <v>126</v>
      </c>
      <c r="I356" s="9" t="s">
        <v>424</v>
      </c>
      <c r="J356" s="3" t="s">
        <v>1685</v>
      </c>
      <c r="K356" s="13" t="s">
        <v>644</v>
      </c>
      <c r="L356" s="14" t="s">
        <v>645</v>
      </c>
      <c r="M356" s="17">
        <f t="shared" si="13"/>
        <v>1.6944444444444429E-2</v>
      </c>
      <c r="N356">
        <f t="shared" si="14"/>
        <v>8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646</v>
      </c>
      <c r="H357" s="9" t="s">
        <v>126</v>
      </c>
      <c r="I357" s="9" t="s">
        <v>424</v>
      </c>
      <c r="J357" s="3" t="s">
        <v>1685</v>
      </c>
      <c r="K357" s="13" t="s">
        <v>647</v>
      </c>
      <c r="L357" s="14" t="s">
        <v>648</v>
      </c>
      <c r="M357" s="17">
        <f t="shared" si="13"/>
        <v>2.0289351851851822E-2</v>
      </c>
      <c r="N357">
        <f t="shared" si="14"/>
        <v>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649</v>
      </c>
      <c r="H358" s="9" t="s">
        <v>126</v>
      </c>
      <c r="I358" s="9" t="s">
        <v>424</v>
      </c>
      <c r="J358" s="3" t="s">
        <v>1685</v>
      </c>
      <c r="K358" s="13" t="s">
        <v>650</v>
      </c>
      <c r="L358" s="14" t="s">
        <v>651</v>
      </c>
      <c r="M358" s="17">
        <f t="shared" si="13"/>
        <v>3.1631944444444504E-2</v>
      </c>
      <c r="N358">
        <f t="shared" si="14"/>
        <v>10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652</v>
      </c>
      <c r="H359" s="9" t="s">
        <v>126</v>
      </c>
      <c r="I359" s="9" t="s">
        <v>424</v>
      </c>
      <c r="J359" s="3" t="s">
        <v>1685</v>
      </c>
      <c r="K359" s="13" t="s">
        <v>653</v>
      </c>
      <c r="L359" s="14" t="s">
        <v>654</v>
      </c>
      <c r="M359" s="17">
        <f t="shared" si="13"/>
        <v>1.2800925925925966E-2</v>
      </c>
      <c r="N359">
        <f t="shared" si="14"/>
        <v>12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989</v>
      </c>
      <c r="H360" s="9" t="s">
        <v>126</v>
      </c>
      <c r="I360" s="9" t="s">
        <v>840</v>
      </c>
      <c r="J360" s="3" t="s">
        <v>1685</v>
      </c>
      <c r="K360" s="13" t="s">
        <v>990</v>
      </c>
      <c r="L360" s="14" t="s">
        <v>991</v>
      </c>
      <c r="M360" s="17">
        <f t="shared" si="13"/>
        <v>1.067129629629629E-2</v>
      </c>
      <c r="N360">
        <f t="shared" si="14"/>
        <v>4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992</v>
      </c>
      <c r="H361" s="9" t="s">
        <v>126</v>
      </c>
      <c r="I361" s="9" t="s">
        <v>840</v>
      </c>
      <c r="J361" s="3" t="s">
        <v>1685</v>
      </c>
      <c r="K361" s="13" t="s">
        <v>993</v>
      </c>
      <c r="L361" s="14" t="s">
        <v>994</v>
      </c>
      <c r="M361" s="17">
        <f t="shared" si="13"/>
        <v>1.4490740740740748E-2</v>
      </c>
      <c r="N361">
        <f t="shared" si="14"/>
        <v>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995</v>
      </c>
      <c r="H362" s="9" t="s">
        <v>126</v>
      </c>
      <c r="I362" s="9" t="s">
        <v>840</v>
      </c>
      <c r="J362" s="3" t="s">
        <v>1685</v>
      </c>
      <c r="K362" s="13" t="s">
        <v>996</v>
      </c>
      <c r="L362" s="14" t="s">
        <v>997</v>
      </c>
      <c r="M362" s="17">
        <f t="shared" si="13"/>
        <v>3.5451388888888935E-2</v>
      </c>
      <c r="N362">
        <f t="shared" si="14"/>
        <v>9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998</v>
      </c>
      <c r="H363" s="9" t="s">
        <v>126</v>
      </c>
      <c r="I363" s="9" t="s">
        <v>840</v>
      </c>
      <c r="J363" s="3" t="s">
        <v>1685</v>
      </c>
      <c r="K363" s="13" t="s">
        <v>999</v>
      </c>
      <c r="L363" s="14" t="s">
        <v>1000</v>
      </c>
      <c r="M363" s="17">
        <f t="shared" si="13"/>
        <v>2.8460648148148138E-2</v>
      </c>
      <c r="N363">
        <f t="shared" si="14"/>
        <v>10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1001</v>
      </c>
      <c r="H364" s="9" t="s">
        <v>126</v>
      </c>
      <c r="I364" s="9" t="s">
        <v>840</v>
      </c>
      <c r="J364" s="3" t="s">
        <v>1685</v>
      </c>
      <c r="K364" s="13" t="s">
        <v>1002</v>
      </c>
      <c r="L364" s="14" t="s">
        <v>1003</v>
      </c>
      <c r="M364" s="17">
        <f t="shared" si="13"/>
        <v>2.3032407407407363E-2</v>
      </c>
      <c r="N364">
        <f t="shared" si="14"/>
        <v>10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1004</v>
      </c>
      <c r="H365" s="9" t="s">
        <v>126</v>
      </c>
      <c r="I365" s="9" t="s">
        <v>840</v>
      </c>
      <c r="J365" s="3" t="s">
        <v>1685</v>
      </c>
      <c r="K365" s="13" t="s">
        <v>1005</v>
      </c>
      <c r="L365" s="14" t="s">
        <v>1006</v>
      </c>
      <c r="M365" s="17">
        <f t="shared" si="13"/>
        <v>2.8194444444444522E-2</v>
      </c>
      <c r="N365">
        <f t="shared" si="14"/>
        <v>14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1350</v>
      </c>
      <c r="H366" s="9" t="s">
        <v>126</v>
      </c>
      <c r="I366" s="9" t="s">
        <v>1179</v>
      </c>
      <c r="J366" s="3" t="s">
        <v>1685</v>
      </c>
      <c r="K366" s="13" t="s">
        <v>1351</v>
      </c>
      <c r="L366" s="14" t="s">
        <v>1352</v>
      </c>
      <c r="M366" s="17">
        <f t="shared" si="13"/>
        <v>1.4548611111111082E-2</v>
      </c>
      <c r="N366">
        <f t="shared" si="14"/>
        <v>4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1353</v>
      </c>
      <c r="H367" s="9" t="s">
        <v>126</v>
      </c>
      <c r="I367" s="9" t="s">
        <v>1179</v>
      </c>
      <c r="J367" s="3" t="s">
        <v>1685</v>
      </c>
      <c r="K367" s="13" t="s">
        <v>1354</v>
      </c>
      <c r="L367" s="14" t="s">
        <v>1355</v>
      </c>
      <c r="M367" s="17">
        <f t="shared" si="13"/>
        <v>1.5752314814814816E-2</v>
      </c>
      <c r="N367">
        <f t="shared" si="14"/>
        <v>6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1356</v>
      </c>
      <c r="H368" s="9" t="s">
        <v>126</v>
      </c>
      <c r="I368" s="9" t="s">
        <v>1179</v>
      </c>
      <c r="J368" s="3" t="s">
        <v>1685</v>
      </c>
      <c r="K368" s="13" t="s">
        <v>1357</v>
      </c>
      <c r="L368" s="14" t="s">
        <v>1358</v>
      </c>
      <c r="M368" s="17">
        <f t="shared" si="13"/>
        <v>1.3587962962962996E-2</v>
      </c>
      <c r="N368">
        <f t="shared" si="14"/>
        <v>8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1359</v>
      </c>
      <c r="H369" s="9" t="s">
        <v>126</v>
      </c>
      <c r="I369" s="9" t="s">
        <v>1179</v>
      </c>
      <c r="J369" s="3" t="s">
        <v>1685</v>
      </c>
      <c r="K369" s="13" t="s">
        <v>1360</v>
      </c>
      <c r="L369" s="14" t="s">
        <v>1361</v>
      </c>
      <c r="M369" s="17">
        <f t="shared" si="13"/>
        <v>2.2152777777777799E-2</v>
      </c>
      <c r="N369">
        <f t="shared" si="14"/>
        <v>10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1362</v>
      </c>
      <c r="H370" s="9" t="s">
        <v>126</v>
      </c>
      <c r="I370" s="9" t="s">
        <v>1179</v>
      </c>
      <c r="J370" s="3" t="s">
        <v>1685</v>
      </c>
      <c r="K370" s="13" t="s">
        <v>1363</v>
      </c>
      <c r="L370" s="14" t="s">
        <v>1364</v>
      </c>
      <c r="M370" s="17">
        <f t="shared" si="13"/>
        <v>1.244212962962965E-2</v>
      </c>
      <c r="N370">
        <f t="shared" si="14"/>
        <v>12</v>
      </c>
    </row>
    <row r="371" spans="1:14" x14ac:dyDescent="0.25">
      <c r="A371" s="11"/>
      <c r="B371" s="12"/>
      <c r="C371" s="9" t="s">
        <v>184</v>
      </c>
      <c r="D371" s="9" t="s">
        <v>185</v>
      </c>
      <c r="E371" s="10" t="s">
        <v>12</v>
      </c>
      <c r="F371" s="5"/>
      <c r="G371" s="5"/>
      <c r="H371" s="5"/>
      <c r="I371" s="5"/>
      <c r="J371" s="6"/>
      <c r="K371" s="7"/>
      <c r="L371" s="8"/>
    </row>
    <row r="372" spans="1:14" x14ac:dyDescent="0.25">
      <c r="A372" s="11"/>
      <c r="B372" s="12"/>
      <c r="C372" s="12"/>
      <c r="D372" s="12"/>
      <c r="E372" s="9" t="s">
        <v>295</v>
      </c>
      <c r="F372" s="9" t="s">
        <v>15</v>
      </c>
      <c r="G372" s="10" t="s">
        <v>12</v>
      </c>
      <c r="H372" s="5"/>
      <c r="I372" s="5"/>
      <c r="J372" s="6"/>
      <c r="K372" s="7"/>
      <c r="L372" s="8"/>
    </row>
    <row r="373" spans="1:14" x14ac:dyDescent="0.25">
      <c r="A373" s="11"/>
      <c r="B373" s="12"/>
      <c r="C373" s="12"/>
      <c r="D373" s="12"/>
      <c r="E373" s="12"/>
      <c r="F373" s="12"/>
      <c r="G373" s="9" t="s">
        <v>296</v>
      </c>
      <c r="H373" s="9" t="s">
        <v>126</v>
      </c>
      <c r="I373" s="9" t="s">
        <v>18</v>
      </c>
      <c r="J373" s="3" t="s">
        <v>1685</v>
      </c>
      <c r="K373" s="13" t="s">
        <v>297</v>
      </c>
      <c r="L373" s="14" t="s">
        <v>298</v>
      </c>
      <c r="M373" s="17">
        <f t="shared" si="13"/>
        <v>2.0023148148148151E-2</v>
      </c>
      <c r="N373">
        <f t="shared" si="14"/>
        <v>4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299</v>
      </c>
      <c r="H374" s="9" t="s">
        <v>126</v>
      </c>
      <c r="I374" s="9" t="s">
        <v>18</v>
      </c>
      <c r="J374" s="3" t="s">
        <v>1685</v>
      </c>
      <c r="K374" s="13" t="s">
        <v>300</v>
      </c>
      <c r="L374" s="14" t="s">
        <v>301</v>
      </c>
      <c r="M374" s="17">
        <f t="shared" si="13"/>
        <v>1.8182870370370363E-2</v>
      </c>
      <c r="N374">
        <f t="shared" si="14"/>
        <v>8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302</v>
      </c>
      <c r="H375" s="9" t="s">
        <v>126</v>
      </c>
      <c r="I375" s="9" t="s">
        <v>18</v>
      </c>
      <c r="J375" s="3" t="s">
        <v>1685</v>
      </c>
      <c r="K375" s="13" t="s">
        <v>303</v>
      </c>
      <c r="L375" s="14" t="s">
        <v>304</v>
      </c>
      <c r="M375" s="17">
        <f t="shared" si="13"/>
        <v>1.8368055555555596E-2</v>
      </c>
      <c r="N375">
        <f t="shared" si="14"/>
        <v>9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305</v>
      </c>
      <c r="H376" s="9" t="s">
        <v>126</v>
      </c>
      <c r="I376" s="9" t="s">
        <v>18</v>
      </c>
      <c r="J376" s="3" t="s">
        <v>1685</v>
      </c>
      <c r="K376" s="13" t="s">
        <v>306</v>
      </c>
      <c r="L376" s="14" t="s">
        <v>307</v>
      </c>
      <c r="M376" s="17">
        <f t="shared" si="13"/>
        <v>2.7384259259259247E-2</v>
      </c>
      <c r="N376">
        <f t="shared" si="14"/>
        <v>12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308</v>
      </c>
      <c r="H377" s="9" t="s">
        <v>126</v>
      </c>
      <c r="I377" s="9" t="s">
        <v>18</v>
      </c>
      <c r="J377" s="3" t="s">
        <v>1685</v>
      </c>
      <c r="K377" s="13" t="s">
        <v>309</v>
      </c>
      <c r="L377" s="14" t="s">
        <v>310</v>
      </c>
      <c r="M377" s="17">
        <f t="shared" si="13"/>
        <v>1.5173611111111041E-2</v>
      </c>
      <c r="N377">
        <f t="shared" si="14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311</v>
      </c>
      <c r="H378" s="9" t="s">
        <v>126</v>
      </c>
      <c r="I378" s="9" t="s">
        <v>18</v>
      </c>
      <c r="J378" s="3" t="s">
        <v>1685</v>
      </c>
      <c r="K378" s="13" t="s">
        <v>312</v>
      </c>
      <c r="L378" s="14" t="s">
        <v>313</v>
      </c>
      <c r="M378" s="17">
        <f t="shared" si="13"/>
        <v>2.0752314814814876E-2</v>
      </c>
      <c r="N378">
        <f t="shared" si="14"/>
        <v>15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655</v>
      </c>
      <c r="H379" s="9" t="s">
        <v>126</v>
      </c>
      <c r="I379" s="9" t="s">
        <v>424</v>
      </c>
      <c r="J379" s="3" t="s">
        <v>1685</v>
      </c>
      <c r="K379" s="13" t="s">
        <v>656</v>
      </c>
      <c r="L379" s="14" t="s">
        <v>657</v>
      </c>
      <c r="M379" s="17">
        <f t="shared" si="13"/>
        <v>1.4594907407407431E-2</v>
      </c>
      <c r="N379">
        <f t="shared" si="14"/>
        <v>6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658</v>
      </c>
      <c r="H380" s="9" t="s">
        <v>126</v>
      </c>
      <c r="I380" s="9" t="s">
        <v>424</v>
      </c>
      <c r="J380" s="3" t="s">
        <v>1685</v>
      </c>
      <c r="K380" s="13" t="s">
        <v>659</v>
      </c>
      <c r="L380" s="14" t="s">
        <v>660</v>
      </c>
      <c r="M380" s="17">
        <f t="shared" si="13"/>
        <v>2.0601851851851816E-2</v>
      </c>
      <c r="N380">
        <f t="shared" si="14"/>
        <v>6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661</v>
      </c>
      <c r="H381" s="9" t="s">
        <v>126</v>
      </c>
      <c r="I381" s="9" t="s">
        <v>424</v>
      </c>
      <c r="J381" s="3" t="s">
        <v>1685</v>
      </c>
      <c r="K381" s="13" t="s">
        <v>662</v>
      </c>
      <c r="L381" s="14" t="s">
        <v>663</v>
      </c>
      <c r="M381" s="17">
        <f t="shared" si="13"/>
        <v>1.5162037037037002E-2</v>
      </c>
      <c r="N381">
        <f t="shared" si="14"/>
        <v>7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664</v>
      </c>
      <c r="H382" s="9" t="s">
        <v>126</v>
      </c>
      <c r="I382" s="9" t="s">
        <v>424</v>
      </c>
      <c r="J382" s="3" t="s">
        <v>1685</v>
      </c>
      <c r="K382" s="13" t="s">
        <v>665</v>
      </c>
      <c r="L382" s="14" t="s">
        <v>666</v>
      </c>
      <c r="M382" s="17">
        <f t="shared" si="13"/>
        <v>1.8784722222222217E-2</v>
      </c>
      <c r="N382">
        <f t="shared" si="14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667</v>
      </c>
      <c r="H383" s="9" t="s">
        <v>126</v>
      </c>
      <c r="I383" s="9" t="s">
        <v>424</v>
      </c>
      <c r="J383" s="3" t="s">
        <v>1685</v>
      </c>
      <c r="K383" s="13" t="s">
        <v>668</v>
      </c>
      <c r="L383" s="14" t="s">
        <v>669</v>
      </c>
      <c r="M383" s="17">
        <f t="shared" si="13"/>
        <v>1.780092592592597E-2</v>
      </c>
      <c r="N383">
        <f t="shared" si="14"/>
        <v>14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1007</v>
      </c>
      <c r="H384" s="9" t="s">
        <v>126</v>
      </c>
      <c r="I384" s="9" t="s">
        <v>840</v>
      </c>
      <c r="J384" s="3" t="s">
        <v>1685</v>
      </c>
      <c r="K384" s="13" t="s">
        <v>1008</v>
      </c>
      <c r="L384" s="14" t="s">
        <v>1009</v>
      </c>
      <c r="M384" s="17">
        <f t="shared" si="13"/>
        <v>1.7141203703703645E-2</v>
      </c>
      <c r="N384">
        <f t="shared" si="14"/>
        <v>6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1010</v>
      </c>
      <c r="H385" s="9" t="s">
        <v>126</v>
      </c>
      <c r="I385" s="9" t="s">
        <v>840</v>
      </c>
      <c r="J385" s="3" t="s">
        <v>1685</v>
      </c>
      <c r="K385" s="13" t="s">
        <v>1011</v>
      </c>
      <c r="L385" s="14" t="s">
        <v>1012</v>
      </c>
      <c r="M385" s="17">
        <f t="shared" si="13"/>
        <v>2.3356481481481506E-2</v>
      </c>
      <c r="N385">
        <f t="shared" si="14"/>
        <v>6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1013</v>
      </c>
      <c r="H386" s="9" t="s">
        <v>126</v>
      </c>
      <c r="I386" s="9" t="s">
        <v>840</v>
      </c>
      <c r="J386" s="3" t="s">
        <v>1685</v>
      </c>
      <c r="K386" s="13" t="s">
        <v>1014</v>
      </c>
      <c r="L386" s="14" t="s">
        <v>1015</v>
      </c>
      <c r="M386" s="17">
        <f t="shared" si="13"/>
        <v>4.0648148148148211E-2</v>
      </c>
      <c r="N386">
        <f t="shared" si="14"/>
        <v>9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1016</v>
      </c>
      <c r="H387" s="9" t="s">
        <v>126</v>
      </c>
      <c r="I387" s="9" t="s">
        <v>840</v>
      </c>
      <c r="J387" s="3" t="s">
        <v>1685</v>
      </c>
      <c r="K387" s="13" t="s">
        <v>1017</v>
      </c>
      <c r="L387" s="14" t="s">
        <v>1018</v>
      </c>
      <c r="M387" s="17">
        <f t="shared" ref="M387:M450" si="15">L387-K387</f>
        <v>2.9305555555555529E-2</v>
      </c>
      <c r="N387">
        <f t="shared" ref="N387:N450" si="16">HOUR(K387)</f>
        <v>10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1019</v>
      </c>
      <c r="H388" s="9" t="s">
        <v>126</v>
      </c>
      <c r="I388" s="9" t="s">
        <v>840</v>
      </c>
      <c r="J388" s="3" t="s">
        <v>1685</v>
      </c>
      <c r="K388" s="13" t="s">
        <v>1020</v>
      </c>
      <c r="L388" s="14" t="s">
        <v>1021</v>
      </c>
      <c r="M388" s="17">
        <f t="shared" si="15"/>
        <v>2.9374999999999984E-2</v>
      </c>
      <c r="N388">
        <f t="shared" si="16"/>
        <v>10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1022</v>
      </c>
      <c r="H389" s="9" t="s">
        <v>126</v>
      </c>
      <c r="I389" s="9" t="s">
        <v>840</v>
      </c>
      <c r="J389" s="3" t="s">
        <v>1685</v>
      </c>
      <c r="K389" s="13" t="s">
        <v>1023</v>
      </c>
      <c r="L389" s="14" t="s">
        <v>1024</v>
      </c>
      <c r="M389" s="17">
        <f t="shared" si="15"/>
        <v>2.634259259259264E-2</v>
      </c>
      <c r="N389">
        <f t="shared" si="16"/>
        <v>13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1365</v>
      </c>
      <c r="H390" s="9" t="s">
        <v>126</v>
      </c>
      <c r="I390" s="9" t="s">
        <v>1179</v>
      </c>
      <c r="J390" s="3" t="s">
        <v>1685</v>
      </c>
      <c r="K390" s="13" t="s">
        <v>1366</v>
      </c>
      <c r="L390" s="14" t="s">
        <v>1367</v>
      </c>
      <c r="M390" s="17">
        <f t="shared" si="15"/>
        <v>3.0092592592592671E-2</v>
      </c>
      <c r="N390">
        <f t="shared" si="16"/>
        <v>10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1368</v>
      </c>
      <c r="H391" s="9" t="s">
        <v>126</v>
      </c>
      <c r="I391" s="9" t="s">
        <v>1179</v>
      </c>
      <c r="J391" s="3" t="s">
        <v>1685</v>
      </c>
      <c r="K391" s="13" t="s">
        <v>1369</v>
      </c>
      <c r="L391" s="14" t="s">
        <v>1370</v>
      </c>
      <c r="M391" s="17">
        <f t="shared" si="15"/>
        <v>2.6643518518518539E-2</v>
      </c>
      <c r="N391">
        <f t="shared" si="16"/>
        <v>10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1588</v>
      </c>
      <c r="H392" s="9" t="s">
        <v>126</v>
      </c>
      <c r="I392" s="9" t="s">
        <v>1510</v>
      </c>
      <c r="J392" s="3" t="s">
        <v>1685</v>
      </c>
      <c r="K392" s="13" t="s">
        <v>1589</v>
      </c>
      <c r="L392" s="14" t="s">
        <v>1590</v>
      </c>
      <c r="M392" s="17">
        <f t="shared" si="15"/>
        <v>1.844907407407409E-2</v>
      </c>
      <c r="N392">
        <f t="shared" si="16"/>
        <v>9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1591</v>
      </c>
      <c r="H393" s="9" t="s">
        <v>126</v>
      </c>
      <c r="I393" s="9" t="s">
        <v>1510</v>
      </c>
      <c r="J393" s="3" t="s">
        <v>1685</v>
      </c>
      <c r="K393" s="13" t="s">
        <v>1592</v>
      </c>
      <c r="L393" s="14" t="s">
        <v>1593</v>
      </c>
      <c r="M393" s="17">
        <f t="shared" si="15"/>
        <v>2.611111111111114E-2</v>
      </c>
      <c r="N393">
        <f t="shared" si="16"/>
        <v>9</v>
      </c>
    </row>
    <row r="394" spans="1:14" x14ac:dyDescent="0.25">
      <c r="A394" s="11"/>
      <c r="B394" s="12"/>
      <c r="C394" s="12"/>
      <c r="D394" s="12"/>
      <c r="E394" s="9" t="s">
        <v>314</v>
      </c>
      <c r="F394" s="9" t="s">
        <v>15</v>
      </c>
      <c r="G394" s="10" t="s">
        <v>12</v>
      </c>
      <c r="H394" s="5"/>
      <c r="I394" s="5"/>
      <c r="J394" s="6"/>
      <c r="K394" s="7"/>
      <c r="L394" s="8"/>
    </row>
    <row r="395" spans="1:14" x14ac:dyDescent="0.25">
      <c r="A395" s="11"/>
      <c r="B395" s="12"/>
      <c r="C395" s="12"/>
      <c r="D395" s="12"/>
      <c r="E395" s="12"/>
      <c r="F395" s="12"/>
      <c r="G395" s="9" t="s">
        <v>315</v>
      </c>
      <c r="H395" s="9" t="s">
        <v>126</v>
      </c>
      <c r="I395" s="9" t="s">
        <v>18</v>
      </c>
      <c r="J395" s="3" t="s">
        <v>1685</v>
      </c>
      <c r="K395" s="13" t="s">
        <v>316</v>
      </c>
      <c r="L395" s="14" t="s">
        <v>317</v>
      </c>
      <c r="M395" s="17">
        <f t="shared" si="15"/>
        <v>3.2060185185185219E-2</v>
      </c>
      <c r="N395">
        <f t="shared" si="16"/>
        <v>9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318</v>
      </c>
      <c r="H396" s="9" t="s">
        <v>126</v>
      </c>
      <c r="I396" s="9" t="s">
        <v>18</v>
      </c>
      <c r="J396" s="3" t="s">
        <v>1685</v>
      </c>
      <c r="K396" s="13" t="s">
        <v>319</v>
      </c>
      <c r="L396" s="14" t="s">
        <v>320</v>
      </c>
      <c r="M396" s="17">
        <f t="shared" si="15"/>
        <v>1.4259259259259305E-2</v>
      </c>
      <c r="N396">
        <f t="shared" si="16"/>
        <v>11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321</v>
      </c>
      <c r="H397" s="9" t="s">
        <v>126</v>
      </c>
      <c r="I397" s="9" t="s">
        <v>18</v>
      </c>
      <c r="J397" s="3" t="s">
        <v>1685</v>
      </c>
      <c r="K397" s="13" t="s">
        <v>322</v>
      </c>
      <c r="L397" s="14" t="s">
        <v>323</v>
      </c>
      <c r="M397" s="17">
        <f t="shared" si="15"/>
        <v>1.489583333333333E-2</v>
      </c>
      <c r="N397">
        <f t="shared" si="16"/>
        <v>12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670</v>
      </c>
      <c r="H398" s="9" t="s">
        <v>126</v>
      </c>
      <c r="I398" s="9" t="s">
        <v>424</v>
      </c>
      <c r="J398" s="3" t="s">
        <v>1685</v>
      </c>
      <c r="K398" s="13" t="s">
        <v>671</v>
      </c>
      <c r="L398" s="14" t="s">
        <v>672</v>
      </c>
      <c r="M398" s="17">
        <f t="shared" si="15"/>
        <v>1.9687500000000024E-2</v>
      </c>
      <c r="N398">
        <f t="shared" si="16"/>
        <v>8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673</v>
      </c>
      <c r="H399" s="9" t="s">
        <v>126</v>
      </c>
      <c r="I399" s="9" t="s">
        <v>424</v>
      </c>
      <c r="J399" s="3" t="s">
        <v>1685</v>
      </c>
      <c r="K399" s="13" t="s">
        <v>675</v>
      </c>
      <c r="L399" s="14" t="s">
        <v>676</v>
      </c>
      <c r="M399" s="17">
        <f t="shared" si="15"/>
        <v>2.8807870370370359E-2</v>
      </c>
      <c r="N399">
        <f t="shared" si="16"/>
        <v>10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677</v>
      </c>
      <c r="H400" s="9" t="s">
        <v>126</v>
      </c>
      <c r="I400" s="9" t="s">
        <v>424</v>
      </c>
      <c r="J400" s="3" t="s">
        <v>1685</v>
      </c>
      <c r="K400" s="13" t="s">
        <v>678</v>
      </c>
      <c r="L400" s="14" t="s">
        <v>679</v>
      </c>
      <c r="M400" s="17">
        <f t="shared" si="15"/>
        <v>2.2939814814814885E-2</v>
      </c>
      <c r="N400">
        <f t="shared" si="16"/>
        <v>12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680</v>
      </c>
      <c r="H401" s="9" t="s">
        <v>126</v>
      </c>
      <c r="I401" s="9" t="s">
        <v>424</v>
      </c>
      <c r="J401" s="3" t="s">
        <v>1685</v>
      </c>
      <c r="K401" s="13" t="s">
        <v>681</v>
      </c>
      <c r="L401" s="14" t="s">
        <v>682</v>
      </c>
      <c r="M401" s="17">
        <f t="shared" si="15"/>
        <v>1.8090277777777719E-2</v>
      </c>
      <c r="N401">
        <f t="shared" si="16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683</v>
      </c>
      <c r="H402" s="9" t="s">
        <v>126</v>
      </c>
      <c r="I402" s="9" t="s">
        <v>424</v>
      </c>
      <c r="J402" s="3" t="s">
        <v>1685</v>
      </c>
      <c r="K402" s="13" t="s">
        <v>684</v>
      </c>
      <c r="L402" s="14" t="s">
        <v>685</v>
      </c>
      <c r="M402" s="17">
        <f t="shared" si="15"/>
        <v>2.4525462962962985E-2</v>
      </c>
      <c r="N402">
        <f t="shared" si="16"/>
        <v>14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686</v>
      </c>
      <c r="H403" s="9" t="s">
        <v>126</v>
      </c>
      <c r="I403" s="9" t="s">
        <v>424</v>
      </c>
      <c r="J403" s="3" t="s">
        <v>1685</v>
      </c>
      <c r="K403" s="13" t="s">
        <v>687</v>
      </c>
      <c r="L403" s="14" t="s">
        <v>688</v>
      </c>
      <c r="M403" s="17">
        <f t="shared" si="15"/>
        <v>2.9201388888888902E-2</v>
      </c>
      <c r="N403">
        <f t="shared" si="16"/>
        <v>14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1025</v>
      </c>
      <c r="H404" s="9" t="s">
        <v>126</v>
      </c>
      <c r="I404" s="9" t="s">
        <v>840</v>
      </c>
      <c r="J404" s="3" t="s">
        <v>1685</v>
      </c>
      <c r="K404" s="13" t="s">
        <v>1026</v>
      </c>
      <c r="L404" s="14" t="s">
        <v>1027</v>
      </c>
      <c r="M404" s="17">
        <f t="shared" si="15"/>
        <v>1.4745370370370381E-2</v>
      </c>
      <c r="N404">
        <f t="shared" si="16"/>
        <v>8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1028</v>
      </c>
      <c r="H405" s="9" t="s">
        <v>126</v>
      </c>
      <c r="I405" s="9" t="s">
        <v>840</v>
      </c>
      <c r="J405" s="3" t="s">
        <v>1685</v>
      </c>
      <c r="K405" s="13" t="s">
        <v>1029</v>
      </c>
      <c r="L405" s="14" t="s">
        <v>1030</v>
      </c>
      <c r="M405" s="17">
        <f t="shared" si="15"/>
        <v>3.1782407407407398E-2</v>
      </c>
      <c r="N405">
        <f t="shared" si="16"/>
        <v>9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1031</v>
      </c>
      <c r="H406" s="9" t="s">
        <v>126</v>
      </c>
      <c r="I406" s="9" t="s">
        <v>840</v>
      </c>
      <c r="J406" s="3" t="s">
        <v>1685</v>
      </c>
      <c r="K406" s="13" t="s">
        <v>1032</v>
      </c>
      <c r="L406" s="14" t="s">
        <v>1033</v>
      </c>
      <c r="M406" s="17">
        <f t="shared" si="15"/>
        <v>2.1678240740740651E-2</v>
      </c>
      <c r="N406">
        <f t="shared" si="16"/>
        <v>12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1034</v>
      </c>
      <c r="H407" s="9" t="s">
        <v>126</v>
      </c>
      <c r="I407" s="9" t="s">
        <v>840</v>
      </c>
      <c r="J407" s="3" t="s">
        <v>1685</v>
      </c>
      <c r="K407" s="13" t="s">
        <v>1035</v>
      </c>
      <c r="L407" s="14" t="s">
        <v>1036</v>
      </c>
      <c r="M407" s="17">
        <f t="shared" si="15"/>
        <v>2.7337962962962981E-2</v>
      </c>
      <c r="N407">
        <f t="shared" si="16"/>
        <v>14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1037</v>
      </c>
      <c r="H408" s="9" t="s">
        <v>126</v>
      </c>
      <c r="I408" s="9" t="s">
        <v>840</v>
      </c>
      <c r="J408" s="3" t="s">
        <v>1685</v>
      </c>
      <c r="K408" s="13" t="s">
        <v>1038</v>
      </c>
      <c r="L408" s="14" t="s">
        <v>1039</v>
      </c>
      <c r="M408" s="17">
        <f t="shared" si="15"/>
        <v>1.6261574074074026E-2</v>
      </c>
      <c r="N408">
        <f t="shared" si="16"/>
        <v>15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1371</v>
      </c>
      <c r="H409" s="9" t="s">
        <v>126</v>
      </c>
      <c r="I409" s="9" t="s">
        <v>1179</v>
      </c>
      <c r="J409" s="3" t="s">
        <v>1685</v>
      </c>
      <c r="K409" s="13" t="s">
        <v>882</v>
      </c>
      <c r="L409" s="14" t="s">
        <v>1372</v>
      </c>
      <c r="M409" s="17">
        <f t="shared" si="15"/>
        <v>1.3784722222222212E-2</v>
      </c>
      <c r="N409">
        <f t="shared" si="16"/>
        <v>7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1373</v>
      </c>
      <c r="H410" s="9" t="s">
        <v>126</v>
      </c>
      <c r="I410" s="9" t="s">
        <v>1179</v>
      </c>
      <c r="J410" s="3" t="s">
        <v>1685</v>
      </c>
      <c r="K410" s="13" t="s">
        <v>1374</v>
      </c>
      <c r="L410" s="14" t="s">
        <v>1375</v>
      </c>
      <c r="M410" s="17">
        <f t="shared" si="15"/>
        <v>2.0740740740740726E-2</v>
      </c>
      <c r="N410">
        <f t="shared" si="16"/>
        <v>8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1376</v>
      </c>
      <c r="H411" s="9" t="s">
        <v>126</v>
      </c>
      <c r="I411" s="9" t="s">
        <v>1179</v>
      </c>
      <c r="J411" s="3" t="s">
        <v>1685</v>
      </c>
      <c r="K411" s="13" t="s">
        <v>1377</v>
      </c>
      <c r="L411" s="14" t="s">
        <v>1378</v>
      </c>
      <c r="M411" s="17">
        <f t="shared" si="15"/>
        <v>2.3414351851851867E-2</v>
      </c>
      <c r="N411">
        <f t="shared" si="16"/>
        <v>10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1379</v>
      </c>
      <c r="H412" s="9" t="s">
        <v>126</v>
      </c>
      <c r="I412" s="9" t="s">
        <v>1179</v>
      </c>
      <c r="J412" s="3" t="s">
        <v>1685</v>
      </c>
      <c r="K412" s="13" t="s">
        <v>1380</v>
      </c>
      <c r="L412" s="14" t="s">
        <v>1381</v>
      </c>
      <c r="M412" s="17">
        <f t="shared" si="15"/>
        <v>2.1284722222222219E-2</v>
      </c>
      <c r="N412">
        <f t="shared" si="16"/>
        <v>10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1382</v>
      </c>
      <c r="H413" s="9" t="s">
        <v>126</v>
      </c>
      <c r="I413" s="9" t="s">
        <v>1179</v>
      </c>
      <c r="J413" s="3" t="s">
        <v>1685</v>
      </c>
      <c r="K413" s="13" t="s">
        <v>1383</v>
      </c>
      <c r="L413" s="14" t="s">
        <v>1384</v>
      </c>
      <c r="M413" s="17">
        <f t="shared" si="15"/>
        <v>1.5879629629629577E-2</v>
      </c>
      <c r="N413">
        <f t="shared" si="16"/>
        <v>11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1385</v>
      </c>
      <c r="H414" s="9" t="s">
        <v>126</v>
      </c>
      <c r="I414" s="9" t="s">
        <v>1179</v>
      </c>
      <c r="J414" s="3" t="s">
        <v>1685</v>
      </c>
      <c r="K414" s="13" t="s">
        <v>1386</v>
      </c>
      <c r="L414" s="14" t="s">
        <v>1387</v>
      </c>
      <c r="M414" s="17">
        <f t="shared" si="15"/>
        <v>1.8912037037037033E-2</v>
      </c>
      <c r="N414">
        <f t="shared" si="16"/>
        <v>12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1388</v>
      </c>
      <c r="H415" s="9" t="s">
        <v>126</v>
      </c>
      <c r="I415" s="9" t="s">
        <v>1179</v>
      </c>
      <c r="J415" s="3" t="s">
        <v>1685</v>
      </c>
      <c r="K415" s="13" t="s">
        <v>1389</v>
      </c>
      <c r="L415" s="14" t="s">
        <v>1390</v>
      </c>
      <c r="M415" s="17">
        <f t="shared" si="15"/>
        <v>1.5381944444444406E-2</v>
      </c>
      <c r="N415">
        <f t="shared" si="16"/>
        <v>12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1391</v>
      </c>
      <c r="H416" s="9" t="s">
        <v>126</v>
      </c>
      <c r="I416" s="9" t="s">
        <v>1179</v>
      </c>
      <c r="J416" s="3" t="s">
        <v>1685</v>
      </c>
      <c r="K416" s="13" t="s">
        <v>1392</v>
      </c>
      <c r="L416" s="14" t="s">
        <v>1393</v>
      </c>
      <c r="M416" s="17">
        <f t="shared" si="15"/>
        <v>1.9074074074074132E-2</v>
      </c>
      <c r="N416">
        <f t="shared" si="16"/>
        <v>12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1394</v>
      </c>
      <c r="H417" s="9" t="s">
        <v>126</v>
      </c>
      <c r="I417" s="9" t="s">
        <v>1179</v>
      </c>
      <c r="J417" s="3" t="s">
        <v>1685</v>
      </c>
      <c r="K417" s="13" t="s">
        <v>1395</v>
      </c>
      <c r="L417" s="14" t="s">
        <v>1396</v>
      </c>
      <c r="M417" s="17">
        <f t="shared" si="15"/>
        <v>1.5115740740740846E-2</v>
      </c>
      <c r="N417">
        <f t="shared" si="16"/>
        <v>13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1397</v>
      </c>
      <c r="H418" s="9" t="s">
        <v>126</v>
      </c>
      <c r="I418" s="9" t="s">
        <v>1179</v>
      </c>
      <c r="J418" s="3" t="s">
        <v>1685</v>
      </c>
      <c r="K418" s="13" t="s">
        <v>1398</v>
      </c>
      <c r="L418" s="14" t="s">
        <v>1399</v>
      </c>
      <c r="M418" s="17">
        <f t="shared" si="15"/>
        <v>2.1458333333333357E-2</v>
      </c>
      <c r="N418">
        <f t="shared" si="16"/>
        <v>14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1400</v>
      </c>
      <c r="H419" s="9" t="s">
        <v>126</v>
      </c>
      <c r="I419" s="9" t="s">
        <v>1179</v>
      </c>
      <c r="J419" s="3" t="s">
        <v>1685</v>
      </c>
      <c r="K419" s="13" t="s">
        <v>1401</v>
      </c>
      <c r="L419" s="14" t="s">
        <v>1402</v>
      </c>
      <c r="M419" s="17">
        <f t="shared" si="15"/>
        <v>1.5451388888888751E-2</v>
      </c>
      <c r="N419">
        <f t="shared" si="16"/>
        <v>15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1594</v>
      </c>
      <c r="H420" s="9" t="s">
        <v>126</v>
      </c>
      <c r="I420" s="9" t="s">
        <v>1510</v>
      </c>
      <c r="J420" s="3" t="s">
        <v>1685</v>
      </c>
      <c r="K420" s="13" t="s">
        <v>1595</v>
      </c>
      <c r="L420" s="14" t="s">
        <v>1596</v>
      </c>
      <c r="M420" s="17">
        <f t="shared" si="15"/>
        <v>1.4583333333333393E-2</v>
      </c>
      <c r="N420">
        <f t="shared" si="16"/>
        <v>7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1597</v>
      </c>
      <c r="H421" s="9" t="s">
        <v>126</v>
      </c>
      <c r="I421" s="9" t="s">
        <v>1510</v>
      </c>
      <c r="J421" s="3" t="s">
        <v>1685</v>
      </c>
      <c r="K421" s="13" t="s">
        <v>1598</v>
      </c>
      <c r="L421" s="14" t="s">
        <v>854</v>
      </c>
      <c r="M421" s="17">
        <f t="shared" si="15"/>
        <v>2.0509259259259283E-2</v>
      </c>
      <c r="N421">
        <f t="shared" si="16"/>
        <v>8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1599</v>
      </c>
      <c r="H422" s="9" t="s">
        <v>126</v>
      </c>
      <c r="I422" s="9" t="s">
        <v>1510</v>
      </c>
      <c r="J422" s="3" t="s">
        <v>1685</v>
      </c>
      <c r="K422" s="13" t="s">
        <v>1600</v>
      </c>
      <c r="L422" s="14" t="s">
        <v>1601</v>
      </c>
      <c r="M422" s="17">
        <f t="shared" si="15"/>
        <v>2.0173611111111045E-2</v>
      </c>
      <c r="N422">
        <f t="shared" si="16"/>
        <v>9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1602</v>
      </c>
      <c r="H423" s="9" t="s">
        <v>126</v>
      </c>
      <c r="I423" s="9" t="s">
        <v>1510</v>
      </c>
      <c r="J423" s="3" t="s">
        <v>1685</v>
      </c>
      <c r="K423" s="13" t="s">
        <v>1603</v>
      </c>
      <c r="L423" s="14" t="s">
        <v>1604</v>
      </c>
      <c r="M423" s="17">
        <f t="shared" si="15"/>
        <v>1.5590277777777828E-2</v>
      </c>
      <c r="N423">
        <f t="shared" si="16"/>
        <v>10</v>
      </c>
    </row>
    <row r="424" spans="1:14" x14ac:dyDescent="0.25">
      <c r="A424" s="11"/>
      <c r="B424" s="12"/>
      <c r="C424" s="9" t="s">
        <v>82</v>
      </c>
      <c r="D424" s="9" t="s">
        <v>83</v>
      </c>
      <c r="E424" s="9" t="s">
        <v>83</v>
      </c>
      <c r="F424" s="9" t="s">
        <v>15</v>
      </c>
      <c r="G424" s="10" t="s">
        <v>12</v>
      </c>
      <c r="H424" s="5"/>
      <c r="I424" s="5"/>
      <c r="J424" s="6"/>
      <c r="K424" s="7"/>
      <c r="L424" s="8"/>
    </row>
    <row r="425" spans="1:14" x14ac:dyDescent="0.25">
      <c r="A425" s="11"/>
      <c r="B425" s="12"/>
      <c r="C425" s="12"/>
      <c r="D425" s="12"/>
      <c r="E425" s="12"/>
      <c r="F425" s="12"/>
      <c r="G425" s="9" t="s">
        <v>1403</v>
      </c>
      <c r="H425" s="9" t="s">
        <v>126</v>
      </c>
      <c r="I425" s="9" t="s">
        <v>1179</v>
      </c>
      <c r="J425" s="3" t="s">
        <v>1685</v>
      </c>
      <c r="K425" s="13" t="s">
        <v>1404</v>
      </c>
      <c r="L425" s="14" t="s">
        <v>1405</v>
      </c>
      <c r="M425" s="17">
        <f t="shared" si="15"/>
        <v>1.7175925925925983E-2</v>
      </c>
      <c r="N425">
        <f t="shared" si="16"/>
        <v>20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1605</v>
      </c>
      <c r="H426" s="9" t="s">
        <v>126</v>
      </c>
      <c r="I426" s="9" t="s">
        <v>1510</v>
      </c>
      <c r="J426" s="3" t="s">
        <v>1685</v>
      </c>
      <c r="K426" s="13" t="s">
        <v>1606</v>
      </c>
      <c r="L426" s="14" t="s">
        <v>1607</v>
      </c>
      <c r="M426" s="17">
        <f t="shared" si="15"/>
        <v>1.5254629629629646E-2</v>
      </c>
      <c r="N426">
        <f t="shared" si="16"/>
        <v>8</v>
      </c>
    </row>
    <row r="427" spans="1:14" x14ac:dyDescent="0.25">
      <c r="A427" s="11"/>
      <c r="B427" s="12"/>
      <c r="C427" s="9" t="s">
        <v>195</v>
      </c>
      <c r="D427" s="9" t="s">
        <v>196</v>
      </c>
      <c r="E427" s="9" t="s">
        <v>196</v>
      </c>
      <c r="F427" s="9" t="s">
        <v>15</v>
      </c>
      <c r="G427" s="10" t="s">
        <v>12</v>
      </c>
      <c r="H427" s="5"/>
      <c r="I427" s="5"/>
      <c r="J427" s="6"/>
      <c r="K427" s="7"/>
      <c r="L427" s="8"/>
    </row>
    <row r="428" spans="1:14" x14ac:dyDescent="0.25">
      <c r="A428" s="11"/>
      <c r="B428" s="12"/>
      <c r="C428" s="12"/>
      <c r="D428" s="12"/>
      <c r="E428" s="12"/>
      <c r="F428" s="12"/>
      <c r="G428" s="9" t="s">
        <v>689</v>
      </c>
      <c r="H428" s="9" t="s">
        <v>126</v>
      </c>
      <c r="I428" s="9" t="s">
        <v>424</v>
      </c>
      <c r="J428" s="3" t="s">
        <v>1685</v>
      </c>
      <c r="K428" s="13" t="s">
        <v>690</v>
      </c>
      <c r="L428" s="14" t="s">
        <v>691</v>
      </c>
      <c r="M428" s="17">
        <f t="shared" si="15"/>
        <v>1.8634259259259267E-2</v>
      </c>
      <c r="N428">
        <f t="shared" si="16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692</v>
      </c>
      <c r="H429" s="9" t="s">
        <v>126</v>
      </c>
      <c r="I429" s="9" t="s">
        <v>424</v>
      </c>
      <c r="J429" s="3" t="s">
        <v>1685</v>
      </c>
      <c r="K429" s="13" t="s">
        <v>693</v>
      </c>
      <c r="L429" s="14" t="s">
        <v>694</v>
      </c>
      <c r="M429" s="17">
        <f t="shared" si="15"/>
        <v>4.8668981481481466E-2</v>
      </c>
      <c r="N429">
        <f t="shared" si="16"/>
        <v>11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695</v>
      </c>
      <c r="H430" s="9" t="s">
        <v>126</v>
      </c>
      <c r="I430" s="9" t="s">
        <v>424</v>
      </c>
      <c r="J430" s="3" t="s">
        <v>1685</v>
      </c>
      <c r="K430" s="13" t="s">
        <v>696</v>
      </c>
      <c r="L430" s="14" t="s">
        <v>697</v>
      </c>
      <c r="M430" s="17">
        <f t="shared" si="15"/>
        <v>1.4803240740740686E-2</v>
      </c>
      <c r="N430">
        <f t="shared" si="16"/>
        <v>12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698</v>
      </c>
      <c r="H431" s="9" t="s">
        <v>126</v>
      </c>
      <c r="I431" s="9" t="s">
        <v>424</v>
      </c>
      <c r="J431" s="3" t="s">
        <v>1685</v>
      </c>
      <c r="K431" s="13" t="s">
        <v>699</v>
      </c>
      <c r="L431" s="14" t="s">
        <v>700</v>
      </c>
      <c r="M431" s="17">
        <f t="shared" si="15"/>
        <v>1.6620370370370341E-2</v>
      </c>
      <c r="N431">
        <f t="shared" si="16"/>
        <v>17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1040</v>
      </c>
      <c r="H432" s="9" t="s">
        <v>126</v>
      </c>
      <c r="I432" s="9" t="s">
        <v>840</v>
      </c>
      <c r="J432" s="3" t="s">
        <v>1685</v>
      </c>
      <c r="K432" s="13" t="s">
        <v>1041</v>
      </c>
      <c r="L432" s="14" t="s">
        <v>1042</v>
      </c>
      <c r="M432" s="17">
        <f t="shared" si="15"/>
        <v>3.0219907407407431E-2</v>
      </c>
      <c r="N432">
        <f t="shared" si="16"/>
        <v>9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701</v>
      </c>
      <c r="H433" s="9" t="s">
        <v>126</v>
      </c>
      <c r="I433" s="9" t="s">
        <v>424</v>
      </c>
      <c r="J433" s="3" t="s">
        <v>1685</v>
      </c>
      <c r="K433" s="13" t="s">
        <v>702</v>
      </c>
      <c r="L433" s="14" t="s">
        <v>703</v>
      </c>
      <c r="M433" s="17">
        <f t="shared" si="15"/>
        <v>1.5972222222222165E-2</v>
      </c>
      <c r="N433">
        <f t="shared" si="16"/>
        <v>6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324</v>
      </c>
      <c r="H434" s="9" t="s">
        <v>126</v>
      </c>
      <c r="I434" s="9" t="s">
        <v>18</v>
      </c>
      <c r="J434" s="3" t="s">
        <v>1685</v>
      </c>
      <c r="K434" s="13" t="s">
        <v>325</v>
      </c>
      <c r="L434" s="14" t="s">
        <v>326</v>
      </c>
      <c r="M434" s="17">
        <f t="shared" si="15"/>
        <v>2.083333333333337E-2</v>
      </c>
      <c r="N434">
        <f t="shared" si="16"/>
        <v>13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1043</v>
      </c>
      <c r="H435" s="9" t="s">
        <v>126</v>
      </c>
      <c r="I435" s="9" t="s">
        <v>840</v>
      </c>
      <c r="J435" s="3" t="s">
        <v>1685</v>
      </c>
      <c r="K435" s="13" t="s">
        <v>1044</v>
      </c>
      <c r="L435" s="14" t="s">
        <v>1045</v>
      </c>
      <c r="M435" s="17">
        <f t="shared" si="15"/>
        <v>3.2581018518518523E-2</v>
      </c>
      <c r="N435">
        <f t="shared" si="16"/>
        <v>9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1046</v>
      </c>
      <c r="H436" s="9" t="s">
        <v>126</v>
      </c>
      <c r="I436" s="9" t="s">
        <v>840</v>
      </c>
      <c r="J436" s="3" t="s">
        <v>1685</v>
      </c>
      <c r="K436" s="13" t="s">
        <v>1047</v>
      </c>
      <c r="L436" s="14" t="s">
        <v>1048</v>
      </c>
      <c r="M436" s="17">
        <f t="shared" si="15"/>
        <v>3.8287037037037008E-2</v>
      </c>
      <c r="N436">
        <f t="shared" si="16"/>
        <v>10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1049</v>
      </c>
      <c r="H437" s="9" t="s">
        <v>126</v>
      </c>
      <c r="I437" s="9" t="s">
        <v>840</v>
      </c>
      <c r="J437" s="3" t="s">
        <v>1685</v>
      </c>
      <c r="K437" s="13" t="s">
        <v>1050</v>
      </c>
      <c r="L437" s="14" t="s">
        <v>1051</v>
      </c>
      <c r="M437" s="17">
        <f t="shared" si="15"/>
        <v>1.4976851851851936E-2</v>
      </c>
      <c r="N437">
        <f t="shared" si="16"/>
        <v>13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1052</v>
      </c>
      <c r="H438" s="9" t="s">
        <v>126</v>
      </c>
      <c r="I438" s="9" t="s">
        <v>840</v>
      </c>
      <c r="J438" s="3" t="s">
        <v>1685</v>
      </c>
      <c r="K438" s="13" t="s">
        <v>1053</v>
      </c>
      <c r="L438" s="14" t="s">
        <v>1054</v>
      </c>
      <c r="M438" s="17">
        <f t="shared" si="15"/>
        <v>2.878472222222217E-2</v>
      </c>
      <c r="N438">
        <f t="shared" si="16"/>
        <v>14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1055</v>
      </c>
      <c r="H439" s="9" t="s">
        <v>126</v>
      </c>
      <c r="I439" s="9" t="s">
        <v>840</v>
      </c>
      <c r="J439" s="3" t="s">
        <v>1685</v>
      </c>
      <c r="K439" s="13" t="s">
        <v>1056</v>
      </c>
      <c r="L439" s="14" t="s">
        <v>1057</v>
      </c>
      <c r="M439" s="17">
        <f t="shared" si="15"/>
        <v>3.1874999999999987E-2</v>
      </c>
      <c r="N439">
        <f t="shared" si="16"/>
        <v>14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1406</v>
      </c>
      <c r="H440" s="9" t="s">
        <v>126</v>
      </c>
      <c r="I440" s="9" t="s">
        <v>1179</v>
      </c>
      <c r="J440" s="3" t="s">
        <v>1685</v>
      </c>
      <c r="K440" s="13" t="s">
        <v>1407</v>
      </c>
      <c r="L440" s="14" t="s">
        <v>1408</v>
      </c>
      <c r="M440" s="17">
        <f t="shared" si="15"/>
        <v>1.7974537037036997E-2</v>
      </c>
      <c r="N440">
        <f t="shared" si="16"/>
        <v>6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1409</v>
      </c>
      <c r="H441" s="9" t="s">
        <v>126</v>
      </c>
      <c r="I441" s="9" t="s">
        <v>1179</v>
      </c>
      <c r="J441" s="3" t="s">
        <v>1685</v>
      </c>
      <c r="K441" s="13" t="s">
        <v>1410</v>
      </c>
      <c r="L441" s="14" t="s">
        <v>1411</v>
      </c>
      <c r="M441" s="17">
        <f t="shared" si="15"/>
        <v>1.4340277777777855E-2</v>
      </c>
      <c r="N441">
        <f t="shared" si="16"/>
        <v>9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1412</v>
      </c>
      <c r="H442" s="9" t="s">
        <v>126</v>
      </c>
      <c r="I442" s="9" t="s">
        <v>1179</v>
      </c>
      <c r="J442" s="3" t="s">
        <v>1685</v>
      </c>
      <c r="K442" s="13" t="s">
        <v>1413</v>
      </c>
      <c r="L442" s="14" t="s">
        <v>1414</v>
      </c>
      <c r="M442" s="17">
        <f t="shared" si="15"/>
        <v>2.3414351851851867E-2</v>
      </c>
      <c r="N442">
        <f t="shared" si="16"/>
        <v>10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1415</v>
      </c>
      <c r="H443" s="9" t="s">
        <v>126</v>
      </c>
      <c r="I443" s="9" t="s">
        <v>1179</v>
      </c>
      <c r="J443" s="3" t="s">
        <v>1685</v>
      </c>
      <c r="K443" s="13" t="s">
        <v>1416</v>
      </c>
      <c r="L443" s="14" t="s">
        <v>1417</v>
      </c>
      <c r="M443" s="17">
        <f t="shared" si="15"/>
        <v>1.5000000000000013E-2</v>
      </c>
      <c r="N443">
        <f t="shared" si="16"/>
        <v>12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1418</v>
      </c>
      <c r="H444" s="9" t="s">
        <v>126</v>
      </c>
      <c r="I444" s="9" t="s">
        <v>1179</v>
      </c>
      <c r="J444" s="3" t="s">
        <v>1685</v>
      </c>
      <c r="K444" s="13" t="s">
        <v>594</v>
      </c>
      <c r="L444" s="14" t="s">
        <v>1419</v>
      </c>
      <c r="M444" s="17">
        <f t="shared" si="15"/>
        <v>1.9722222222222197E-2</v>
      </c>
      <c r="N444">
        <f t="shared" si="16"/>
        <v>14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1608</v>
      </c>
      <c r="H445" s="9" t="s">
        <v>126</v>
      </c>
      <c r="I445" s="9" t="s">
        <v>1510</v>
      </c>
      <c r="J445" s="3" t="s">
        <v>1685</v>
      </c>
      <c r="K445" s="13" t="s">
        <v>1609</v>
      </c>
      <c r="L445" s="14" t="s">
        <v>1610</v>
      </c>
      <c r="M445" s="17">
        <f t="shared" si="15"/>
        <v>1.5011574074074163E-2</v>
      </c>
      <c r="N445">
        <f t="shared" si="16"/>
        <v>12</v>
      </c>
    </row>
    <row r="446" spans="1:14" x14ac:dyDescent="0.25">
      <c r="A446" s="11"/>
      <c r="B446" s="12"/>
      <c r="C446" s="9" t="s">
        <v>87</v>
      </c>
      <c r="D446" s="9" t="s">
        <v>88</v>
      </c>
      <c r="E446" s="10" t="s">
        <v>12</v>
      </c>
      <c r="F446" s="5"/>
      <c r="G446" s="5"/>
      <c r="H446" s="5"/>
      <c r="I446" s="5"/>
      <c r="J446" s="6"/>
      <c r="K446" s="7"/>
      <c r="L446" s="8"/>
    </row>
    <row r="447" spans="1:14" x14ac:dyDescent="0.25">
      <c r="A447" s="11"/>
      <c r="B447" s="12"/>
      <c r="C447" s="12"/>
      <c r="D447" s="12"/>
      <c r="E447" s="9" t="s">
        <v>88</v>
      </c>
      <c r="F447" s="9" t="s">
        <v>15</v>
      </c>
      <c r="G447" s="10" t="s">
        <v>12</v>
      </c>
      <c r="H447" s="5"/>
      <c r="I447" s="5"/>
      <c r="J447" s="6"/>
      <c r="K447" s="7"/>
      <c r="L447" s="8"/>
    </row>
    <row r="448" spans="1:14" x14ac:dyDescent="0.25">
      <c r="A448" s="11"/>
      <c r="B448" s="12"/>
      <c r="C448" s="12"/>
      <c r="D448" s="12"/>
      <c r="E448" s="12"/>
      <c r="F448" s="12"/>
      <c r="G448" s="9" t="s">
        <v>327</v>
      </c>
      <c r="H448" s="9" t="s">
        <v>126</v>
      </c>
      <c r="I448" s="9" t="s">
        <v>18</v>
      </c>
      <c r="J448" s="3" t="s">
        <v>1685</v>
      </c>
      <c r="K448" s="13" t="s">
        <v>328</v>
      </c>
      <c r="L448" s="14" t="s">
        <v>329</v>
      </c>
      <c r="M448" s="17">
        <f t="shared" si="15"/>
        <v>9.3171296296296197E-3</v>
      </c>
      <c r="N448">
        <f t="shared" si="16"/>
        <v>2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330</v>
      </c>
      <c r="H449" s="9" t="s">
        <v>126</v>
      </c>
      <c r="I449" s="9" t="s">
        <v>18</v>
      </c>
      <c r="J449" s="3" t="s">
        <v>1685</v>
      </c>
      <c r="K449" s="13" t="s">
        <v>331</v>
      </c>
      <c r="L449" s="14" t="s">
        <v>332</v>
      </c>
      <c r="M449" s="17">
        <f t="shared" si="15"/>
        <v>2.0891203703703731E-2</v>
      </c>
      <c r="N449">
        <f t="shared" si="16"/>
        <v>4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333</v>
      </c>
      <c r="H450" s="9" t="s">
        <v>126</v>
      </c>
      <c r="I450" s="9" t="s">
        <v>18</v>
      </c>
      <c r="J450" s="3" t="s">
        <v>1685</v>
      </c>
      <c r="K450" s="13" t="s">
        <v>334</v>
      </c>
      <c r="L450" s="14" t="s">
        <v>1493</v>
      </c>
      <c r="M450" s="17">
        <f t="shared" si="15"/>
        <v>1.1874999999999969E-2</v>
      </c>
      <c r="N450">
        <f t="shared" si="16"/>
        <v>23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704</v>
      </c>
      <c r="H451" s="9" t="s">
        <v>126</v>
      </c>
      <c r="I451" s="9" t="s">
        <v>424</v>
      </c>
      <c r="J451" s="3" t="s">
        <v>1685</v>
      </c>
      <c r="K451" s="13" t="s">
        <v>705</v>
      </c>
      <c r="L451" s="14" t="s">
        <v>706</v>
      </c>
      <c r="M451" s="17">
        <f t="shared" ref="M451:M514" si="17">L451-K451</f>
        <v>1.0532407407407407E-2</v>
      </c>
      <c r="N451">
        <f t="shared" ref="N451:N514" si="18">HOUR(K451)</f>
        <v>3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707</v>
      </c>
      <c r="H452" s="9" t="s">
        <v>126</v>
      </c>
      <c r="I452" s="9" t="s">
        <v>424</v>
      </c>
      <c r="J452" s="3" t="s">
        <v>1685</v>
      </c>
      <c r="K452" s="13" t="s">
        <v>708</v>
      </c>
      <c r="L452" s="14" t="s">
        <v>709</v>
      </c>
      <c r="M452" s="17">
        <f t="shared" si="17"/>
        <v>1.1388888888888893E-2</v>
      </c>
      <c r="N452">
        <f t="shared" si="18"/>
        <v>23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1058</v>
      </c>
      <c r="H453" s="9" t="s">
        <v>126</v>
      </c>
      <c r="I453" s="9" t="s">
        <v>840</v>
      </c>
      <c r="J453" s="3" t="s">
        <v>1685</v>
      </c>
      <c r="K453" s="13" t="s">
        <v>1059</v>
      </c>
      <c r="L453" s="14" t="s">
        <v>1060</v>
      </c>
      <c r="M453" s="17">
        <f t="shared" si="17"/>
        <v>1.2060185185185188E-2</v>
      </c>
      <c r="N453">
        <f t="shared" si="18"/>
        <v>2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1420</v>
      </c>
      <c r="H454" s="9" t="s">
        <v>126</v>
      </c>
      <c r="I454" s="9" t="s">
        <v>1179</v>
      </c>
      <c r="J454" s="3" t="s">
        <v>1685</v>
      </c>
      <c r="K454" s="13" t="s">
        <v>1421</v>
      </c>
      <c r="L454" s="14" t="s">
        <v>1422</v>
      </c>
      <c r="M454" s="17">
        <f t="shared" si="17"/>
        <v>1.2962962962962954E-2</v>
      </c>
      <c r="N454">
        <f t="shared" si="18"/>
        <v>3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1423</v>
      </c>
      <c r="H455" s="9" t="s">
        <v>126</v>
      </c>
      <c r="I455" s="9" t="s">
        <v>1179</v>
      </c>
      <c r="J455" s="3" t="s">
        <v>1685</v>
      </c>
      <c r="K455" s="13" t="s">
        <v>1424</v>
      </c>
      <c r="L455" s="14" t="s">
        <v>1425</v>
      </c>
      <c r="M455" s="17">
        <f t="shared" si="17"/>
        <v>1.2662037037037027E-2</v>
      </c>
      <c r="N455">
        <f t="shared" si="18"/>
        <v>4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1426</v>
      </c>
      <c r="H456" s="9" t="s">
        <v>126</v>
      </c>
      <c r="I456" s="9" t="s">
        <v>1179</v>
      </c>
      <c r="J456" s="3" t="s">
        <v>1685</v>
      </c>
      <c r="K456" s="13" t="s">
        <v>1427</v>
      </c>
      <c r="L456" s="14" t="s">
        <v>1428</v>
      </c>
      <c r="M456" s="17">
        <f t="shared" si="17"/>
        <v>1.1782407407407325E-2</v>
      </c>
      <c r="N456">
        <f t="shared" si="18"/>
        <v>22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1611</v>
      </c>
      <c r="H457" s="9" t="s">
        <v>126</v>
      </c>
      <c r="I457" s="9" t="s">
        <v>1510</v>
      </c>
      <c r="J457" s="3" t="s">
        <v>1685</v>
      </c>
      <c r="K457" s="13" t="s">
        <v>1612</v>
      </c>
      <c r="L457" s="14" t="s">
        <v>1613</v>
      </c>
      <c r="M457" s="17">
        <f t="shared" si="17"/>
        <v>1.3518518518518513E-2</v>
      </c>
      <c r="N457">
        <f t="shared" si="18"/>
        <v>4</v>
      </c>
    </row>
    <row r="458" spans="1:14" x14ac:dyDescent="0.25">
      <c r="A458" s="11"/>
      <c r="B458" s="12"/>
      <c r="C458" s="12"/>
      <c r="D458" s="12"/>
      <c r="E458" s="9" t="s">
        <v>213</v>
      </c>
      <c r="F458" s="9" t="s">
        <v>15</v>
      </c>
      <c r="G458" s="10" t="s">
        <v>12</v>
      </c>
      <c r="H458" s="5"/>
      <c r="I458" s="5"/>
      <c r="J458" s="6"/>
      <c r="K458" s="7"/>
      <c r="L458" s="8"/>
    </row>
    <row r="459" spans="1:14" x14ac:dyDescent="0.25">
      <c r="A459" s="11"/>
      <c r="B459" s="12"/>
      <c r="C459" s="12"/>
      <c r="D459" s="12"/>
      <c r="E459" s="12"/>
      <c r="F459" s="12"/>
      <c r="G459" s="9" t="s">
        <v>335</v>
      </c>
      <c r="H459" s="9" t="s">
        <v>126</v>
      </c>
      <c r="I459" s="9" t="s">
        <v>18</v>
      </c>
      <c r="J459" s="3" t="s">
        <v>1685</v>
      </c>
      <c r="K459" s="13" t="s">
        <v>336</v>
      </c>
      <c r="L459" s="14" t="s">
        <v>337</v>
      </c>
      <c r="M459" s="17">
        <f t="shared" si="17"/>
        <v>1.4050925925925939E-2</v>
      </c>
      <c r="N459">
        <f t="shared" si="18"/>
        <v>1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338</v>
      </c>
      <c r="H460" s="9" t="s">
        <v>126</v>
      </c>
      <c r="I460" s="9" t="s">
        <v>18</v>
      </c>
      <c r="J460" s="3" t="s">
        <v>1685</v>
      </c>
      <c r="K460" s="13" t="s">
        <v>339</v>
      </c>
      <c r="L460" s="14" t="s">
        <v>340</v>
      </c>
      <c r="M460" s="17">
        <f t="shared" si="17"/>
        <v>1.2893518518518499E-2</v>
      </c>
      <c r="N460">
        <f t="shared" si="18"/>
        <v>21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710</v>
      </c>
      <c r="H461" s="9" t="s">
        <v>126</v>
      </c>
      <c r="I461" s="9" t="s">
        <v>424</v>
      </c>
      <c r="J461" s="3" t="s">
        <v>1685</v>
      </c>
      <c r="K461" s="13" t="s">
        <v>711</v>
      </c>
      <c r="L461" s="14" t="s">
        <v>712</v>
      </c>
      <c r="M461" s="17">
        <f t="shared" si="17"/>
        <v>2.3958333333333331E-2</v>
      </c>
      <c r="N461">
        <f t="shared" si="18"/>
        <v>4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713</v>
      </c>
      <c r="H462" s="9" t="s">
        <v>126</v>
      </c>
      <c r="I462" s="9" t="s">
        <v>424</v>
      </c>
      <c r="J462" s="3" t="s">
        <v>1685</v>
      </c>
      <c r="K462" s="13" t="s">
        <v>714</v>
      </c>
      <c r="L462" s="14" t="s">
        <v>715</v>
      </c>
      <c r="M462" s="17">
        <f t="shared" si="17"/>
        <v>3.6990740740740768E-2</v>
      </c>
      <c r="N462">
        <f t="shared" si="18"/>
        <v>11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1061</v>
      </c>
      <c r="H463" s="9" t="s">
        <v>126</v>
      </c>
      <c r="I463" s="9" t="s">
        <v>840</v>
      </c>
      <c r="J463" s="3" t="s">
        <v>1685</v>
      </c>
      <c r="K463" s="13" t="s">
        <v>1062</v>
      </c>
      <c r="L463" s="14" t="s">
        <v>1063</v>
      </c>
      <c r="M463" s="17">
        <f t="shared" si="17"/>
        <v>2.7928240740740795E-2</v>
      </c>
      <c r="N463">
        <f t="shared" si="18"/>
        <v>8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1064</v>
      </c>
      <c r="H464" s="9" t="s">
        <v>126</v>
      </c>
      <c r="I464" s="9" t="s">
        <v>840</v>
      </c>
      <c r="J464" s="3" t="s">
        <v>1685</v>
      </c>
      <c r="K464" s="13" t="s">
        <v>1065</v>
      </c>
      <c r="L464" s="14" t="s">
        <v>1066</v>
      </c>
      <c r="M464" s="17">
        <f t="shared" si="17"/>
        <v>3.4432870370370405E-2</v>
      </c>
      <c r="N464">
        <f t="shared" si="18"/>
        <v>10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1067</v>
      </c>
      <c r="H465" s="9" t="s">
        <v>126</v>
      </c>
      <c r="I465" s="9" t="s">
        <v>840</v>
      </c>
      <c r="J465" s="3" t="s">
        <v>1685</v>
      </c>
      <c r="K465" s="13" t="s">
        <v>1068</v>
      </c>
      <c r="L465" s="14" t="s">
        <v>1069</v>
      </c>
      <c r="M465" s="17">
        <f t="shared" si="17"/>
        <v>1.2210648148148318E-2</v>
      </c>
      <c r="N465">
        <f t="shared" si="18"/>
        <v>21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1429</v>
      </c>
      <c r="H466" s="9" t="s">
        <v>126</v>
      </c>
      <c r="I466" s="9" t="s">
        <v>1179</v>
      </c>
      <c r="J466" s="3" t="s">
        <v>1685</v>
      </c>
      <c r="K466" s="13" t="s">
        <v>1430</v>
      </c>
      <c r="L466" s="14" t="s">
        <v>1431</v>
      </c>
      <c r="M466" s="17">
        <f t="shared" si="17"/>
        <v>2.6932870370370399E-2</v>
      </c>
      <c r="N466">
        <f t="shared" si="18"/>
        <v>11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1614</v>
      </c>
      <c r="H467" s="9" t="s">
        <v>126</v>
      </c>
      <c r="I467" s="9" t="s">
        <v>1510</v>
      </c>
      <c r="J467" s="3" t="s">
        <v>1685</v>
      </c>
      <c r="K467" s="13" t="s">
        <v>1615</v>
      </c>
      <c r="L467" s="14" t="s">
        <v>1616</v>
      </c>
      <c r="M467" s="17">
        <f t="shared" si="17"/>
        <v>2.1238425925925897E-2</v>
      </c>
      <c r="N467">
        <f t="shared" si="18"/>
        <v>6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1617</v>
      </c>
      <c r="H468" s="9" t="s">
        <v>126</v>
      </c>
      <c r="I468" s="9" t="s">
        <v>1510</v>
      </c>
      <c r="J468" s="3" t="s">
        <v>1685</v>
      </c>
      <c r="K468" s="13" t="s">
        <v>1618</v>
      </c>
      <c r="L468" s="14" t="s">
        <v>1619</v>
      </c>
      <c r="M468" s="17">
        <f t="shared" si="17"/>
        <v>1.2928240740740726E-2</v>
      </c>
      <c r="N468">
        <f t="shared" si="18"/>
        <v>22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1681</v>
      </c>
      <c r="H469" s="9" t="s">
        <v>126</v>
      </c>
      <c r="I469" s="9" t="s">
        <v>1666</v>
      </c>
      <c r="J469" s="3" t="s">
        <v>1685</v>
      </c>
      <c r="K469" s="13" t="s">
        <v>1682</v>
      </c>
      <c r="L469" s="14" t="s">
        <v>1683</v>
      </c>
      <c r="M469" s="17">
        <f t="shared" si="17"/>
        <v>1.3344907407407458E-2</v>
      </c>
      <c r="N469">
        <f t="shared" si="18"/>
        <v>20</v>
      </c>
    </row>
    <row r="470" spans="1:14" x14ac:dyDescent="0.25">
      <c r="A470" s="11"/>
      <c r="B470" s="12"/>
      <c r="C470" s="9" t="s">
        <v>92</v>
      </c>
      <c r="D470" s="9" t="s">
        <v>93</v>
      </c>
      <c r="E470" s="9" t="s">
        <v>93</v>
      </c>
      <c r="F470" s="9" t="s">
        <v>15</v>
      </c>
      <c r="G470" s="10" t="s">
        <v>12</v>
      </c>
      <c r="H470" s="5"/>
      <c r="I470" s="5"/>
      <c r="J470" s="6"/>
      <c r="K470" s="7"/>
      <c r="L470" s="8"/>
    </row>
    <row r="471" spans="1:14" x14ac:dyDescent="0.25">
      <c r="A471" s="11"/>
      <c r="B471" s="12"/>
      <c r="C471" s="12"/>
      <c r="D471" s="12"/>
      <c r="E471" s="12"/>
      <c r="F471" s="12"/>
      <c r="G471" s="9" t="s">
        <v>1620</v>
      </c>
      <c r="H471" s="9" t="s">
        <v>126</v>
      </c>
      <c r="I471" s="9" t="s">
        <v>1510</v>
      </c>
      <c r="J471" s="3" t="s">
        <v>1685</v>
      </c>
      <c r="K471" s="13" t="s">
        <v>1621</v>
      </c>
      <c r="L471" s="14" t="s">
        <v>1622</v>
      </c>
      <c r="M471" s="17">
        <f t="shared" si="17"/>
        <v>1.7650462962962965E-2</v>
      </c>
      <c r="N471">
        <f t="shared" si="18"/>
        <v>6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1623</v>
      </c>
      <c r="H472" s="9" t="s">
        <v>126</v>
      </c>
      <c r="I472" s="9" t="s">
        <v>1510</v>
      </c>
      <c r="J472" s="3" t="s">
        <v>1685</v>
      </c>
      <c r="K472" s="13" t="s">
        <v>1624</v>
      </c>
      <c r="L472" s="14" t="s">
        <v>1625</v>
      </c>
      <c r="M472" s="17">
        <f t="shared" si="17"/>
        <v>2.0509259259259227E-2</v>
      </c>
      <c r="N472">
        <f t="shared" si="18"/>
        <v>6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1626</v>
      </c>
      <c r="H473" s="9" t="s">
        <v>126</v>
      </c>
      <c r="I473" s="9" t="s">
        <v>1510</v>
      </c>
      <c r="J473" s="3" t="s">
        <v>1685</v>
      </c>
      <c r="K473" s="13" t="s">
        <v>1627</v>
      </c>
      <c r="L473" s="14" t="s">
        <v>1628</v>
      </c>
      <c r="M473" s="17">
        <f t="shared" si="17"/>
        <v>1.7199074074074117E-2</v>
      </c>
      <c r="N473">
        <f t="shared" si="18"/>
        <v>10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1629</v>
      </c>
      <c r="H474" s="9" t="s">
        <v>126</v>
      </c>
      <c r="I474" s="9" t="s">
        <v>1510</v>
      </c>
      <c r="J474" s="3" t="s">
        <v>1685</v>
      </c>
      <c r="K474" s="13" t="s">
        <v>1630</v>
      </c>
      <c r="L474" s="14" t="s">
        <v>1631</v>
      </c>
      <c r="M474" s="17">
        <f t="shared" si="17"/>
        <v>1.2673611111111094E-2</v>
      </c>
      <c r="N474">
        <f t="shared" si="18"/>
        <v>12</v>
      </c>
    </row>
    <row r="475" spans="1:14" x14ac:dyDescent="0.25">
      <c r="A475" s="11"/>
      <c r="B475" s="12"/>
      <c r="C475" s="9" t="s">
        <v>44</v>
      </c>
      <c r="D475" s="9" t="s">
        <v>45</v>
      </c>
      <c r="E475" s="9" t="s">
        <v>45</v>
      </c>
      <c r="F475" s="9" t="s">
        <v>15</v>
      </c>
      <c r="G475" s="10" t="s">
        <v>12</v>
      </c>
      <c r="H475" s="5"/>
      <c r="I475" s="5"/>
      <c r="J475" s="6"/>
      <c r="K475" s="7"/>
      <c r="L475" s="8"/>
    </row>
    <row r="476" spans="1:14" x14ac:dyDescent="0.25">
      <c r="A476" s="11"/>
      <c r="B476" s="12"/>
      <c r="C476" s="12"/>
      <c r="D476" s="12"/>
      <c r="E476" s="12"/>
      <c r="F476" s="12"/>
      <c r="G476" s="9" t="s">
        <v>341</v>
      </c>
      <c r="H476" s="9" t="s">
        <v>126</v>
      </c>
      <c r="I476" s="9" t="s">
        <v>18</v>
      </c>
      <c r="J476" s="3" t="s">
        <v>1685</v>
      </c>
      <c r="K476" s="13" t="s">
        <v>342</v>
      </c>
      <c r="L476" s="14" t="s">
        <v>343</v>
      </c>
      <c r="M476" s="17">
        <f t="shared" si="17"/>
        <v>7.9525462962962923E-2</v>
      </c>
      <c r="N476">
        <f t="shared" si="18"/>
        <v>8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344</v>
      </c>
      <c r="H477" s="9" t="s">
        <v>126</v>
      </c>
      <c r="I477" s="9" t="s">
        <v>18</v>
      </c>
      <c r="J477" s="3" t="s">
        <v>1685</v>
      </c>
      <c r="K477" s="13" t="s">
        <v>345</v>
      </c>
      <c r="L477" s="14" t="s">
        <v>346</v>
      </c>
      <c r="M477" s="17">
        <f t="shared" si="17"/>
        <v>2.285879629629628E-2</v>
      </c>
      <c r="N477">
        <f t="shared" si="18"/>
        <v>13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347</v>
      </c>
      <c r="H478" s="9" t="s">
        <v>126</v>
      </c>
      <c r="I478" s="9" t="s">
        <v>18</v>
      </c>
      <c r="J478" s="3" t="s">
        <v>1685</v>
      </c>
      <c r="K478" s="13" t="s">
        <v>348</v>
      </c>
      <c r="L478" s="14" t="s">
        <v>349</v>
      </c>
      <c r="M478" s="17">
        <f t="shared" si="17"/>
        <v>1.6527777777777808E-2</v>
      </c>
      <c r="N478">
        <f t="shared" si="18"/>
        <v>20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1632</v>
      </c>
      <c r="H479" s="9" t="s">
        <v>126</v>
      </c>
      <c r="I479" s="9" t="s">
        <v>1510</v>
      </c>
      <c r="J479" s="3" t="s">
        <v>1685</v>
      </c>
      <c r="K479" s="13" t="s">
        <v>1633</v>
      </c>
      <c r="L479" s="14" t="s">
        <v>1634</v>
      </c>
      <c r="M479" s="17">
        <f t="shared" si="17"/>
        <v>1.2997685185185182E-2</v>
      </c>
      <c r="N479">
        <f t="shared" si="18"/>
        <v>11</v>
      </c>
    </row>
    <row r="480" spans="1:14" x14ac:dyDescent="0.25">
      <c r="A480" s="11"/>
      <c r="B480" s="12"/>
      <c r="C480" s="9" t="s">
        <v>549</v>
      </c>
      <c r="D480" s="9" t="s">
        <v>550</v>
      </c>
      <c r="E480" s="9" t="s">
        <v>550</v>
      </c>
      <c r="F480" s="9" t="s">
        <v>15</v>
      </c>
      <c r="G480" s="10" t="s">
        <v>12</v>
      </c>
      <c r="H480" s="5"/>
      <c r="I480" s="5"/>
      <c r="J480" s="6"/>
      <c r="K480" s="7"/>
      <c r="L480" s="8"/>
    </row>
    <row r="481" spans="1:14" x14ac:dyDescent="0.25">
      <c r="A481" s="11"/>
      <c r="B481" s="12"/>
      <c r="C481" s="12"/>
      <c r="D481" s="12"/>
      <c r="E481" s="12"/>
      <c r="F481" s="12"/>
      <c r="G481" s="9" t="s">
        <v>716</v>
      </c>
      <c r="H481" s="9" t="s">
        <v>126</v>
      </c>
      <c r="I481" s="9" t="s">
        <v>424</v>
      </c>
      <c r="J481" s="3" t="s">
        <v>1685</v>
      </c>
      <c r="K481" s="13" t="s">
        <v>717</v>
      </c>
      <c r="L481" s="14" t="s">
        <v>718</v>
      </c>
      <c r="M481" s="17">
        <f t="shared" si="17"/>
        <v>2.7094907407407387E-2</v>
      </c>
      <c r="N481">
        <f t="shared" si="18"/>
        <v>6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1070</v>
      </c>
      <c r="H482" s="9" t="s">
        <v>126</v>
      </c>
      <c r="I482" s="9" t="s">
        <v>840</v>
      </c>
      <c r="J482" s="3" t="s">
        <v>1685</v>
      </c>
      <c r="K482" s="13" t="s">
        <v>1071</v>
      </c>
      <c r="L482" s="14" t="s">
        <v>1072</v>
      </c>
      <c r="M482" s="17">
        <f t="shared" si="17"/>
        <v>1.3761574074074079E-2</v>
      </c>
      <c r="N482">
        <f t="shared" si="18"/>
        <v>3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1073</v>
      </c>
      <c r="H483" s="9" t="s">
        <v>126</v>
      </c>
      <c r="I483" s="9" t="s">
        <v>840</v>
      </c>
      <c r="J483" s="3" t="s">
        <v>1685</v>
      </c>
      <c r="K483" s="13" t="s">
        <v>1074</v>
      </c>
      <c r="L483" s="14" t="s">
        <v>1075</v>
      </c>
      <c r="M483" s="17">
        <f t="shared" si="17"/>
        <v>1.4236111111111116E-2</v>
      </c>
      <c r="N483">
        <f t="shared" si="18"/>
        <v>6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1432</v>
      </c>
      <c r="H484" s="9" t="s">
        <v>126</v>
      </c>
      <c r="I484" s="9" t="s">
        <v>1179</v>
      </c>
      <c r="J484" s="3" t="s">
        <v>1685</v>
      </c>
      <c r="K484" s="13" t="s">
        <v>1433</v>
      </c>
      <c r="L484" s="14" t="s">
        <v>1434</v>
      </c>
      <c r="M484" s="17">
        <f t="shared" si="17"/>
        <v>1.5821759259259244E-2</v>
      </c>
      <c r="N484">
        <f t="shared" si="18"/>
        <v>3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1435</v>
      </c>
      <c r="H485" s="9" t="s">
        <v>126</v>
      </c>
      <c r="I485" s="9" t="s">
        <v>1179</v>
      </c>
      <c r="J485" s="3" t="s">
        <v>1685</v>
      </c>
      <c r="K485" s="13" t="s">
        <v>1436</v>
      </c>
      <c r="L485" s="14" t="s">
        <v>1437</v>
      </c>
      <c r="M485" s="17">
        <f t="shared" si="17"/>
        <v>1.5798611111111083E-2</v>
      </c>
      <c r="N485">
        <f t="shared" si="18"/>
        <v>6</v>
      </c>
    </row>
    <row r="486" spans="1:14" x14ac:dyDescent="0.25">
      <c r="A486" s="11"/>
      <c r="B486" s="12"/>
      <c r="C486" s="9" t="s">
        <v>54</v>
      </c>
      <c r="D486" s="9" t="s">
        <v>55</v>
      </c>
      <c r="E486" s="10" t="s">
        <v>12</v>
      </c>
      <c r="F486" s="5"/>
      <c r="G486" s="5"/>
      <c r="H486" s="5"/>
      <c r="I486" s="5"/>
      <c r="J486" s="6"/>
      <c r="K486" s="7"/>
      <c r="L486" s="8"/>
    </row>
    <row r="487" spans="1:14" x14ac:dyDescent="0.25">
      <c r="A487" s="11"/>
      <c r="B487" s="12"/>
      <c r="C487" s="12"/>
      <c r="D487" s="12"/>
      <c r="E487" s="9" t="s">
        <v>56</v>
      </c>
      <c r="F487" s="9" t="s">
        <v>15</v>
      </c>
      <c r="G487" s="10" t="s">
        <v>12</v>
      </c>
      <c r="H487" s="5"/>
      <c r="I487" s="5"/>
      <c r="J487" s="6"/>
      <c r="K487" s="7"/>
      <c r="L487" s="8"/>
    </row>
    <row r="488" spans="1:14" x14ac:dyDescent="0.25">
      <c r="A488" s="11"/>
      <c r="B488" s="12"/>
      <c r="C488" s="12"/>
      <c r="D488" s="12"/>
      <c r="E488" s="12"/>
      <c r="F488" s="12"/>
      <c r="G488" s="9" t="s">
        <v>350</v>
      </c>
      <c r="H488" s="9" t="s">
        <v>351</v>
      </c>
      <c r="I488" s="9" t="s">
        <v>18</v>
      </c>
      <c r="J488" s="3" t="s">
        <v>1685</v>
      </c>
      <c r="K488" s="13" t="s">
        <v>352</v>
      </c>
      <c r="L488" s="14" t="s">
        <v>353</v>
      </c>
      <c r="M488" s="17">
        <f t="shared" si="17"/>
        <v>1.5208333333333379E-2</v>
      </c>
      <c r="N488">
        <f t="shared" si="18"/>
        <v>6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719</v>
      </c>
      <c r="H489" s="9" t="s">
        <v>351</v>
      </c>
      <c r="I489" s="9" t="s">
        <v>424</v>
      </c>
      <c r="J489" s="3" t="s">
        <v>1685</v>
      </c>
      <c r="K489" s="13" t="s">
        <v>720</v>
      </c>
      <c r="L489" s="14" t="s">
        <v>721</v>
      </c>
      <c r="M489" s="17">
        <f t="shared" si="17"/>
        <v>2.0416666666666694E-2</v>
      </c>
      <c r="N489">
        <f t="shared" si="18"/>
        <v>8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722</v>
      </c>
      <c r="H490" s="9" t="s">
        <v>351</v>
      </c>
      <c r="I490" s="9" t="s">
        <v>424</v>
      </c>
      <c r="J490" s="3" t="s">
        <v>1685</v>
      </c>
      <c r="K490" s="13" t="s">
        <v>723</v>
      </c>
      <c r="L490" s="14" t="s">
        <v>724</v>
      </c>
      <c r="M490" s="17">
        <f t="shared" si="17"/>
        <v>1.3865740740740762E-2</v>
      </c>
      <c r="N490">
        <f t="shared" si="18"/>
        <v>16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725</v>
      </c>
      <c r="H491" s="9" t="s">
        <v>351</v>
      </c>
      <c r="I491" s="9" t="s">
        <v>424</v>
      </c>
      <c r="J491" s="3" t="s">
        <v>1685</v>
      </c>
      <c r="K491" s="13" t="s">
        <v>726</v>
      </c>
      <c r="L491" s="14" t="s">
        <v>727</v>
      </c>
      <c r="M491" s="17">
        <f t="shared" si="17"/>
        <v>1.3032407407407298E-2</v>
      </c>
      <c r="N491">
        <f t="shared" si="18"/>
        <v>22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1076</v>
      </c>
      <c r="H492" s="9" t="s">
        <v>351</v>
      </c>
      <c r="I492" s="9" t="s">
        <v>840</v>
      </c>
      <c r="J492" s="3" t="s">
        <v>1685</v>
      </c>
      <c r="K492" s="13" t="s">
        <v>1077</v>
      </c>
      <c r="L492" s="14" t="s">
        <v>1078</v>
      </c>
      <c r="M492" s="17">
        <f t="shared" si="17"/>
        <v>1.431712962962961E-2</v>
      </c>
      <c r="N492">
        <f t="shared" si="18"/>
        <v>6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1079</v>
      </c>
      <c r="H493" s="9" t="s">
        <v>351</v>
      </c>
      <c r="I493" s="9" t="s">
        <v>840</v>
      </c>
      <c r="J493" s="3" t="s">
        <v>1685</v>
      </c>
      <c r="K493" s="13" t="s">
        <v>1080</v>
      </c>
      <c r="L493" s="14" t="s">
        <v>1081</v>
      </c>
      <c r="M493" s="17">
        <f t="shared" si="17"/>
        <v>3.0173611111111109E-2</v>
      </c>
      <c r="N493">
        <f t="shared" si="18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1082</v>
      </c>
      <c r="H494" s="9" t="s">
        <v>351</v>
      </c>
      <c r="I494" s="9" t="s">
        <v>840</v>
      </c>
      <c r="J494" s="3" t="s">
        <v>1685</v>
      </c>
      <c r="K494" s="13" t="s">
        <v>1083</v>
      </c>
      <c r="L494" s="14" t="s">
        <v>1084</v>
      </c>
      <c r="M494" s="17">
        <f t="shared" si="17"/>
        <v>1.5497685185185239E-2</v>
      </c>
      <c r="N494">
        <f t="shared" si="18"/>
        <v>21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1438</v>
      </c>
      <c r="H495" s="9" t="s">
        <v>351</v>
      </c>
      <c r="I495" s="9" t="s">
        <v>1179</v>
      </c>
      <c r="J495" s="3" t="s">
        <v>1685</v>
      </c>
      <c r="K495" s="13" t="s">
        <v>1439</v>
      </c>
      <c r="L495" s="14" t="s">
        <v>1440</v>
      </c>
      <c r="M495" s="17">
        <f t="shared" si="17"/>
        <v>1.1990740740740746E-2</v>
      </c>
      <c r="N495">
        <f t="shared" si="18"/>
        <v>3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1441</v>
      </c>
      <c r="H496" s="9" t="s">
        <v>351</v>
      </c>
      <c r="I496" s="9" t="s">
        <v>1179</v>
      </c>
      <c r="J496" s="3" t="s">
        <v>1685</v>
      </c>
      <c r="K496" s="13" t="s">
        <v>1442</v>
      </c>
      <c r="L496" s="14" t="s">
        <v>1443</v>
      </c>
      <c r="M496" s="17">
        <f t="shared" si="17"/>
        <v>1.5532407407407467E-2</v>
      </c>
      <c r="N496">
        <f t="shared" si="18"/>
        <v>6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1444</v>
      </c>
      <c r="H497" s="9" t="s">
        <v>351</v>
      </c>
      <c r="I497" s="9" t="s">
        <v>1179</v>
      </c>
      <c r="J497" s="3" t="s">
        <v>1685</v>
      </c>
      <c r="K497" s="13" t="s">
        <v>1445</v>
      </c>
      <c r="L497" s="14" t="s">
        <v>1446</v>
      </c>
      <c r="M497" s="17">
        <f t="shared" si="17"/>
        <v>2.1261574074074086E-2</v>
      </c>
      <c r="N497">
        <f t="shared" si="18"/>
        <v>8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1447</v>
      </c>
      <c r="H498" s="9" t="s">
        <v>351</v>
      </c>
      <c r="I498" s="9" t="s">
        <v>1179</v>
      </c>
      <c r="J498" s="3" t="s">
        <v>1685</v>
      </c>
      <c r="K498" s="13" t="s">
        <v>1448</v>
      </c>
      <c r="L498" s="14" t="s">
        <v>1449</v>
      </c>
      <c r="M498" s="17">
        <f t="shared" si="17"/>
        <v>1.7349537037037011E-2</v>
      </c>
      <c r="N498">
        <f t="shared" si="18"/>
        <v>14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1635</v>
      </c>
      <c r="H499" s="9" t="s">
        <v>351</v>
      </c>
      <c r="I499" s="9" t="s">
        <v>1510</v>
      </c>
      <c r="J499" s="3" t="s">
        <v>1685</v>
      </c>
      <c r="K499" s="13" t="s">
        <v>1636</v>
      </c>
      <c r="L499" s="14" t="s">
        <v>1637</v>
      </c>
      <c r="M499" s="17">
        <f t="shared" si="17"/>
        <v>1.9560185185185153E-2</v>
      </c>
      <c r="N499">
        <f t="shared" si="18"/>
        <v>9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1638</v>
      </c>
      <c r="H500" s="9" t="s">
        <v>351</v>
      </c>
      <c r="I500" s="9" t="s">
        <v>1510</v>
      </c>
      <c r="J500" s="3" t="s">
        <v>1685</v>
      </c>
      <c r="K500" s="13" t="s">
        <v>1639</v>
      </c>
      <c r="L500" s="14" t="s">
        <v>1640</v>
      </c>
      <c r="M500" s="17">
        <f t="shared" si="17"/>
        <v>1.3472222222222219E-2</v>
      </c>
      <c r="N500">
        <f t="shared" si="18"/>
        <v>15</v>
      </c>
    </row>
    <row r="501" spans="1:14" x14ac:dyDescent="0.25">
      <c r="A501" s="11"/>
      <c r="B501" s="12"/>
      <c r="C501" s="12"/>
      <c r="D501" s="12"/>
      <c r="E501" s="9" t="s">
        <v>55</v>
      </c>
      <c r="F501" s="9" t="s">
        <v>15</v>
      </c>
      <c r="G501" s="10" t="s">
        <v>12</v>
      </c>
      <c r="H501" s="5"/>
      <c r="I501" s="5"/>
      <c r="J501" s="6"/>
      <c r="K501" s="7"/>
      <c r="L501" s="8"/>
    </row>
    <row r="502" spans="1:14" x14ac:dyDescent="0.25">
      <c r="A502" s="11"/>
      <c r="B502" s="12"/>
      <c r="C502" s="12"/>
      <c r="D502" s="12"/>
      <c r="E502" s="12"/>
      <c r="F502" s="12"/>
      <c r="G502" s="9" t="s">
        <v>354</v>
      </c>
      <c r="H502" s="9" t="s">
        <v>351</v>
      </c>
      <c r="I502" s="9" t="s">
        <v>18</v>
      </c>
      <c r="J502" s="3" t="s">
        <v>1685</v>
      </c>
      <c r="K502" s="13" t="s">
        <v>355</v>
      </c>
      <c r="L502" s="14" t="s">
        <v>356</v>
      </c>
      <c r="M502" s="17">
        <f t="shared" si="17"/>
        <v>5.1111111111111107E-2</v>
      </c>
      <c r="N502">
        <f t="shared" si="18"/>
        <v>12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728</v>
      </c>
      <c r="H503" s="9" t="s">
        <v>351</v>
      </c>
      <c r="I503" s="9" t="s">
        <v>424</v>
      </c>
      <c r="J503" s="3" t="s">
        <v>1685</v>
      </c>
      <c r="K503" s="13" t="s">
        <v>729</v>
      </c>
      <c r="L503" s="14" t="s">
        <v>730</v>
      </c>
      <c r="M503" s="17">
        <f t="shared" si="17"/>
        <v>2.4942129629629661E-2</v>
      </c>
      <c r="N503">
        <f t="shared" si="18"/>
        <v>6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731</v>
      </c>
      <c r="H504" s="9" t="s">
        <v>351</v>
      </c>
      <c r="I504" s="9" t="s">
        <v>424</v>
      </c>
      <c r="J504" s="3" t="s">
        <v>1685</v>
      </c>
      <c r="K504" s="13" t="s">
        <v>732</v>
      </c>
      <c r="L504" s="14" t="s">
        <v>733</v>
      </c>
      <c r="M504" s="17">
        <f t="shared" si="17"/>
        <v>1.7766203703703687E-2</v>
      </c>
      <c r="N504">
        <f t="shared" si="18"/>
        <v>8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734</v>
      </c>
      <c r="H505" s="9" t="s">
        <v>351</v>
      </c>
      <c r="I505" s="9" t="s">
        <v>424</v>
      </c>
      <c r="J505" s="3" t="s">
        <v>1685</v>
      </c>
      <c r="K505" s="13" t="s">
        <v>735</v>
      </c>
      <c r="L505" s="14" t="s">
        <v>736</v>
      </c>
      <c r="M505" s="17">
        <f t="shared" si="17"/>
        <v>3.4212962962963001E-2</v>
      </c>
      <c r="N505">
        <f t="shared" si="18"/>
        <v>10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737</v>
      </c>
      <c r="H506" s="9" t="s">
        <v>351</v>
      </c>
      <c r="I506" s="9" t="s">
        <v>424</v>
      </c>
      <c r="J506" s="3" t="s">
        <v>1685</v>
      </c>
      <c r="K506" s="13" t="s">
        <v>738</v>
      </c>
      <c r="L506" s="14" t="s">
        <v>739</v>
      </c>
      <c r="M506" s="17">
        <f t="shared" si="17"/>
        <v>3.9606481481481548E-2</v>
      </c>
      <c r="N506">
        <f t="shared" si="18"/>
        <v>10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740</v>
      </c>
      <c r="H507" s="9" t="s">
        <v>351</v>
      </c>
      <c r="I507" s="9" t="s">
        <v>424</v>
      </c>
      <c r="J507" s="3" t="s">
        <v>1685</v>
      </c>
      <c r="K507" s="13" t="s">
        <v>741</v>
      </c>
      <c r="L507" s="14" t="s">
        <v>742</v>
      </c>
      <c r="M507" s="17">
        <f t="shared" si="17"/>
        <v>2.561342592592597E-2</v>
      </c>
      <c r="N507">
        <f t="shared" si="18"/>
        <v>14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1085</v>
      </c>
      <c r="H508" s="9" t="s">
        <v>351</v>
      </c>
      <c r="I508" s="9" t="s">
        <v>840</v>
      </c>
      <c r="J508" s="3" t="s">
        <v>1685</v>
      </c>
      <c r="K508" s="13" t="s">
        <v>1086</v>
      </c>
      <c r="L508" s="14" t="s">
        <v>1087</v>
      </c>
      <c r="M508" s="17">
        <f t="shared" si="17"/>
        <v>3.7384259259259256E-2</v>
      </c>
      <c r="N508">
        <f t="shared" si="18"/>
        <v>9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1088</v>
      </c>
      <c r="H509" s="9" t="s">
        <v>351</v>
      </c>
      <c r="I509" s="9" t="s">
        <v>840</v>
      </c>
      <c r="J509" s="3" t="s">
        <v>1685</v>
      </c>
      <c r="K509" s="13" t="s">
        <v>1089</v>
      </c>
      <c r="L509" s="14" t="s">
        <v>1090</v>
      </c>
      <c r="M509" s="17">
        <f t="shared" si="17"/>
        <v>2.0509259259259283E-2</v>
      </c>
      <c r="N509">
        <f t="shared" si="18"/>
        <v>11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1091</v>
      </c>
      <c r="H510" s="9" t="s">
        <v>351</v>
      </c>
      <c r="I510" s="9" t="s">
        <v>840</v>
      </c>
      <c r="J510" s="3" t="s">
        <v>1685</v>
      </c>
      <c r="K510" s="13" t="s">
        <v>1092</v>
      </c>
      <c r="L510" s="14" t="s">
        <v>1093</v>
      </c>
      <c r="M510" s="17">
        <f t="shared" si="17"/>
        <v>2.3622685185185177E-2</v>
      </c>
      <c r="N510">
        <f t="shared" si="18"/>
        <v>15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1450</v>
      </c>
      <c r="H511" s="9" t="s">
        <v>351</v>
      </c>
      <c r="I511" s="9" t="s">
        <v>1179</v>
      </c>
      <c r="J511" s="3" t="s">
        <v>1685</v>
      </c>
      <c r="K511" s="13" t="s">
        <v>1451</v>
      </c>
      <c r="L511" s="14" t="s">
        <v>1452</v>
      </c>
      <c r="M511" s="17">
        <f t="shared" si="17"/>
        <v>1.9247685185185215E-2</v>
      </c>
      <c r="N511">
        <f t="shared" si="18"/>
        <v>11</v>
      </c>
    </row>
    <row r="512" spans="1:14" x14ac:dyDescent="0.25">
      <c r="A512" s="11"/>
      <c r="B512" s="12"/>
      <c r="C512" s="9" t="s">
        <v>743</v>
      </c>
      <c r="D512" s="9" t="s">
        <v>744</v>
      </c>
      <c r="E512" s="9" t="s">
        <v>744</v>
      </c>
      <c r="F512" s="9" t="s">
        <v>15</v>
      </c>
      <c r="G512" s="9" t="s">
        <v>745</v>
      </c>
      <c r="H512" s="9" t="s">
        <v>126</v>
      </c>
      <c r="I512" s="9" t="s">
        <v>424</v>
      </c>
      <c r="J512" s="3" t="s">
        <v>1685</v>
      </c>
      <c r="K512" s="13" t="s">
        <v>746</v>
      </c>
      <c r="L512" s="14" t="s">
        <v>747</v>
      </c>
      <c r="M512" s="17">
        <f t="shared" si="17"/>
        <v>1.4745370370370409E-2</v>
      </c>
      <c r="N512">
        <f t="shared" si="18"/>
        <v>5</v>
      </c>
    </row>
    <row r="513" spans="1:14" x14ac:dyDescent="0.25">
      <c r="A513" s="11"/>
      <c r="B513" s="12"/>
      <c r="C513" s="9" t="s">
        <v>1094</v>
      </c>
      <c r="D513" s="9" t="s">
        <v>1095</v>
      </c>
      <c r="E513" s="9" t="s">
        <v>1095</v>
      </c>
      <c r="F513" s="9" t="s">
        <v>15</v>
      </c>
      <c r="G513" s="9" t="s">
        <v>1096</v>
      </c>
      <c r="H513" s="9" t="s">
        <v>126</v>
      </c>
      <c r="I513" s="9" t="s">
        <v>840</v>
      </c>
      <c r="J513" s="3" t="s">
        <v>1685</v>
      </c>
      <c r="K513" s="13" t="s">
        <v>1097</v>
      </c>
      <c r="L513" s="14" t="s">
        <v>1098</v>
      </c>
      <c r="M513" s="17">
        <f t="shared" si="17"/>
        <v>1.5543981481481478E-2</v>
      </c>
      <c r="N513">
        <f t="shared" si="18"/>
        <v>4</v>
      </c>
    </row>
    <row r="514" spans="1:14" x14ac:dyDescent="0.25">
      <c r="A514" s="11"/>
      <c r="B514" s="12"/>
      <c r="C514" s="9" t="s">
        <v>229</v>
      </c>
      <c r="D514" s="9" t="s">
        <v>230</v>
      </c>
      <c r="E514" s="9" t="s">
        <v>230</v>
      </c>
      <c r="F514" s="9" t="s">
        <v>15</v>
      </c>
      <c r="G514" s="10" t="s">
        <v>12</v>
      </c>
      <c r="H514" s="5"/>
      <c r="I514" s="5"/>
      <c r="J514" s="6"/>
      <c r="K514" s="7"/>
      <c r="L514" s="8"/>
    </row>
    <row r="515" spans="1:14" x14ac:dyDescent="0.25">
      <c r="A515" s="11"/>
      <c r="B515" s="12"/>
      <c r="C515" s="12"/>
      <c r="D515" s="12"/>
      <c r="E515" s="12"/>
      <c r="F515" s="12"/>
      <c r="G515" s="9" t="s">
        <v>357</v>
      </c>
      <c r="H515" s="9" t="s">
        <v>126</v>
      </c>
      <c r="I515" s="9" t="s">
        <v>18</v>
      </c>
      <c r="J515" s="3" t="s">
        <v>1685</v>
      </c>
      <c r="K515" s="13" t="s">
        <v>358</v>
      </c>
      <c r="L515" s="14" t="s">
        <v>359</v>
      </c>
      <c r="M515" s="17">
        <f t="shared" ref="M515:M578" si="19">L515-K515</f>
        <v>3.0324074074074114E-2</v>
      </c>
      <c r="N515">
        <f t="shared" ref="N515:N578" si="20">HOUR(K515)</f>
        <v>12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748</v>
      </c>
      <c r="H516" s="9" t="s">
        <v>126</v>
      </c>
      <c r="I516" s="9" t="s">
        <v>424</v>
      </c>
      <c r="J516" s="3" t="s">
        <v>1685</v>
      </c>
      <c r="K516" s="13" t="s">
        <v>749</v>
      </c>
      <c r="L516" s="14" t="s">
        <v>750</v>
      </c>
      <c r="M516" s="17">
        <f t="shared" si="19"/>
        <v>1.8217592592592591E-2</v>
      </c>
      <c r="N516">
        <f t="shared" si="20"/>
        <v>4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751</v>
      </c>
      <c r="H517" s="9" t="s">
        <v>126</v>
      </c>
      <c r="I517" s="9" t="s">
        <v>424</v>
      </c>
      <c r="J517" s="3" t="s">
        <v>1685</v>
      </c>
      <c r="K517" s="13" t="s">
        <v>752</v>
      </c>
      <c r="L517" s="14" t="s">
        <v>753</v>
      </c>
      <c r="M517" s="17">
        <f t="shared" si="19"/>
        <v>4.3912037037036999E-2</v>
      </c>
      <c r="N517">
        <f t="shared" si="20"/>
        <v>10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1099</v>
      </c>
      <c r="H518" s="9" t="s">
        <v>126</v>
      </c>
      <c r="I518" s="9" t="s">
        <v>840</v>
      </c>
      <c r="J518" s="3" t="s">
        <v>1685</v>
      </c>
      <c r="K518" s="13" t="s">
        <v>1100</v>
      </c>
      <c r="L518" s="14" t="s">
        <v>1101</v>
      </c>
      <c r="M518" s="17">
        <f t="shared" si="19"/>
        <v>1.5347222222222179E-2</v>
      </c>
      <c r="N518">
        <f t="shared" si="20"/>
        <v>23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1102</v>
      </c>
      <c r="H519" s="9" t="s">
        <v>126</v>
      </c>
      <c r="I519" s="9" t="s">
        <v>840</v>
      </c>
      <c r="J519" s="3" t="s">
        <v>1685</v>
      </c>
      <c r="K519" s="13" t="s">
        <v>1103</v>
      </c>
      <c r="L519" s="14" t="s">
        <v>1104</v>
      </c>
      <c r="M519" s="17">
        <f t="shared" si="19"/>
        <v>2.9282407407407396E-2</v>
      </c>
      <c r="N519">
        <f t="shared" si="20"/>
        <v>14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1641</v>
      </c>
      <c r="H520" s="9" t="s">
        <v>126</v>
      </c>
      <c r="I520" s="9" t="s">
        <v>1510</v>
      </c>
      <c r="J520" s="3" t="s">
        <v>1685</v>
      </c>
      <c r="K520" s="13" t="s">
        <v>1642</v>
      </c>
      <c r="L520" s="14" t="s">
        <v>1643</v>
      </c>
      <c r="M520" s="17">
        <f t="shared" si="19"/>
        <v>1.4120370370370339E-2</v>
      </c>
      <c r="N520">
        <f t="shared" si="20"/>
        <v>6</v>
      </c>
    </row>
    <row r="521" spans="1:14" x14ac:dyDescent="0.25">
      <c r="A521" s="11"/>
      <c r="B521" s="12"/>
      <c r="C521" s="9" t="s">
        <v>754</v>
      </c>
      <c r="D521" s="9" t="s">
        <v>755</v>
      </c>
      <c r="E521" s="9" t="s">
        <v>755</v>
      </c>
      <c r="F521" s="9" t="s">
        <v>15</v>
      </c>
      <c r="G521" s="10" t="s">
        <v>12</v>
      </c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12"/>
      <c r="F522" s="12"/>
      <c r="G522" s="9" t="s">
        <v>756</v>
      </c>
      <c r="H522" s="9" t="s">
        <v>126</v>
      </c>
      <c r="I522" s="9" t="s">
        <v>424</v>
      </c>
      <c r="J522" s="3" t="s">
        <v>1685</v>
      </c>
      <c r="K522" s="13" t="s">
        <v>757</v>
      </c>
      <c r="L522" s="14" t="s">
        <v>758</v>
      </c>
      <c r="M522" s="17">
        <f t="shared" si="19"/>
        <v>2.994212962962961E-2</v>
      </c>
      <c r="N522">
        <f t="shared" si="20"/>
        <v>10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1105</v>
      </c>
      <c r="H523" s="9" t="s">
        <v>126</v>
      </c>
      <c r="I523" s="9" t="s">
        <v>840</v>
      </c>
      <c r="J523" s="3" t="s">
        <v>1685</v>
      </c>
      <c r="K523" s="13" t="s">
        <v>1106</v>
      </c>
      <c r="L523" s="14" t="s">
        <v>1107</v>
      </c>
      <c r="M523" s="17">
        <f t="shared" si="19"/>
        <v>2.8680555555555598E-2</v>
      </c>
      <c r="N523">
        <f t="shared" si="20"/>
        <v>14</v>
      </c>
    </row>
    <row r="524" spans="1:14" x14ac:dyDescent="0.25">
      <c r="A524" s="11"/>
      <c r="B524" s="12"/>
      <c r="C524" s="9" t="s">
        <v>1453</v>
      </c>
      <c r="D524" s="9" t="s">
        <v>1454</v>
      </c>
      <c r="E524" s="9" t="s">
        <v>1454</v>
      </c>
      <c r="F524" s="9" t="s">
        <v>15</v>
      </c>
      <c r="G524" s="9" t="s">
        <v>1455</v>
      </c>
      <c r="H524" s="9" t="s">
        <v>126</v>
      </c>
      <c r="I524" s="9" t="s">
        <v>1179</v>
      </c>
      <c r="J524" s="3" t="s">
        <v>1685</v>
      </c>
      <c r="K524" s="13" t="s">
        <v>1456</v>
      </c>
      <c r="L524" s="14" t="s">
        <v>1457</v>
      </c>
      <c r="M524" s="17">
        <f t="shared" si="19"/>
        <v>1.1736111111111169E-2</v>
      </c>
      <c r="N524">
        <f t="shared" si="20"/>
        <v>15</v>
      </c>
    </row>
    <row r="525" spans="1:14" x14ac:dyDescent="0.25">
      <c r="A525" s="11"/>
      <c r="B525" s="12"/>
      <c r="C525" s="9" t="s">
        <v>1458</v>
      </c>
      <c r="D525" s="9" t="s">
        <v>1459</v>
      </c>
      <c r="E525" s="9" t="s">
        <v>1459</v>
      </c>
      <c r="F525" s="9" t="s">
        <v>15</v>
      </c>
      <c r="G525" s="9" t="s">
        <v>1460</v>
      </c>
      <c r="H525" s="9" t="s">
        <v>126</v>
      </c>
      <c r="I525" s="9" t="s">
        <v>1179</v>
      </c>
      <c r="J525" s="3" t="s">
        <v>1685</v>
      </c>
      <c r="K525" s="13" t="s">
        <v>1461</v>
      </c>
      <c r="L525" s="14" t="s">
        <v>1462</v>
      </c>
      <c r="M525" s="17">
        <f t="shared" si="19"/>
        <v>2.5601851851851876E-2</v>
      </c>
      <c r="N525">
        <f t="shared" si="20"/>
        <v>10</v>
      </c>
    </row>
    <row r="526" spans="1:14" x14ac:dyDescent="0.25">
      <c r="A526" s="11"/>
      <c r="B526" s="12"/>
      <c r="C526" s="9" t="s">
        <v>566</v>
      </c>
      <c r="D526" s="9" t="s">
        <v>567</v>
      </c>
      <c r="E526" s="9" t="s">
        <v>567</v>
      </c>
      <c r="F526" s="9" t="s">
        <v>15</v>
      </c>
      <c r="G526" s="9" t="s">
        <v>1644</v>
      </c>
      <c r="H526" s="9" t="s">
        <v>126</v>
      </c>
      <c r="I526" s="9" t="s">
        <v>1510</v>
      </c>
      <c r="J526" s="3" t="s">
        <v>1685</v>
      </c>
      <c r="K526" s="13" t="s">
        <v>1645</v>
      </c>
      <c r="L526" s="14" t="s">
        <v>1646</v>
      </c>
      <c r="M526" s="17">
        <f t="shared" si="19"/>
        <v>2.3321759259259278E-2</v>
      </c>
      <c r="N526">
        <f t="shared" si="20"/>
        <v>18</v>
      </c>
    </row>
    <row r="527" spans="1:14" x14ac:dyDescent="0.25">
      <c r="A527" s="11"/>
      <c r="B527" s="12"/>
      <c r="C527" s="9" t="s">
        <v>360</v>
      </c>
      <c r="D527" s="9" t="s">
        <v>361</v>
      </c>
      <c r="E527" s="9" t="s">
        <v>361</v>
      </c>
      <c r="F527" s="9" t="s">
        <v>15</v>
      </c>
      <c r="G527" s="10" t="s">
        <v>12</v>
      </c>
      <c r="H527" s="5"/>
      <c r="I527" s="5"/>
      <c r="J527" s="6"/>
      <c r="K527" s="7"/>
      <c r="L527" s="8"/>
    </row>
    <row r="528" spans="1:14" x14ac:dyDescent="0.25">
      <c r="A528" s="11"/>
      <c r="B528" s="12"/>
      <c r="C528" s="12"/>
      <c r="D528" s="12"/>
      <c r="E528" s="12"/>
      <c r="F528" s="12"/>
      <c r="G528" s="9" t="s">
        <v>362</v>
      </c>
      <c r="H528" s="9" t="s">
        <v>126</v>
      </c>
      <c r="I528" s="9" t="s">
        <v>18</v>
      </c>
      <c r="J528" s="3" t="s">
        <v>1685</v>
      </c>
      <c r="K528" s="13" t="s">
        <v>363</v>
      </c>
      <c r="L528" s="14" t="s">
        <v>364</v>
      </c>
      <c r="M528" s="17">
        <f t="shared" si="19"/>
        <v>2.3831018518518543E-2</v>
      </c>
      <c r="N528">
        <f t="shared" si="20"/>
        <v>4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365</v>
      </c>
      <c r="H529" s="9" t="s">
        <v>126</v>
      </c>
      <c r="I529" s="9" t="s">
        <v>18</v>
      </c>
      <c r="J529" s="3" t="s">
        <v>1685</v>
      </c>
      <c r="K529" s="13" t="s">
        <v>366</v>
      </c>
      <c r="L529" s="14" t="s">
        <v>367</v>
      </c>
      <c r="M529" s="17">
        <f t="shared" si="19"/>
        <v>1.6840277777777857E-2</v>
      </c>
      <c r="N529">
        <f t="shared" si="20"/>
        <v>20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759</v>
      </c>
      <c r="H530" s="9" t="s">
        <v>126</v>
      </c>
      <c r="I530" s="9" t="s">
        <v>424</v>
      </c>
      <c r="J530" s="3" t="s">
        <v>1685</v>
      </c>
      <c r="K530" s="13" t="s">
        <v>760</v>
      </c>
      <c r="L530" s="14" t="s">
        <v>1501</v>
      </c>
      <c r="M530" s="17">
        <f t="shared" si="19"/>
        <v>1.0144791666666668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761</v>
      </c>
      <c r="H531" s="9" t="s">
        <v>126</v>
      </c>
      <c r="I531" s="9" t="s">
        <v>424</v>
      </c>
      <c r="J531" s="3" t="s">
        <v>1685</v>
      </c>
      <c r="K531" s="13" t="s">
        <v>762</v>
      </c>
      <c r="L531" s="14" t="s">
        <v>763</v>
      </c>
      <c r="M531" s="17">
        <f t="shared" si="19"/>
        <v>2.4259259259259258E-2</v>
      </c>
      <c r="N531">
        <f t="shared" si="20"/>
        <v>4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764</v>
      </c>
      <c r="H532" s="9" t="s">
        <v>126</v>
      </c>
      <c r="I532" s="9" t="s">
        <v>424</v>
      </c>
      <c r="J532" s="3" t="s">
        <v>1685</v>
      </c>
      <c r="K532" s="13" t="s">
        <v>765</v>
      </c>
      <c r="L532" s="14" t="s">
        <v>766</v>
      </c>
      <c r="M532" s="17">
        <f t="shared" si="19"/>
        <v>2.408564814814812E-2</v>
      </c>
      <c r="N532">
        <f t="shared" si="20"/>
        <v>4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767</v>
      </c>
      <c r="H533" s="9" t="s">
        <v>126</v>
      </c>
      <c r="I533" s="9" t="s">
        <v>424</v>
      </c>
      <c r="J533" s="3" t="s">
        <v>1685</v>
      </c>
      <c r="K533" s="13" t="s">
        <v>768</v>
      </c>
      <c r="L533" s="14" t="s">
        <v>769</v>
      </c>
      <c r="M533" s="17">
        <f t="shared" si="19"/>
        <v>1.5451388888888862E-2</v>
      </c>
      <c r="N533">
        <f t="shared" si="20"/>
        <v>19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770</v>
      </c>
      <c r="H534" s="9" t="s">
        <v>126</v>
      </c>
      <c r="I534" s="9" t="s">
        <v>424</v>
      </c>
      <c r="J534" s="3" t="s">
        <v>1685</v>
      </c>
      <c r="K534" s="13" t="s">
        <v>771</v>
      </c>
      <c r="L534" s="14" t="s">
        <v>1502</v>
      </c>
      <c r="M534" s="17">
        <f t="shared" si="19"/>
        <v>1.6979166666666656E-2</v>
      </c>
      <c r="N534">
        <f t="shared" si="20"/>
        <v>23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1108</v>
      </c>
      <c r="H535" s="9" t="s">
        <v>126</v>
      </c>
      <c r="I535" s="9" t="s">
        <v>840</v>
      </c>
      <c r="J535" s="3" t="s">
        <v>1685</v>
      </c>
      <c r="K535" s="13" t="s">
        <v>1109</v>
      </c>
      <c r="L535" s="14" t="s">
        <v>1110</v>
      </c>
      <c r="M535" s="17">
        <f t="shared" si="19"/>
        <v>1.5694444444444455E-2</v>
      </c>
      <c r="N535">
        <f t="shared" si="20"/>
        <v>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1111</v>
      </c>
      <c r="H536" s="9" t="s">
        <v>126</v>
      </c>
      <c r="I536" s="9" t="s">
        <v>840</v>
      </c>
      <c r="J536" s="3" t="s">
        <v>1685</v>
      </c>
      <c r="K536" s="13" t="s">
        <v>1112</v>
      </c>
      <c r="L536" s="14" t="s">
        <v>1113</v>
      </c>
      <c r="M536" s="17">
        <f t="shared" si="19"/>
        <v>1.5196759259259229E-2</v>
      </c>
      <c r="N536">
        <f t="shared" si="20"/>
        <v>4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1114</v>
      </c>
      <c r="H537" s="9" t="s">
        <v>126</v>
      </c>
      <c r="I537" s="9" t="s">
        <v>840</v>
      </c>
      <c r="J537" s="3" t="s">
        <v>1685</v>
      </c>
      <c r="K537" s="13" t="s">
        <v>1115</v>
      </c>
      <c r="L537" s="14" t="s">
        <v>1116</v>
      </c>
      <c r="M537" s="17">
        <f t="shared" si="19"/>
        <v>1.9907407407407401E-2</v>
      </c>
      <c r="N537">
        <f t="shared" si="20"/>
        <v>4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1117</v>
      </c>
      <c r="H538" s="9" t="s">
        <v>126</v>
      </c>
      <c r="I538" s="9" t="s">
        <v>840</v>
      </c>
      <c r="J538" s="3" t="s">
        <v>1685</v>
      </c>
      <c r="K538" s="13" t="s">
        <v>1118</v>
      </c>
      <c r="L538" s="14" t="s">
        <v>1506</v>
      </c>
      <c r="M538" s="17">
        <f t="shared" si="19"/>
        <v>1.5081018518518396E-2</v>
      </c>
      <c r="N538">
        <f t="shared" si="20"/>
        <v>23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1119</v>
      </c>
      <c r="H539" s="9" t="s">
        <v>126</v>
      </c>
      <c r="I539" s="9" t="s">
        <v>840</v>
      </c>
      <c r="J539" s="3" t="s">
        <v>1685</v>
      </c>
      <c r="K539" s="13" t="s">
        <v>1120</v>
      </c>
      <c r="L539" s="14" t="s">
        <v>1121</v>
      </c>
      <c r="M539" s="17">
        <f t="shared" si="19"/>
        <v>1.3784722222222268E-2</v>
      </c>
      <c r="N539">
        <f t="shared" si="20"/>
        <v>19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1463</v>
      </c>
      <c r="H540" s="9" t="s">
        <v>126</v>
      </c>
      <c r="I540" s="9" t="s">
        <v>1179</v>
      </c>
      <c r="J540" s="3" t="s">
        <v>1685</v>
      </c>
      <c r="K540" s="13" t="s">
        <v>1464</v>
      </c>
      <c r="L540" s="14" t="s">
        <v>1465</v>
      </c>
      <c r="M540" s="17">
        <f t="shared" si="19"/>
        <v>2.1550925925925918E-2</v>
      </c>
      <c r="N540">
        <f t="shared" si="20"/>
        <v>4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1647</v>
      </c>
      <c r="H541" s="9" t="s">
        <v>126</v>
      </c>
      <c r="I541" s="9" t="s">
        <v>1510</v>
      </c>
      <c r="J541" s="3" t="s">
        <v>1685</v>
      </c>
      <c r="K541" s="13" t="s">
        <v>1648</v>
      </c>
      <c r="L541" s="14" t="s">
        <v>1686</v>
      </c>
      <c r="M541" s="17">
        <f t="shared" si="19"/>
        <v>1.0136458333333334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1466</v>
      </c>
      <c r="H542" s="9" t="s">
        <v>126</v>
      </c>
      <c r="I542" s="9" t="s">
        <v>1179</v>
      </c>
      <c r="J542" s="3" t="s">
        <v>1685</v>
      </c>
      <c r="K542" s="13" t="s">
        <v>1467</v>
      </c>
      <c r="L542" s="14" t="s">
        <v>1468</v>
      </c>
      <c r="M542" s="17">
        <f t="shared" si="19"/>
        <v>1.5451388888888862E-2</v>
      </c>
      <c r="N542">
        <f t="shared" si="20"/>
        <v>19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1649</v>
      </c>
      <c r="H543" s="9" t="s">
        <v>126</v>
      </c>
      <c r="I543" s="9" t="s">
        <v>1510</v>
      </c>
      <c r="J543" s="3" t="s">
        <v>1685</v>
      </c>
      <c r="K543" s="13" t="s">
        <v>1650</v>
      </c>
      <c r="L543" s="14" t="s">
        <v>1651</v>
      </c>
      <c r="M543" s="17">
        <f t="shared" si="19"/>
        <v>1.5347222222222262E-2</v>
      </c>
      <c r="N543">
        <f t="shared" si="20"/>
        <v>4</v>
      </c>
    </row>
    <row r="544" spans="1:14" x14ac:dyDescent="0.25">
      <c r="A544" s="3" t="s">
        <v>810</v>
      </c>
      <c r="B544" s="9" t="s">
        <v>811</v>
      </c>
      <c r="C544" s="10" t="s">
        <v>12</v>
      </c>
      <c r="D544" s="5"/>
      <c r="E544" s="5"/>
      <c r="F544" s="5"/>
      <c r="G544" s="5"/>
      <c r="H544" s="5"/>
      <c r="I544" s="5"/>
      <c r="J544" s="6"/>
      <c r="K544" s="7"/>
      <c r="L544" s="8"/>
    </row>
    <row r="545" spans="1:14" x14ac:dyDescent="0.25">
      <c r="A545" s="11"/>
      <c r="B545" s="12"/>
      <c r="C545" s="9" t="s">
        <v>1148</v>
      </c>
      <c r="D545" s="9" t="s">
        <v>1149</v>
      </c>
      <c r="E545" s="9" t="s">
        <v>1149</v>
      </c>
      <c r="F545" s="9" t="s">
        <v>814</v>
      </c>
      <c r="G545" s="9" t="s">
        <v>1150</v>
      </c>
      <c r="H545" s="9" t="s">
        <v>126</v>
      </c>
      <c r="I545" s="9" t="s">
        <v>840</v>
      </c>
      <c r="J545" s="3" t="s">
        <v>1685</v>
      </c>
      <c r="K545" s="13" t="s">
        <v>1151</v>
      </c>
      <c r="L545" s="14" t="s">
        <v>1152</v>
      </c>
      <c r="M545" s="17">
        <f t="shared" si="19"/>
        <v>4.3541666666666645E-2</v>
      </c>
      <c r="N545">
        <f t="shared" si="20"/>
        <v>10</v>
      </c>
    </row>
    <row r="546" spans="1:14" x14ac:dyDescent="0.25">
      <c r="A546" s="11"/>
      <c r="B546" s="12"/>
      <c r="C546" s="9" t="s">
        <v>812</v>
      </c>
      <c r="D546" s="9" t="s">
        <v>813</v>
      </c>
      <c r="E546" s="9" t="s">
        <v>813</v>
      </c>
      <c r="F546" s="9" t="s">
        <v>814</v>
      </c>
      <c r="G546" s="10" t="s">
        <v>12</v>
      </c>
      <c r="H546" s="5"/>
      <c r="I546" s="5"/>
      <c r="J546" s="6"/>
      <c r="K546" s="7"/>
      <c r="L546" s="8"/>
    </row>
    <row r="547" spans="1:14" x14ac:dyDescent="0.25">
      <c r="A547" s="11"/>
      <c r="B547" s="12"/>
      <c r="C547" s="12"/>
      <c r="D547" s="12"/>
      <c r="E547" s="12"/>
      <c r="F547" s="12"/>
      <c r="G547" s="9" t="s">
        <v>815</v>
      </c>
      <c r="H547" s="9" t="s">
        <v>126</v>
      </c>
      <c r="I547" s="9" t="s">
        <v>424</v>
      </c>
      <c r="J547" s="3" t="s">
        <v>1685</v>
      </c>
      <c r="K547" s="13" t="s">
        <v>816</v>
      </c>
      <c r="L547" s="14" t="s">
        <v>817</v>
      </c>
      <c r="M547" s="17">
        <f t="shared" si="19"/>
        <v>3.1655092592592582E-2</v>
      </c>
      <c r="N547">
        <f t="shared" si="20"/>
        <v>14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1469</v>
      </c>
      <c r="H548" s="9" t="s">
        <v>126</v>
      </c>
      <c r="I548" s="9" t="s">
        <v>1179</v>
      </c>
      <c r="J548" s="3" t="s">
        <v>1685</v>
      </c>
      <c r="K548" s="13" t="s">
        <v>1470</v>
      </c>
      <c r="L548" s="14" t="s">
        <v>1471</v>
      </c>
      <c r="M548" s="17">
        <f t="shared" si="19"/>
        <v>2.430555555555558E-2</v>
      </c>
      <c r="N548">
        <f t="shared" si="20"/>
        <v>6</v>
      </c>
    </row>
    <row r="549" spans="1:14" x14ac:dyDescent="0.25">
      <c r="A549" s="3" t="s">
        <v>368</v>
      </c>
      <c r="B549" s="9" t="s">
        <v>369</v>
      </c>
      <c r="C549" s="10" t="s">
        <v>12</v>
      </c>
      <c r="D549" s="5"/>
      <c r="E549" s="5"/>
      <c r="F549" s="5"/>
      <c r="G549" s="5"/>
      <c r="H549" s="5"/>
      <c r="I549" s="5"/>
      <c r="J549" s="6"/>
      <c r="K549" s="7"/>
      <c r="L549" s="8"/>
    </row>
    <row r="550" spans="1:14" x14ac:dyDescent="0.25">
      <c r="A550" s="11"/>
      <c r="B550" s="12"/>
      <c r="C550" s="9" t="s">
        <v>170</v>
      </c>
      <c r="D550" s="9" t="s">
        <v>171</v>
      </c>
      <c r="E550" s="9" t="s">
        <v>370</v>
      </c>
      <c r="F550" s="9" t="s">
        <v>15</v>
      </c>
      <c r="G550" s="9" t="s">
        <v>371</v>
      </c>
      <c r="H550" s="9" t="s">
        <v>126</v>
      </c>
      <c r="I550" s="9" t="s">
        <v>18</v>
      </c>
      <c r="J550" s="3" t="s">
        <v>1685</v>
      </c>
      <c r="K550" s="13" t="s">
        <v>372</v>
      </c>
      <c r="L550" s="14" t="s">
        <v>373</v>
      </c>
      <c r="M550" s="17">
        <f t="shared" si="19"/>
        <v>3.5081018518518636E-2</v>
      </c>
      <c r="N550">
        <f t="shared" si="20"/>
        <v>15</v>
      </c>
    </row>
    <row r="551" spans="1:14" x14ac:dyDescent="0.25">
      <c r="A551" s="11"/>
      <c r="B551" s="12"/>
      <c r="C551" s="9" t="s">
        <v>374</v>
      </c>
      <c r="D551" s="9" t="s">
        <v>375</v>
      </c>
      <c r="E551" s="9" t="s">
        <v>376</v>
      </c>
      <c r="F551" s="9" t="s">
        <v>15</v>
      </c>
      <c r="G551" s="9" t="s">
        <v>377</v>
      </c>
      <c r="H551" s="9" t="s">
        <v>126</v>
      </c>
      <c r="I551" s="9" t="s">
        <v>18</v>
      </c>
      <c r="J551" s="3" t="s">
        <v>1685</v>
      </c>
      <c r="K551" s="13" t="s">
        <v>378</v>
      </c>
      <c r="L551" s="14" t="s">
        <v>379</v>
      </c>
      <c r="M551" s="17">
        <f t="shared" si="19"/>
        <v>1.9432870370370336E-2</v>
      </c>
      <c r="N551">
        <f t="shared" si="20"/>
        <v>13</v>
      </c>
    </row>
    <row r="552" spans="1:14" x14ac:dyDescent="0.25">
      <c r="A552" s="11"/>
      <c r="B552" s="12"/>
      <c r="C552" s="9" t="s">
        <v>1153</v>
      </c>
      <c r="D552" s="9" t="s">
        <v>1154</v>
      </c>
      <c r="E552" s="10" t="s">
        <v>12</v>
      </c>
      <c r="F552" s="5"/>
      <c r="G552" s="5"/>
      <c r="H552" s="5"/>
      <c r="I552" s="5"/>
      <c r="J552" s="6"/>
      <c r="K552" s="7"/>
      <c r="L552" s="8"/>
    </row>
    <row r="553" spans="1:14" x14ac:dyDescent="0.25">
      <c r="A553" s="11"/>
      <c r="B553" s="12"/>
      <c r="C553" s="12"/>
      <c r="D553" s="12"/>
      <c r="E553" s="9" t="s">
        <v>1155</v>
      </c>
      <c r="F553" s="9" t="s">
        <v>15</v>
      </c>
      <c r="G553" s="9" t="s">
        <v>1156</v>
      </c>
      <c r="H553" s="9" t="s">
        <v>126</v>
      </c>
      <c r="I553" s="9" t="s">
        <v>840</v>
      </c>
      <c r="J553" s="3" t="s">
        <v>1685</v>
      </c>
      <c r="K553" s="13" t="s">
        <v>1157</v>
      </c>
      <c r="L553" s="14" t="s">
        <v>1158</v>
      </c>
      <c r="M553" s="17">
        <f t="shared" si="19"/>
        <v>2.8321759259259283E-2</v>
      </c>
      <c r="N553">
        <f t="shared" si="20"/>
        <v>9</v>
      </c>
    </row>
    <row r="554" spans="1:14" x14ac:dyDescent="0.25">
      <c r="A554" s="11"/>
      <c r="B554" s="12"/>
      <c r="C554" s="12"/>
      <c r="D554" s="12"/>
      <c r="E554" s="9" t="s">
        <v>1159</v>
      </c>
      <c r="F554" s="9" t="s">
        <v>15</v>
      </c>
      <c r="G554" s="9" t="s">
        <v>1160</v>
      </c>
      <c r="H554" s="9" t="s">
        <v>126</v>
      </c>
      <c r="I554" s="9" t="s">
        <v>840</v>
      </c>
      <c r="J554" s="3" t="s">
        <v>1685</v>
      </c>
      <c r="K554" s="13" t="s">
        <v>1161</v>
      </c>
      <c r="L554" s="14" t="s">
        <v>1162</v>
      </c>
      <c r="M554" s="17">
        <f t="shared" si="19"/>
        <v>1.7222222222222139E-2</v>
      </c>
      <c r="N554">
        <f t="shared" si="20"/>
        <v>18</v>
      </c>
    </row>
    <row r="555" spans="1:14" x14ac:dyDescent="0.25">
      <c r="A555" s="11"/>
      <c r="B555" s="12"/>
      <c r="C555" s="9" t="s">
        <v>380</v>
      </c>
      <c r="D555" s="9" t="s">
        <v>381</v>
      </c>
      <c r="E555" s="9" t="s">
        <v>381</v>
      </c>
      <c r="F555" s="9" t="s">
        <v>15</v>
      </c>
      <c r="G555" s="10" t="s">
        <v>12</v>
      </c>
      <c r="H555" s="5"/>
      <c r="I555" s="5"/>
      <c r="J555" s="6"/>
      <c r="K555" s="7"/>
      <c r="L555" s="8"/>
    </row>
    <row r="556" spans="1:14" x14ac:dyDescent="0.25">
      <c r="A556" s="11"/>
      <c r="B556" s="12"/>
      <c r="C556" s="12"/>
      <c r="D556" s="12"/>
      <c r="E556" s="12"/>
      <c r="F556" s="12"/>
      <c r="G556" s="9" t="s">
        <v>382</v>
      </c>
      <c r="H556" s="9" t="s">
        <v>126</v>
      </c>
      <c r="I556" s="9" t="s">
        <v>18</v>
      </c>
      <c r="J556" s="3" t="s">
        <v>1685</v>
      </c>
      <c r="K556" s="13" t="s">
        <v>383</v>
      </c>
      <c r="L556" s="14" t="s">
        <v>384</v>
      </c>
      <c r="M556" s="17">
        <f t="shared" si="19"/>
        <v>1.3842592592592573E-2</v>
      </c>
      <c r="N556">
        <f t="shared" si="20"/>
        <v>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385</v>
      </c>
      <c r="H557" s="9" t="s">
        <v>126</v>
      </c>
      <c r="I557" s="9" t="s">
        <v>18</v>
      </c>
      <c r="J557" s="3" t="s">
        <v>1685</v>
      </c>
      <c r="K557" s="13" t="s">
        <v>386</v>
      </c>
      <c r="L557" s="14" t="s">
        <v>387</v>
      </c>
      <c r="M557" s="17">
        <f t="shared" si="19"/>
        <v>2.1041666666666681E-2</v>
      </c>
      <c r="N557">
        <f t="shared" si="20"/>
        <v>9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388</v>
      </c>
      <c r="H558" s="9" t="s">
        <v>126</v>
      </c>
      <c r="I558" s="9" t="s">
        <v>18</v>
      </c>
      <c r="J558" s="3" t="s">
        <v>1685</v>
      </c>
      <c r="K558" s="13" t="s">
        <v>389</v>
      </c>
      <c r="L558" s="14" t="s">
        <v>390</v>
      </c>
      <c r="M558" s="17">
        <f t="shared" si="19"/>
        <v>2.2546296296296342E-2</v>
      </c>
      <c r="N558">
        <f t="shared" si="20"/>
        <v>9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818</v>
      </c>
      <c r="H559" s="9" t="s">
        <v>126</v>
      </c>
      <c r="I559" s="9" t="s">
        <v>424</v>
      </c>
      <c r="J559" s="3" t="s">
        <v>1685</v>
      </c>
      <c r="K559" s="13" t="s">
        <v>819</v>
      </c>
      <c r="L559" s="14" t="s">
        <v>820</v>
      </c>
      <c r="M559" s="17">
        <f t="shared" si="19"/>
        <v>2.6238425925925901E-2</v>
      </c>
      <c r="N559">
        <f t="shared" si="20"/>
        <v>5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821</v>
      </c>
      <c r="H560" s="9" t="s">
        <v>126</v>
      </c>
      <c r="I560" s="9" t="s">
        <v>424</v>
      </c>
      <c r="J560" s="3" t="s">
        <v>1685</v>
      </c>
      <c r="K560" s="13" t="s">
        <v>822</v>
      </c>
      <c r="L560" s="14" t="s">
        <v>823</v>
      </c>
      <c r="M560" s="17">
        <f t="shared" si="19"/>
        <v>2.6423611111111134E-2</v>
      </c>
      <c r="N560">
        <f t="shared" si="20"/>
        <v>9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824</v>
      </c>
      <c r="H561" s="9" t="s">
        <v>126</v>
      </c>
      <c r="I561" s="9" t="s">
        <v>424</v>
      </c>
      <c r="J561" s="3" t="s">
        <v>1685</v>
      </c>
      <c r="K561" s="13" t="s">
        <v>825</v>
      </c>
      <c r="L561" s="14" t="s">
        <v>826</v>
      </c>
      <c r="M561" s="17">
        <f t="shared" si="19"/>
        <v>1.8287037037037157E-2</v>
      </c>
      <c r="N561">
        <f t="shared" si="20"/>
        <v>13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1472</v>
      </c>
      <c r="H562" s="9" t="s">
        <v>126</v>
      </c>
      <c r="I562" s="9" t="s">
        <v>1179</v>
      </c>
      <c r="J562" s="3" t="s">
        <v>1685</v>
      </c>
      <c r="K562" s="13" t="s">
        <v>1473</v>
      </c>
      <c r="L562" s="14" t="s">
        <v>1474</v>
      </c>
      <c r="M562" s="17">
        <f t="shared" si="19"/>
        <v>1.9143518518518532E-2</v>
      </c>
      <c r="N562">
        <f t="shared" si="20"/>
        <v>5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1475</v>
      </c>
      <c r="H563" s="9" t="s">
        <v>126</v>
      </c>
      <c r="I563" s="9" t="s">
        <v>1179</v>
      </c>
      <c r="J563" s="3" t="s">
        <v>1685</v>
      </c>
      <c r="K563" s="13" t="s">
        <v>1476</v>
      </c>
      <c r="L563" s="14" t="s">
        <v>1477</v>
      </c>
      <c r="M563" s="17">
        <f t="shared" si="19"/>
        <v>1.5717592592592644E-2</v>
      </c>
      <c r="N563">
        <f t="shared" si="20"/>
        <v>13</v>
      </c>
    </row>
    <row r="564" spans="1:14" x14ac:dyDescent="0.25">
      <c r="A564" s="11"/>
      <c r="B564" s="12"/>
      <c r="C564" s="9" t="s">
        <v>391</v>
      </c>
      <c r="D564" s="9" t="s">
        <v>392</v>
      </c>
      <c r="E564" s="9" t="s">
        <v>393</v>
      </c>
      <c r="F564" s="9" t="s">
        <v>15</v>
      </c>
      <c r="G564" s="10" t="s">
        <v>12</v>
      </c>
      <c r="H564" s="5"/>
      <c r="I564" s="5"/>
      <c r="J564" s="6"/>
      <c r="K564" s="7"/>
      <c r="L564" s="8"/>
    </row>
    <row r="565" spans="1:14" x14ac:dyDescent="0.25">
      <c r="A565" s="11"/>
      <c r="B565" s="12"/>
      <c r="C565" s="12"/>
      <c r="D565" s="12"/>
      <c r="E565" s="12"/>
      <c r="F565" s="12"/>
      <c r="G565" s="9" t="s">
        <v>394</v>
      </c>
      <c r="H565" s="9" t="s">
        <v>126</v>
      </c>
      <c r="I565" s="9" t="s">
        <v>18</v>
      </c>
      <c r="J565" s="3" t="s">
        <v>1685</v>
      </c>
      <c r="K565" s="13" t="s">
        <v>395</v>
      </c>
      <c r="L565" s="14" t="s">
        <v>396</v>
      </c>
      <c r="M565" s="17">
        <f t="shared" si="19"/>
        <v>1.4976851851851838E-2</v>
      </c>
      <c r="N565">
        <f t="shared" si="20"/>
        <v>2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1652</v>
      </c>
      <c r="H566" s="9" t="s">
        <v>126</v>
      </c>
      <c r="I566" s="9" t="s">
        <v>1510</v>
      </c>
      <c r="J566" s="3" t="s">
        <v>1685</v>
      </c>
      <c r="K566" s="13" t="s">
        <v>1653</v>
      </c>
      <c r="L566" s="14" t="s">
        <v>1654</v>
      </c>
      <c r="M566" s="17">
        <f t="shared" si="19"/>
        <v>2.2106481481481532E-2</v>
      </c>
      <c r="N566">
        <f t="shared" si="20"/>
        <v>7</v>
      </c>
    </row>
    <row r="567" spans="1:14" x14ac:dyDescent="0.25">
      <c r="A567" s="11"/>
      <c r="B567" s="12"/>
      <c r="C567" s="9" t="s">
        <v>397</v>
      </c>
      <c r="D567" s="9" t="s">
        <v>398</v>
      </c>
      <c r="E567" s="9" t="s">
        <v>399</v>
      </c>
      <c r="F567" s="9" t="s">
        <v>15</v>
      </c>
      <c r="G567" s="9" t="s">
        <v>400</v>
      </c>
      <c r="H567" s="9" t="s">
        <v>126</v>
      </c>
      <c r="I567" s="9" t="s">
        <v>18</v>
      </c>
      <c r="J567" s="3" t="s">
        <v>1685</v>
      </c>
      <c r="K567" s="13" t="s">
        <v>401</v>
      </c>
      <c r="L567" s="14" t="s">
        <v>402</v>
      </c>
      <c r="M567" s="17">
        <f t="shared" si="19"/>
        <v>1.5775462962962922E-2</v>
      </c>
      <c r="N567">
        <f t="shared" si="20"/>
        <v>5</v>
      </c>
    </row>
    <row r="568" spans="1:14" x14ac:dyDescent="0.25">
      <c r="A568" s="11"/>
      <c r="B568" s="12"/>
      <c r="C568" s="9" t="s">
        <v>1478</v>
      </c>
      <c r="D568" s="9" t="s">
        <v>1479</v>
      </c>
      <c r="E568" s="9" t="s">
        <v>1480</v>
      </c>
      <c r="F568" s="9" t="s">
        <v>15</v>
      </c>
      <c r="G568" s="9" t="s">
        <v>1481</v>
      </c>
      <c r="H568" s="9" t="s">
        <v>126</v>
      </c>
      <c r="I568" s="9" t="s">
        <v>1179</v>
      </c>
      <c r="J568" s="3" t="s">
        <v>1685</v>
      </c>
      <c r="K568" s="13" t="s">
        <v>1482</v>
      </c>
      <c r="L568" s="14" t="s">
        <v>1483</v>
      </c>
      <c r="M568" s="17">
        <f t="shared" si="19"/>
        <v>1.4814814814814836E-2</v>
      </c>
      <c r="N568">
        <f t="shared" si="20"/>
        <v>6</v>
      </c>
    </row>
    <row r="569" spans="1:14" x14ac:dyDescent="0.25">
      <c r="A569" s="11"/>
      <c r="B569" s="12"/>
      <c r="C569" s="9" t="s">
        <v>827</v>
      </c>
      <c r="D569" s="9" t="s">
        <v>828</v>
      </c>
      <c r="E569" s="9" t="s">
        <v>829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830</v>
      </c>
      <c r="H570" s="9" t="s">
        <v>126</v>
      </c>
      <c r="I570" s="9" t="s">
        <v>424</v>
      </c>
      <c r="J570" s="3" t="s">
        <v>1685</v>
      </c>
      <c r="K570" s="13" t="s">
        <v>831</v>
      </c>
      <c r="L570" s="14" t="s">
        <v>832</v>
      </c>
      <c r="M570" s="17">
        <f t="shared" si="19"/>
        <v>3.4004629629629635E-2</v>
      </c>
      <c r="N570">
        <f t="shared" si="20"/>
        <v>11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1163</v>
      </c>
      <c r="H571" s="9" t="s">
        <v>126</v>
      </c>
      <c r="I571" s="9" t="s">
        <v>840</v>
      </c>
      <c r="J571" s="3" t="s">
        <v>1685</v>
      </c>
      <c r="K571" s="13" t="s">
        <v>1164</v>
      </c>
      <c r="L571" s="14" t="s">
        <v>1165</v>
      </c>
      <c r="M571" s="17">
        <f t="shared" si="19"/>
        <v>1.6006944444444393E-2</v>
      </c>
      <c r="N571">
        <f t="shared" si="20"/>
        <v>12</v>
      </c>
    </row>
    <row r="572" spans="1:14" x14ac:dyDescent="0.25">
      <c r="A572" s="11"/>
      <c r="B572" s="12"/>
      <c r="C572" s="9" t="s">
        <v>403</v>
      </c>
      <c r="D572" s="9" t="s">
        <v>404</v>
      </c>
      <c r="E572" s="9" t="s">
        <v>405</v>
      </c>
      <c r="F572" s="9" t="s">
        <v>15</v>
      </c>
      <c r="G572" s="10" t="s">
        <v>12</v>
      </c>
      <c r="H572" s="5"/>
      <c r="I572" s="5"/>
      <c r="J572" s="6"/>
      <c r="K572" s="7"/>
      <c r="L572" s="8"/>
    </row>
    <row r="573" spans="1:14" x14ac:dyDescent="0.25">
      <c r="A573" s="11"/>
      <c r="B573" s="12"/>
      <c r="C573" s="12"/>
      <c r="D573" s="12"/>
      <c r="E573" s="12"/>
      <c r="F573" s="12"/>
      <c r="G573" s="9" t="s">
        <v>406</v>
      </c>
      <c r="H573" s="9" t="s">
        <v>126</v>
      </c>
      <c r="I573" s="9" t="s">
        <v>18</v>
      </c>
      <c r="J573" s="3" t="s">
        <v>1685</v>
      </c>
      <c r="K573" s="13" t="s">
        <v>407</v>
      </c>
      <c r="L573" s="14" t="s">
        <v>408</v>
      </c>
      <c r="M573" s="17">
        <f t="shared" si="19"/>
        <v>1.5486111111111145E-2</v>
      </c>
      <c r="N573">
        <f t="shared" si="20"/>
        <v>11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1166</v>
      </c>
      <c r="H574" s="9" t="s">
        <v>126</v>
      </c>
      <c r="I574" s="9" t="s">
        <v>840</v>
      </c>
      <c r="J574" s="3" t="s">
        <v>1685</v>
      </c>
      <c r="K574" s="13" t="s">
        <v>1167</v>
      </c>
      <c r="L574" s="14" t="s">
        <v>1168</v>
      </c>
      <c r="M574" s="17">
        <f t="shared" si="19"/>
        <v>1.5509259259259167E-2</v>
      </c>
      <c r="N574">
        <f t="shared" si="20"/>
        <v>13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1169</v>
      </c>
      <c r="H575" s="9" t="s">
        <v>126</v>
      </c>
      <c r="I575" s="9" t="s">
        <v>840</v>
      </c>
      <c r="J575" s="3" t="s">
        <v>1685</v>
      </c>
      <c r="K575" s="13" t="s">
        <v>1170</v>
      </c>
      <c r="L575" s="14" t="s">
        <v>1171</v>
      </c>
      <c r="M575" s="17">
        <f t="shared" si="19"/>
        <v>1.2997685185185293E-2</v>
      </c>
      <c r="N575">
        <f t="shared" si="20"/>
        <v>17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1484</v>
      </c>
      <c r="H576" s="9" t="s">
        <v>126</v>
      </c>
      <c r="I576" s="9" t="s">
        <v>1179</v>
      </c>
      <c r="J576" s="3" t="s">
        <v>1685</v>
      </c>
      <c r="K576" s="13" t="s">
        <v>1485</v>
      </c>
      <c r="L576" s="14" t="s">
        <v>1486</v>
      </c>
      <c r="M576" s="17">
        <f t="shared" si="19"/>
        <v>1.4456018518518521E-2</v>
      </c>
      <c r="N576">
        <f t="shared" si="20"/>
        <v>12</v>
      </c>
    </row>
    <row r="577" spans="1:14" x14ac:dyDescent="0.25">
      <c r="A577" s="3" t="s">
        <v>409</v>
      </c>
      <c r="B577" s="9" t="s">
        <v>410</v>
      </c>
      <c r="C577" s="10" t="s">
        <v>12</v>
      </c>
      <c r="D577" s="5"/>
      <c r="E577" s="5"/>
      <c r="F577" s="5"/>
      <c r="G577" s="5"/>
      <c r="H577" s="5"/>
      <c r="I577" s="5"/>
      <c r="J577" s="6"/>
      <c r="K577" s="7"/>
      <c r="L577" s="8"/>
    </row>
    <row r="578" spans="1:14" x14ac:dyDescent="0.25">
      <c r="A578" s="11"/>
      <c r="B578" s="12"/>
      <c r="C578" s="9" t="s">
        <v>374</v>
      </c>
      <c r="D578" s="9" t="s">
        <v>375</v>
      </c>
      <c r="E578" s="9" t="s">
        <v>376</v>
      </c>
      <c r="F578" s="9" t="s">
        <v>15</v>
      </c>
      <c r="G578" s="9" t="s">
        <v>1172</v>
      </c>
      <c r="H578" s="9" t="s">
        <v>17</v>
      </c>
      <c r="I578" s="9" t="s">
        <v>840</v>
      </c>
      <c r="J578" s="3" t="s">
        <v>1685</v>
      </c>
      <c r="K578" s="13" t="s">
        <v>1173</v>
      </c>
      <c r="L578" s="14" t="s">
        <v>1174</v>
      </c>
      <c r="M578" s="17">
        <f t="shared" si="19"/>
        <v>1.7615740740740793E-2</v>
      </c>
      <c r="N578">
        <f t="shared" si="20"/>
        <v>22</v>
      </c>
    </row>
    <row r="579" spans="1:14" x14ac:dyDescent="0.25">
      <c r="A579" s="11"/>
      <c r="B579" s="12"/>
      <c r="C579" s="9" t="s">
        <v>833</v>
      </c>
      <c r="D579" s="9" t="s">
        <v>834</v>
      </c>
      <c r="E579" s="9" t="s">
        <v>835</v>
      </c>
      <c r="F579" s="9" t="s">
        <v>15</v>
      </c>
      <c r="G579" s="9" t="s">
        <v>836</v>
      </c>
      <c r="H579" s="9" t="s">
        <v>17</v>
      </c>
      <c r="I579" s="9" t="s">
        <v>424</v>
      </c>
      <c r="J579" s="3" t="s">
        <v>1685</v>
      </c>
      <c r="K579" s="13" t="s">
        <v>837</v>
      </c>
      <c r="L579" s="14" t="s">
        <v>838</v>
      </c>
      <c r="M579" s="17">
        <f t="shared" ref="M579:M642" si="21">L579-K579</f>
        <v>1.6898148148148051E-2</v>
      </c>
      <c r="N579">
        <f t="shared" ref="N579:N642" si="22">HOUR(K579)</f>
        <v>16</v>
      </c>
    </row>
    <row r="580" spans="1:14" x14ac:dyDescent="0.25">
      <c r="A580" s="11"/>
      <c r="B580" s="12"/>
      <c r="C580" s="9" t="s">
        <v>411</v>
      </c>
      <c r="D580" s="9" t="s">
        <v>412</v>
      </c>
      <c r="E580" s="9" t="s">
        <v>413</v>
      </c>
      <c r="F580" s="9" t="s">
        <v>15</v>
      </c>
      <c r="G580" s="9" t="s">
        <v>414</v>
      </c>
      <c r="H580" s="9" t="s">
        <v>17</v>
      </c>
      <c r="I580" s="9" t="s">
        <v>18</v>
      </c>
      <c r="J580" s="3" t="s">
        <v>1685</v>
      </c>
      <c r="K580" s="13" t="s">
        <v>415</v>
      </c>
      <c r="L580" s="14" t="s">
        <v>416</v>
      </c>
      <c r="M580" s="17">
        <f t="shared" si="21"/>
        <v>1.9884259259259185E-2</v>
      </c>
      <c r="N580">
        <f t="shared" si="22"/>
        <v>13</v>
      </c>
    </row>
    <row r="581" spans="1:14" x14ac:dyDescent="0.25">
      <c r="A581" s="11"/>
      <c r="B581" s="12"/>
      <c r="C581" s="9" t="s">
        <v>1487</v>
      </c>
      <c r="D581" s="9" t="s">
        <v>1488</v>
      </c>
      <c r="E581" s="9" t="s">
        <v>1489</v>
      </c>
      <c r="F581" s="9" t="s">
        <v>15</v>
      </c>
      <c r="G581" s="9" t="s">
        <v>1490</v>
      </c>
      <c r="H581" s="9" t="s">
        <v>17</v>
      </c>
      <c r="I581" s="9" t="s">
        <v>1179</v>
      </c>
      <c r="J581" s="3" t="s">
        <v>1685</v>
      </c>
      <c r="K581" s="13" t="s">
        <v>1491</v>
      </c>
      <c r="L581" s="14" t="s">
        <v>1492</v>
      </c>
      <c r="M581" s="17">
        <f t="shared" si="21"/>
        <v>2.5173611111111105E-2</v>
      </c>
      <c r="N581">
        <f t="shared" si="22"/>
        <v>6</v>
      </c>
    </row>
    <row r="582" spans="1:14" x14ac:dyDescent="0.25">
      <c r="A582" s="11"/>
      <c r="B582" s="12"/>
      <c r="C582" s="9" t="s">
        <v>417</v>
      </c>
      <c r="D582" s="9" t="s">
        <v>418</v>
      </c>
      <c r="E582" s="9" t="s">
        <v>419</v>
      </c>
      <c r="F582" s="9" t="s">
        <v>15</v>
      </c>
      <c r="G582" s="10" t="s">
        <v>12</v>
      </c>
      <c r="H582" s="5"/>
      <c r="I582" s="5"/>
      <c r="J582" s="6"/>
      <c r="K582" s="7"/>
      <c r="L582" s="8"/>
    </row>
    <row r="583" spans="1:14" x14ac:dyDescent="0.25">
      <c r="A583" s="11"/>
      <c r="B583" s="12"/>
      <c r="C583" s="12"/>
      <c r="D583" s="12"/>
      <c r="E583" s="12"/>
      <c r="F583" s="12"/>
      <c r="G583" s="9" t="s">
        <v>420</v>
      </c>
      <c r="H583" s="9" t="s">
        <v>17</v>
      </c>
      <c r="I583" s="9" t="s">
        <v>18</v>
      </c>
      <c r="J583" s="3" t="s">
        <v>1685</v>
      </c>
      <c r="K583" s="13" t="s">
        <v>421</v>
      </c>
      <c r="L583" s="14" t="s">
        <v>422</v>
      </c>
      <c r="M583" s="17">
        <f t="shared" si="21"/>
        <v>2.2928240740740735E-2</v>
      </c>
      <c r="N583">
        <f t="shared" si="22"/>
        <v>12</v>
      </c>
    </row>
    <row r="584" spans="1:14" x14ac:dyDescent="0.25">
      <c r="A584" s="11"/>
      <c r="B584" s="11"/>
      <c r="C584" s="11"/>
      <c r="D584" s="11"/>
      <c r="E584" s="11"/>
      <c r="F584" s="11"/>
      <c r="G584" s="3" t="s">
        <v>1175</v>
      </c>
      <c r="H584" s="3" t="s">
        <v>17</v>
      </c>
      <c r="I584" s="3" t="s">
        <v>840</v>
      </c>
      <c r="J584" s="3" t="s">
        <v>1685</v>
      </c>
      <c r="K584" s="15" t="s">
        <v>1176</v>
      </c>
      <c r="L584" s="16" t="s">
        <v>1177</v>
      </c>
      <c r="M584" s="17">
        <f t="shared" si="21"/>
        <v>2.5254629629629544E-2</v>
      </c>
      <c r="N584">
        <f t="shared" si="22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Apr 11th, 2022</vt:lpstr>
      <vt:lpstr>Tue, Apr 12th, 2022</vt:lpstr>
      <vt:lpstr>Wed, Apr 13th, 2022</vt:lpstr>
      <vt:lpstr>Thu, Apr 14th, 2022</vt:lpstr>
      <vt:lpstr>Fri, Apr 15th, 2022</vt:lpstr>
      <vt:lpstr>Sat, Apr 16th, 2022</vt:lpstr>
      <vt:lpstr>Sun, Apr 17th, 2022</vt:lpstr>
      <vt:lpstr>Week 15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2022-04-15T14:50:01Z</dcterms:created>
  <dcterms:modified xsi:type="dcterms:W3CDTF">2022-04-18T13:27:53Z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