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rinterSettings/printerSettings1.bin" ContentType="application/vnd.openxmlformats-officedocument.spreadsheetml.printerSettings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2400" windowWidth="28800" windowHeight="12285" firstSheet="2" activeTab="7"/>
  </bookViews>
  <sheets>
    <sheet name="Mon, May 9th, 2022" sheetId="1" r:id="rId1"/>
    <sheet name="Tue, May 10th, 2022" sheetId="2" r:id="rId2"/>
    <sheet name="Wed, May 11th, 2022" sheetId="3" r:id="rId3"/>
    <sheet name="Thu, May 12th, 2022" sheetId="4" r:id="rId4"/>
    <sheet name="Fri, May 13th, 2022" sheetId="5" r:id="rId5"/>
    <sheet name="Sat, May 14th, 2022" sheetId="6" r:id="rId6"/>
    <sheet name="Sun, May 15th, 2022" sheetId="7" r:id="rId7"/>
    <sheet name="Week 19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4" i="8"/>
  <c r="M35" i="8"/>
  <c r="M36" i="8"/>
  <c r="M37" i="8"/>
  <c r="M38" i="8"/>
  <c r="M39" i="8"/>
  <c r="M41" i="8"/>
  <c r="M42" i="8"/>
  <c r="M43" i="8"/>
  <c r="M44" i="8"/>
  <c r="M45" i="8"/>
  <c r="M46" i="8"/>
  <c r="M47" i="8"/>
  <c r="M48" i="8"/>
  <c r="M49" i="8"/>
  <c r="M50" i="8"/>
  <c r="M52" i="8"/>
  <c r="M53" i="8"/>
  <c r="M54" i="8"/>
  <c r="M56" i="8"/>
  <c r="M58" i="8"/>
  <c r="M59" i="8"/>
  <c r="M60" i="8"/>
  <c r="M61" i="8"/>
  <c r="M63" i="8"/>
  <c r="M64" i="8"/>
  <c r="M65" i="8"/>
  <c r="M66" i="8"/>
  <c r="M69" i="8"/>
  <c r="M70" i="8"/>
  <c r="M71" i="8"/>
  <c r="M72" i="8"/>
  <c r="M73" i="8"/>
  <c r="M75" i="8"/>
  <c r="M76" i="8"/>
  <c r="M77" i="8"/>
  <c r="M78" i="8"/>
  <c r="M79" i="8"/>
  <c r="M80" i="8"/>
  <c r="M81" i="8"/>
  <c r="M83" i="8"/>
  <c r="M84" i="8"/>
  <c r="M85" i="8"/>
  <c r="M86" i="8"/>
  <c r="M87" i="8"/>
  <c r="M88" i="8"/>
  <c r="M89" i="8"/>
  <c r="M90" i="8"/>
  <c r="M91" i="8"/>
  <c r="M92" i="8"/>
  <c r="M93" i="8"/>
  <c r="M94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1" i="8"/>
  <c r="M112" i="8"/>
  <c r="M113" i="8"/>
  <c r="M114" i="8"/>
  <c r="M115" i="8"/>
  <c r="M116" i="8"/>
  <c r="M117" i="8"/>
  <c r="M119" i="8"/>
  <c r="M120" i="8"/>
  <c r="M121" i="8"/>
  <c r="M122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3" i="8"/>
  <c r="M204" i="8"/>
  <c r="M205" i="8"/>
  <c r="M208" i="8"/>
  <c r="M209" i="8"/>
  <c r="M210" i="8"/>
  <c r="M211" i="8"/>
  <c r="M212" i="8"/>
  <c r="M214" i="8"/>
  <c r="M215" i="8"/>
  <c r="M216" i="8"/>
  <c r="M217" i="8"/>
  <c r="M218" i="8"/>
  <c r="M219" i="8"/>
  <c r="M220" i="8"/>
  <c r="M221" i="8"/>
  <c r="M222" i="8"/>
  <c r="M225" i="8"/>
  <c r="M226" i="8"/>
  <c r="M227" i="8"/>
  <c r="M228" i="8"/>
  <c r="M229" i="8"/>
  <c r="M230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6" i="8"/>
  <c r="M247" i="8"/>
  <c r="M248" i="8"/>
  <c r="M249" i="8"/>
  <c r="M250" i="8"/>
  <c r="M251" i="8"/>
  <c r="M252" i="8"/>
  <c r="M253" i="8"/>
  <c r="M255" i="8"/>
  <c r="M256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4" i="8"/>
  <c r="M425" i="8"/>
  <c r="M426" i="8"/>
  <c r="M427" i="8"/>
  <c r="M428" i="8"/>
  <c r="M429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4" i="8"/>
  <c r="M485" i="8"/>
  <c r="M486" i="8"/>
  <c r="M487" i="8"/>
  <c r="M488" i="8"/>
  <c r="M489" i="8"/>
  <c r="M490" i="8"/>
  <c r="M491" i="8"/>
  <c r="M492" i="8"/>
  <c r="M493" i="8"/>
  <c r="M494" i="8"/>
  <c r="M496" i="8"/>
  <c r="M497" i="8"/>
  <c r="M498" i="8"/>
  <c r="M499" i="8"/>
  <c r="M500" i="8"/>
  <c r="M501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7" i="8"/>
  <c r="M529" i="8"/>
  <c r="M530" i="8"/>
  <c r="M532" i="8"/>
  <c r="M533" i="8"/>
  <c r="M534" i="8"/>
  <c r="M535" i="8"/>
  <c r="M536" i="8"/>
  <c r="M540" i="8"/>
  <c r="M541" i="8"/>
  <c r="M542" i="8"/>
  <c r="M543" i="8"/>
  <c r="M544" i="8"/>
  <c r="M545" i="8"/>
  <c r="M546" i="8"/>
  <c r="M547" i="8"/>
  <c r="M549" i="8"/>
  <c r="M550" i="8"/>
  <c r="M551" i="8"/>
  <c r="M552" i="8"/>
  <c r="M553" i="8"/>
  <c r="M554" i="8"/>
  <c r="M555" i="8"/>
  <c r="M556" i="8"/>
  <c r="M558" i="8"/>
  <c r="M559" i="8"/>
  <c r="M560" i="8"/>
  <c r="M561" i="8"/>
  <c r="M562" i="8"/>
  <c r="M563" i="8"/>
  <c r="M564" i="8"/>
  <c r="M565" i="8"/>
  <c r="M567" i="8"/>
  <c r="M568" i="8"/>
  <c r="M570" i="8"/>
  <c r="M571" i="8"/>
  <c r="M572" i="8"/>
  <c r="M573" i="8"/>
  <c r="M574" i="8"/>
  <c r="M575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4" i="8"/>
  <c r="N35" i="8"/>
  <c r="N36" i="8"/>
  <c r="N37" i="8"/>
  <c r="N38" i="8"/>
  <c r="N39" i="8"/>
  <c r="N41" i="8"/>
  <c r="N42" i="8"/>
  <c r="N43" i="8"/>
  <c r="N44" i="8"/>
  <c r="N45" i="8"/>
  <c r="N46" i="8"/>
  <c r="N47" i="8"/>
  <c r="N48" i="8"/>
  <c r="N49" i="8"/>
  <c r="N50" i="8"/>
  <c r="N52" i="8"/>
  <c r="N53" i="8"/>
  <c r="N54" i="8"/>
  <c r="N56" i="8"/>
  <c r="N58" i="8"/>
  <c r="N59" i="8"/>
  <c r="N60" i="8"/>
  <c r="N61" i="8"/>
  <c r="N63" i="8"/>
  <c r="N64" i="8"/>
  <c r="N65" i="8"/>
  <c r="N66" i="8"/>
  <c r="N69" i="8"/>
  <c r="N70" i="8"/>
  <c r="N71" i="8"/>
  <c r="N72" i="8"/>
  <c r="N73" i="8"/>
  <c r="N75" i="8"/>
  <c r="N76" i="8"/>
  <c r="N77" i="8"/>
  <c r="N78" i="8"/>
  <c r="N79" i="8"/>
  <c r="N80" i="8"/>
  <c r="N81" i="8"/>
  <c r="N83" i="8"/>
  <c r="N84" i="8"/>
  <c r="N85" i="8"/>
  <c r="N86" i="8"/>
  <c r="N87" i="8"/>
  <c r="N88" i="8"/>
  <c r="N89" i="8"/>
  <c r="N90" i="8"/>
  <c r="N91" i="8"/>
  <c r="N92" i="8"/>
  <c r="N93" i="8"/>
  <c r="N94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1" i="8"/>
  <c r="N112" i="8"/>
  <c r="N113" i="8"/>
  <c r="N114" i="8"/>
  <c r="N115" i="8"/>
  <c r="N116" i="8"/>
  <c r="N117" i="8"/>
  <c r="N119" i="8"/>
  <c r="N120" i="8"/>
  <c r="N121" i="8"/>
  <c r="N122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3" i="8"/>
  <c r="N204" i="8"/>
  <c r="N205" i="8"/>
  <c r="N208" i="8"/>
  <c r="N209" i="8"/>
  <c r="N210" i="8"/>
  <c r="N211" i="8"/>
  <c r="N212" i="8"/>
  <c r="N214" i="8"/>
  <c r="N215" i="8"/>
  <c r="N216" i="8"/>
  <c r="N217" i="8"/>
  <c r="N218" i="8"/>
  <c r="N219" i="8"/>
  <c r="N220" i="8"/>
  <c r="N221" i="8"/>
  <c r="N222" i="8"/>
  <c r="N225" i="8"/>
  <c r="N226" i="8"/>
  <c r="N227" i="8"/>
  <c r="N228" i="8"/>
  <c r="N229" i="8"/>
  <c r="N230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6" i="8"/>
  <c r="N247" i="8"/>
  <c r="N248" i="8"/>
  <c r="N249" i="8"/>
  <c r="N250" i="8"/>
  <c r="N251" i="8"/>
  <c r="N252" i="8"/>
  <c r="N253" i="8"/>
  <c r="N255" i="8"/>
  <c r="N256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4" i="8"/>
  <c r="N425" i="8"/>
  <c r="N426" i="8"/>
  <c r="N427" i="8"/>
  <c r="N428" i="8"/>
  <c r="N429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4" i="8"/>
  <c r="N485" i="8"/>
  <c r="N486" i="8"/>
  <c r="N487" i="8"/>
  <c r="N488" i="8"/>
  <c r="N489" i="8"/>
  <c r="N490" i="8"/>
  <c r="N491" i="8"/>
  <c r="N492" i="8"/>
  <c r="N493" i="8"/>
  <c r="N494" i="8"/>
  <c r="N496" i="8"/>
  <c r="N497" i="8"/>
  <c r="N498" i="8"/>
  <c r="N499" i="8"/>
  <c r="N500" i="8"/>
  <c r="N501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8" i="8"/>
  <c r="N519" i="8"/>
  <c r="N520" i="8"/>
  <c r="N521" i="8"/>
  <c r="N522" i="8"/>
  <c r="N523" i="8"/>
  <c r="N524" i="8"/>
  <c r="N525" i="8"/>
  <c r="N527" i="8"/>
  <c r="N529" i="8"/>
  <c r="N530" i="8"/>
  <c r="N532" i="8"/>
  <c r="N533" i="8"/>
  <c r="N534" i="8"/>
  <c r="N535" i="8"/>
  <c r="N536" i="8"/>
  <c r="N540" i="8"/>
  <c r="N541" i="8"/>
  <c r="N542" i="8"/>
  <c r="N543" i="8"/>
  <c r="N544" i="8"/>
  <c r="N545" i="8"/>
  <c r="N546" i="8"/>
  <c r="N547" i="8"/>
  <c r="N549" i="8"/>
  <c r="N550" i="8"/>
  <c r="N551" i="8"/>
  <c r="N552" i="8"/>
  <c r="N553" i="8"/>
  <c r="N554" i="8"/>
  <c r="N555" i="8"/>
  <c r="N556" i="8"/>
  <c r="N558" i="8"/>
  <c r="N559" i="8"/>
  <c r="N560" i="8"/>
  <c r="N561" i="8"/>
  <c r="N562" i="8"/>
  <c r="N563" i="8"/>
  <c r="N564" i="8"/>
  <c r="N565" i="8"/>
  <c r="N567" i="8"/>
  <c r="N568" i="8"/>
  <c r="N570" i="8"/>
  <c r="N571" i="8"/>
  <c r="N572" i="8"/>
  <c r="N573" i="8"/>
  <c r="N574" i="8"/>
  <c r="N575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8" i="7"/>
  <c r="R9" i="7"/>
  <c r="R10" i="7"/>
  <c r="R12" i="7"/>
  <c r="R14" i="7"/>
  <c r="R22" i="7"/>
  <c r="R24" i="7"/>
  <c r="L4" i="7"/>
  <c r="L6" i="7"/>
  <c r="L7" i="7"/>
  <c r="L9" i="7"/>
  <c r="L10" i="7"/>
  <c r="L11" i="7"/>
  <c r="L12" i="7"/>
  <c r="L14" i="7"/>
  <c r="L1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6" i="7"/>
  <c r="M7" i="7"/>
  <c r="M9" i="7"/>
  <c r="M10" i="7"/>
  <c r="M11" i="7"/>
  <c r="M12" i="7"/>
  <c r="M14" i="7"/>
  <c r="M15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3" i="6"/>
  <c r="R4" i="6"/>
  <c r="R8" i="6"/>
  <c r="R10" i="6"/>
  <c r="R11" i="6"/>
  <c r="R12" i="6"/>
  <c r="R13" i="6"/>
  <c r="R20" i="6"/>
  <c r="R24" i="6"/>
  <c r="L5" i="6"/>
  <c r="L6" i="6"/>
  <c r="L7" i="6"/>
  <c r="L8" i="6"/>
  <c r="L9" i="6"/>
  <c r="L10" i="6"/>
  <c r="L11" i="6"/>
  <c r="L12" i="6"/>
  <c r="L15" i="6"/>
  <c r="L16" i="6"/>
  <c r="L17" i="6"/>
  <c r="L19" i="6"/>
  <c r="L20" i="6"/>
  <c r="L21" i="6"/>
  <c r="L2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8" i="6"/>
  <c r="M9" i="6"/>
  <c r="M10" i="6"/>
  <c r="M11" i="6"/>
  <c r="M12" i="6"/>
  <c r="M15" i="6"/>
  <c r="M16" i="6"/>
  <c r="M17" i="6"/>
  <c r="M19" i="6"/>
  <c r="M20" i="6"/>
  <c r="M21" i="6"/>
  <c r="M2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4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3" i="5"/>
  <c r="R24" i="5"/>
  <c r="L5" i="5"/>
  <c r="L6" i="5"/>
  <c r="L7" i="5"/>
  <c r="L8" i="5"/>
  <c r="L10" i="5"/>
  <c r="L11" i="5"/>
  <c r="L12" i="5"/>
  <c r="L14" i="5"/>
  <c r="L15" i="5"/>
  <c r="L17" i="5"/>
  <c r="L18" i="5"/>
  <c r="L20" i="5"/>
  <c r="L21" i="5"/>
  <c r="L22" i="5"/>
  <c r="L23" i="5"/>
  <c r="L27" i="5"/>
  <c r="L28" i="5"/>
  <c r="L29" i="5"/>
  <c r="L30" i="5"/>
  <c r="L31" i="5"/>
  <c r="L32" i="5"/>
  <c r="L33" i="5"/>
  <c r="L35" i="5"/>
  <c r="L36" i="5"/>
  <c r="L38" i="5"/>
  <c r="L39" i="5"/>
  <c r="L41" i="5"/>
  <c r="L42" i="5"/>
  <c r="L44" i="5"/>
  <c r="L45" i="5"/>
  <c r="L46" i="5"/>
  <c r="L49" i="5"/>
  <c r="L50" i="5"/>
  <c r="L51" i="5"/>
  <c r="L52" i="5"/>
  <c r="L53" i="5"/>
  <c r="L55" i="5"/>
  <c r="L56" i="5"/>
  <c r="L57" i="5"/>
  <c r="L58" i="5"/>
  <c r="L60" i="5"/>
  <c r="L61" i="5"/>
  <c r="L62" i="5"/>
  <c r="L63" i="5"/>
  <c r="L64" i="5"/>
  <c r="L66" i="5"/>
  <c r="L67" i="5"/>
  <c r="L68" i="5"/>
  <c r="L69" i="5"/>
  <c r="L70" i="5"/>
  <c r="L73" i="5"/>
  <c r="L74" i="5"/>
  <c r="L75" i="5"/>
  <c r="L76" i="5"/>
  <c r="L77" i="5"/>
  <c r="L78" i="5"/>
  <c r="L79" i="5"/>
  <c r="L81" i="5"/>
  <c r="L82" i="5"/>
  <c r="L84" i="5"/>
  <c r="L85" i="5"/>
  <c r="L86" i="5"/>
  <c r="L87" i="5"/>
  <c r="L88" i="5"/>
  <c r="L89" i="5"/>
  <c r="L90" i="5"/>
  <c r="L92" i="5"/>
  <c r="L93" i="5"/>
  <c r="L96" i="5"/>
  <c r="L97" i="5"/>
  <c r="L99" i="5"/>
  <c r="L100" i="5"/>
  <c r="L101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4" i="5"/>
  <c r="M15" i="5"/>
  <c r="M17" i="5"/>
  <c r="M18" i="5"/>
  <c r="M20" i="5"/>
  <c r="M21" i="5"/>
  <c r="M22" i="5"/>
  <c r="M23" i="5"/>
  <c r="M27" i="5"/>
  <c r="M28" i="5"/>
  <c r="M29" i="5"/>
  <c r="M30" i="5"/>
  <c r="M31" i="5"/>
  <c r="M32" i="5"/>
  <c r="M33" i="5"/>
  <c r="M35" i="5"/>
  <c r="M36" i="5"/>
  <c r="M38" i="5"/>
  <c r="M39" i="5"/>
  <c r="M41" i="5"/>
  <c r="M42" i="5"/>
  <c r="M44" i="5"/>
  <c r="M45" i="5"/>
  <c r="M46" i="5"/>
  <c r="M49" i="5"/>
  <c r="M50" i="5"/>
  <c r="M51" i="5"/>
  <c r="M52" i="5"/>
  <c r="M53" i="5"/>
  <c r="M55" i="5"/>
  <c r="M56" i="5"/>
  <c r="M57" i="5"/>
  <c r="M58" i="5"/>
  <c r="M60" i="5"/>
  <c r="M61" i="5"/>
  <c r="M62" i="5"/>
  <c r="M63" i="5"/>
  <c r="M64" i="5"/>
  <c r="M66" i="5"/>
  <c r="M67" i="5"/>
  <c r="M68" i="5"/>
  <c r="M69" i="5"/>
  <c r="M70" i="5"/>
  <c r="M73" i="5"/>
  <c r="M74" i="5"/>
  <c r="M75" i="5"/>
  <c r="M76" i="5"/>
  <c r="M77" i="5"/>
  <c r="M78" i="5"/>
  <c r="M79" i="5"/>
  <c r="M81" i="5"/>
  <c r="M82" i="5"/>
  <c r="M85" i="5"/>
  <c r="M86" i="5"/>
  <c r="M87" i="5"/>
  <c r="M88" i="5"/>
  <c r="M89" i="5"/>
  <c r="M90" i="5"/>
  <c r="M92" i="5"/>
  <c r="M93" i="5"/>
  <c r="M96" i="5"/>
  <c r="M97" i="5"/>
  <c r="M99" i="5"/>
  <c r="M100" i="5"/>
  <c r="M101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7" i="4"/>
  <c r="L8" i="4"/>
  <c r="L9" i="4"/>
  <c r="L10" i="4"/>
  <c r="L12" i="4"/>
  <c r="L13" i="4"/>
  <c r="L14" i="4"/>
  <c r="L16" i="4"/>
  <c r="L17" i="4"/>
  <c r="L18" i="4"/>
  <c r="L19" i="4"/>
  <c r="L20" i="4"/>
  <c r="L22" i="4"/>
  <c r="L24" i="4"/>
  <c r="L25" i="4"/>
  <c r="L27" i="4"/>
  <c r="L28" i="4"/>
  <c r="L29" i="4"/>
  <c r="L30" i="4"/>
  <c r="L32" i="4"/>
  <c r="L33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2" i="4"/>
  <c r="L53" i="4"/>
  <c r="L54" i="4"/>
  <c r="L55" i="4"/>
  <c r="L57" i="4"/>
  <c r="L59" i="4"/>
  <c r="L60" i="4"/>
  <c r="L63" i="4"/>
  <c r="L64" i="4"/>
  <c r="L65" i="4"/>
  <c r="L67" i="4"/>
  <c r="L68" i="4"/>
  <c r="L69" i="4"/>
  <c r="L71" i="4"/>
  <c r="L72" i="4"/>
  <c r="L73" i="4"/>
  <c r="L76" i="4"/>
  <c r="L77" i="4"/>
  <c r="L78" i="4"/>
  <c r="L79" i="4"/>
  <c r="L80" i="4"/>
  <c r="L82" i="4"/>
  <c r="L83" i="4"/>
  <c r="L84" i="4"/>
  <c r="L85" i="4"/>
  <c r="L86" i="4"/>
  <c r="L87" i="4"/>
  <c r="L88" i="4"/>
  <c r="L89" i="4"/>
  <c r="L90" i="4"/>
  <c r="L91" i="4"/>
  <c r="L92" i="4"/>
  <c r="L94" i="4"/>
  <c r="L95" i="4"/>
  <c r="L96" i="4"/>
  <c r="L97" i="4"/>
  <c r="L98" i="4"/>
  <c r="L101" i="4"/>
  <c r="L102" i="4"/>
  <c r="L104" i="4"/>
  <c r="L105" i="4"/>
  <c r="L106" i="4"/>
  <c r="L107" i="4"/>
  <c r="L108" i="4"/>
  <c r="L109" i="4"/>
  <c r="L110" i="4"/>
  <c r="L111" i="4"/>
  <c r="L112" i="4"/>
  <c r="L115" i="4"/>
  <c r="L116" i="4"/>
  <c r="L117" i="4"/>
  <c r="L119" i="4"/>
  <c r="L120" i="4"/>
  <c r="L121" i="4"/>
  <c r="L122" i="4"/>
  <c r="L123" i="4"/>
  <c r="L124" i="4"/>
  <c r="L127" i="4"/>
  <c r="L128" i="4"/>
  <c r="L129" i="4"/>
  <c r="L130" i="4"/>
  <c r="L131" i="4"/>
  <c r="L132" i="4"/>
  <c r="L134" i="4"/>
  <c r="L135" i="4"/>
  <c r="L136" i="4"/>
  <c r="L138" i="4"/>
  <c r="L139" i="4"/>
  <c r="L143" i="4"/>
  <c r="L144" i="4"/>
  <c r="L145" i="4"/>
  <c r="L147" i="4"/>
  <c r="L148" i="4"/>
  <c r="L149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0" i="4"/>
  <c r="M12" i="4"/>
  <c r="M13" i="4"/>
  <c r="M14" i="4"/>
  <c r="M16" i="4"/>
  <c r="M17" i="4"/>
  <c r="M18" i="4"/>
  <c r="M19" i="4"/>
  <c r="M20" i="4"/>
  <c r="M22" i="4"/>
  <c r="M24" i="4"/>
  <c r="M25" i="4"/>
  <c r="M27" i="4"/>
  <c r="M28" i="4"/>
  <c r="M29" i="4"/>
  <c r="M30" i="4"/>
  <c r="M32" i="4"/>
  <c r="M33" i="4"/>
  <c r="M37" i="4"/>
  <c r="M38" i="4"/>
  <c r="M39" i="4"/>
  <c r="M40" i="4"/>
  <c r="M41" i="4"/>
  <c r="M42" i="4"/>
  <c r="M43" i="4"/>
  <c r="M44" i="4"/>
  <c r="M45" i="4"/>
  <c r="M47" i="4"/>
  <c r="M48" i="4"/>
  <c r="M49" i="4"/>
  <c r="M50" i="4"/>
  <c r="M52" i="4"/>
  <c r="M53" i="4"/>
  <c r="M54" i="4"/>
  <c r="M55" i="4"/>
  <c r="M57" i="4"/>
  <c r="M59" i="4"/>
  <c r="M60" i="4"/>
  <c r="M63" i="4"/>
  <c r="M64" i="4"/>
  <c r="M65" i="4"/>
  <c r="M67" i="4"/>
  <c r="M68" i="4"/>
  <c r="M69" i="4"/>
  <c r="M71" i="4"/>
  <c r="M72" i="4"/>
  <c r="M73" i="4"/>
  <c r="M76" i="4"/>
  <c r="M77" i="4"/>
  <c r="M78" i="4"/>
  <c r="M79" i="4"/>
  <c r="M80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101" i="4"/>
  <c r="M102" i="4"/>
  <c r="M104" i="4"/>
  <c r="M105" i="4"/>
  <c r="M106" i="4"/>
  <c r="M107" i="4"/>
  <c r="M108" i="4"/>
  <c r="M109" i="4"/>
  <c r="M110" i="4"/>
  <c r="M111" i="4"/>
  <c r="M112" i="4"/>
  <c r="M115" i="4"/>
  <c r="M116" i="4"/>
  <c r="M117" i="4"/>
  <c r="M119" i="4"/>
  <c r="M120" i="4"/>
  <c r="M121" i="4"/>
  <c r="M122" i="4"/>
  <c r="M123" i="4"/>
  <c r="M124" i="4"/>
  <c r="M127" i="4"/>
  <c r="M128" i="4"/>
  <c r="M129" i="4"/>
  <c r="M130" i="4"/>
  <c r="M131" i="4"/>
  <c r="M132" i="4"/>
  <c r="M134" i="4"/>
  <c r="M135" i="4"/>
  <c r="M136" i="4"/>
  <c r="M138" i="4"/>
  <c r="M139" i="4"/>
  <c r="M143" i="4"/>
  <c r="M144" i="4"/>
  <c r="M145" i="4"/>
  <c r="M147" i="4"/>
  <c r="M148" i="4"/>
  <c r="M149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4" i="3"/>
  <c r="R25" i="3"/>
  <c r="L4" i="3"/>
  <c r="L5" i="3"/>
  <c r="L7" i="3"/>
  <c r="L8" i="3"/>
  <c r="L9" i="3"/>
  <c r="L10" i="3"/>
  <c r="L12" i="3"/>
  <c r="L13" i="3"/>
  <c r="L14" i="3"/>
  <c r="L15" i="3"/>
  <c r="L16" i="3"/>
  <c r="L20" i="3"/>
  <c r="L21" i="3"/>
  <c r="L22" i="3"/>
  <c r="L23" i="3"/>
  <c r="L24" i="3"/>
  <c r="L25" i="3"/>
  <c r="L26" i="3"/>
  <c r="L27" i="3"/>
  <c r="L28" i="3"/>
  <c r="L29" i="3"/>
  <c r="L30" i="3"/>
  <c r="L32" i="3"/>
  <c r="L33" i="3"/>
  <c r="L35" i="3"/>
  <c r="L36" i="3"/>
  <c r="L37" i="3"/>
  <c r="L40" i="3"/>
  <c r="L41" i="3"/>
  <c r="L43" i="3"/>
  <c r="L44" i="3"/>
  <c r="L45" i="3"/>
  <c r="L48" i="3"/>
  <c r="L49" i="3"/>
  <c r="L51" i="3"/>
  <c r="L52" i="3"/>
  <c r="L53" i="3"/>
  <c r="L54" i="3"/>
  <c r="L57" i="3"/>
  <c r="L58" i="3"/>
  <c r="L59" i="3"/>
  <c r="L60" i="3"/>
  <c r="L61" i="3"/>
  <c r="L62" i="3"/>
  <c r="L64" i="3"/>
  <c r="L65" i="3"/>
  <c r="L66" i="3"/>
  <c r="L67" i="3"/>
  <c r="L68" i="3"/>
  <c r="L69" i="3"/>
  <c r="L70" i="3"/>
  <c r="L72" i="3"/>
  <c r="L73" i="3"/>
  <c r="L74" i="3"/>
  <c r="L75" i="3"/>
  <c r="L76" i="3"/>
  <c r="L79" i="3"/>
  <c r="L80" i="3"/>
  <c r="L81" i="3"/>
  <c r="L83" i="3"/>
  <c r="L84" i="3"/>
  <c r="L85" i="3"/>
  <c r="L86" i="3"/>
  <c r="L87" i="3"/>
  <c r="L88" i="3"/>
  <c r="L89" i="3"/>
  <c r="L90" i="3"/>
  <c r="L93" i="3"/>
  <c r="L94" i="3"/>
  <c r="L95" i="3"/>
  <c r="L97" i="3"/>
  <c r="L98" i="3"/>
  <c r="L99" i="3"/>
  <c r="L100" i="3"/>
  <c r="L101" i="3"/>
  <c r="L102" i="3"/>
  <c r="L105" i="3"/>
  <c r="L106" i="3"/>
  <c r="L107" i="3"/>
  <c r="L108" i="3"/>
  <c r="L109" i="3"/>
  <c r="L111" i="3"/>
  <c r="L112" i="3"/>
  <c r="L113" i="3"/>
  <c r="L115" i="3"/>
  <c r="L116" i="3"/>
  <c r="L119" i="3"/>
  <c r="L120" i="3"/>
  <c r="L121" i="3"/>
  <c r="L122" i="3"/>
  <c r="L124" i="3"/>
  <c r="L125" i="3"/>
  <c r="L126" i="3"/>
  <c r="L127" i="3"/>
  <c r="L128" i="3"/>
  <c r="L129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5" i="3"/>
  <c r="M7" i="3"/>
  <c r="M8" i="3"/>
  <c r="M9" i="3"/>
  <c r="M10" i="3"/>
  <c r="M12" i="3"/>
  <c r="M13" i="3"/>
  <c r="M14" i="3"/>
  <c r="M15" i="3"/>
  <c r="M16" i="3"/>
  <c r="M20" i="3"/>
  <c r="M21" i="3"/>
  <c r="M22" i="3"/>
  <c r="M23" i="3"/>
  <c r="M24" i="3"/>
  <c r="M25" i="3"/>
  <c r="M26" i="3"/>
  <c r="M27" i="3"/>
  <c r="M28" i="3"/>
  <c r="M29" i="3"/>
  <c r="M30" i="3"/>
  <c r="M32" i="3"/>
  <c r="M33" i="3"/>
  <c r="M35" i="3"/>
  <c r="M36" i="3"/>
  <c r="M37" i="3"/>
  <c r="M40" i="3"/>
  <c r="M41" i="3"/>
  <c r="M43" i="3"/>
  <c r="M44" i="3"/>
  <c r="M45" i="3"/>
  <c r="M48" i="3"/>
  <c r="M49" i="3"/>
  <c r="M51" i="3"/>
  <c r="M52" i="3"/>
  <c r="M53" i="3"/>
  <c r="M54" i="3"/>
  <c r="M57" i="3"/>
  <c r="M58" i="3"/>
  <c r="M59" i="3"/>
  <c r="M60" i="3"/>
  <c r="M61" i="3"/>
  <c r="M62" i="3"/>
  <c r="M64" i="3"/>
  <c r="M65" i="3"/>
  <c r="M66" i="3"/>
  <c r="M67" i="3"/>
  <c r="M68" i="3"/>
  <c r="M69" i="3"/>
  <c r="M70" i="3"/>
  <c r="M72" i="3"/>
  <c r="M73" i="3"/>
  <c r="M74" i="3"/>
  <c r="M75" i="3"/>
  <c r="M76" i="3"/>
  <c r="M79" i="3"/>
  <c r="M80" i="3"/>
  <c r="M81" i="3"/>
  <c r="M83" i="3"/>
  <c r="M84" i="3"/>
  <c r="M85" i="3"/>
  <c r="M86" i="3"/>
  <c r="M87" i="3"/>
  <c r="M88" i="3"/>
  <c r="M89" i="3"/>
  <c r="M90" i="3"/>
  <c r="M93" i="3"/>
  <c r="M94" i="3"/>
  <c r="M95" i="3"/>
  <c r="M97" i="3"/>
  <c r="M98" i="3"/>
  <c r="M99" i="3"/>
  <c r="M100" i="3"/>
  <c r="M101" i="3"/>
  <c r="M102" i="3"/>
  <c r="M105" i="3"/>
  <c r="M106" i="3"/>
  <c r="M107" i="3"/>
  <c r="M108" i="3"/>
  <c r="M109" i="3"/>
  <c r="M111" i="3"/>
  <c r="M112" i="3"/>
  <c r="M113" i="3"/>
  <c r="M115" i="3"/>
  <c r="M116" i="3"/>
  <c r="M119" i="3"/>
  <c r="M120" i="3"/>
  <c r="M121" i="3"/>
  <c r="M122" i="3"/>
  <c r="M124" i="3"/>
  <c r="M125" i="3"/>
  <c r="M126" i="3"/>
  <c r="M127" i="3"/>
  <c r="M128" i="3"/>
  <c r="M12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5" i="2"/>
  <c r="L4" i="2"/>
  <c r="L6" i="2"/>
  <c r="L7" i="2"/>
  <c r="L8" i="2"/>
  <c r="L10" i="2"/>
  <c r="L11" i="2"/>
  <c r="L12" i="2"/>
  <c r="L14" i="2"/>
  <c r="L15" i="2"/>
  <c r="L16" i="2"/>
  <c r="L18" i="2"/>
  <c r="L19" i="2"/>
  <c r="L20" i="2"/>
  <c r="L24" i="2"/>
  <c r="L25" i="2"/>
  <c r="L26" i="2"/>
  <c r="L27" i="2"/>
  <c r="L28" i="2"/>
  <c r="L29" i="2"/>
  <c r="L30" i="2"/>
  <c r="L32" i="2"/>
  <c r="L33" i="2"/>
  <c r="L34" i="2"/>
  <c r="L35" i="2"/>
  <c r="L36" i="2"/>
  <c r="L38" i="2"/>
  <c r="L39" i="2"/>
  <c r="L41" i="2"/>
  <c r="L42" i="2"/>
  <c r="L44" i="2"/>
  <c r="L45" i="2"/>
  <c r="L46" i="2"/>
  <c r="L48" i="2"/>
  <c r="L49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7" i="2"/>
  <c r="L68" i="2"/>
  <c r="L69" i="2"/>
  <c r="L70" i="2"/>
  <c r="L71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2" i="2"/>
  <c r="L93" i="2"/>
  <c r="L94" i="2"/>
  <c r="L95" i="2"/>
  <c r="L98" i="2"/>
  <c r="L99" i="2"/>
  <c r="L100" i="2"/>
  <c r="L102" i="2"/>
  <c r="L103" i="2"/>
  <c r="L104" i="2"/>
  <c r="L105" i="2"/>
  <c r="L106" i="2"/>
  <c r="L107" i="2"/>
  <c r="L108" i="2"/>
  <c r="L111" i="2"/>
  <c r="L112" i="2"/>
  <c r="L113" i="2"/>
  <c r="L114" i="2"/>
  <c r="L115" i="2"/>
  <c r="L116" i="2"/>
  <c r="L117" i="2"/>
  <c r="L118" i="2"/>
  <c r="L120" i="2"/>
  <c r="L121" i="2"/>
  <c r="L122" i="2"/>
  <c r="L123" i="2"/>
  <c r="L124" i="2"/>
  <c r="L125" i="2"/>
  <c r="L127" i="2"/>
  <c r="L128" i="2"/>
  <c r="L129" i="2"/>
  <c r="L130" i="2"/>
  <c r="L131" i="2"/>
  <c r="L134" i="2"/>
  <c r="L135" i="2"/>
  <c r="L136" i="2"/>
  <c r="L137" i="2"/>
  <c r="L139" i="2"/>
  <c r="L140" i="2"/>
  <c r="L141" i="2"/>
  <c r="L142" i="2"/>
  <c r="L144" i="2"/>
  <c r="L145" i="2"/>
  <c r="L146" i="2"/>
  <c r="L147" i="2"/>
  <c r="L148" i="2"/>
  <c r="L150" i="2"/>
  <c r="L151" i="2"/>
  <c r="L152" i="2"/>
  <c r="L15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10" i="2"/>
  <c r="M11" i="2"/>
  <c r="M12" i="2"/>
  <c r="M14" i="2"/>
  <c r="M15" i="2"/>
  <c r="M16" i="2"/>
  <c r="M18" i="2"/>
  <c r="M19" i="2"/>
  <c r="M20" i="2"/>
  <c r="M24" i="2"/>
  <c r="M25" i="2"/>
  <c r="M26" i="2"/>
  <c r="M27" i="2"/>
  <c r="M28" i="2"/>
  <c r="M29" i="2"/>
  <c r="M30" i="2"/>
  <c r="M32" i="2"/>
  <c r="M33" i="2"/>
  <c r="M34" i="2"/>
  <c r="M35" i="2"/>
  <c r="M36" i="2"/>
  <c r="M38" i="2"/>
  <c r="M39" i="2"/>
  <c r="M41" i="2"/>
  <c r="M42" i="2"/>
  <c r="M44" i="2"/>
  <c r="M45" i="2"/>
  <c r="M46" i="2"/>
  <c r="M48" i="2"/>
  <c r="M49" i="2"/>
  <c r="M52" i="2"/>
  <c r="M53" i="2"/>
  <c r="M54" i="2"/>
  <c r="M55" i="2"/>
  <c r="M57" i="2"/>
  <c r="M58" i="2"/>
  <c r="M59" i="2"/>
  <c r="M60" i="2"/>
  <c r="M61" i="2"/>
  <c r="M62" i="2"/>
  <c r="M63" i="2"/>
  <c r="M64" i="2"/>
  <c r="M65" i="2"/>
  <c r="M67" i="2"/>
  <c r="M68" i="2"/>
  <c r="M69" i="2"/>
  <c r="M70" i="2"/>
  <c r="M71" i="2"/>
  <c r="M74" i="2"/>
  <c r="M75" i="2"/>
  <c r="M76" i="2"/>
  <c r="M77" i="2"/>
  <c r="M78" i="2"/>
  <c r="M79" i="2"/>
  <c r="M80" i="2"/>
  <c r="M81" i="2"/>
  <c r="M83" i="2"/>
  <c r="M84" i="2"/>
  <c r="M85" i="2"/>
  <c r="M86" i="2"/>
  <c r="M87" i="2"/>
  <c r="M88" i="2"/>
  <c r="M89" i="2"/>
  <c r="M90" i="2"/>
  <c r="M92" i="2"/>
  <c r="M93" i="2"/>
  <c r="M94" i="2"/>
  <c r="M95" i="2"/>
  <c r="M98" i="2"/>
  <c r="M99" i="2"/>
  <c r="M100" i="2"/>
  <c r="M102" i="2"/>
  <c r="M103" i="2"/>
  <c r="M104" i="2"/>
  <c r="M105" i="2"/>
  <c r="M106" i="2"/>
  <c r="M107" i="2"/>
  <c r="M108" i="2"/>
  <c r="M111" i="2"/>
  <c r="M112" i="2"/>
  <c r="M113" i="2"/>
  <c r="M114" i="2"/>
  <c r="M115" i="2"/>
  <c r="M116" i="2"/>
  <c r="M117" i="2"/>
  <c r="M118" i="2"/>
  <c r="M120" i="2"/>
  <c r="M121" i="2"/>
  <c r="M122" i="2"/>
  <c r="M123" i="2"/>
  <c r="M124" i="2"/>
  <c r="M125" i="2"/>
  <c r="M127" i="2"/>
  <c r="M128" i="2"/>
  <c r="M129" i="2"/>
  <c r="M130" i="2"/>
  <c r="M131" i="2"/>
  <c r="M134" i="2"/>
  <c r="M135" i="2"/>
  <c r="M136" i="2"/>
  <c r="M137" i="2"/>
  <c r="M139" i="2"/>
  <c r="M140" i="2"/>
  <c r="M141" i="2"/>
  <c r="M142" i="2"/>
  <c r="M144" i="2"/>
  <c r="M145" i="2"/>
  <c r="M146" i="2"/>
  <c r="M147" i="2"/>
  <c r="M148" i="2"/>
  <c r="M150" i="2"/>
  <c r="M151" i="2"/>
  <c r="M152" i="2"/>
  <c r="M15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5" i="1"/>
  <c r="L6" i="1"/>
  <c r="L7" i="1"/>
  <c r="L9" i="1"/>
  <c r="L10" i="1"/>
  <c r="L11" i="1"/>
  <c r="L12" i="1"/>
  <c r="L13" i="1"/>
  <c r="L15" i="1"/>
  <c r="L17" i="1"/>
  <c r="L18" i="1"/>
  <c r="L19" i="1"/>
  <c r="L20" i="1"/>
  <c r="L21" i="1"/>
  <c r="L22" i="1"/>
  <c r="L24" i="1"/>
  <c r="L25" i="1"/>
  <c r="L26" i="1"/>
  <c r="L30" i="1"/>
  <c r="L31" i="1"/>
  <c r="L32" i="1"/>
  <c r="L33" i="1"/>
  <c r="L34" i="1"/>
  <c r="L35" i="1"/>
  <c r="L37" i="1"/>
  <c r="L38" i="1"/>
  <c r="L39" i="1"/>
  <c r="L41" i="1"/>
  <c r="L42" i="1"/>
  <c r="L43" i="1"/>
  <c r="L44" i="1"/>
  <c r="L45" i="1"/>
  <c r="L46" i="1"/>
  <c r="L47" i="1"/>
  <c r="L49" i="1"/>
  <c r="L50" i="1"/>
  <c r="L53" i="1"/>
  <c r="L54" i="1"/>
  <c r="L56" i="1"/>
  <c r="L57" i="1"/>
  <c r="L59" i="1"/>
  <c r="L60" i="1"/>
  <c r="L61" i="1"/>
  <c r="L62" i="1"/>
  <c r="L63" i="1"/>
  <c r="L66" i="1"/>
  <c r="L67" i="1"/>
  <c r="L68" i="1"/>
  <c r="L69" i="1"/>
  <c r="L70" i="1"/>
  <c r="L71" i="1"/>
  <c r="L72" i="1"/>
  <c r="L74" i="1"/>
  <c r="L75" i="1"/>
  <c r="L77" i="1"/>
  <c r="L78" i="1"/>
  <c r="L79" i="1"/>
  <c r="L80" i="1"/>
  <c r="L81" i="1"/>
  <c r="L84" i="1"/>
  <c r="L85" i="1"/>
  <c r="L86" i="1"/>
  <c r="L87" i="1"/>
  <c r="L88" i="1"/>
  <c r="L90" i="1"/>
  <c r="L91" i="1"/>
  <c r="L93" i="1"/>
  <c r="L94" i="1"/>
  <c r="L95" i="1"/>
  <c r="L96" i="1"/>
  <c r="L97" i="1"/>
  <c r="L100" i="1"/>
  <c r="L101" i="1"/>
  <c r="L102" i="1"/>
  <c r="L103" i="1"/>
  <c r="L104" i="1"/>
  <c r="L105" i="1"/>
  <c r="L107" i="1"/>
  <c r="L108" i="1"/>
  <c r="L109" i="1"/>
  <c r="L111" i="1"/>
  <c r="L112" i="1"/>
  <c r="L113" i="1"/>
  <c r="L114" i="1"/>
  <c r="L115" i="1"/>
  <c r="L116" i="1"/>
  <c r="L118" i="1"/>
  <c r="L119" i="1"/>
  <c r="L121" i="1"/>
  <c r="L123" i="1"/>
  <c r="L124" i="1"/>
  <c r="L125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2" i="1"/>
  <c r="M13" i="1"/>
  <c r="M15" i="1"/>
  <c r="M17" i="1"/>
  <c r="M18" i="1"/>
  <c r="M19" i="1"/>
  <c r="M20" i="1"/>
  <c r="M21" i="1"/>
  <c r="M22" i="1"/>
  <c r="M24" i="1"/>
  <c r="M25" i="1"/>
  <c r="M26" i="1"/>
  <c r="M30" i="1"/>
  <c r="M31" i="1"/>
  <c r="M32" i="1"/>
  <c r="M33" i="1"/>
  <c r="M34" i="1"/>
  <c r="M35" i="1"/>
  <c r="M37" i="1"/>
  <c r="M38" i="1"/>
  <c r="M39" i="1"/>
  <c r="M41" i="1"/>
  <c r="M42" i="1"/>
  <c r="M43" i="1"/>
  <c r="M44" i="1"/>
  <c r="M45" i="1"/>
  <c r="M46" i="1"/>
  <c r="M47" i="1"/>
  <c r="M49" i="1"/>
  <c r="M50" i="1"/>
  <c r="M53" i="1"/>
  <c r="M54" i="1"/>
  <c r="M56" i="1"/>
  <c r="M57" i="1"/>
  <c r="M59" i="1"/>
  <c r="M60" i="1"/>
  <c r="M61" i="1"/>
  <c r="M62" i="1"/>
  <c r="M63" i="1"/>
  <c r="M66" i="1"/>
  <c r="M67" i="1"/>
  <c r="M68" i="1"/>
  <c r="M69" i="1"/>
  <c r="M70" i="1"/>
  <c r="M71" i="1"/>
  <c r="M72" i="1"/>
  <c r="M74" i="1"/>
  <c r="M75" i="1"/>
  <c r="M77" i="1"/>
  <c r="M78" i="1"/>
  <c r="M79" i="1"/>
  <c r="M80" i="1"/>
  <c r="M81" i="1"/>
  <c r="M85" i="1"/>
  <c r="M86" i="1"/>
  <c r="M87" i="1"/>
  <c r="M88" i="1"/>
  <c r="M90" i="1"/>
  <c r="M91" i="1"/>
  <c r="M93" i="1"/>
  <c r="M94" i="1"/>
  <c r="M95" i="1"/>
  <c r="M96" i="1"/>
  <c r="M97" i="1"/>
  <c r="M100" i="1"/>
  <c r="M101" i="1"/>
  <c r="M102" i="1"/>
  <c r="M103" i="1"/>
  <c r="M104" i="1"/>
  <c r="M105" i="1"/>
  <c r="M107" i="1"/>
  <c r="M108" i="1"/>
  <c r="M109" i="1"/>
  <c r="M111" i="1"/>
  <c r="M112" i="1"/>
  <c r="M113" i="1"/>
  <c r="M114" i="1"/>
  <c r="M115" i="1"/>
  <c r="M116" i="1"/>
  <c r="M118" i="1"/>
  <c r="M119" i="1"/>
  <c r="M121" i="1"/>
  <c r="M123" i="1"/>
  <c r="M124" i="1"/>
  <c r="M125" i="1"/>
</calcChain>
</file>

<file path=xl/sharedStrings.xml><?xml version="1.0" encoding="utf-8"?>
<sst xmlns="http://schemas.openxmlformats.org/spreadsheetml/2006/main" count="7070" uniqueCount="1679">
  <si>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</si>
  <si>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</si>
  <si>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</si>
  <si>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</si>
  <si>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</si>
  <si>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</si>
  <si>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</si>
  <si>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</si>
  <si>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</si>
  <si>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</si>
  <si>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</si>
  <si>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</si>
  <si>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</si>
  <si>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121422</t>
  </si>
  <si>
    <t>PalletOne of North Carolina</t>
  </si>
  <si>
    <t>Wood Delivery</t>
  </si>
  <si>
    <t>11313505</t>
  </si>
  <si>
    <t>Mixed Hardwood</t>
  </si>
  <si>
    <t>10.05.2022</t>
  </si>
  <si>
    <t>8:12:03</t>
  </si>
  <si>
    <t>8:36:32</t>
  </si>
  <si>
    <t>122491</t>
  </si>
  <si>
    <t>McDowell Lumber and Pallet Co.</t>
  </si>
  <si>
    <t>11313447</t>
  </si>
  <si>
    <t>Poplar</t>
  </si>
  <si>
    <t>8:03:15</t>
  </si>
  <si>
    <t>8:28:23</t>
  </si>
  <si>
    <t>11314223</t>
  </si>
  <si>
    <t>10:48:11</t>
  </si>
  <si>
    <t>11:22:15</t>
  </si>
  <si>
    <t>11314605</t>
  </si>
  <si>
    <t>13:35:34</t>
  </si>
  <si>
    <t>14:08:11</t>
  </si>
  <si>
    <t>126249</t>
  </si>
  <si>
    <t>Kepley-Frank Hardwood Co.</t>
  </si>
  <si>
    <t>11312761</t>
  </si>
  <si>
    <t>5:49:35</t>
  </si>
  <si>
    <t>6:15:37</t>
  </si>
  <si>
    <t>11313952</t>
  </si>
  <si>
    <t>9:48:05</t>
  </si>
  <si>
    <t>10:27:59</t>
  </si>
  <si>
    <t>131652</t>
  </si>
  <si>
    <t>Home Lumber Company</t>
  </si>
  <si>
    <t>11314397</t>
  </si>
  <si>
    <t>11:56:04</t>
  </si>
  <si>
    <t>12:36:41</t>
  </si>
  <si>
    <t>131860</t>
  </si>
  <si>
    <t>Hopkins Lumber Contractors Inc</t>
  </si>
  <si>
    <t>11313664</t>
  </si>
  <si>
    <t>8:45:16</t>
  </si>
  <si>
    <t>9:23:14</t>
  </si>
  <si>
    <t>11314703</t>
  </si>
  <si>
    <t>21:57:50</t>
  </si>
  <si>
    <t>22:15:24</t>
  </si>
  <si>
    <t>132348</t>
  </si>
  <si>
    <t>Uwharrie Lumber Company</t>
  </si>
  <si>
    <t>11314390</t>
  </si>
  <si>
    <t>11:51:40</t>
  </si>
  <si>
    <t>12:14:58</t>
  </si>
  <si>
    <t>132671</t>
  </si>
  <si>
    <t>Piedmont Hardwood Lumber Co. Inc</t>
  </si>
  <si>
    <t>11314615</t>
  </si>
  <si>
    <t>13:54:57</t>
  </si>
  <si>
    <t>14:20:29</t>
  </si>
  <si>
    <t>11314775</t>
  </si>
  <si>
    <t>17:21:24</t>
  </si>
  <si>
    <t>17:57:21</t>
  </si>
  <si>
    <t>134022</t>
  </si>
  <si>
    <t>R &amp; M Lumber</t>
  </si>
  <si>
    <t>11314266</t>
  </si>
  <si>
    <t>11:05:30</t>
  </si>
  <si>
    <t>11:42:44</t>
  </si>
  <si>
    <t>1474070</t>
  </si>
  <si>
    <t>Sawdust     Pine             -    - -</t>
  </si>
  <si>
    <t>122405</t>
  </si>
  <si>
    <t>Jordan Lumber &amp; Supply</t>
  </si>
  <si>
    <t>11311762</t>
  </si>
  <si>
    <t>Southern Yellow Pine</t>
  </si>
  <si>
    <t>2:35:59</t>
  </si>
  <si>
    <t>2:57:04</t>
  </si>
  <si>
    <t>11313350</t>
  </si>
  <si>
    <t>7:44:18</t>
  </si>
  <si>
    <t>8:06:51</t>
  </si>
  <si>
    <t>11314463</t>
  </si>
  <si>
    <t>12:20:48</t>
  </si>
  <si>
    <t>12:48:48</t>
  </si>
  <si>
    <t>11314494</t>
  </si>
  <si>
    <t>12:44:21</t>
  </si>
  <si>
    <t>13:06:44</t>
  </si>
  <si>
    <t>11314699</t>
  </si>
  <si>
    <t>20:04:37</t>
  </si>
  <si>
    <t>20:27:40</t>
  </si>
  <si>
    <t>11314766</t>
  </si>
  <si>
    <t>16:36:59</t>
  </si>
  <si>
    <t>16:53:58</t>
  </si>
  <si>
    <t>11314965</t>
  </si>
  <si>
    <t>23:13:20</t>
  </si>
  <si>
    <t>23:31:53</t>
  </si>
  <si>
    <t>LZ Jordan Lumber S</t>
  </si>
  <si>
    <t>11311434</t>
  </si>
  <si>
    <t>Shavings</t>
  </si>
  <si>
    <t>1:03:36</t>
  </si>
  <si>
    <t>1:24:23</t>
  </si>
  <si>
    <t>11311664</t>
  </si>
  <si>
    <t>2:08:33</t>
  </si>
  <si>
    <t>2:31:31</t>
  </si>
  <si>
    <t>11312505</t>
  </si>
  <si>
    <t>4:52:01</t>
  </si>
  <si>
    <t>5:15:26</t>
  </si>
  <si>
    <t>11313435</t>
  </si>
  <si>
    <t>7:58:48</t>
  </si>
  <si>
    <t>8:30:34</t>
  </si>
  <si>
    <t>11314274</t>
  </si>
  <si>
    <t>11:08:50</t>
  </si>
  <si>
    <t>11:35:57</t>
  </si>
  <si>
    <t>122406</t>
  </si>
  <si>
    <t>H. W. Culp Lumber Co.</t>
  </si>
  <si>
    <t>11314341</t>
  </si>
  <si>
    <t>11:32:27</t>
  </si>
  <si>
    <t>11:54:22</t>
  </si>
  <si>
    <t>11314614</t>
  </si>
  <si>
    <t>13:53:29</t>
  </si>
  <si>
    <t>14:18:06</t>
  </si>
  <si>
    <t>131853</t>
  </si>
  <si>
    <t>Pine Products, LLC</t>
  </si>
  <si>
    <t>11314058</t>
  </si>
  <si>
    <t>10:11:39</t>
  </si>
  <si>
    <t>10:34:39</t>
  </si>
  <si>
    <t>11314773</t>
  </si>
  <si>
    <t>17:04:15</t>
  </si>
  <si>
    <t>17:24:48</t>
  </si>
  <si>
    <t>LZ-Hopkins-Critz Mill</t>
  </si>
  <si>
    <t>11314240</t>
  </si>
  <si>
    <t>10:55:38</t>
  </si>
  <si>
    <t>11:29:47</t>
  </si>
  <si>
    <t>11314701</t>
  </si>
  <si>
    <t>20:49:03</t>
  </si>
  <si>
    <t>21:08:53</t>
  </si>
  <si>
    <t>11314774</t>
  </si>
  <si>
    <t>17:15:26</t>
  </si>
  <si>
    <t>17:37:56</t>
  </si>
  <si>
    <t>133763</t>
  </si>
  <si>
    <t>Elkins Sawmill</t>
  </si>
  <si>
    <t>11312340</t>
  </si>
  <si>
    <t>4:28:33</t>
  </si>
  <si>
    <t>4:52:38</t>
  </si>
  <si>
    <t>11312510</t>
  </si>
  <si>
    <t>5:06:02</t>
  </si>
  <si>
    <t>5:29:28</t>
  </si>
  <si>
    <t>1506200</t>
  </si>
  <si>
    <t>Chips         pine        -    - d</t>
  </si>
  <si>
    <t>121423</t>
  </si>
  <si>
    <t>Canfor - New South Lumber Co.</t>
  </si>
  <si>
    <t>11312132</t>
  </si>
  <si>
    <t>4:02:29</t>
  </si>
  <si>
    <t>4:32:37</t>
  </si>
  <si>
    <t>11312513</t>
  </si>
  <si>
    <t>5:10:32</t>
  </si>
  <si>
    <t>5:32:17</t>
  </si>
  <si>
    <t>11313221</t>
  </si>
  <si>
    <t>7:13:31</t>
  </si>
  <si>
    <t>7:36:12</t>
  </si>
  <si>
    <t>11314612</t>
  </si>
  <si>
    <t>13:51:51</t>
  </si>
  <si>
    <t>14:16:14</t>
  </si>
  <si>
    <t>11312262</t>
  </si>
  <si>
    <t>4:17:31</t>
  </si>
  <si>
    <t>4:35:46</t>
  </si>
  <si>
    <t>11313087</t>
  </si>
  <si>
    <t>6:48:55</t>
  </si>
  <si>
    <t>7:09:45</t>
  </si>
  <si>
    <t>11313843</t>
  </si>
  <si>
    <t>9:20:40</t>
  </si>
  <si>
    <t>9:43:41</t>
  </si>
  <si>
    <t>11313877</t>
  </si>
  <si>
    <t>9:27:50</t>
  </si>
  <si>
    <t>9:49:45</t>
  </si>
  <si>
    <t>11313937</t>
  </si>
  <si>
    <t>9:40:00</t>
  </si>
  <si>
    <t>10:12:21</t>
  </si>
  <si>
    <t>11314399</t>
  </si>
  <si>
    <t>11:59:43</t>
  </si>
  <si>
    <t>12:25:48</t>
  </si>
  <si>
    <t>11314700</t>
  </si>
  <si>
    <t>20:29:06</t>
  </si>
  <si>
    <t>20:47:09</t>
  </si>
  <si>
    <t>11314724</t>
  </si>
  <si>
    <t>15:36:40</t>
  </si>
  <si>
    <t>15:56:21</t>
  </si>
  <si>
    <t>11314789</t>
  </si>
  <si>
    <t>18:03:48</t>
  </si>
  <si>
    <t>18:23:05</t>
  </si>
  <si>
    <t>11312264</t>
  </si>
  <si>
    <t>4:19:37</t>
  </si>
  <si>
    <t>4:47:50</t>
  </si>
  <si>
    <t>11312335</t>
  </si>
  <si>
    <t>4:20:49</t>
  </si>
  <si>
    <t>4:57:04</t>
  </si>
  <si>
    <t>11313307</t>
  </si>
  <si>
    <t>7:35:00</t>
  </si>
  <si>
    <t>8:19:04</t>
  </si>
  <si>
    <t>11313449</t>
  </si>
  <si>
    <t>8:04:48</t>
  </si>
  <si>
    <t>8:42:01</t>
  </si>
  <si>
    <t>11314396</t>
  </si>
  <si>
    <t>11:54:19</t>
  </si>
  <si>
    <t>12:17:53</t>
  </si>
  <si>
    <t>126302</t>
  </si>
  <si>
    <t>Troy Lumber Company</t>
  </si>
  <si>
    <t>LZ Troy Lumber Chipmill</t>
  </si>
  <si>
    <t>11313230</t>
  </si>
  <si>
    <t>7:20:22</t>
  </si>
  <si>
    <t>7:46:54</t>
  </si>
  <si>
    <t>11313564</t>
  </si>
  <si>
    <t>8:28:53</t>
  </si>
  <si>
    <t>9:21:23</t>
  </si>
  <si>
    <t>11313804</t>
  </si>
  <si>
    <t>9:16:08</t>
  </si>
  <si>
    <t>10:32:41</t>
  </si>
  <si>
    <t>11313949</t>
  </si>
  <si>
    <t>9:46:17</t>
  </si>
  <si>
    <t>11:06:56</t>
  </si>
  <si>
    <t>11314005</t>
  </si>
  <si>
    <t>9:55:38</t>
  </si>
  <si>
    <t>11:12:02</t>
  </si>
  <si>
    <t>11314069</t>
  </si>
  <si>
    <t>10:15:14</t>
  </si>
  <si>
    <t>11:23:57</t>
  </si>
  <si>
    <t>11314150</t>
  </si>
  <si>
    <t>10:29:18</t>
  </si>
  <si>
    <t>11:40:02</t>
  </si>
  <si>
    <t>11314620</t>
  </si>
  <si>
    <t>14:03:52</t>
  </si>
  <si>
    <t>14:22:43</t>
  </si>
  <si>
    <t>LZ Troy Lumber Sawmill</t>
  </si>
  <si>
    <t>11313560</t>
  </si>
  <si>
    <t>8:26:54</t>
  </si>
  <si>
    <t>9:06:42</t>
  </si>
  <si>
    <t>11313609</t>
  </si>
  <si>
    <t>8:32:30</t>
  </si>
  <si>
    <t>9:41:46</t>
  </si>
  <si>
    <t>11313943</t>
  </si>
  <si>
    <t>9:43:13</t>
  </si>
  <si>
    <t>10:40:09</t>
  </si>
  <si>
    <t>11313947</t>
  </si>
  <si>
    <t>9:44:44</t>
  </si>
  <si>
    <t>10:43:24</t>
  </si>
  <si>
    <t>11314346</t>
  </si>
  <si>
    <t>11:38:12</t>
  </si>
  <si>
    <t>12:00:27</t>
  </si>
  <si>
    <t>11314492</t>
  </si>
  <si>
    <t>12:41:49</t>
  </si>
  <si>
    <t>13:18:13</t>
  </si>
  <si>
    <t>11314623</t>
  </si>
  <si>
    <t>14:07:04</t>
  </si>
  <si>
    <t>14:32:22</t>
  </si>
  <si>
    <t>11314735</t>
  </si>
  <si>
    <t>15:38:38</t>
  </si>
  <si>
    <t>16:02:46</t>
  </si>
  <si>
    <t>11312916</t>
  </si>
  <si>
    <t>6:14:38</t>
  </si>
  <si>
    <t>6:38:45</t>
  </si>
  <si>
    <t>11313254</t>
  </si>
  <si>
    <t>7:30:05</t>
  </si>
  <si>
    <t>8:10:09</t>
  </si>
  <si>
    <t>11313409</t>
  </si>
  <si>
    <t>7:53:41</t>
  </si>
  <si>
    <t>8:32:49</t>
  </si>
  <si>
    <t>11314401</t>
  </si>
  <si>
    <t>12:01:49</t>
  </si>
  <si>
    <t>12:43:11</t>
  </si>
  <si>
    <t>11312652</t>
  </si>
  <si>
    <t>5:39:14</t>
  </si>
  <si>
    <t>6:05:10</t>
  </si>
  <si>
    <t>11314513</t>
  </si>
  <si>
    <t>12:54:03</t>
  </si>
  <si>
    <t>13:32:23</t>
  </si>
  <si>
    <t>11313658</t>
  </si>
  <si>
    <t>8:43:42</t>
  </si>
  <si>
    <t>10:08:53</t>
  </si>
  <si>
    <t>132367</t>
  </si>
  <si>
    <t>Boise Cascade Company</t>
  </si>
  <si>
    <t>11312130</t>
  </si>
  <si>
    <t>3:53:07</t>
  </si>
  <si>
    <t>4:17:47</t>
  </si>
  <si>
    <t>11312861</t>
  </si>
  <si>
    <t>6:02:42</t>
  </si>
  <si>
    <t>6:28:38</t>
  </si>
  <si>
    <t>11313606</t>
  </si>
  <si>
    <t>8:31:02</t>
  </si>
  <si>
    <t>9:25:53</t>
  </si>
  <si>
    <t>11314072</t>
  </si>
  <si>
    <t>10:16:15</t>
  </si>
  <si>
    <t>11:32:45</t>
  </si>
  <si>
    <t>11314580</t>
  </si>
  <si>
    <t>13:26:26</t>
  </si>
  <si>
    <t>13:47:21</t>
  </si>
  <si>
    <t>11314697</t>
  </si>
  <si>
    <t>18:08:05</t>
  </si>
  <si>
    <t>18:37:31</t>
  </si>
  <si>
    <t>11314966</t>
  </si>
  <si>
    <t>23:59:18</t>
  </si>
  <si>
    <t>133777</t>
  </si>
  <si>
    <t>Woodgrain Inc</t>
  </si>
  <si>
    <t>LZ Woodgrain - Independence VA</t>
  </si>
  <si>
    <t>11312625</t>
  </si>
  <si>
    <t>White Pine</t>
  </si>
  <si>
    <t>5:19:01</t>
  </si>
  <si>
    <t>5:40:50</t>
  </si>
  <si>
    <t>11312788</t>
  </si>
  <si>
    <t>5:54:40</t>
  </si>
  <si>
    <t>6:18:02</t>
  </si>
  <si>
    <t>11313026</t>
  </si>
  <si>
    <t>6:34:46</t>
  </si>
  <si>
    <t>6:53:28</t>
  </si>
  <si>
    <t>11314404</t>
  </si>
  <si>
    <t>12:04:24</t>
  </si>
  <si>
    <t>12:56:32</t>
  </si>
  <si>
    <t>11314459</t>
  </si>
  <si>
    <t>12:18:38</t>
  </si>
  <si>
    <t>13:04:32</t>
  </si>
  <si>
    <t>11314698</t>
  </si>
  <si>
    <t>18:34:20</t>
  </si>
  <si>
    <t>19:02:56</t>
  </si>
  <si>
    <t>11314704</t>
  </si>
  <si>
    <t>22:40:51</t>
  </si>
  <si>
    <t>23:02:08</t>
  </si>
  <si>
    <t>11314790</t>
  </si>
  <si>
    <t>18:05:23</t>
  </si>
  <si>
    <t>18:27:59</t>
  </si>
  <si>
    <t>11313251</t>
  </si>
  <si>
    <t>7:26:08</t>
  </si>
  <si>
    <t>8:03:39</t>
  </si>
  <si>
    <t>11314398</t>
  </si>
  <si>
    <t>11:58:04</t>
  </si>
  <si>
    <t>12:30:40</t>
  </si>
  <si>
    <t>11314750</t>
  </si>
  <si>
    <t>16:06:55</t>
  </si>
  <si>
    <t>16:33:12</t>
  </si>
  <si>
    <t>11314627</t>
  </si>
  <si>
    <t>14:16:51</t>
  </si>
  <si>
    <t>14:52:14</t>
  </si>
  <si>
    <t>134393</t>
  </si>
  <si>
    <t>Griffith Lumber Co Inc</t>
  </si>
  <si>
    <t>11312343</t>
  </si>
  <si>
    <t>4:31:33</t>
  </si>
  <si>
    <t>5:11:33</t>
  </si>
  <si>
    <t>135245</t>
  </si>
  <si>
    <t>Poplar Ridge Lumber Co Inc</t>
  </si>
  <si>
    <t>11313620</t>
  </si>
  <si>
    <t>8:36:04</t>
  </si>
  <si>
    <t>9:47:28</t>
  </si>
  <si>
    <t>143118</t>
  </si>
  <si>
    <t>Gregory Lumber, Inc</t>
  </si>
  <si>
    <t>11311757</t>
  </si>
  <si>
    <t>2:26:12</t>
  </si>
  <si>
    <t>2:48:21</t>
  </si>
  <si>
    <t>11312255</t>
  </si>
  <si>
    <t>4:06:25</t>
  </si>
  <si>
    <t>4:40:09</t>
  </si>
  <si>
    <t>11312630</t>
  </si>
  <si>
    <t>5:20:54</t>
  </si>
  <si>
    <t>5:52:09</t>
  </si>
  <si>
    <t>11313032</t>
  </si>
  <si>
    <t>6:36:50</t>
  </si>
  <si>
    <t>7:05:46</t>
  </si>
  <si>
    <t>11313509</t>
  </si>
  <si>
    <t>8:15:01</t>
  </si>
  <si>
    <t>8:56:25</t>
  </si>
  <si>
    <t>812274</t>
  </si>
  <si>
    <t>Chips         dec.wood    -    - d</t>
  </si>
  <si>
    <t>11313092</t>
  </si>
  <si>
    <t>6:51:03</t>
  </si>
  <si>
    <t>7:20:56</t>
  </si>
  <si>
    <t>11313800</t>
  </si>
  <si>
    <t>9:14:27</t>
  </si>
  <si>
    <t>9:36:13</t>
  </si>
  <si>
    <t>11314392</t>
  </si>
  <si>
    <t>11:52:27</t>
  </si>
  <si>
    <t>12:27:30</t>
  </si>
  <si>
    <t>11314647</t>
  </si>
  <si>
    <t>14:41:43</t>
  </si>
  <si>
    <t>15:02:58</t>
  </si>
  <si>
    <t>11313290</t>
  </si>
  <si>
    <t>7:32:52</t>
  </si>
  <si>
    <t>7:56:21</t>
  </si>
  <si>
    <t>11314414</t>
  </si>
  <si>
    <t>12:13:16</t>
  </si>
  <si>
    <t>12:51:43</t>
  </si>
  <si>
    <t>11314621</t>
  </si>
  <si>
    <t>14:05:25</t>
  </si>
  <si>
    <t>14:34:22</t>
  </si>
  <si>
    <t>131973</t>
  </si>
  <si>
    <t>Shaver Wood Products LLC</t>
  </si>
  <si>
    <t>11313614</t>
  </si>
  <si>
    <t>8:34:26</t>
  </si>
  <si>
    <t>9:04:53</t>
  </si>
  <si>
    <t>11314134</t>
  </si>
  <si>
    <t>10:25:35</t>
  </si>
  <si>
    <t>10:48:56</t>
  </si>
  <si>
    <t>11314702</t>
  </si>
  <si>
    <t>21:23:18</t>
  </si>
  <si>
    <t>21:44:49</t>
  </si>
  <si>
    <t>11314788</t>
  </si>
  <si>
    <t>18:01:50</t>
  </si>
  <si>
    <t>18:44:49</t>
  </si>
  <si>
    <t>133775</t>
  </si>
  <si>
    <t>High Rock Forest Products</t>
  </si>
  <si>
    <t>11313078</t>
  </si>
  <si>
    <t>6:46:59</t>
  </si>
  <si>
    <t>7:08:04</t>
  </si>
  <si>
    <t>1545607</t>
  </si>
  <si>
    <t>Pre-Consumer RC Solid Wood Chips</t>
  </si>
  <si>
    <t>137602</t>
  </si>
  <si>
    <t>Clayton Homes</t>
  </si>
  <si>
    <t>Recycling</t>
  </si>
  <si>
    <t>11314202</t>
  </si>
  <si>
    <t>10:39:46</t>
  </si>
  <si>
    <t>11:14:01</t>
  </si>
  <si>
    <t>1558234</t>
  </si>
  <si>
    <t>In-woods chips  coniferous w. -    - d</t>
  </si>
  <si>
    <t>134080</t>
  </si>
  <si>
    <t>Glenn R Shelton Logging Inc</t>
  </si>
  <si>
    <t>11312418</t>
  </si>
  <si>
    <t>4:42:07</t>
  </si>
  <si>
    <t>5:21:57</t>
  </si>
  <si>
    <t>11313774</t>
  </si>
  <si>
    <t>9:06:12</t>
  </si>
  <si>
    <t>10:26:03</t>
  </si>
  <si>
    <t>11314645</t>
  </si>
  <si>
    <t>14:35:29</t>
  </si>
  <si>
    <t>14:59:30</t>
  </si>
  <si>
    <t>1558235</t>
  </si>
  <si>
    <t>In-woods chips  deciduous w. -    - d</t>
  </si>
  <si>
    <t>141872</t>
  </si>
  <si>
    <t>Payne Logging</t>
  </si>
  <si>
    <t>Payne Logging - Surry</t>
  </si>
  <si>
    <t>11314651</t>
  </si>
  <si>
    <t>14:50:41</t>
  </si>
  <si>
    <t>15:21:19</t>
  </si>
  <si>
    <t>11311046</t>
  </si>
  <si>
    <t>09.05.2022</t>
  </si>
  <si>
    <t>17:24:28</t>
  </si>
  <si>
    <t>18:07:20</t>
  </si>
  <si>
    <t>11311108</t>
  </si>
  <si>
    <t>19:57:38</t>
  </si>
  <si>
    <t>20:18:05</t>
  </si>
  <si>
    <t>11311158</t>
  </si>
  <si>
    <t>21:54:41</t>
  </si>
  <si>
    <t>22:14:34</t>
  </si>
  <si>
    <t>11308773</t>
  </si>
  <si>
    <t>5:57:36</t>
  </si>
  <si>
    <t>6:26:14</t>
  </si>
  <si>
    <t>11310372</t>
  </si>
  <si>
    <t>9:54:52</t>
  </si>
  <si>
    <t>10:27:52</t>
  </si>
  <si>
    <t>11310771</t>
  </si>
  <si>
    <t>12:37:18</t>
  </si>
  <si>
    <t>13:10:06</t>
  </si>
  <si>
    <t>11311072</t>
  </si>
  <si>
    <t>18:34:38</t>
  </si>
  <si>
    <t>19:22:05</t>
  </si>
  <si>
    <t>11311066</t>
  </si>
  <si>
    <t>18:21:51</t>
  </si>
  <si>
    <t>18:38:26</t>
  </si>
  <si>
    <t>11309196</t>
  </si>
  <si>
    <t>7:27:32</t>
  </si>
  <si>
    <t>8:00:48</t>
  </si>
  <si>
    <t>11309837</t>
  </si>
  <si>
    <t>8:13:14</t>
  </si>
  <si>
    <t>8:42:24</t>
  </si>
  <si>
    <t>11310553</t>
  </si>
  <si>
    <t>10:55:54</t>
  </si>
  <si>
    <t>11:40:53</t>
  </si>
  <si>
    <t>11310910</t>
  </si>
  <si>
    <t>14:02:41</t>
  </si>
  <si>
    <t>14:41:27</t>
  </si>
  <si>
    <t>11309784</t>
  </si>
  <si>
    <t>8:05:01</t>
  </si>
  <si>
    <t>8:29:54</t>
  </si>
  <si>
    <t>131651</t>
  </si>
  <si>
    <t>Triple-N Lumber</t>
  </si>
  <si>
    <t>11310059</t>
  </si>
  <si>
    <t>8:49:24</t>
  </si>
  <si>
    <t>9:19:34</t>
  </si>
  <si>
    <t>11309188</t>
  </si>
  <si>
    <t>7:25:47</t>
  </si>
  <si>
    <t>7:49:03</t>
  </si>
  <si>
    <t>11311030</t>
  </si>
  <si>
    <t>17:14:11</t>
  </si>
  <si>
    <t>17:38:50</t>
  </si>
  <si>
    <t>11311112</t>
  </si>
  <si>
    <t>20:24:24</t>
  </si>
  <si>
    <t>20:53:28</t>
  </si>
  <si>
    <t>11308860</t>
  </si>
  <si>
    <t>6:19:45</t>
  </si>
  <si>
    <t>6:47:31</t>
  </si>
  <si>
    <t>11309022</t>
  </si>
  <si>
    <t>6:48:48</t>
  </si>
  <si>
    <t>7:15:08</t>
  </si>
  <si>
    <t>11309946</t>
  </si>
  <si>
    <t>8:34:06</t>
  </si>
  <si>
    <t>9:06:34</t>
  </si>
  <si>
    <t>11310791</t>
  </si>
  <si>
    <t>12:54:08</t>
  </si>
  <si>
    <t>13:18:48</t>
  </si>
  <si>
    <t>11311027</t>
  </si>
  <si>
    <t>17:04:22</t>
  </si>
  <si>
    <t>17:29:44</t>
  </si>
  <si>
    <t>11311111</t>
  </si>
  <si>
    <t>20:16:24</t>
  </si>
  <si>
    <t>20:38:26</t>
  </si>
  <si>
    <t>11311147</t>
  </si>
  <si>
    <t>23:18:44</t>
  </si>
  <si>
    <t>11308870</t>
  </si>
  <si>
    <t>6:23:00</t>
  </si>
  <si>
    <t>6:51:00</t>
  </si>
  <si>
    <t>11309092</t>
  </si>
  <si>
    <t>7:07:13</t>
  </si>
  <si>
    <t>7:31:37</t>
  </si>
  <si>
    <t>11311179</t>
  </si>
  <si>
    <t>22:19:43</t>
  </si>
  <si>
    <t>22:40:10</t>
  </si>
  <si>
    <t>11308426</t>
  </si>
  <si>
    <t>4:50:05</t>
  </si>
  <si>
    <t>5:12:03</t>
  </si>
  <si>
    <t>11309967</t>
  </si>
  <si>
    <t>8:39:23</t>
  </si>
  <si>
    <t>9:08:31</t>
  </si>
  <si>
    <t>11310727</t>
  </si>
  <si>
    <t>12:07:29</t>
  </si>
  <si>
    <t>12:33:38</t>
  </si>
  <si>
    <t>11310921</t>
  </si>
  <si>
    <t>14:28:33</t>
  </si>
  <si>
    <t>14:53:12</t>
  </si>
  <si>
    <t>11311045</t>
  </si>
  <si>
    <t>17:21:46</t>
  </si>
  <si>
    <t>17:48:25</t>
  </si>
  <si>
    <t>11309870</t>
  </si>
  <si>
    <t>8:20:48</t>
  </si>
  <si>
    <t>8:51:35</t>
  </si>
  <si>
    <t>141476</t>
  </si>
  <si>
    <t>GPC Land and Timber LLC</t>
  </si>
  <si>
    <t>11311106</t>
  </si>
  <si>
    <t>19:39:03</t>
  </si>
  <si>
    <t>20:05:39</t>
  </si>
  <si>
    <t>11310576</t>
  </si>
  <si>
    <t>11:03:51</t>
  </si>
  <si>
    <t>12:00:51</t>
  </si>
  <si>
    <t>11310892</t>
  </si>
  <si>
    <t>13:43:16</t>
  </si>
  <si>
    <t>14:17:21</t>
  </si>
  <si>
    <t>11308568</t>
  </si>
  <si>
    <t>5:36:31</t>
  </si>
  <si>
    <t>6:22:58</t>
  </si>
  <si>
    <t>11310522</t>
  </si>
  <si>
    <t>10:41:54</t>
  </si>
  <si>
    <t>11:58:59</t>
  </si>
  <si>
    <t>11310767</t>
  </si>
  <si>
    <t>12:33:08</t>
  </si>
  <si>
    <t>13:07:47</t>
  </si>
  <si>
    <t>11310916</t>
  </si>
  <si>
    <t>14:10:37</t>
  </si>
  <si>
    <t>14:42:54</t>
  </si>
  <si>
    <t>11308247</t>
  </si>
  <si>
    <t>4:19:57</t>
  </si>
  <si>
    <t>4:37:58</t>
  </si>
  <si>
    <t>11309408</t>
  </si>
  <si>
    <t>7:43:27</t>
  </si>
  <si>
    <t>8:06:17</t>
  </si>
  <si>
    <t>11309776</t>
  </si>
  <si>
    <t>8:03:30</t>
  </si>
  <si>
    <t>8:37:03</t>
  </si>
  <si>
    <t>11310436</t>
  </si>
  <si>
    <t>10:12:42</t>
  </si>
  <si>
    <t>10:46:45</t>
  </si>
  <si>
    <t>11310819</t>
  </si>
  <si>
    <t>13:05:10</t>
  </si>
  <si>
    <t>14:08:08</t>
  </si>
  <si>
    <t>11310430</t>
  </si>
  <si>
    <t>10:11:37</t>
  </si>
  <si>
    <t>10:37:43</t>
  </si>
  <si>
    <t>11310464</t>
  </si>
  <si>
    <t>10:22:01</t>
  </si>
  <si>
    <t>11:09:54</t>
  </si>
  <si>
    <t>11310551</t>
  </si>
  <si>
    <t>10:54:26</t>
  </si>
  <si>
    <t>12:02:26</t>
  </si>
  <si>
    <t>11310756</t>
  </si>
  <si>
    <t>12:23:45</t>
  </si>
  <si>
    <t>13:12:35</t>
  </si>
  <si>
    <t>11310772</t>
  </si>
  <si>
    <t>12:39:12</t>
  </si>
  <si>
    <t>13:33:04</t>
  </si>
  <si>
    <t>11310951</t>
  </si>
  <si>
    <t>15:27:40</t>
  </si>
  <si>
    <t>15:56:39</t>
  </si>
  <si>
    <t>11310980</t>
  </si>
  <si>
    <t>15:40:46</t>
  </si>
  <si>
    <t>16:10:12</t>
  </si>
  <si>
    <t>11310734</t>
  </si>
  <si>
    <t>12:12:48</t>
  </si>
  <si>
    <t>12:35:42</t>
  </si>
  <si>
    <t>11310824</t>
  </si>
  <si>
    <t>13:18:15</t>
  </si>
  <si>
    <t>14:15:07</t>
  </si>
  <si>
    <t>11309765</t>
  </si>
  <si>
    <t>7:59:01</t>
  </si>
  <si>
    <t>8:22:44</t>
  </si>
  <si>
    <t>11310511</t>
  </si>
  <si>
    <t>10:36:27</t>
  </si>
  <si>
    <t>11:37:06</t>
  </si>
  <si>
    <t>11310849</t>
  </si>
  <si>
    <t>13:24:23</t>
  </si>
  <si>
    <t>14:33:45</t>
  </si>
  <si>
    <t>11310909</t>
  </si>
  <si>
    <t>14:00:14</t>
  </si>
  <si>
    <t>15:01:18</t>
  </si>
  <si>
    <t>11311074</t>
  </si>
  <si>
    <t>18:50:53</t>
  </si>
  <si>
    <t>19:13:57</t>
  </si>
  <si>
    <t>11306888</t>
  </si>
  <si>
    <t>0:46:07</t>
  </si>
  <si>
    <t>1:05:01</t>
  </si>
  <si>
    <t>11307807</t>
  </si>
  <si>
    <t>3:49:08</t>
  </si>
  <si>
    <t>4:03:47</t>
  </si>
  <si>
    <t>11310295</t>
  </si>
  <si>
    <t>9:33:17</t>
  </si>
  <si>
    <t>10:08:29</t>
  </si>
  <si>
    <t>11310746</t>
  </si>
  <si>
    <t>12:15:01</t>
  </si>
  <si>
    <t>12:59:35</t>
  </si>
  <si>
    <t>11311133</t>
  </si>
  <si>
    <t>21:40:06</t>
  </si>
  <si>
    <t>21:57:27</t>
  </si>
  <si>
    <t>11308862</t>
  </si>
  <si>
    <t>6:21:13</t>
  </si>
  <si>
    <t>6:52:47</t>
  </si>
  <si>
    <t>11310793</t>
  </si>
  <si>
    <t>12:55:38</t>
  </si>
  <si>
    <t>13:47:58</t>
  </si>
  <si>
    <t>11310908</t>
  </si>
  <si>
    <t>13:55:12</t>
  </si>
  <si>
    <t>14:51:34</t>
  </si>
  <si>
    <t>11310942</t>
  </si>
  <si>
    <t>14:54:03</t>
  </si>
  <si>
    <t>15:47:36</t>
  </si>
  <si>
    <t>11311085</t>
  </si>
  <si>
    <t>19:06:34</t>
  </si>
  <si>
    <t>19:27:45</t>
  </si>
  <si>
    <t>11311129</t>
  </si>
  <si>
    <t>21:09:07</t>
  </si>
  <si>
    <t>21:27:25</t>
  </si>
  <si>
    <t>11311148</t>
  </si>
  <si>
    <t>23:25:04</t>
  </si>
  <si>
    <t>23:49:28</t>
  </si>
  <si>
    <t>11308736</t>
  </si>
  <si>
    <t>5:55:07</t>
  </si>
  <si>
    <t>6:20:06</t>
  </si>
  <si>
    <t>11310579</t>
  </si>
  <si>
    <t>11:05:31</t>
  </si>
  <si>
    <t>12:04:12</t>
  </si>
  <si>
    <t>11310765</t>
  </si>
  <si>
    <t>12:30:14</t>
  </si>
  <si>
    <t>13:16:31</t>
  </si>
  <si>
    <t>11310766</t>
  </si>
  <si>
    <t>12:31:33</t>
  </si>
  <si>
    <t>13:21:51</t>
  </si>
  <si>
    <t>11310889</t>
  </si>
  <si>
    <t>13:40:26</t>
  </si>
  <si>
    <t>14:47:32</t>
  </si>
  <si>
    <t>11311146</t>
  </si>
  <si>
    <t>23:06:51</t>
  </si>
  <si>
    <t>23:25:23</t>
  </si>
  <si>
    <t>11310924</t>
  </si>
  <si>
    <t>14:31:16</t>
  </si>
  <si>
    <t>15:34:18</t>
  </si>
  <si>
    <t>11311031</t>
  </si>
  <si>
    <t>17:15:47</t>
  </si>
  <si>
    <t>17:42:24</t>
  </si>
  <si>
    <t>133947</t>
  </si>
  <si>
    <t>Hartley Brothers Sawmill, INC</t>
  </si>
  <si>
    <t>11308566</t>
  </si>
  <si>
    <t>5:29:27</t>
  </si>
  <si>
    <t>6:00:28</t>
  </si>
  <si>
    <t>11308565</t>
  </si>
  <si>
    <t>5:25:18</t>
  </si>
  <si>
    <t>5:47:46</t>
  </si>
  <si>
    <t>11308780</t>
  </si>
  <si>
    <t>6:02:39</t>
  </si>
  <si>
    <t>6:35:48</t>
  </si>
  <si>
    <t>11309042</t>
  </si>
  <si>
    <t>6:54:06</t>
  </si>
  <si>
    <t>7:15:49</t>
  </si>
  <si>
    <t>11309843</t>
  </si>
  <si>
    <t>8:14:57</t>
  </si>
  <si>
    <t>8:46:18</t>
  </si>
  <si>
    <t>11310848</t>
  </si>
  <si>
    <t>13:22:51</t>
  </si>
  <si>
    <t>14:23:45</t>
  </si>
  <si>
    <t>11311180</t>
  </si>
  <si>
    <t>22:22:30</t>
  </si>
  <si>
    <t>22:43:58</t>
  </si>
  <si>
    <t>136546</t>
  </si>
  <si>
    <t>H&amp;M Wood Preserving Inc.</t>
  </si>
  <si>
    <t>11310918</t>
  </si>
  <si>
    <t>14:13:36</t>
  </si>
  <si>
    <t>15:15:52</t>
  </si>
  <si>
    <t>11310299</t>
  </si>
  <si>
    <t>9:35:35</t>
  </si>
  <si>
    <t>10:14:21</t>
  </si>
  <si>
    <t>136545</t>
  </si>
  <si>
    <t>Brinegar Enterprises</t>
  </si>
  <si>
    <t>LZ- Brinegar-Patrick</t>
  </si>
  <si>
    <t>11309199</t>
  </si>
  <si>
    <t>7:30:12</t>
  </si>
  <si>
    <t>7:52:04</t>
  </si>
  <si>
    <t>148879</t>
  </si>
  <si>
    <t>Harris Logging LLC</t>
  </si>
  <si>
    <t>LZ Harris Logging - Davidson</t>
  </si>
  <si>
    <t>11310674</t>
  </si>
  <si>
    <t>11:46:15</t>
  </si>
  <si>
    <t>12:12:24</t>
  </si>
  <si>
    <t>11311008</t>
  </si>
  <si>
    <t>16:45:57</t>
  </si>
  <si>
    <t>17:08:20</t>
  </si>
  <si>
    <t>11308427</t>
  </si>
  <si>
    <t>4:52:28</t>
  </si>
  <si>
    <t>5:17:17</t>
  </si>
  <si>
    <t>11318425</t>
  </si>
  <si>
    <t>11.05.2022</t>
  </si>
  <si>
    <t>13:22:13</t>
  </si>
  <si>
    <t>13:58:53</t>
  </si>
  <si>
    <t>11317358</t>
  </si>
  <si>
    <t>8:12:47</t>
  </si>
  <si>
    <t>8:35:32</t>
  </si>
  <si>
    <t>11317216</t>
  </si>
  <si>
    <t>7:37:55</t>
  </si>
  <si>
    <t>8:01:08</t>
  </si>
  <si>
    <t>11317712</t>
  </si>
  <si>
    <t>9:19:42</t>
  </si>
  <si>
    <t>9:54:11</t>
  </si>
  <si>
    <t>11318225</t>
  </si>
  <si>
    <t>11:50:27</t>
  </si>
  <si>
    <t>12:31:32</t>
  </si>
  <si>
    <t>11318475</t>
  </si>
  <si>
    <t>14:02:38</t>
  </si>
  <si>
    <t>14:27:47</t>
  </si>
  <si>
    <t>11314972</t>
  </si>
  <si>
    <t>4:19:36</t>
  </si>
  <si>
    <t>4:42:21</t>
  </si>
  <si>
    <t>11317221</t>
  </si>
  <si>
    <t>7:39:19</t>
  </si>
  <si>
    <t>7:59:03</t>
  </si>
  <si>
    <t>11318025</t>
  </si>
  <si>
    <t>10:37:03</t>
  </si>
  <si>
    <t>11:09:14</t>
  </si>
  <si>
    <t>11318673</t>
  </si>
  <si>
    <t>19:15:39</t>
  </si>
  <si>
    <t>20:15:19</t>
  </si>
  <si>
    <t>11317224</t>
  </si>
  <si>
    <t>7:40:52</t>
  </si>
  <si>
    <t>8:16:11</t>
  </si>
  <si>
    <t>11314968</t>
  </si>
  <si>
    <t>2:06:01</t>
  </si>
  <si>
    <t>11316792</t>
  </si>
  <si>
    <t>6:29:01</t>
  </si>
  <si>
    <t>7:00:24</t>
  </si>
  <si>
    <t>11317264</t>
  </si>
  <si>
    <t>7:50:37</t>
  </si>
  <si>
    <t>8:31:35</t>
  </si>
  <si>
    <t>11317794</t>
  </si>
  <si>
    <t>9:38:55</t>
  </si>
  <si>
    <t>10:02:03</t>
  </si>
  <si>
    <t>11318218</t>
  </si>
  <si>
    <t>11:46:59</t>
  </si>
  <si>
    <t>12:07:44</t>
  </si>
  <si>
    <t>11318458</t>
  </si>
  <si>
    <t>13:46:54</t>
  </si>
  <si>
    <t>14:14:20</t>
  </si>
  <si>
    <t>11318541</t>
  </si>
  <si>
    <t>15:20:27</t>
  </si>
  <si>
    <t>15:42:05</t>
  </si>
  <si>
    <t>11318596</t>
  </si>
  <si>
    <t>16:25:32</t>
  </si>
  <si>
    <t>16:43:27</t>
  </si>
  <si>
    <t>11318682</t>
  </si>
  <si>
    <t>19:53:01</t>
  </si>
  <si>
    <t>20:11:05</t>
  </si>
  <si>
    <t>11318715</t>
  </si>
  <si>
    <t>20:25:57</t>
  </si>
  <si>
    <t>20:43:53</t>
  </si>
  <si>
    <t>11318807</t>
  </si>
  <si>
    <t>22:51:03</t>
  </si>
  <si>
    <t>11316762</t>
  </si>
  <si>
    <t>6:23:52</t>
  </si>
  <si>
    <t>6:43:46</t>
  </si>
  <si>
    <t>11317632</t>
  </si>
  <si>
    <t>9:09:24</t>
  </si>
  <si>
    <t>9:35:41</t>
  </si>
  <si>
    <t>11318174</t>
  </si>
  <si>
    <t>11:30:32</t>
  </si>
  <si>
    <t>11:54:48</t>
  </si>
  <si>
    <t>11318501</t>
  </si>
  <si>
    <t>14:21:54</t>
  </si>
  <si>
    <t>14:47:20</t>
  </si>
  <si>
    <t>LZ Troy Lumber Co S</t>
  </si>
  <si>
    <t>11318391</t>
  </si>
  <si>
    <t>13:08:25</t>
  </si>
  <si>
    <t>13:31:34</t>
  </si>
  <si>
    <t>LZ Pine Products - S</t>
  </si>
  <si>
    <t>11318632</t>
  </si>
  <si>
    <t>17:48:43</t>
  </si>
  <si>
    <t>18:20:04</t>
  </si>
  <si>
    <t>11318690</t>
  </si>
  <si>
    <t>20:36:54</t>
  </si>
  <si>
    <t>21:03:13</t>
  </si>
  <si>
    <t>11317614</t>
  </si>
  <si>
    <t>9:03:35</t>
  </si>
  <si>
    <t>9:22:24</t>
  </si>
  <si>
    <t>11318335</t>
  </si>
  <si>
    <t>12:35:45</t>
  </si>
  <si>
    <t>13:06:25</t>
  </si>
  <si>
    <t>11318604</t>
  </si>
  <si>
    <t>16:57:32</t>
  </si>
  <si>
    <t>17:17:32</t>
  </si>
  <si>
    <t>11316960</t>
  </si>
  <si>
    <t>6:54:27</t>
  </si>
  <si>
    <t>7:16:13</t>
  </si>
  <si>
    <t>11318771</t>
  </si>
  <si>
    <t>22:11:26</t>
  </si>
  <si>
    <t>22:30:49</t>
  </si>
  <si>
    <t>11318020</t>
  </si>
  <si>
    <t>10:34:14</t>
  </si>
  <si>
    <t>10:56:08</t>
  </si>
  <si>
    <t>11318624</t>
  </si>
  <si>
    <t>17:27:49</t>
  </si>
  <si>
    <t>17:40:09</t>
  </si>
  <si>
    <t>11318694</t>
  </si>
  <si>
    <t>20:51:26</t>
  </si>
  <si>
    <t>21:15:36</t>
  </si>
  <si>
    <t>11314974</t>
  </si>
  <si>
    <t>4:28:46</t>
  </si>
  <si>
    <t>4:52:27</t>
  </si>
  <si>
    <t>11314970</t>
  </si>
  <si>
    <t>4:02:22</t>
  </si>
  <si>
    <t>4:23:20</t>
  </si>
  <si>
    <t>11316635</t>
  </si>
  <si>
    <t>5:58:23</t>
  </si>
  <si>
    <t>6:22:12</t>
  </si>
  <si>
    <t>11316780</t>
  </si>
  <si>
    <t>6:25:36</t>
  </si>
  <si>
    <t>6:47:24</t>
  </si>
  <si>
    <t>11317598</t>
  </si>
  <si>
    <t>8:58:52</t>
  </si>
  <si>
    <t>9:17:17</t>
  </si>
  <si>
    <t>11318055</t>
  </si>
  <si>
    <t>10:45:22</t>
  </si>
  <si>
    <t>11:12:48</t>
  </si>
  <si>
    <t>11318482</t>
  </si>
  <si>
    <t>14:10:28</t>
  </si>
  <si>
    <t>14:44:24</t>
  </si>
  <si>
    <t>11316986</t>
  </si>
  <si>
    <t>6:58:08</t>
  </si>
  <si>
    <t>7:19:49</t>
  </si>
  <si>
    <t>11317750</t>
  </si>
  <si>
    <t>9:26:53</t>
  </si>
  <si>
    <t>9:51:17</t>
  </si>
  <si>
    <t>11317848</t>
  </si>
  <si>
    <t>9:52:30</t>
  </si>
  <si>
    <t>10:16:01</t>
  </si>
  <si>
    <t>11318254</t>
  </si>
  <si>
    <t>12:05:22</t>
  </si>
  <si>
    <t>12:29:30</t>
  </si>
  <si>
    <t>11318347</t>
  </si>
  <si>
    <t>12:42:12</t>
  </si>
  <si>
    <t>13:03:30</t>
  </si>
  <si>
    <t>11318556</t>
  </si>
  <si>
    <t>15:32:18</t>
  </si>
  <si>
    <t>15:50:48</t>
  </si>
  <si>
    <t>11318647</t>
  </si>
  <si>
    <t>18:00:39</t>
  </si>
  <si>
    <t>18:22:47</t>
  </si>
  <si>
    <t>11314973</t>
  </si>
  <si>
    <t>4:20:52</t>
  </si>
  <si>
    <t>4:39:01</t>
  </si>
  <si>
    <t>11317229</t>
  </si>
  <si>
    <t>7:42:09</t>
  </si>
  <si>
    <t>8:07:37</t>
  </si>
  <si>
    <t>11317293</t>
  </si>
  <si>
    <t>8:00:06</t>
  </si>
  <si>
    <t>8:19:28</t>
  </si>
  <si>
    <t>11317378</t>
  </si>
  <si>
    <t>8:14:50</t>
  </si>
  <si>
    <t>11318239</t>
  </si>
  <si>
    <t>11:55:49</t>
  </si>
  <si>
    <t>12:18:27</t>
  </si>
  <si>
    <t>11318372</t>
  </si>
  <si>
    <t>12:59:10</t>
  </si>
  <si>
    <t>13:25:17</t>
  </si>
  <si>
    <t>11318427</t>
  </si>
  <si>
    <t>13:24:01</t>
  </si>
  <si>
    <t>13:46:30</t>
  </si>
  <si>
    <t>11318508</t>
  </si>
  <si>
    <t>14:32:03</t>
  </si>
  <si>
    <t>14:56:09</t>
  </si>
  <si>
    <t>11317348</t>
  </si>
  <si>
    <t>8:11:06</t>
  </si>
  <si>
    <t>8:29:21</t>
  </si>
  <si>
    <t>11317763</t>
  </si>
  <si>
    <t>9:31:01</t>
  </si>
  <si>
    <t>10:14:06</t>
  </si>
  <si>
    <t>11317768</t>
  </si>
  <si>
    <t>9:33:03</t>
  </si>
  <si>
    <t>10:22:18</t>
  </si>
  <si>
    <t>11317914</t>
  </si>
  <si>
    <t>10:07:53</t>
  </si>
  <si>
    <t>10:33:21</t>
  </si>
  <si>
    <t>11318051</t>
  </si>
  <si>
    <t>10:43:41</t>
  </si>
  <si>
    <t>11:04:53</t>
  </si>
  <si>
    <t>11318259</t>
  </si>
  <si>
    <t>12:07:20</t>
  </si>
  <si>
    <t>12:34:13</t>
  </si>
  <si>
    <t>11318430</t>
  </si>
  <si>
    <t>13:25:58</t>
  </si>
  <si>
    <t>14:01:00</t>
  </si>
  <si>
    <t>11318535</t>
  </si>
  <si>
    <t>15:03:40</t>
  </si>
  <si>
    <t>15:38:07</t>
  </si>
  <si>
    <t>11314967</t>
  </si>
  <si>
    <t>1:00:31</t>
  </si>
  <si>
    <t>1:15:14</t>
  </si>
  <si>
    <t>11314971</t>
  </si>
  <si>
    <t>4:05:48</t>
  </si>
  <si>
    <t>4:27:53</t>
  </si>
  <si>
    <t>11316731</t>
  </si>
  <si>
    <t>6:16:16</t>
  </si>
  <si>
    <t>6:36:07</t>
  </si>
  <si>
    <t>11317115</t>
  </si>
  <si>
    <t>7:17:22</t>
  </si>
  <si>
    <t>7:36:16</t>
  </si>
  <si>
    <t>11317727</t>
  </si>
  <si>
    <t>9:23:42</t>
  </si>
  <si>
    <t>9:47:36</t>
  </si>
  <si>
    <t>11318476</t>
  </si>
  <si>
    <t>14:04:27</t>
  </si>
  <si>
    <t>14:34:45</t>
  </si>
  <si>
    <t>11318531</t>
  </si>
  <si>
    <t>14:55:18</t>
  </si>
  <si>
    <t>15:23:30</t>
  </si>
  <si>
    <t>11318685</t>
  </si>
  <si>
    <t>20:01:50</t>
  </si>
  <si>
    <t>20:20:11</t>
  </si>
  <si>
    <t>11318716</t>
  </si>
  <si>
    <t>23:56:13</t>
  </si>
  <si>
    <t>11316238</t>
  </si>
  <si>
    <t>5:09:59</t>
  </si>
  <si>
    <t>5:27:09</t>
  </si>
  <si>
    <t>11316244</t>
  </si>
  <si>
    <t>5:56:00</t>
  </si>
  <si>
    <t>6:16:55</t>
  </si>
  <si>
    <t>11317550</t>
  </si>
  <si>
    <t>8:49:17</t>
  </si>
  <si>
    <t>9:09:18</t>
  </si>
  <si>
    <t>11318652</t>
  </si>
  <si>
    <t>18:15:00</t>
  </si>
  <si>
    <t>18:35:24</t>
  </si>
  <si>
    <t>11318786</t>
  </si>
  <si>
    <t>22:33:52</t>
  </si>
  <si>
    <t>22:52:14</t>
  </si>
  <si>
    <t>11317734</t>
  </si>
  <si>
    <t>9:25:20</t>
  </si>
  <si>
    <t>10:00:17</t>
  </si>
  <si>
    <t>11317965</t>
  </si>
  <si>
    <t>10:19:13</t>
  </si>
  <si>
    <t>10:45:36</t>
  </si>
  <si>
    <t>11318455</t>
  </si>
  <si>
    <t>13:42:44</t>
  </si>
  <si>
    <t>14:16:43</t>
  </si>
  <si>
    <t>11314969</t>
  </si>
  <si>
    <t>2:45:59</t>
  </si>
  <si>
    <t>3:06:31</t>
  </si>
  <si>
    <t>11317126</t>
  </si>
  <si>
    <t>7:20:34</t>
  </si>
  <si>
    <t>7:49:10</t>
  </si>
  <si>
    <t>11316241</t>
  </si>
  <si>
    <t>5:49:08</t>
  </si>
  <si>
    <t>6:15:03</t>
  </si>
  <si>
    <t>11318103</t>
  </si>
  <si>
    <t>11:00:53</t>
  </si>
  <si>
    <t>11:24:45</t>
  </si>
  <si>
    <t>11318312</t>
  </si>
  <si>
    <t>12:33:15</t>
  </si>
  <si>
    <t>12:59:43</t>
  </si>
  <si>
    <t>11318557</t>
  </si>
  <si>
    <t>15:33:57</t>
  </si>
  <si>
    <t>16:10:19</t>
  </si>
  <si>
    <t>11317390</t>
  </si>
  <si>
    <t>8:51:23</t>
  </si>
  <si>
    <t>11318416</t>
  </si>
  <si>
    <t>13:15:30</t>
  </si>
  <si>
    <t>13:51:48</t>
  </si>
  <si>
    <t>11317681</t>
  </si>
  <si>
    <t>9:12:22</t>
  </si>
  <si>
    <t>9:37:18</t>
  </si>
  <si>
    <t>133809</t>
  </si>
  <si>
    <t>Watts Bumgarner &amp; Brown Inc.</t>
  </si>
  <si>
    <t>11316993</t>
  </si>
  <si>
    <t>6:59:46</t>
  </si>
  <si>
    <t>7:28:25</t>
  </si>
  <si>
    <t>134197</t>
  </si>
  <si>
    <t>Wilderness-Stuart, INC.</t>
  </si>
  <si>
    <t>11316236</t>
  </si>
  <si>
    <t>4:46:02</t>
  </si>
  <si>
    <t>5:09:13</t>
  </si>
  <si>
    <t>11316235</t>
  </si>
  <si>
    <t>4:44:15</t>
  </si>
  <si>
    <t>5:03:46</t>
  </si>
  <si>
    <t>11321411</t>
  </si>
  <si>
    <t>12.05.2022</t>
  </si>
  <si>
    <t>7:13:30</t>
  </si>
  <si>
    <t>7:40:37</t>
  </si>
  <si>
    <t>11322389</t>
  </si>
  <si>
    <t>10:42:07</t>
  </si>
  <si>
    <t>11:06:19</t>
  </si>
  <si>
    <t>11322655</t>
  </si>
  <si>
    <t>12:10:49</t>
  </si>
  <si>
    <t>12:34:01</t>
  </si>
  <si>
    <t>11322698</t>
  </si>
  <si>
    <t>12:35:51</t>
  </si>
  <si>
    <t>13:12:34</t>
  </si>
  <si>
    <t>11322848</t>
  </si>
  <si>
    <t>13:48:58</t>
  </si>
  <si>
    <t>14:11:09</t>
  </si>
  <si>
    <t>11322977</t>
  </si>
  <si>
    <t>15:15:33</t>
  </si>
  <si>
    <t>15:36:25</t>
  </si>
  <si>
    <t>11319933</t>
  </si>
  <si>
    <t>2:43:13</t>
  </si>
  <si>
    <t>3:08:24</t>
  </si>
  <si>
    <t>11320626</t>
  </si>
  <si>
    <t>4:53:02</t>
  </si>
  <si>
    <t>5:20:52</t>
  </si>
  <si>
    <t>11321499</t>
  </si>
  <si>
    <t>7:28:37</t>
  </si>
  <si>
    <t>7:55:25</t>
  </si>
  <si>
    <t>11322001</t>
  </si>
  <si>
    <t>18:29:12</t>
  </si>
  <si>
    <t>19:26:26</t>
  </si>
  <si>
    <t>11322123</t>
  </si>
  <si>
    <t>9:32:02</t>
  </si>
  <si>
    <t>9:54:58</t>
  </si>
  <si>
    <t>11323016</t>
  </si>
  <si>
    <t>16:00:10</t>
  </si>
  <si>
    <t>16:29:06</t>
  </si>
  <si>
    <t>11320993</t>
  </si>
  <si>
    <t>5:59:59</t>
  </si>
  <si>
    <t>6:26:42</t>
  </si>
  <si>
    <t>11322065</t>
  </si>
  <si>
    <t>9:16:03</t>
  </si>
  <si>
    <t>9:40:03</t>
  </si>
  <si>
    <t>11321683</t>
  </si>
  <si>
    <t>8:09:26</t>
  </si>
  <si>
    <t>8:41:20</t>
  </si>
  <si>
    <t>11320811</t>
  </si>
  <si>
    <t>5:46:49</t>
  </si>
  <si>
    <t>6:08:26</t>
  </si>
  <si>
    <t>11321948</t>
  </si>
  <si>
    <t>8:50:08</t>
  </si>
  <si>
    <t>9:10:39</t>
  </si>
  <si>
    <t>11320445</t>
  </si>
  <si>
    <t>4:18:59</t>
  </si>
  <si>
    <t>4:40:12</t>
  </si>
  <si>
    <t>11320622</t>
  </si>
  <si>
    <t>4:49:08</t>
  </si>
  <si>
    <t>5:05:56</t>
  </si>
  <si>
    <t>11321112</t>
  </si>
  <si>
    <t>6:21:42</t>
  </si>
  <si>
    <t>6:48:24</t>
  </si>
  <si>
    <t>11321531</t>
  </si>
  <si>
    <t>7:39:56</t>
  </si>
  <si>
    <t>8:05:46</t>
  </si>
  <si>
    <t>11322871</t>
  </si>
  <si>
    <t>14:09:07</t>
  </si>
  <si>
    <t>14:46:18</t>
  </si>
  <si>
    <t>11323123</t>
  </si>
  <si>
    <t>18:58:18</t>
  </si>
  <si>
    <t>19:31:02</t>
  </si>
  <si>
    <t>11319931</t>
  </si>
  <si>
    <t>2:36:13</t>
  </si>
  <si>
    <t>2:53:22</t>
  </si>
  <si>
    <t>11321122</t>
  </si>
  <si>
    <t>6:26:12</t>
  </si>
  <si>
    <t>7:03:17</t>
  </si>
  <si>
    <t>11322125</t>
  </si>
  <si>
    <t>9:34:02</t>
  </si>
  <si>
    <t>10:04:20</t>
  </si>
  <si>
    <t>11322243</t>
  </si>
  <si>
    <t>10:05:32</t>
  </si>
  <si>
    <t>10:30:36</t>
  </si>
  <si>
    <t>11322777</t>
  </si>
  <si>
    <t>12:56:25</t>
  </si>
  <si>
    <t>13:20:34</t>
  </si>
  <si>
    <t>11322786</t>
  </si>
  <si>
    <t>13:03:27</t>
  </si>
  <si>
    <t>13:57:47</t>
  </si>
  <si>
    <t>11323045</t>
  </si>
  <si>
    <t>16:27:40</t>
  </si>
  <si>
    <t>16:52:40</t>
  </si>
  <si>
    <t>11323124</t>
  </si>
  <si>
    <t>19:52:10</t>
  </si>
  <si>
    <t>20:15:12</t>
  </si>
  <si>
    <t>11323130</t>
  </si>
  <si>
    <t>23:00:37</t>
  </si>
  <si>
    <t>23:40:57</t>
  </si>
  <si>
    <t>11320442</t>
  </si>
  <si>
    <t>4:17:10</t>
  </si>
  <si>
    <t>4:44:33</t>
  </si>
  <si>
    <t>11321436</t>
  </si>
  <si>
    <t>7:19:29</t>
  </si>
  <si>
    <t>7:37:03</t>
  </si>
  <si>
    <t>11322222</t>
  </si>
  <si>
    <t>9:56:02</t>
  </si>
  <si>
    <t>10:28:52</t>
  </si>
  <si>
    <t>11323129</t>
  </si>
  <si>
    <t>21:57:44</t>
  </si>
  <si>
    <t>22:19:22</t>
  </si>
  <si>
    <t>11320620</t>
  </si>
  <si>
    <t>4:46:08</t>
  </si>
  <si>
    <t>5:15:20</t>
  </si>
  <si>
    <t>11321888</t>
  </si>
  <si>
    <t>8:42:14</t>
  </si>
  <si>
    <t>9:07:01</t>
  </si>
  <si>
    <t>11322532</t>
  </si>
  <si>
    <t>11:29:24</t>
  </si>
  <si>
    <t>11:56:22</t>
  </si>
  <si>
    <t>11322850</t>
  </si>
  <si>
    <t>13:51:14</t>
  </si>
  <si>
    <t>14:16:33</t>
  </si>
  <si>
    <t>11321022</t>
  </si>
  <si>
    <t>#</t>
  </si>
  <si>
    <t>6:04:42</t>
  </si>
  <si>
    <t>6:34:32</t>
  </si>
  <si>
    <t>11322245</t>
  </si>
  <si>
    <t>10:09:33</t>
  </si>
  <si>
    <t>10:39:41</t>
  </si>
  <si>
    <t>11322948</t>
  </si>
  <si>
    <t>14:39:55</t>
  </si>
  <si>
    <t>14:57:18</t>
  </si>
  <si>
    <t>11319348</t>
  </si>
  <si>
    <t>1:38:44</t>
  </si>
  <si>
    <t>1:55:13</t>
  </si>
  <si>
    <t>11322505</t>
  </si>
  <si>
    <t>11:17:26</t>
  </si>
  <si>
    <t>11:46:46</t>
  </si>
  <si>
    <t>11322516</t>
  </si>
  <si>
    <t>11:27:33</t>
  </si>
  <si>
    <t>11:54:37</t>
  </si>
  <si>
    <t>11322362</t>
  </si>
  <si>
    <t>10:32:06</t>
  </si>
  <si>
    <t>10:54:23</t>
  </si>
  <si>
    <t>11323072</t>
  </si>
  <si>
    <t>17:21:51</t>
  </si>
  <si>
    <t>17:40:10</t>
  </si>
  <si>
    <t>11323127</t>
  </si>
  <si>
    <t>20:59:27</t>
  </si>
  <si>
    <t>21:18:00</t>
  </si>
  <si>
    <t>11320524</t>
  </si>
  <si>
    <t>4:33:18</t>
  </si>
  <si>
    <t>4:57:18</t>
  </si>
  <si>
    <t>11320629</t>
  </si>
  <si>
    <t>4:54:25</t>
  </si>
  <si>
    <t>5:33:00</t>
  </si>
  <si>
    <t>141455</t>
  </si>
  <si>
    <t>LD Carter and Sons Trucking LLC</t>
  </si>
  <si>
    <t>11322512</t>
  </si>
  <si>
    <t>11:23:08</t>
  </si>
  <si>
    <t>11:52:56</t>
  </si>
  <si>
    <t>11320338</t>
  </si>
  <si>
    <t>4:05:56</t>
  </si>
  <si>
    <t>4:36:54</t>
  </si>
  <si>
    <t>11320666</t>
  </si>
  <si>
    <t>5:11:41</t>
  </si>
  <si>
    <t>5:30:43</t>
  </si>
  <si>
    <t>11322668</t>
  </si>
  <si>
    <t>12:22:14</t>
  </si>
  <si>
    <t>13:11:00</t>
  </si>
  <si>
    <t>11322766</t>
  </si>
  <si>
    <t>12:49:29</t>
  </si>
  <si>
    <t>13:33:17</t>
  </si>
  <si>
    <t>11323017</t>
  </si>
  <si>
    <t>16:07:09</t>
  </si>
  <si>
    <t>16:31:01</t>
  </si>
  <si>
    <t>11320448</t>
  </si>
  <si>
    <t>4:23:02</t>
  </si>
  <si>
    <t>4:47:08</t>
  </si>
  <si>
    <t>11321278</t>
  </si>
  <si>
    <t>6:48:36</t>
  </si>
  <si>
    <t>7:11:38</t>
  </si>
  <si>
    <t>11321351</t>
  </si>
  <si>
    <t>7:00:27</t>
  </si>
  <si>
    <t>7:19:55</t>
  </si>
  <si>
    <t>11321384</t>
  </si>
  <si>
    <t>7:08:20</t>
  </si>
  <si>
    <t>7:27:33</t>
  </si>
  <si>
    <t>11322088</t>
  </si>
  <si>
    <t>9:24:43</t>
  </si>
  <si>
    <t>9:45:35</t>
  </si>
  <si>
    <t>11322130</t>
  </si>
  <si>
    <t>9:35:23</t>
  </si>
  <si>
    <t>9:59:38</t>
  </si>
  <si>
    <t>11322632</t>
  </si>
  <si>
    <t>12:03:37</t>
  </si>
  <si>
    <t>12:23:17</t>
  </si>
  <si>
    <t>11322638</t>
  </si>
  <si>
    <t>12:05:59</t>
  </si>
  <si>
    <t>12:28:22</t>
  </si>
  <si>
    <t>11322992</t>
  </si>
  <si>
    <t>15:20:17</t>
  </si>
  <si>
    <t>15:39:50</t>
  </si>
  <si>
    <t>11323076</t>
  </si>
  <si>
    <t>17:42:07</t>
  </si>
  <si>
    <t>18:00:32</t>
  </si>
  <si>
    <t>11323125</t>
  </si>
  <si>
    <t>20:14:40</t>
  </si>
  <si>
    <t>20:29:15</t>
  </si>
  <si>
    <t>11320447</t>
  </si>
  <si>
    <t>11321529</t>
  </si>
  <si>
    <t>7:38:03</t>
  </si>
  <si>
    <t>8:10:11</t>
  </si>
  <si>
    <t>11321554</t>
  </si>
  <si>
    <t>7:41:45</t>
  </si>
  <si>
    <t>8:17:27</t>
  </si>
  <si>
    <t>11321633</t>
  </si>
  <si>
    <t>7:59:59</t>
  </si>
  <si>
    <t>8:33:37</t>
  </si>
  <si>
    <t>11322116</t>
  </si>
  <si>
    <t>9:30:26</t>
  </si>
  <si>
    <t>9:47:47</t>
  </si>
  <si>
    <t>11322393</t>
  </si>
  <si>
    <t>10:44:10</t>
  </si>
  <si>
    <t>11:18:03</t>
  </si>
  <si>
    <t>11322768</t>
  </si>
  <si>
    <t>12:51:24</t>
  </si>
  <si>
    <t>13:43:13</t>
  </si>
  <si>
    <t>11321770</t>
  </si>
  <si>
    <t>8:27:16</t>
  </si>
  <si>
    <t>8:48:56</t>
  </si>
  <si>
    <t>11321882</t>
  </si>
  <si>
    <t>8:40:20</t>
  </si>
  <si>
    <t>9:04:51</t>
  </si>
  <si>
    <t>11322003</t>
  </si>
  <si>
    <t>9:02:42</t>
  </si>
  <si>
    <t>9:30:17</t>
  </si>
  <si>
    <t>11322299</t>
  </si>
  <si>
    <t>10:15:01</t>
  </si>
  <si>
    <t>10:37:09</t>
  </si>
  <si>
    <t>11322314</t>
  </si>
  <si>
    <t>10:17:08</t>
  </si>
  <si>
    <t>10:43:39</t>
  </si>
  <si>
    <t>11322587</t>
  </si>
  <si>
    <t>11:48:29</t>
  </si>
  <si>
    <t>12:13:27</t>
  </si>
  <si>
    <t>11322657</t>
  </si>
  <si>
    <t>12:12:49</t>
  </si>
  <si>
    <t>12:37:22</t>
  </si>
  <si>
    <t>11322865</t>
  </si>
  <si>
    <t>13:59:09</t>
  </si>
  <si>
    <t>14:24:45</t>
  </si>
  <si>
    <t>11322975</t>
  </si>
  <si>
    <t>15:11:00</t>
  </si>
  <si>
    <t>15:38:16</t>
  </si>
  <si>
    <t>11321389</t>
  </si>
  <si>
    <t>7:09:56</t>
  </si>
  <si>
    <t>7:35:15</t>
  </si>
  <si>
    <t>11323222</t>
  </si>
  <si>
    <t>22:25:30</t>
  </si>
  <si>
    <t>22:42:53</t>
  </si>
  <si>
    <t>11322663</t>
  </si>
  <si>
    <t>12:16:32</t>
  </si>
  <si>
    <t>12:58:37</t>
  </si>
  <si>
    <t>11320947</t>
  </si>
  <si>
    <t>5:57:08</t>
  </si>
  <si>
    <t>6:31:39</t>
  </si>
  <si>
    <t>11321419</t>
  </si>
  <si>
    <t>7:15:58</t>
  </si>
  <si>
    <t>7:45:21</t>
  </si>
  <si>
    <t>11322369</t>
  </si>
  <si>
    <t>10:35:23</t>
  </si>
  <si>
    <t>11:03:17</t>
  </si>
  <si>
    <t>11322660</t>
  </si>
  <si>
    <t>12:14:56</t>
  </si>
  <si>
    <t>12:46:44</t>
  </si>
  <si>
    <t>11322972</t>
  </si>
  <si>
    <t>15:05:23</t>
  </si>
  <si>
    <t>15:27:25</t>
  </si>
  <si>
    <t>11323074</t>
  </si>
  <si>
    <t>17:31:07</t>
  </si>
  <si>
    <t>17:53:07</t>
  </si>
  <si>
    <t>11319353</t>
  </si>
  <si>
    <t>2:03:15</t>
  </si>
  <si>
    <t>2:24:08</t>
  </si>
  <si>
    <t>11320946</t>
  </si>
  <si>
    <t>5:55:17</t>
  </si>
  <si>
    <t>6:19:53</t>
  </si>
  <si>
    <t>11321630</t>
  </si>
  <si>
    <t>7:58:33</t>
  </si>
  <si>
    <t>8:23:13</t>
  </si>
  <si>
    <t>11322611</t>
  </si>
  <si>
    <t>11:58:35</t>
  </si>
  <si>
    <t>12:26:30</t>
  </si>
  <si>
    <t>11323128</t>
  </si>
  <si>
    <t>21:50:40</t>
  </si>
  <si>
    <t>22:10:31</t>
  </si>
  <si>
    <t>11322712</t>
  </si>
  <si>
    <t>12:38:16</t>
  </si>
  <si>
    <t>13:23:50</t>
  </si>
  <si>
    <t>134196</t>
  </si>
  <si>
    <t>Turman Sawmill Inc.</t>
  </si>
  <si>
    <t>11322365</t>
  </si>
  <si>
    <t>10:33:39</t>
  </si>
  <si>
    <t>10:52:28</t>
  </si>
  <si>
    <t>11322887</t>
  </si>
  <si>
    <t>14:15:35</t>
  </si>
  <si>
    <t>14:51:02</t>
  </si>
  <si>
    <t>11323126</t>
  </si>
  <si>
    <t>20:37:47</t>
  </si>
  <si>
    <t>21:00:00</t>
  </si>
  <si>
    <t>11321439</t>
  </si>
  <si>
    <t>7:20:47</t>
  </si>
  <si>
    <t>7:57:24</t>
  </si>
  <si>
    <t>11322244</t>
  </si>
  <si>
    <t>10:07:25</t>
  </si>
  <si>
    <t>10:32:18</t>
  </si>
  <si>
    <t>133808</t>
  </si>
  <si>
    <t>Bowling Logging and Chipping Inc.</t>
  </si>
  <si>
    <t>LZ - Bowling - Reamey</t>
  </si>
  <si>
    <t>11322883</t>
  </si>
  <si>
    <t>14:10:11</t>
  </si>
  <si>
    <t>14:43:10</t>
  </si>
  <si>
    <t>11323122</t>
  </si>
  <si>
    <t>18:53:19</t>
  </si>
  <si>
    <t>19:14:33</t>
  </si>
  <si>
    <t>11323217</t>
  </si>
  <si>
    <t>22:12:18</t>
  </si>
  <si>
    <t>22:34:15</t>
  </si>
  <si>
    <t>LZ Bowling-Stoneville Tract</t>
  </si>
  <si>
    <t>11322942</t>
  </si>
  <si>
    <t>14:35:44</t>
  </si>
  <si>
    <t>15:13:19</t>
  </si>
  <si>
    <t>11322946</t>
  </si>
  <si>
    <t>14:38:07</t>
  </si>
  <si>
    <t>15:14:56</t>
  </si>
  <si>
    <t>11320528</t>
  </si>
  <si>
    <t>4:42:36</t>
  </si>
  <si>
    <t>5:01:49</t>
  </si>
  <si>
    <t>24:09:34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</si>
  <si>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</si>
  <si>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</si>
  <si>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</si>
  <si>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</si>
  <si>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</si>
  <si>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</si>
  <si>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</si>
  <si>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24:23:46</t>
  </si>
  <si>
    <t>24:22:12</t>
  </si>
  <si>
    <t>24:08:01</t>
  </si>
  <si>
    <t>11324902</t>
  </si>
  <si>
    <t>13.05.2022</t>
  </si>
  <si>
    <t>5:37:26</t>
  </si>
  <si>
    <t>5:59:30</t>
  </si>
  <si>
    <t>11326062</t>
  </si>
  <si>
    <t>10:07:55</t>
  </si>
  <si>
    <t>10:36:46</t>
  </si>
  <si>
    <t>11326324</t>
  </si>
  <si>
    <t>11:52:36</t>
  </si>
  <si>
    <t>12:19:47</t>
  </si>
  <si>
    <t>11326429</t>
  </si>
  <si>
    <t>13:25:01</t>
  </si>
  <si>
    <t>13:50:31</t>
  </si>
  <si>
    <t>11325994</t>
  </si>
  <si>
    <t>Poplar SAP PROBLEMS</t>
  </si>
  <si>
    <t>9:54:22</t>
  </si>
  <si>
    <t>10:10:29</t>
  </si>
  <si>
    <t>11326015</t>
  </si>
  <si>
    <t>Poplar sap PROBLEMS</t>
  </si>
  <si>
    <t>9:58:07</t>
  </si>
  <si>
    <t>10:26:09</t>
  </si>
  <si>
    <t>11326078</t>
  </si>
  <si>
    <t>21:30:02</t>
  </si>
  <si>
    <t>21:58:38</t>
  </si>
  <si>
    <t>11326033</t>
  </si>
  <si>
    <t>10:02:45</t>
  </si>
  <si>
    <t>10:38:55</t>
  </si>
  <si>
    <t>11326374</t>
  </si>
  <si>
    <t>12:30:04</t>
  </si>
  <si>
    <t>13:06:34</t>
  </si>
  <si>
    <t>11325840</t>
  </si>
  <si>
    <t>9:19:08</t>
  </si>
  <si>
    <t>9:52:39</t>
  </si>
  <si>
    <t>11326038</t>
  </si>
  <si>
    <t>10:05:50</t>
  </si>
  <si>
    <t>10:30:00</t>
  </si>
  <si>
    <t>11324468</t>
  </si>
  <si>
    <t>4:15:14</t>
  </si>
  <si>
    <t>4:35:26</t>
  </si>
  <si>
    <t>11325995</t>
  </si>
  <si>
    <t>8:14:00</t>
  </si>
  <si>
    <t>8:53:00</t>
  </si>
  <si>
    <t>11326498</t>
  </si>
  <si>
    <t>14:28:50</t>
  </si>
  <si>
    <t>14:53:16</t>
  </si>
  <si>
    <t>11325231</t>
  </si>
  <si>
    <t>6:44:17</t>
  </si>
  <si>
    <t>7:06:31</t>
  </si>
  <si>
    <t>11323972</t>
  </si>
  <si>
    <t>2:29:45</t>
  </si>
  <si>
    <t>2:56:49</t>
  </si>
  <si>
    <t>11325050</t>
  </si>
  <si>
    <t>6:08:24</t>
  </si>
  <si>
    <t>6:41:58</t>
  </si>
  <si>
    <t>11325309</t>
  </si>
  <si>
    <t>7:07:54</t>
  </si>
  <si>
    <t>10:16:58</t>
  </si>
  <si>
    <t>11326014</t>
  </si>
  <si>
    <t>9:57:49</t>
  </si>
  <si>
    <t>10:25:37</t>
  </si>
  <si>
    <t>11326116</t>
  </si>
  <si>
    <t>10:23:16</t>
  </si>
  <si>
    <t>10:48:17</t>
  </si>
  <si>
    <t>11326392</t>
  </si>
  <si>
    <t>12:37:45</t>
  </si>
  <si>
    <t>13:09:22</t>
  </si>
  <si>
    <t>11326494</t>
  </si>
  <si>
    <t>14:23:23</t>
  </si>
  <si>
    <t>14:48:59</t>
  </si>
  <si>
    <t>11323583</t>
  </si>
  <si>
    <t>1:03:24</t>
  </si>
  <si>
    <t>1:24:08</t>
  </si>
  <si>
    <t>11325837</t>
  </si>
  <si>
    <t>9:15:19</t>
  </si>
  <si>
    <t>9:39:34</t>
  </si>
  <si>
    <t>11326280</t>
  </si>
  <si>
    <t>11:27:39</t>
  </si>
  <si>
    <t>11:49:28</t>
  </si>
  <si>
    <t>11326576</t>
  </si>
  <si>
    <t>16:03:47</t>
  </si>
  <si>
    <t>16:26:16</t>
  </si>
  <si>
    <t>11325255</t>
  </si>
  <si>
    <t>6:51:09</t>
  </si>
  <si>
    <t>7:18:56</t>
  </si>
  <si>
    <t>11326021</t>
  </si>
  <si>
    <t>10:01:21</t>
  </si>
  <si>
    <t>10:29:40</t>
  </si>
  <si>
    <t>11326077</t>
  </si>
  <si>
    <t>21:06:33</t>
  </si>
  <si>
    <t>21:25:58</t>
  </si>
  <si>
    <t>11326605</t>
  </si>
  <si>
    <t>17:32:56</t>
  </si>
  <si>
    <t>17:52:08</t>
  </si>
  <si>
    <t>11326157</t>
  </si>
  <si>
    <t>10:46:38</t>
  </si>
  <si>
    <t>11:21:43</t>
  </si>
  <si>
    <t>11324289</t>
  </si>
  <si>
    <t>4:06:11</t>
  </si>
  <si>
    <t>4:25:50</t>
  </si>
  <si>
    <t>11324648</t>
  </si>
  <si>
    <t>5:07:35</t>
  </si>
  <si>
    <t>5:26:34</t>
  </si>
  <si>
    <t>11325182</t>
  </si>
  <si>
    <t>6:31:27</t>
  </si>
  <si>
    <t>6:51:40</t>
  </si>
  <si>
    <t>11326032</t>
  </si>
  <si>
    <t>10:02:39</t>
  </si>
  <si>
    <t>10:30:48</t>
  </si>
  <si>
    <t>11326155</t>
  </si>
  <si>
    <t>10:44:39</t>
  </si>
  <si>
    <t>11:03:12</t>
  </si>
  <si>
    <t>11324523</t>
  </si>
  <si>
    <t>4:20:23</t>
  </si>
  <si>
    <t>4:39:00</t>
  </si>
  <si>
    <t>11325238</t>
  </si>
  <si>
    <t>6:46:56</t>
  </si>
  <si>
    <t>7:04:50</t>
  </si>
  <si>
    <t>11325322</t>
  </si>
  <si>
    <t>7:09:34</t>
  </si>
  <si>
    <t>10:17:54</t>
  </si>
  <si>
    <t>11325902</t>
  </si>
  <si>
    <t>9:29:24</t>
  </si>
  <si>
    <t>9:49:11</t>
  </si>
  <si>
    <t>11325941</t>
  </si>
  <si>
    <t>9:42:12</t>
  </si>
  <si>
    <t>10:19:32</t>
  </si>
  <si>
    <t>11325964</t>
  </si>
  <si>
    <t>9:44:10</t>
  </si>
  <si>
    <t>10:28:33</t>
  </si>
  <si>
    <t>11326335</t>
  </si>
  <si>
    <t>12:07:28</t>
  </si>
  <si>
    <t>12:31:51</t>
  </si>
  <si>
    <t>11326457</t>
  </si>
  <si>
    <t>13:42:38</t>
  </si>
  <si>
    <t>14:02:50</t>
  </si>
  <si>
    <t>11326481</t>
  </si>
  <si>
    <t>14:15:37</t>
  </si>
  <si>
    <t>14:38:21</t>
  </si>
  <si>
    <t>11324371</t>
  </si>
  <si>
    <t>8:53:23</t>
  </si>
  <si>
    <t>9:44:27</t>
  </si>
  <si>
    <t>11326016</t>
  </si>
  <si>
    <t>9:59:02</t>
  </si>
  <si>
    <t>10:52:46</t>
  </si>
  <si>
    <t>11326196</t>
  </si>
  <si>
    <t>10:56:45</t>
  </si>
  <si>
    <t>11:30:53</t>
  </si>
  <si>
    <t>11326393</t>
  </si>
  <si>
    <t>12:40:00</t>
  </si>
  <si>
    <t>13:00:45</t>
  </si>
  <si>
    <t>11326557</t>
  </si>
  <si>
    <t>15:38:59</t>
  </si>
  <si>
    <t>16:15:27</t>
  </si>
  <si>
    <t>11323590</t>
  </si>
  <si>
    <t>1:23:21</t>
  </si>
  <si>
    <t>1:36:34</t>
  </si>
  <si>
    <t>11324470</t>
  </si>
  <si>
    <t>4:17:27</t>
  </si>
  <si>
    <t>4:32:58</t>
  </si>
  <si>
    <t>11324887</t>
  </si>
  <si>
    <t>5:35:08</t>
  </si>
  <si>
    <t>5:57:21</t>
  </si>
  <si>
    <t>11326395</t>
  </si>
  <si>
    <t>12:42:05</t>
  </si>
  <si>
    <t>13:14:55</t>
  </si>
  <si>
    <t>11326019</t>
  </si>
  <si>
    <t>8:42:00</t>
  </si>
  <si>
    <t>9:33:00</t>
  </si>
  <si>
    <t>11324907</t>
  </si>
  <si>
    <t>5:47:04</t>
  </si>
  <si>
    <t>6:10:57</t>
  </si>
  <si>
    <t>11326501</t>
  </si>
  <si>
    <t>14:37:33</t>
  </si>
  <si>
    <t>15:10:46</t>
  </si>
  <si>
    <t>11325981</t>
  </si>
  <si>
    <t>9:52:45</t>
  </si>
  <si>
    <t>10:10:32</t>
  </si>
  <si>
    <t>11326549</t>
  </si>
  <si>
    <t>15:18:30</t>
  </si>
  <si>
    <t>16:03:31</t>
  </si>
  <si>
    <t>11323535</t>
  </si>
  <si>
    <t>0:47:47</t>
  </si>
  <si>
    <t>1:09:32</t>
  </si>
  <si>
    <t>11324752</t>
  </si>
  <si>
    <t>5:12:22</t>
  </si>
  <si>
    <t>5:40:11</t>
  </si>
  <si>
    <t>11325977</t>
  </si>
  <si>
    <t>9:50:47</t>
  </si>
  <si>
    <t>10:05:01</t>
  </si>
  <si>
    <t>11326017</t>
  </si>
  <si>
    <t>10:00:39</t>
  </si>
  <si>
    <t>10:27:25</t>
  </si>
  <si>
    <t>11326079</t>
  </si>
  <si>
    <t>22:39:18</t>
  </si>
  <si>
    <t>22:58:51</t>
  </si>
  <si>
    <t>11326142</t>
  </si>
  <si>
    <t>10:31:47</t>
  </si>
  <si>
    <t>10:36:30</t>
  </si>
  <si>
    <t>11326475</t>
  </si>
  <si>
    <t>14:01:51</t>
  </si>
  <si>
    <t>14:22:40</t>
  </si>
  <si>
    <t>11326223</t>
  </si>
  <si>
    <t>11:03:32</t>
  </si>
  <si>
    <t>11:35:05</t>
  </si>
  <si>
    <t>139741</t>
  </si>
  <si>
    <t>The Truss Shop, Inc.</t>
  </si>
  <si>
    <t>11325879</t>
  </si>
  <si>
    <t>9:28:06</t>
  </si>
  <si>
    <t>10:07:43</t>
  </si>
  <si>
    <t>11326161</t>
  </si>
  <si>
    <t>10:48:36</t>
  </si>
  <si>
    <t>11:19:45</t>
  </si>
  <si>
    <t>11326542</t>
  </si>
  <si>
    <t>15:07:02</t>
  </si>
  <si>
    <t>15:58:55</t>
  </si>
  <si>
    <t>11324525</t>
  </si>
  <si>
    <t>4:21:47</t>
  </si>
  <si>
    <t>4:45:06</t>
  </si>
  <si>
    <t>11326035</t>
  </si>
  <si>
    <t>10:04:13</t>
  </si>
  <si>
    <t>10:36:25</t>
  </si>
  <si>
    <t>11326544</t>
  </si>
  <si>
    <t>15:10:55</t>
  </si>
  <si>
    <t>16:01:22</t>
  </si>
  <si>
    <t>11325730</t>
  </si>
  <si>
    <t>14.05.2022</t>
  </si>
  <si>
    <t>18:29:14</t>
  </si>
  <si>
    <t>18:39:45</t>
  </si>
  <si>
    <t>11326081</t>
  </si>
  <si>
    <t>1:08:35</t>
  </si>
  <si>
    <t>1:35:31</t>
  </si>
  <si>
    <t>11326997</t>
  </si>
  <si>
    <t>6:30:10</t>
  </si>
  <si>
    <t>6:57:37</t>
  </si>
  <si>
    <t>11326998</t>
  </si>
  <si>
    <t>6:31:08</t>
  </si>
  <si>
    <t>6:59:07</t>
  </si>
  <si>
    <t>11327196</t>
  </si>
  <si>
    <t>9:34:34</t>
  </si>
  <si>
    <t>10:06:55</t>
  </si>
  <si>
    <t>11327253</t>
  </si>
  <si>
    <t>11:49:09</t>
  </si>
  <si>
    <t>12:05:27</t>
  </si>
  <si>
    <t>11326816</t>
  </si>
  <si>
    <t>2:53:01</t>
  </si>
  <si>
    <t>3:14:01</t>
  </si>
  <si>
    <t>136514</t>
  </si>
  <si>
    <t>Atlantic Building Components</t>
  </si>
  <si>
    <t>11327225</t>
  </si>
  <si>
    <t>10:37:22</t>
  </si>
  <si>
    <t>11:00:17</t>
  </si>
  <si>
    <t>11325729</t>
  </si>
  <si>
    <t>18:26:54</t>
  </si>
  <si>
    <t>18:41:12</t>
  </si>
  <si>
    <t>11327167</t>
  </si>
  <si>
    <t>9:02:07</t>
  </si>
  <si>
    <t>9:24:12</t>
  </si>
  <si>
    <t>11327231</t>
  </si>
  <si>
    <t>11:43:41</t>
  </si>
  <si>
    <t>12:02:11</t>
  </si>
  <si>
    <t>11325731</t>
  </si>
  <si>
    <t>18:31:28</t>
  </si>
  <si>
    <t>18:36:29</t>
  </si>
  <si>
    <t>11327165</t>
  </si>
  <si>
    <t>8:44:04</t>
  </si>
  <si>
    <t>9:04:00</t>
  </si>
  <si>
    <t>11327252</t>
  </si>
  <si>
    <t>11:46:26</t>
  </si>
  <si>
    <t>12:15:43</t>
  </si>
  <si>
    <t>11327322</t>
  </si>
  <si>
    <t>22:33:06</t>
  </si>
  <si>
    <t>23:13:51</t>
  </si>
  <si>
    <t>11327526</t>
  </si>
  <si>
    <t>15.05.2022</t>
  </si>
  <si>
    <t>10:43:08</t>
  </si>
  <si>
    <t>11:06:16</t>
  </si>
  <si>
    <t>11327454</t>
  </si>
  <si>
    <t>6:45:42</t>
  </si>
  <si>
    <t>7:06:15</t>
  </si>
  <si>
    <t>11327529</t>
  </si>
  <si>
    <t>12:11:03</t>
  </si>
  <si>
    <t>12:31:46</t>
  </si>
  <si>
    <t>11327173</t>
  </si>
  <si>
    <t>20:13:28</t>
  </si>
  <si>
    <t>20:44:03</t>
  </si>
  <si>
    <t>11327461</t>
  </si>
  <si>
    <t>8:56:56</t>
  </si>
  <si>
    <t>9:12:58</t>
  </si>
  <si>
    <t>11327175</t>
  </si>
  <si>
    <t>22:46:46</t>
  </si>
  <si>
    <t>23:08:25</t>
  </si>
  <si>
    <t>11327174</t>
  </si>
  <si>
    <t>20:51:47</t>
  </si>
  <si>
    <t>21:13:12</t>
  </si>
  <si>
    <t>11327457</t>
  </si>
  <si>
    <t>8:16:40</t>
  </si>
  <si>
    <t>LZ – Bowling – Moore</t>
  </si>
  <si>
    <t>11327458</t>
  </si>
  <si>
    <t>7:59:29</t>
  </si>
  <si>
    <t>Weighing in week</t>
  </si>
  <si>
    <t>19.2022</t>
  </si>
  <si>
    <t>Tuesday</t>
  </si>
  <si>
    <t>Wednesday</t>
  </si>
  <si>
    <t>Thursday</t>
  </si>
  <si>
    <t>Friday</t>
  </si>
  <si>
    <t>Satruday</t>
  </si>
  <si>
    <t>Sunday</t>
  </si>
  <si>
    <t>Monday</t>
  </si>
  <si>
    <t>Saturday</t>
  </si>
  <si>
    <t xml:space="preserve">Sunday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</si>
</sst>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6FE-80CC-95D1A23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73584"/>
        <c:axId val="76987128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9th, 2022'!$Q$2:$Q$25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6FE-80CC-95D1A23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873584"/>
        <c:axId val="769871288"/>
      </c:lineChart>
      <c:catAx>
        <c:axId val="7698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1288"/>
        <c:crosses val="autoZero"/>
        <c:auto val="1"/>
        <c:lblAlgn val="ctr"/>
        <c:lblOffset val="100"/>
        <c:noMultiLvlLbl val="0"/>
      </c:catAx>
      <c:valAx>
        <c:axId val="769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13, 2022; Average Unlaoding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May 13th,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1.1788194444444445E-2</c:v>
                </c:pt>
                <c:pt idx="2">
                  <c:v>1.8796296296296297E-2</c:v>
                </c:pt>
                <c:pt idx="3">
                  <c:v>0</c:v>
                </c:pt>
                <c:pt idx="4">
                  <c:v>1.3513888888888886E-2</c:v>
                </c:pt>
                <c:pt idx="5">
                  <c:v>1.5967592592592599E-2</c:v>
                </c:pt>
                <c:pt idx="6">
                  <c:v>1.6902777777777787E-2</c:v>
                </c:pt>
                <c:pt idx="7">
                  <c:v>0.13104166666666667</c:v>
                </c:pt>
                <c:pt idx="8">
                  <c:v>3.2654320987654341E-2</c:v>
                </c:pt>
                <c:pt idx="9">
                  <c:v>2.0635609567901229E-2</c:v>
                </c:pt>
                <c:pt idx="10">
                  <c:v>1.8871082621082613E-2</c:v>
                </c:pt>
                <c:pt idx="11">
                  <c:v>1.8645833333333344E-2</c:v>
                </c:pt>
                <c:pt idx="12">
                  <c:v>2.0289351851851812E-2</c:v>
                </c:pt>
                <c:pt idx="13">
                  <c:v>1.5868055555555594E-2</c:v>
                </c:pt>
                <c:pt idx="14">
                  <c:v>1.7611111111111133E-2</c:v>
                </c:pt>
                <c:pt idx="15">
                  <c:v>3.191261574074078E-2</c:v>
                </c:pt>
                <c:pt idx="16">
                  <c:v>1.5613425925925961E-2</c:v>
                </c:pt>
                <c:pt idx="17">
                  <c:v>1.3333333333333419E-2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1.6672453703703682E-2</c:v>
                </c:pt>
                <c:pt idx="22">
                  <c:v>1.3576388888888902E-2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3-4552-8FBE-35F57E9F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451360"/>
        <c:axId val="17224520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13th, 2022'!$S$2:$S$25</c:f>
              <c:numCache>
                <c:formatCode>h:mm;@</c:formatCode>
                <c:ptCount val="24"/>
                <c:pt idx="0">
                  <c:v>2.4649666627097194E-2</c:v>
                </c:pt>
                <c:pt idx="1">
                  <c:v>2.4649666627097194E-2</c:v>
                </c:pt>
                <c:pt idx="2">
                  <c:v>2.4649666627097194E-2</c:v>
                </c:pt>
                <c:pt idx="3">
                  <c:v>2.4649666627097194E-2</c:v>
                </c:pt>
                <c:pt idx="4">
                  <c:v>2.4649666627097194E-2</c:v>
                </c:pt>
                <c:pt idx="5">
                  <c:v>2.4649666627097194E-2</c:v>
                </c:pt>
                <c:pt idx="6">
                  <c:v>2.4649666627097194E-2</c:v>
                </c:pt>
                <c:pt idx="7">
                  <c:v>2.4649666627097194E-2</c:v>
                </c:pt>
                <c:pt idx="8">
                  <c:v>2.4649666627097194E-2</c:v>
                </c:pt>
                <c:pt idx="9">
                  <c:v>2.4649666627097194E-2</c:v>
                </c:pt>
                <c:pt idx="10">
                  <c:v>2.4649666627097194E-2</c:v>
                </c:pt>
                <c:pt idx="11">
                  <c:v>2.4649666627097194E-2</c:v>
                </c:pt>
                <c:pt idx="12">
                  <c:v>2.4649666627097194E-2</c:v>
                </c:pt>
                <c:pt idx="13">
                  <c:v>2.4649666627097194E-2</c:v>
                </c:pt>
                <c:pt idx="14">
                  <c:v>2.4649666627097194E-2</c:v>
                </c:pt>
                <c:pt idx="15">
                  <c:v>2.4649666627097194E-2</c:v>
                </c:pt>
                <c:pt idx="16">
                  <c:v>2.4649666627097194E-2</c:v>
                </c:pt>
                <c:pt idx="17">
                  <c:v>2.4649666627097194E-2</c:v>
                </c:pt>
                <c:pt idx="18">
                  <c:v>2.4649666627097194E-2</c:v>
                </c:pt>
                <c:pt idx="19">
                  <c:v>2.4649666627097194E-2</c:v>
                </c:pt>
                <c:pt idx="20">
                  <c:v>2.4649666627097194E-2</c:v>
                </c:pt>
                <c:pt idx="21">
                  <c:v>2.4649666627097194E-2</c:v>
                </c:pt>
                <c:pt idx="22">
                  <c:v>2.4649666627097194E-2</c:v>
                </c:pt>
                <c:pt idx="23">
                  <c:v>2.4649666627097194E-2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3-4552-8FBE-35F57E9F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451360"/>
        <c:axId val="1722452016"/>
      </c:lineChart>
      <c:catAx>
        <c:axId val="17224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52016"/>
        <c:crosses val="autoZero"/>
        <c:auto val="1"/>
        <c:lblAlgn val="ctr"/>
        <c:lblOffset val="100"/>
        <c:noMultiLvlLbl val="0"/>
      </c:catAx>
      <c:valAx>
        <c:axId val="1722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DE3-BFC8-C0F4B819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98784"/>
        <c:axId val="21086981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14th, 2022'!$Q$2:$Q$25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8-4DE3-BFC8-C0F4B819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98784"/>
        <c:axId val="2108698128"/>
      </c:lineChart>
      <c:catAx>
        <c:axId val="21086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98128"/>
        <c:crosses val="autoZero"/>
        <c:auto val="1"/>
        <c:lblAlgn val="ctr"/>
        <c:lblOffset val="100"/>
        <c:noMultiLvlLbl val="0"/>
      </c:catAx>
      <c:valAx>
        <c:axId val="2108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May 14th,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1.8703703703703702E-2</c:v>
                </c:pt>
                <c:pt idx="2">
                  <c:v>1.4583333333333351E-2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1.9247685185185159E-2</c:v>
                </c:pt>
                <c:pt idx="7">
                  <c:v>0</c:v>
                </c:pt>
                <c:pt idx="8">
                  <c:v>1.3842592592592629E-2</c:v>
                </c:pt>
                <c:pt idx="9">
                  <c:v>1.8900462962962938E-2</c:v>
                </c:pt>
                <c:pt idx="10">
                  <c:v>1.591435185185186E-2</c:v>
                </c:pt>
                <c:pt idx="11">
                  <c:v>1.4834104938271605E-2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6.9058641975308825E-3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2.8298611111111094E-2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4B97-83A0-10243221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069880"/>
        <c:axId val="211006955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14th, 2022'!$S$2:$S$25</c:f>
              <c:numCache>
                <c:formatCode>h:mm;@</c:formatCode>
                <c:ptCount val="24"/>
                <c:pt idx="0">
                  <c:v>1.68034122085048E-2</c:v>
                </c:pt>
                <c:pt idx="1">
                  <c:v>1.68034122085048E-2</c:v>
                </c:pt>
                <c:pt idx="2">
                  <c:v>1.68034122085048E-2</c:v>
                </c:pt>
                <c:pt idx="3">
                  <c:v>1.68034122085048E-2</c:v>
                </c:pt>
                <c:pt idx="4">
                  <c:v>1.68034122085048E-2</c:v>
                </c:pt>
                <c:pt idx="5">
                  <c:v>1.68034122085048E-2</c:v>
                </c:pt>
                <c:pt idx="6">
                  <c:v>1.68034122085048E-2</c:v>
                </c:pt>
                <c:pt idx="7">
                  <c:v>1.68034122085048E-2</c:v>
                </c:pt>
                <c:pt idx="8">
                  <c:v>1.68034122085048E-2</c:v>
                </c:pt>
                <c:pt idx="9">
                  <c:v>1.68034122085048E-2</c:v>
                </c:pt>
                <c:pt idx="10">
                  <c:v>1.68034122085048E-2</c:v>
                </c:pt>
                <c:pt idx="11">
                  <c:v>1.68034122085048E-2</c:v>
                </c:pt>
                <c:pt idx="12">
                  <c:v>1.68034122085048E-2</c:v>
                </c:pt>
                <c:pt idx="13">
                  <c:v>1.68034122085048E-2</c:v>
                </c:pt>
                <c:pt idx="14">
                  <c:v>1.68034122085048E-2</c:v>
                </c:pt>
                <c:pt idx="15">
                  <c:v>1.68034122085048E-2</c:v>
                </c:pt>
                <c:pt idx="16">
                  <c:v>1.68034122085048E-2</c:v>
                </c:pt>
                <c:pt idx="17">
                  <c:v>1.68034122085048E-2</c:v>
                </c:pt>
                <c:pt idx="18">
                  <c:v>1.68034122085048E-2</c:v>
                </c:pt>
                <c:pt idx="19">
                  <c:v>1.68034122085048E-2</c:v>
                </c:pt>
                <c:pt idx="20">
                  <c:v>1.68034122085048E-2</c:v>
                </c:pt>
                <c:pt idx="21">
                  <c:v>1.68034122085048E-2</c:v>
                </c:pt>
                <c:pt idx="22">
                  <c:v>1.68034122085048E-2</c:v>
                </c:pt>
                <c:pt idx="23">
                  <c:v>1.68034122085048E-2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9-4B97-83A0-10243221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69880"/>
        <c:axId val="2110069552"/>
      </c:lineChart>
      <c:catAx>
        <c:axId val="211006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69552"/>
        <c:crosses val="autoZero"/>
        <c:auto val="1"/>
        <c:lblAlgn val="ctr"/>
        <c:lblOffset val="100"/>
        <c:noMultiLvlLbl val="0"/>
      </c:catAx>
      <c:valAx>
        <c:axId val="21100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15,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D-4542-ADA4-D7B1EFC5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22632"/>
        <c:axId val="17285278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15th,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D-4542-ADA4-D7B1EFC5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22632"/>
        <c:axId val="1728527880"/>
      </c:lineChart>
      <c:catAx>
        <c:axId val="17285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7880"/>
        <c:crosses val="autoZero"/>
        <c:auto val="1"/>
        <c:lblAlgn val="ctr"/>
        <c:lblOffset val="100"/>
        <c:noMultiLvlLbl val="0"/>
      </c:catAx>
      <c:valAx>
        <c:axId val="17285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May 15th,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1.4270833333333344E-2</c:v>
                </c:pt>
                <c:pt idx="7">
                  <c:v>1.8200231481481505E-2</c:v>
                </c:pt>
                <c:pt idx="8">
                  <c:v>1.113425925925926E-2</c:v>
                </c:pt>
                <c:pt idx="9">
                  <c:v>0</c:v>
                </c:pt>
                <c:pt idx="10">
                  <c:v>1.606481481481481E-2</c:v>
                </c:pt>
                <c:pt idx="11">
                  <c:v>0</c:v>
                </c:pt>
                <c:pt idx="12">
                  <c:v>1.4386574074074066E-2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1.8055555555555602E-2</c:v>
                </c:pt>
                <c:pt idx="21">
                  <c:v>0</c:v>
                </c:pt>
                <c:pt idx="22">
                  <c:v>1.5034722222222241E-2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6B7-88A8-F2171DFA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93512"/>
        <c:axId val="210769220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15th, 2022'!$S$2:$S$25</c:f>
              <c:numCache>
                <c:formatCode>h:mm;@</c:formatCode>
                <c:ptCount val="24"/>
                <c:pt idx="0">
                  <c:v>1.5306712962962975E-2</c:v>
                </c:pt>
                <c:pt idx="1">
                  <c:v>1.5306712962962975E-2</c:v>
                </c:pt>
                <c:pt idx="2">
                  <c:v>1.5306712962962975E-2</c:v>
                </c:pt>
                <c:pt idx="3">
                  <c:v>1.5306712962962975E-2</c:v>
                </c:pt>
                <c:pt idx="4">
                  <c:v>1.5306712962962975E-2</c:v>
                </c:pt>
                <c:pt idx="5">
                  <c:v>1.5306712962962975E-2</c:v>
                </c:pt>
                <c:pt idx="6">
                  <c:v>1.5306712962962975E-2</c:v>
                </c:pt>
                <c:pt idx="7">
                  <c:v>1.5306712962962975E-2</c:v>
                </c:pt>
                <c:pt idx="8">
                  <c:v>1.5306712962962975E-2</c:v>
                </c:pt>
                <c:pt idx="9">
                  <c:v>1.5306712962962975E-2</c:v>
                </c:pt>
                <c:pt idx="10">
                  <c:v>1.5306712962962975E-2</c:v>
                </c:pt>
                <c:pt idx="11">
                  <c:v>1.5306712962962975E-2</c:v>
                </c:pt>
                <c:pt idx="12">
                  <c:v>1.5306712962962975E-2</c:v>
                </c:pt>
                <c:pt idx="13">
                  <c:v>1.5306712962962975E-2</c:v>
                </c:pt>
                <c:pt idx="14">
                  <c:v>1.5306712962962975E-2</c:v>
                </c:pt>
                <c:pt idx="15">
                  <c:v>1.5306712962962975E-2</c:v>
                </c:pt>
                <c:pt idx="16">
                  <c:v>1.5306712962962975E-2</c:v>
                </c:pt>
                <c:pt idx="17">
                  <c:v>1.5306712962962975E-2</c:v>
                </c:pt>
                <c:pt idx="18">
                  <c:v>1.5306712962962975E-2</c:v>
                </c:pt>
                <c:pt idx="19">
                  <c:v>1.5306712962962975E-2</c:v>
                </c:pt>
                <c:pt idx="20">
                  <c:v>1.5306712962962975E-2</c:v>
                </c:pt>
                <c:pt idx="21">
                  <c:v>1.5306712962962975E-2</c:v>
                </c:pt>
                <c:pt idx="22">
                  <c:v>1.5306712962962975E-2</c:v>
                </c:pt>
                <c:pt idx="23">
                  <c:v>1.5306712962962975E-2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2-46B7-88A8-F2171DFA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93512"/>
        <c:axId val="2107692200"/>
      </c:lineChart>
      <c:catAx>
        <c:axId val="210769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92200"/>
        <c:crosses val="autoZero"/>
        <c:auto val="1"/>
        <c:lblAlgn val="ctr"/>
        <c:lblOffset val="100"/>
        <c:noMultiLvlLbl val="0"/>
      </c:catAx>
      <c:valAx>
        <c:axId val="21076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19 Stats,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19 Stats'!$P$2:$P$26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19 Stats'!$Q$2:$Q$26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36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37</c:v>
                </c:pt>
                <c:pt idx="9">
                  <c:v>47</c:v>
                </c:pt>
                <c:pt idx="10">
                  <c:v>46</c:v>
                </c:pt>
                <c:pt idx="11">
                  <c:v>30</c:v>
                </c:pt>
                <c:pt idx="12">
                  <c:v>43</c:v>
                </c:pt>
                <c:pt idx="13">
                  <c:v>25</c:v>
                </c:pt>
                <c:pt idx="14">
                  <c:v>32</c:v>
                </c:pt>
                <c:pt idx="15">
                  <c:v>17</c:v>
                </c:pt>
                <c:pt idx="16">
                  <c:v>9</c:v>
                </c:pt>
                <c:pt idx="17">
                  <c:v>14</c:v>
                </c:pt>
                <c:pt idx="18">
                  <c:v>16</c:v>
                </c:pt>
                <c:pt idx="19">
                  <c:v>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A-4080-AE7A-08C22A4C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711512"/>
        <c:axId val="2117713480"/>
      </c:barChart>
      <c:lineChart>
        <c:grouping val="standard"/>
        <c:varyColors val="0"/>
        <c:ser>
          <c:idx val="1"/>
          <c:order val="1"/>
          <c:tx>
            <c:v>Averager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19 Stats'!$P$2:$P$26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19 Stats'!$R$2:$R$26</c:f>
              <c:numCache>
                <c:formatCode>General</c:formatCode>
                <c:ptCount val="25"/>
                <c:pt idx="0">
                  <c:v>21.416666666666668</c:v>
                </c:pt>
                <c:pt idx="1">
                  <c:v>21.416666666666668</c:v>
                </c:pt>
                <c:pt idx="2">
                  <c:v>21.416666666666668</c:v>
                </c:pt>
                <c:pt idx="3">
                  <c:v>21.416666666666668</c:v>
                </c:pt>
                <c:pt idx="4">
                  <c:v>21.416666666666668</c:v>
                </c:pt>
                <c:pt idx="5">
                  <c:v>21.416666666666668</c:v>
                </c:pt>
                <c:pt idx="6">
                  <c:v>21.416666666666668</c:v>
                </c:pt>
                <c:pt idx="7">
                  <c:v>21.416666666666668</c:v>
                </c:pt>
                <c:pt idx="8">
                  <c:v>21.416666666666668</c:v>
                </c:pt>
                <c:pt idx="9">
                  <c:v>21.416666666666668</c:v>
                </c:pt>
                <c:pt idx="10">
                  <c:v>21.416666666666668</c:v>
                </c:pt>
                <c:pt idx="11">
                  <c:v>21.416666666666668</c:v>
                </c:pt>
                <c:pt idx="12">
                  <c:v>21.416666666666668</c:v>
                </c:pt>
                <c:pt idx="13">
                  <c:v>21.416666666666668</c:v>
                </c:pt>
                <c:pt idx="14">
                  <c:v>21.416666666666668</c:v>
                </c:pt>
                <c:pt idx="15">
                  <c:v>21.416666666666668</c:v>
                </c:pt>
                <c:pt idx="16">
                  <c:v>21.416666666666668</c:v>
                </c:pt>
                <c:pt idx="17">
                  <c:v>21.416666666666668</c:v>
                </c:pt>
                <c:pt idx="18">
                  <c:v>21.416666666666668</c:v>
                </c:pt>
                <c:pt idx="19">
                  <c:v>21.416666666666668</c:v>
                </c:pt>
                <c:pt idx="20">
                  <c:v>21.416666666666668</c:v>
                </c:pt>
                <c:pt idx="21">
                  <c:v>21.416666666666668</c:v>
                </c:pt>
                <c:pt idx="22">
                  <c:v>21.416666666666668</c:v>
                </c:pt>
                <c:pt idx="23">
                  <c:v>21.416666666666668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A-4080-AE7A-08C22A4C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11512"/>
        <c:axId val="2117713480"/>
      </c:lineChart>
      <c:catAx>
        <c:axId val="211771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13480"/>
        <c:crosses val="autoZero"/>
        <c:auto val="1"/>
        <c:lblAlgn val="ctr"/>
        <c:lblOffset val="100"/>
        <c:noMultiLvlLbl val="0"/>
      </c:catAx>
      <c:valAx>
        <c:axId val="21177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1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19 Stats,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19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1.3063271604938269E-2</c:v>
                </c:pt>
                <c:pt idx="2">
                  <c:v>1.5152777777777775E-2</c:v>
                </c:pt>
                <c:pt idx="3">
                  <c:v>1.3651620370370376E-2</c:v>
                </c:pt>
                <c:pt idx="4">
                  <c:v>1.7142489711934161E-2</c:v>
                </c:pt>
                <c:pt idx="5">
                  <c:v>1.7532051282051285E-2</c:v>
                </c:pt>
                <c:pt idx="6">
                  <c:v>1.7738353587962961E-2</c:v>
                </c:pt>
                <c:pt idx="7">
                  <c:v>2.5153430674264014E-2</c:v>
                </c:pt>
                <c:pt idx="8">
                  <c:v>2.3784409409409398E-2</c:v>
                </c:pt>
                <c:pt idx="9">
                  <c:v>2.3830526004728132E-2</c:v>
                </c:pt>
                <c:pt idx="10">
                  <c:v>2.3146386876006442E-2</c:v>
                </c:pt>
                <c:pt idx="11">
                  <c:v>2.0251157407407409E-2</c:v>
                </c:pt>
                <c:pt idx="12">
                  <c:v>2.3856319982773457E-2</c:v>
                </c:pt>
                <c:pt idx="13">
                  <c:v>2.5663888888888889E-2</c:v>
                </c:pt>
                <c:pt idx="14">
                  <c:v>2.2611762152777784E-2</c:v>
                </c:pt>
                <c:pt idx="15">
                  <c:v>2.194308278867103E-2</c:v>
                </c:pt>
                <c:pt idx="16">
                  <c:v>1.5729166666666645E-2</c:v>
                </c:pt>
                <c:pt idx="17">
                  <c:v>1.7200727513227543E-2</c:v>
                </c:pt>
                <c:pt idx="18">
                  <c:v>1.7949942129629658E-2</c:v>
                </c:pt>
                <c:pt idx="19">
                  <c:v>1.956018518518517E-2</c:v>
                </c:pt>
                <c:pt idx="20">
                  <c:v>1.5186011904761916E-2</c:v>
                </c:pt>
                <c:pt idx="21">
                  <c:v>1.4206532921810696E-2</c:v>
                </c:pt>
                <c:pt idx="22">
                  <c:v>1.8888888888888865E-2</c:v>
                </c:pt>
                <c:pt idx="23">
                  <c:v>2.0148809523809517E-2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1-4109-A33D-84CF7986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31992"/>
        <c:axId val="17291264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19 Stats'!$T$2:$T$25</c:f>
              <c:numCache>
                <c:formatCode>h:mm;@</c:formatCode>
                <c:ptCount val="24"/>
                <c:pt idx="0">
                  <c:v>1.927790405451919E-2</c:v>
                </c:pt>
                <c:pt idx="1">
                  <c:v>1.927790405451919E-2</c:v>
                </c:pt>
                <c:pt idx="2">
                  <c:v>1.927790405451919E-2</c:v>
                </c:pt>
                <c:pt idx="3">
                  <c:v>1.927790405451919E-2</c:v>
                </c:pt>
                <c:pt idx="4">
                  <c:v>1.927790405451919E-2</c:v>
                </c:pt>
                <c:pt idx="5">
                  <c:v>1.927790405451919E-2</c:v>
                </c:pt>
                <c:pt idx="6">
                  <c:v>1.927790405451919E-2</c:v>
                </c:pt>
                <c:pt idx="7">
                  <c:v>1.927790405451919E-2</c:v>
                </c:pt>
                <c:pt idx="8">
                  <c:v>1.927790405451919E-2</c:v>
                </c:pt>
                <c:pt idx="9">
                  <c:v>1.927790405451919E-2</c:v>
                </c:pt>
                <c:pt idx="10">
                  <c:v>1.927790405451919E-2</c:v>
                </c:pt>
                <c:pt idx="11">
                  <c:v>1.927790405451919E-2</c:v>
                </c:pt>
                <c:pt idx="12">
                  <c:v>1.927790405451919E-2</c:v>
                </c:pt>
                <c:pt idx="13">
                  <c:v>1.927790405451919E-2</c:v>
                </c:pt>
                <c:pt idx="14">
                  <c:v>1.927790405451919E-2</c:v>
                </c:pt>
                <c:pt idx="15">
                  <c:v>1.927790405451919E-2</c:v>
                </c:pt>
                <c:pt idx="16">
                  <c:v>1.927790405451919E-2</c:v>
                </c:pt>
                <c:pt idx="17">
                  <c:v>1.927790405451919E-2</c:v>
                </c:pt>
                <c:pt idx="18">
                  <c:v>1.927790405451919E-2</c:v>
                </c:pt>
                <c:pt idx="19">
                  <c:v>1.927790405451919E-2</c:v>
                </c:pt>
                <c:pt idx="20">
                  <c:v>1.927790405451919E-2</c:v>
                </c:pt>
                <c:pt idx="21">
                  <c:v>1.927790405451919E-2</c:v>
                </c:pt>
                <c:pt idx="22">
                  <c:v>1.927790405451919E-2</c:v>
                </c:pt>
                <c:pt idx="23">
                  <c:v>1.927790405451919E-2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1-4109-A33D-84CF7986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31992"/>
        <c:axId val="1729126416"/>
      </c:lineChart>
      <c:catAx>
        <c:axId val="172913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26416"/>
        <c:crosses val="autoZero"/>
        <c:auto val="1"/>
        <c:lblAlgn val="ctr"/>
        <c:lblOffset val="100"/>
        <c:noMultiLvlLbl val="0"/>
      </c:catAx>
      <c:valAx>
        <c:axId val="1729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3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53-4337-89C1-6C38C7B9D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3-4337-89C1-6C38C7B9DD8F}"/>
              </c:ext>
            </c:extLst>
          </c:dPt>
          <c:dLbls>
            <c:dLbl>
              <c:idx val="6"/>
              <c:layout>
                <c:manualLayout>
                  <c:x val="5.978261722335626E-2"/>
                  <c:y val="3.01225394391799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D53-4337-89C1-6C38C7B9DD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19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Satruday</c:v>
                </c:pt>
                <c:pt idx="6">
                  <c:v>Sunday</c:v>
                </c:pt>
              </c:strCache>
            </c:strRef>
          </c:cat>
          <c:val>
            <c:numRef>
              <c:f>'Week 19 Stats'!$Q$27:$Q$33</c:f>
              <c:numCache>
                <c:formatCode>General</c:formatCode>
                <c:ptCount val="7"/>
                <c:pt idx="0">
                  <c:v>91</c:v>
                </c:pt>
                <c:pt idx="1">
                  <c:v>118</c:v>
                </c:pt>
                <c:pt idx="2">
                  <c:v>96</c:v>
                </c:pt>
                <c:pt idx="3">
                  <c:v>110</c:v>
                </c:pt>
                <c:pt idx="4">
                  <c:v>72</c:v>
                </c:pt>
                <c:pt idx="5">
                  <c:v>15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3-4337-89C1-6C38C7B9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May 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1.0173611111111092E-2</c:v>
                </c:pt>
                <c:pt idx="4">
                  <c:v>1.5000000000000013E-2</c:v>
                </c:pt>
                <c:pt idx="5">
                  <c:v>2.1326388888888898E-2</c:v>
                </c:pt>
                <c:pt idx="6">
                  <c:v>1.9506172839506185E-2</c:v>
                </c:pt>
                <c:pt idx="7">
                  <c:v>1.7285879629629641E-2</c:v>
                </c:pt>
                <c:pt idx="8">
                  <c:v>2.0963541666666648E-2</c:v>
                </c:pt>
                <c:pt idx="9">
                  <c:v>2.4760802469135774E-2</c:v>
                </c:pt>
                <c:pt idx="10">
                  <c:v>3.5590277777777783E-2</c:v>
                </c:pt>
                <c:pt idx="11">
                  <c:v>3.2831790123456793E-2</c:v>
                </c:pt>
                <c:pt idx="12">
                  <c:v>2.7610479797979804E-2</c:v>
                </c:pt>
                <c:pt idx="13">
                  <c:v>4.044146825396825E-2</c:v>
                </c:pt>
                <c:pt idx="14">
                  <c:v>3.3295304232804246E-2</c:v>
                </c:pt>
                <c:pt idx="15">
                  <c:v>2.0283564814814858E-2</c:v>
                </c:pt>
                <c:pt idx="16">
                  <c:v>1.5543981481481506E-2</c:v>
                </c:pt>
                <c:pt idx="17">
                  <c:v>2.0298611111111087E-2</c:v>
                </c:pt>
                <c:pt idx="18">
                  <c:v>2.0162037037037117E-2</c:v>
                </c:pt>
                <c:pt idx="19">
                  <c:v>1.5794753086419682E-2</c:v>
                </c:pt>
                <c:pt idx="20">
                  <c:v>1.7743055555555498E-2</c:v>
                </c:pt>
                <c:pt idx="21">
                  <c:v>1.2854938271604924E-2</c:v>
                </c:pt>
                <c:pt idx="22">
                  <c:v>1.4554398148148073E-2</c:v>
                </c:pt>
                <c:pt idx="23">
                  <c:v>2.1705246913580261E-2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B-41C5-B43C-84E5C787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63680"/>
        <c:axId val="772364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9th, 2022'!$S$2:$S$25</c:f>
              <c:numCache>
                <c:formatCode>h:mm;@</c:formatCode>
                <c:ptCount val="24"/>
                <c:pt idx="0">
                  <c:v>2.1796490629079918E-2</c:v>
                </c:pt>
                <c:pt idx="1">
                  <c:v>2.1796490629079918E-2</c:v>
                </c:pt>
                <c:pt idx="2">
                  <c:v>2.1796490629079918E-2</c:v>
                </c:pt>
                <c:pt idx="3">
                  <c:v>2.1796490629079918E-2</c:v>
                </c:pt>
                <c:pt idx="4">
                  <c:v>2.1796490629079918E-2</c:v>
                </c:pt>
                <c:pt idx="5">
                  <c:v>2.1796490629079918E-2</c:v>
                </c:pt>
                <c:pt idx="6">
                  <c:v>2.1796490629079918E-2</c:v>
                </c:pt>
                <c:pt idx="7">
                  <c:v>2.1796490629079918E-2</c:v>
                </c:pt>
                <c:pt idx="8">
                  <c:v>2.1796490629079918E-2</c:v>
                </c:pt>
                <c:pt idx="9">
                  <c:v>2.1796490629079918E-2</c:v>
                </c:pt>
                <c:pt idx="10">
                  <c:v>2.1796490629079918E-2</c:v>
                </c:pt>
                <c:pt idx="11">
                  <c:v>2.1796490629079918E-2</c:v>
                </c:pt>
                <c:pt idx="12">
                  <c:v>2.1796490629079918E-2</c:v>
                </c:pt>
                <c:pt idx="13">
                  <c:v>2.1796490629079918E-2</c:v>
                </c:pt>
                <c:pt idx="14">
                  <c:v>2.1796490629079918E-2</c:v>
                </c:pt>
                <c:pt idx="15">
                  <c:v>2.1796490629079918E-2</c:v>
                </c:pt>
                <c:pt idx="16">
                  <c:v>2.1796490629079918E-2</c:v>
                </c:pt>
                <c:pt idx="17">
                  <c:v>2.1796490629079918E-2</c:v>
                </c:pt>
                <c:pt idx="18">
                  <c:v>2.1796490629079918E-2</c:v>
                </c:pt>
                <c:pt idx="19">
                  <c:v>2.1796490629079918E-2</c:v>
                </c:pt>
                <c:pt idx="20">
                  <c:v>2.1796490629079918E-2</c:v>
                </c:pt>
                <c:pt idx="21">
                  <c:v>2.1796490629079918E-2</c:v>
                </c:pt>
                <c:pt idx="22">
                  <c:v>2.1796490629079918E-2</c:v>
                </c:pt>
                <c:pt idx="23">
                  <c:v>2.1796490629079918E-2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B-41C5-B43C-84E5C787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63680"/>
        <c:axId val="772364336"/>
      </c:lineChart>
      <c:catAx>
        <c:axId val="7723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64336"/>
        <c:crosses val="autoZero"/>
        <c:auto val="1"/>
        <c:lblAlgn val="ctr"/>
        <c:lblOffset val="100"/>
        <c:noMultiLvlLbl val="0"/>
      </c:catAx>
      <c:valAx>
        <c:axId val="772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95B-B188-E4241ECA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80656"/>
        <c:axId val="94198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10th, 2022'!$Q$2:$Q$25</c:f>
              <c:numCache>
                <c:formatCode>General</c:formatCode>
                <c:ptCount val="24"/>
                <c:pt idx="0">
                  <c:v>4.916666666666667</c:v>
                </c:pt>
                <c:pt idx="1">
                  <c:v>4.916666666666667</c:v>
                </c:pt>
                <c:pt idx="2">
                  <c:v>4.916666666666667</c:v>
                </c:pt>
                <c:pt idx="3">
                  <c:v>4.916666666666667</c:v>
                </c:pt>
                <c:pt idx="4">
                  <c:v>4.916666666666667</c:v>
                </c:pt>
                <c:pt idx="5">
                  <c:v>4.916666666666667</c:v>
                </c:pt>
                <c:pt idx="6">
                  <c:v>4.916666666666667</c:v>
                </c:pt>
                <c:pt idx="7">
                  <c:v>4.916666666666667</c:v>
                </c:pt>
                <c:pt idx="8">
                  <c:v>4.916666666666667</c:v>
                </c:pt>
                <c:pt idx="9">
                  <c:v>4.916666666666667</c:v>
                </c:pt>
                <c:pt idx="10">
                  <c:v>4.916666666666667</c:v>
                </c:pt>
                <c:pt idx="11">
                  <c:v>4.916666666666667</c:v>
                </c:pt>
                <c:pt idx="12">
                  <c:v>4.916666666666667</c:v>
                </c:pt>
                <c:pt idx="13">
                  <c:v>4.916666666666667</c:v>
                </c:pt>
                <c:pt idx="14">
                  <c:v>4.916666666666667</c:v>
                </c:pt>
                <c:pt idx="15">
                  <c:v>4.916666666666667</c:v>
                </c:pt>
                <c:pt idx="16">
                  <c:v>4.916666666666667</c:v>
                </c:pt>
                <c:pt idx="17">
                  <c:v>4.916666666666667</c:v>
                </c:pt>
                <c:pt idx="18">
                  <c:v>4.916666666666667</c:v>
                </c:pt>
                <c:pt idx="19">
                  <c:v>4.916666666666667</c:v>
                </c:pt>
                <c:pt idx="20">
                  <c:v>4.916666666666667</c:v>
                </c:pt>
                <c:pt idx="21">
                  <c:v>4.916666666666667</c:v>
                </c:pt>
                <c:pt idx="22">
                  <c:v>4.916666666666667</c:v>
                </c:pt>
                <c:pt idx="23">
                  <c:v>4.916666666666667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C-495B-B188-E4241ECA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0656"/>
        <c:axId val="941981312"/>
      </c:lineChart>
      <c:catAx>
        <c:axId val="9419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81312"/>
        <c:crosses val="autoZero"/>
        <c:auto val="1"/>
        <c:lblAlgn val="ctr"/>
        <c:lblOffset val="100"/>
        <c:noMultiLvlLbl val="0"/>
      </c:catAx>
      <c:valAx>
        <c:axId val="941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10,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May 10th,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1.4432870370370374E-2</c:v>
                </c:pt>
                <c:pt idx="2">
                  <c:v>1.5324074074074068E-2</c:v>
                </c:pt>
                <c:pt idx="3">
                  <c:v>1.7129629629629661E-2</c:v>
                </c:pt>
                <c:pt idx="4">
                  <c:v>2.1135545267489717E-2</c:v>
                </c:pt>
                <c:pt idx="5">
                  <c:v>1.7220568783068785E-2</c:v>
                </c:pt>
                <c:pt idx="6">
                  <c:v>1.6813822751322736E-2</c:v>
                </c:pt>
                <c:pt idx="7">
                  <c:v>2.220679012345679E-2</c:v>
                </c:pt>
                <c:pt idx="8">
                  <c:v>3.2965856481481474E-2</c:v>
                </c:pt>
                <c:pt idx="9">
                  <c:v>3.5858585858585861E-2</c:v>
                </c:pt>
                <c:pt idx="10">
                  <c:v>3.1663773148148146E-2</c:v>
                </c:pt>
                <c:pt idx="11">
                  <c:v>2.0120370370370361E-2</c:v>
                </c:pt>
                <c:pt idx="12">
                  <c:v>2.6299189814814772E-2</c:v>
                </c:pt>
                <c:pt idx="13">
                  <c:v>1.7787037037037011E-2</c:v>
                </c:pt>
                <c:pt idx="14">
                  <c:v>1.8291997354497398E-2</c:v>
                </c:pt>
                <c:pt idx="15">
                  <c:v>1.5214120370370343E-2</c:v>
                </c:pt>
                <c:pt idx="16">
                  <c:v>1.5023148148148147E-2</c:v>
                </c:pt>
                <c:pt idx="17">
                  <c:v>1.8287037037037119E-2</c:v>
                </c:pt>
                <c:pt idx="18">
                  <c:v>1.9847222222222259E-2</c:v>
                </c:pt>
                <c:pt idx="19">
                  <c:v>0</c:v>
                </c:pt>
                <c:pt idx="20">
                  <c:v>1.4104938271604972E-2</c:v>
                </c:pt>
                <c:pt idx="21">
                  <c:v>1.3570601851851938E-2</c:v>
                </c:pt>
                <c:pt idx="22">
                  <c:v>1.4780092592592609E-2</c:v>
                </c:pt>
                <c:pt idx="23">
                  <c:v>1.4936342592592577E-2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723-9DE3-B9D73AFC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076400"/>
        <c:axId val="765082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10th, 2022'!$S$2:$S$25</c:f>
              <c:numCache>
                <c:formatCode>h:mm;@</c:formatCode>
                <c:ptCount val="24"/>
                <c:pt idx="0">
                  <c:v>1.9682437006853046E-2</c:v>
                </c:pt>
                <c:pt idx="1">
                  <c:v>1.9682437006853046E-2</c:v>
                </c:pt>
                <c:pt idx="2">
                  <c:v>1.9682437006853046E-2</c:v>
                </c:pt>
                <c:pt idx="3">
                  <c:v>1.9682437006853046E-2</c:v>
                </c:pt>
                <c:pt idx="4">
                  <c:v>1.9682437006853046E-2</c:v>
                </c:pt>
                <c:pt idx="5">
                  <c:v>1.9682437006853046E-2</c:v>
                </c:pt>
                <c:pt idx="6">
                  <c:v>1.9682437006853046E-2</c:v>
                </c:pt>
                <c:pt idx="7">
                  <c:v>1.9682437006853046E-2</c:v>
                </c:pt>
                <c:pt idx="8">
                  <c:v>1.9682437006853046E-2</c:v>
                </c:pt>
                <c:pt idx="9">
                  <c:v>1.9682437006853046E-2</c:v>
                </c:pt>
                <c:pt idx="10">
                  <c:v>1.9682437006853046E-2</c:v>
                </c:pt>
                <c:pt idx="11">
                  <c:v>1.9682437006853046E-2</c:v>
                </c:pt>
                <c:pt idx="12">
                  <c:v>1.9682437006853046E-2</c:v>
                </c:pt>
                <c:pt idx="13">
                  <c:v>1.9682437006853046E-2</c:v>
                </c:pt>
                <c:pt idx="14">
                  <c:v>1.9682437006853046E-2</c:v>
                </c:pt>
                <c:pt idx="15">
                  <c:v>1.9682437006853046E-2</c:v>
                </c:pt>
                <c:pt idx="16">
                  <c:v>1.9682437006853046E-2</c:v>
                </c:pt>
                <c:pt idx="17">
                  <c:v>1.9682437006853046E-2</c:v>
                </c:pt>
                <c:pt idx="18">
                  <c:v>1.9682437006853046E-2</c:v>
                </c:pt>
                <c:pt idx="19">
                  <c:v>1.9682437006853046E-2</c:v>
                </c:pt>
                <c:pt idx="20">
                  <c:v>1.9682437006853046E-2</c:v>
                </c:pt>
                <c:pt idx="21">
                  <c:v>1.9682437006853046E-2</c:v>
                </c:pt>
                <c:pt idx="22">
                  <c:v>1.9682437006853046E-2</c:v>
                </c:pt>
                <c:pt idx="23">
                  <c:v>1.9682437006853046E-2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4-4723-9DE3-B9D73AFC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76400"/>
        <c:axId val="765082632"/>
      </c:lineChart>
      <c:catAx>
        <c:axId val="76507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82632"/>
        <c:crosses val="autoZero"/>
        <c:auto val="1"/>
        <c:lblAlgn val="ctr"/>
        <c:lblOffset val="100"/>
        <c:noMultiLvlLbl val="0"/>
      </c:catAx>
      <c:valAx>
        <c:axId val="7650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7-406B-B5BC-E1569D319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16496"/>
        <c:axId val="7702158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11th, 2022'!$Q$2:$Q$25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7-406B-B5BC-E1569D319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16496"/>
        <c:axId val="770215840"/>
      </c:lineChart>
      <c:catAx>
        <c:axId val="7702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15840"/>
        <c:crosses val="autoZero"/>
        <c:auto val="1"/>
        <c:lblAlgn val="ctr"/>
        <c:lblOffset val="100"/>
        <c:noMultiLvlLbl val="0"/>
      </c:catAx>
      <c:valAx>
        <c:axId val="7702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May 11th,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1.02199074074074E-2</c:v>
                </c:pt>
                <c:pt idx="2">
                  <c:v>1.413773148148148E-2</c:v>
                </c:pt>
                <c:pt idx="3">
                  <c:v>0</c:v>
                </c:pt>
                <c:pt idx="4">
                  <c:v>1.4914021164021157E-2</c:v>
                </c:pt>
                <c:pt idx="5">
                  <c:v>1.5245949074074068E-2</c:v>
                </c:pt>
                <c:pt idx="6">
                  <c:v>1.6372354497354493E-2</c:v>
                </c:pt>
                <c:pt idx="7">
                  <c:v>1.9067460317460323E-2</c:v>
                </c:pt>
                <c:pt idx="8">
                  <c:v>1.5443121693121667E-2</c:v>
                </c:pt>
                <c:pt idx="9">
                  <c:v>2.0628156565656565E-2</c:v>
                </c:pt>
                <c:pt idx="10">
                  <c:v>1.7889660493827175E-2</c:v>
                </c:pt>
                <c:pt idx="11">
                  <c:v>1.8416666666666671E-2</c:v>
                </c:pt>
                <c:pt idx="12">
                  <c:v>1.8005401234567897E-2</c:v>
                </c:pt>
                <c:pt idx="13">
                  <c:v>2.1334325396825431E-2</c:v>
                </c:pt>
                <c:pt idx="14">
                  <c:v>1.9342206790123457E-2</c:v>
                </c:pt>
                <c:pt idx="15">
                  <c:v>1.9262152777777763E-2</c:v>
                </c:pt>
                <c:pt idx="16">
                  <c:v>1.3165509259259189E-2</c:v>
                </c:pt>
                <c:pt idx="17">
                  <c:v>1.5167824074074021E-2</c:v>
                </c:pt>
                <c:pt idx="18">
                  <c:v>1.4768518518518514E-2</c:v>
                </c:pt>
                <c:pt idx="19">
                  <c:v>2.699074074074076E-2</c:v>
                </c:pt>
                <c:pt idx="20">
                  <c:v>1.5063657407407421E-2</c:v>
                </c:pt>
                <c:pt idx="21">
                  <c:v>0</c:v>
                </c:pt>
                <c:pt idx="22">
                  <c:v>2.655478395061724E-2</c:v>
                </c:pt>
                <c:pt idx="23">
                  <c:v>1.8043981481481342E-2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4D60-8356-A8268FCB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33960"/>
        <c:axId val="93752969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11th, 2022'!$S$2:$S$25</c:f>
              <c:numCache>
                <c:formatCode>h:mm;@</c:formatCode>
                <c:ptCount val="24"/>
                <c:pt idx="0">
                  <c:v>1.7620672904403049E-2</c:v>
                </c:pt>
                <c:pt idx="1">
                  <c:v>1.7620672904403049E-2</c:v>
                </c:pt>
                <c:pt idx="2">
                  <c:v>1.7620672904403049E-2</c:v>
                </c:pt>
                <c:pt idx="3">
                  <c:v>1.7620672904403049E-2</c:v>
                </c:pt>
                <c:pt idx="4">
                  <c:v>1.7620672904403049E-2</c:v>
                </c:pt>
                <c:pt idx="5">
                  <c:v>1.7620672904403049E-2</c:v>
                </c:pt>
                <c:pt idx="6">
                  <c:v>1.7620672904403049E-2</c:v>
                </c:pt>
                <c:pt idx="7">
                  <c:v>1.7620672904403049E-2</c:v>
                </c:pt>
                <c:pt idx="8">
                  <c:v>1.7620672904403049E-2</c:v>
                </c:pt>
                <c:pt idx="9">
                  <c:v>1.7620672904403049E-2</c:v>
                </c:pt>
                <c:pt idx="10">
                  <c:v>1.7620672904403049E-2</c:v>
                </c:pt>
                <c:pt idx="11">
                  <c:v>1.7620672904403049E-2</c:v>
                </c:pt>
                <c:pt idx="12">
                  <c:v>1.7620672904403049E-2</c:v>
                </c:pt>
                <c:pt idx="13">
                  <c:v>1.7620672904403049E-2</c:v>
                </c:pt>
                <c:pt idx="14">
                  <c:v>1.7620672904403049E-2</c:v>
                </c:pt>
                <c:pt idx="15">
                  <c:v>1.7620672904403049E-2</c:v>
                </c:pt>
                <c:pt idx="16">
                  <c:v>1.7620672904403049E-2</c:v>
                </c:pt>
                <c:pt idx="17">
                  <c:v>1.7620672904403049E-2</c:v>
                </c:pt>
                <c:pt idx="18">
                  <c:v>1.7620672904403049E-2</c:v>
                </c:pt>
                <c:pt idx="19">
                  <c:v>1.7620672904403049E-2</c:v>
                </c:pt>
                <c:pt idx="20">
                  <c:v>1.7620672904403049E-2</c:v>
                </c:pt>
                <c:pt idx="21">
                  <c:v>1.7620672904403049E-2</c:v>
                </c:pt>
                <c:pt idx="22">
                  <c:v>1.7620672904403049E-2</c:v>
                </c:pt>
                <c:pt idx="23">
                  <c:v>1.7620672904403049E-2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9-4D60-8356-A8268FCB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33960"/>
        <c:axId val="937529696"/>
      </c:lineChart>
      <c:catAx>
        <c:axId val="9375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29696"/>
        <c:crosses val="autoZero"/>
        <c:auto val="1"/>
        <c:lblAlgn val="ctr"/>
        <c:lblOffset val="100"/>
        <c:noMultiLvlLbl val="0"/>
      </c:catAx>
      <c:valAx>
        <c:axId val="9375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12,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6E-BF67-5ADC5728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14832"/>
        <c:axId val="9430151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12th, 2022'!$Q$2:$Q$25</c:f>
              <c:numCache>
                <c:formatCode>General</c:formatCode>
                <c:ptCount val="24"/>
                <c:pt idx="0">
                  <c:v>4.583333333333333</c:v>
                </c:pt>
                <c:pt idx="1">
                  <c:v>4.583333333333333</c:v>
                </c:pt>
                <c:pt idx="2">
                  <c:v>4.583333333333333</c:v>
                </c:pt>
                <c:pt idx="3">
                  <c:v>4.583333333333333</c:v>
                </c:pt>
                <c:pt idx="4">
                  <c:v>4.583333333333333</c:v>
                </c:pt>
                <c:pt idx="5">
                  <c:v>4.583333333333333</c:v>
                </c:pt>
                <c:pt idx="6">
                  <c:v>4.583333333333333</c:v>
                </c:pt>
                <c:pt idx="7">
                  <c:v>4.583333333333333</c:v>
                </c:pt>
                <c:pt idx="8">
                  <c:v>4.583333333333333</c:v>
                </c:pt>
                <c:pt idx="9">
                  <c:v>4.583333333333333</c:v>
                </c:pt>
                <c:pt idx="10">
                  <c:v>4.583333333333333</c:v>
                </c:pt>
                <c:pt idx="11">
                  <c:v>4.583333333333333</c:v>
                </c:pt>
                <c:pt idx="12">
                  <c:v>4.583333333333333</c:v>
                </c:pt>
                <c:pt idx="13">
                  <c:v>4.583333333333333</c:v>
                </c:pt>
                <c:pt idx="14">
                  <c:v>4.583333333333333</c:v>
                </c:pt>
                <c:pt idx="15">
                  <c:v>4.583333333333333</c:v>
                </c:pt>
                <c:pt idx="16">
                  <c:v>4.583333333333333</c:v>
                </c:pt>
                <c:pt idx="17">
                  <c:v>4.583333333333333</c:v>
                </c:pt>
                <c:pt idx="18">
                  <c:v>4.583333333333333</c:v>
                </c:pt>
                <c:pt idx="19">
                  <c:v>4.583333333333333</c:v>
                </c:pt>
                <c:pt idx="20">
                  <c:v>4.583333333333333</c:v>
                </c:pt>
                <c:pt idx="21">
                  <c:v>4.583333333333333</c:v>
                </c:pt>
                <c:pt idx="22">
                  <c:v>4.583333333333333</c:v>
                </c:pt>
                <c:pt idx="23">
                  <c:v>4.583333333333333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1-496E-BF67-5ADC5728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14832"/>
        <c:axId val="943015160"/>
      </c:lineChart>
      <c:catAx>
        <c:axId val="9430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5160"/>
        <c:crosses val="autoZero"/>
        <c:auto val="1"/>
        <c:lblAlgn val="ctr"/>
        <c:lblOffset val="100"/>
        <c:noMultiLvlLbl val="0"/>
      </c:catAx>
      <c:valAx>
        <c:axId val="9430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12, 2022;'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May 12th,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1.1446759259259254E-2</c:v>
                </c:pt>
                <c:pt idx="2">
                  <c:v>1.4633487654320987E-2</c:v>
                </c:pt>
                <c:pt idx="3">
                  <c:v>0</c:v>
                </c:pt>
                <c:pt idx="4">
                  <c:v>1.7518939393939396E-2</c:v>
                </c:pt>
                <c:pt idx="5">
                  <c:v>1.7567129629629641E-2</c:v>
                </c:pt>
                <c:pt idx="6">
                  <c:v>2.0251736111111099E-2</c:v>
                </c:pt>
                <c:pt idx="7">
                  <c:v>1.8880876068376073E-2</c:v>
                </c:pt>
                <c:pt idx="8">
                  <c:v>1.7136574074074061E-2</c:v>
                </c:pt>
                <c:pt idx="9">
                  <c:v>1.7371238425925924E-2</c:v>
                </c:pt>
                <c:pt idx="10">
                  <c:v>1.7765046296296293E-2</c:v>
                </c:pt>
                <c:pt idx="11">
                  <c:v>1.9218749999999996E-2</c:v>
                </c:pt>
                <c:pt idx="12">
                  <c:v>2.3987268518518522E-2</c:v>
                </c:pt>
                <c:pt idx="13">
                  <c:v>2.2123842592592563E-2</c:v>
                </c:pt>
                <c:pt idx="14">
                  <c:v>2.2847222222222185E-2</c:v>
                </c:pt>
                <c:pt idx="15">
                  <c:v>1.5575810185185168E-2</c:v>
                </c:pt>
                <c:pt idx="16">
                  <c:v>1.8009259259259225E-2</c:v>
                </c:pt>
                <c:pt idx="17">
                  <c:v>1.3595679012345782E-2</c:v>
                </c:pt>
                <c:pt idx="18">
                  <c:v>2.5740740740740731E-2</c:v>
                </c:pt>
                <c:pt idx="19">
                  <c:v>1.5995370370370465E-2</c:v>
                </c:pt>
                <c:pt idx="20">
                  <c:v>1.2812500000000004E-2</c:v>
                </c:pt>
                <c:pt idx="21">
                  <c:v>1.4403935185185124E-2</c:v>
                </c:pt>
                <c:pt idx="22">
                  <c:v>1.3657407407407396E-2</c:v>
                </c:pt>
                <c:pt idx="23">
                  <c:v>2.8009259259259345E-2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6-4FB0-A4C5-47730DED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62248"/>
        <c:axId val="5492665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12th, 2022'!$S$2:$S$25</c:f>
              <c:numCache>
                <c:formatCode>h:mm;@</c:formatCode>
                <c:ptCount val="24"/>
                <c:pt idx="0">
                  <c:v>1.8115855984819056E-2</c:v>
                </c:pt>
                <c:pt idx="1">
                  <c:v>1.8115855984819056E-2</c:v>
                </c:pt>
                <c:pt idx="2">
                  <c:v>1.8115855984819056E-2</c:v>
                </c:pt>
                <c:pt idx="3">
                  <c:v>1.8115855984819056E-2</c:v>
                </c:pt>
                <c:pt idx="4">
                  <c:v>1.8115855984819056E-2</c:v>
                </c:pt>
                <c:pt idx="5">
                  <c:v>1.8115855984819056E-2</c:v>
                </c:pt>
                <c:pt idx="6">
                  <c:v>1.8115855984819056E-2</c:v>
                </c:pt>
                <c:pt idx="7">
                  <c:v>1.8115855984819056E-2</c:v>
                </c:pt>
                <c:pt idx="8">
                  <c:v>1.8115855984819056E-2</c:v>
                </c:pt>
                <c:pt idx="9">
                  <c:v>1.8115855984819056E-2</c:v>
                </c:pt>
                <c:pt idx="10">
                  <c:v>1.8115855984819056E-2</c:v>
                </c:pt>
                <c:pt idx="11">
                  <c:v>1.8115855984819056E-2</c:v>
                </c:pt>
                <c:pt idx="12">
                  <c:v>1.8115855984819056E-2</c:v>
                </c:pt>
                <c:pt idx="13">
                  <c:v>1.8115855984819056E-2</c:v>
                </c:pt>
                <c:pt idx="14">
                  <c:v>1.8115855984819056E-2</c:v>
                </c:pt>
                <c:pt idx="15">
                  <c:v>1.8115855984819056E-2</c:v>
                </c:pt>
                <c:pt idx="16">
                  <c:v>1.8115855984819056E-2</c:v>
                </c:pt>
                <c:pt idx="17">
                  <c:v>1.8115855984819056E-2</c:v>
                </c:pt>
                <c:pt idx="18">
                  <c:v>1.8115855984819056E-2</c:v>
                </c:pt>
                <c:pt idx="19">
                  <c:v>1.8115855984819056E-2</c:v>
                </c:pt>
                <c:pt idx="20">
                  <c:v>1.8115855984819056E-2</c:v>
                </c:pt>
                <c:pt idx="21">
                  <c:v>1.8115855984819056E-2</c:v>
                </c:pt>
                <c:pt idx="22">
                  <c:v>1.8115855984819056E-2</c:v>
                </c:pt>
                <c:pt idx="23">
                  <c:v>1.8115855984819056E-2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6-4FB0-A4C5-47730DED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248"/>
        <c:axId val="549266512"/>
      </c:lineChart>
      <c:catAx>
        <c:axId val="54926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6512"/>
        <c:crosses val="autoZero"/>
        <c:auto val="1"/>
        <c:lblAlgn val="ctr"/>
        <c:lblOffset val="100"/>
        <c:noMultiLvlLbl val="0"/>
      </c:catAx>
      <c:valAx>
        <c:axId val="549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12</c:v>
                </c:pt>
                <c:pt idx="10">
                  <c:v>13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AF8-9428-C4F8B2E9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64136"/>
        <c:axId val="17291677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13th, 2022'!$Q$2:$Q$25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AF8-9428-C4F8B2E9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64136"/>
        <c:axId val="1729167744"/>
      </c:lineChart>
      <c:catAx>
        <c:axId val="172916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67744"/>
        <c:crosses val="autoZero"/>
        <c:auto val="1"/>
        <c:lblAlgn val="ctr"/>
        <c:lblOffset val="100"/>
        <c:noMultiLvlLbl val="0"/>
      </c:catAx>
      <c:valAx>
        <c:axId val="1729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23812</xdr:rowOff>
    </xdr:from>
    <xdr:to>
      <xdr:col>6</xdr:col>
      <xdr:colOff>866775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895350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0</xdr:row>
      <xdr:rowOff>0</xdr:rowOff>
    </xdr:from>
    <xdr:to>
      <xdr:col>7</xdr:col>
      <xdr:colOff>1223962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0</xdr:row>
      <xdr:rowOff>0</xdr:rowOff>
    </xdr:from>
    <xdr:to>
      <xdr:col>8</xdr:col>
      <xdr:colOff>23812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1004455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1372466</xdr:colOff>
      <xdr:row>0</xdr:row>
      <xdr:rowOff>0</xdr:rowOff>
    </xdr:from>
    <xdr:to>
      <xdr:col>7</xdr:col>
      <xdr:colOff>21647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207821</xdr:colOff>
      <xdr:row>25</xdr:row>
      <xdr:rowOff>174047</xdr:rowOff>
    </xdr:from>
    <xdr:to>
      <xdr:col>22</xdr:col>
      <xdr:colOff>181842</xdr:colOff>
      <xdr:row>48</xdr:row>
      <xdr:rowOff>8659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E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3.7916666666666665</v>
      </c>
      <c r="R2" s="19">
        <v>0</v>
      </c>
      <c r="S2" s="18">
        <f>AVERAGEIF($R$2:$R$25, "&lt;&gt; 0")</f>
        <v>2.1796490629079918E-2</v>
      </c>
    </row>
    <row r="3" spans="1:19" x14ac:dyDescent="0.25">
      <c r="A3" s="3" t="s">
        <v>369</v>
      </c>
      <c r="B3" s="9" t="s">
        <v>370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3.7916666666666665</v>
      </c>
      <c r="R3" s="19">
        <v>0</v>
      </c>
      <c r="S3" s="18">
        <f t="shared" ref="S3:S25" si="1">AVERAGEIF($R$2:$R$25, "&lt;&gt; 0")</f>
        <v>2.1796490629079918E-2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3.7916666666666665</v>
      </c>
      <c r="R4" s="19">
        <v>0</v>
      </c>
      <c r="S4" s="18">
        <f t="shared" si="1"/>
        <v>2.1796490629079918E-2</v>
      </c>
    </row>
    <row r="5" spans="1:19" x14ac:dyDescent="0.25">
      <c r="A5" s="11"/>
      <c r="B5" s="12"/>
      <c r="C5" s="12"/>
      <c r="D5" s="12"/>
      <c r="E5" s="12"/>
      <c r="F5" s="12"/>
      <c r="G5" s="9" t="s">
        <v>440</v>
      </c>
      <c r="H5" s="9" t="s">
        <v>24</v>
      </c>
      <c r="I5" s="3" t="s">
        <v>441</v>
      </c>
      <c r="J5" s="13" t="s">
        <v>442</v>
      </c>
      <c r="K5" s="14" t="s">
        <v>443</v>
      </c>
      <c r="L5" s="18">
        <f t="shared" ref="L5:L66" si="2">K5-J5</f>
        <v>2.9768518518518583E-2</v>
      </c>
      <c r="M5">
        <f t="shared" ref="M5:M66" si="3">HOUR(J5)</f>
        <v>17</v>
      </c>
      <c r="O5">
        <v>3</v>
      </c>
      <c r="P5">
        <f>COUNTIF(M:M,"3")</f>
        <v>1</v>
      </c>
      <c r="Q5">
        <f t="shared" si="0"/>
        <v>3.7916666666666665</v>
      </c>
      <c r="R5" s="19">
        <f t="shared" ref="R5:R25" si="4">AVERAGEIF(M:M,O5,L:L)</f>
        <v>1.0173611111111092E-2</v>
      </c>
      <c r="S5" s="18">
        <f t="shared" si="1"/>
        <v>2.1796490629079918E-2</v>
      </c>
    </row>
    <row r="6" spans="1:19" x14ac:dyDescent="0.25">
      <c r="A6" s="11"/>
      <c r="B6" s="12"/>
      <c r="C6" s="12"/>
      <c r="D6" s="12"/>
      <c r="E6" s="12"/>
      <c r="F6" s="12"/>
      <c r="G6" s="9" t="s">
        <v>444</v>
      </c>
      <c r="H6" s="9" t="s">
        <v>24</v>
      </c>
      <c r="I6" s="3" t="s">
        <v>441</v>
      </c>
      <c r="J6" s="13" t="s">
        <v>445</v>
      </c>
      <c r="K6" s="14" t="s">
        <v>446</v>
      </c>
      <c r="L6" s="18">
        <f t="shared" si="2"/>
        <v>1.4201388888888888E-2</v>
      </c>
      <c r="M6">
        <f t="shared" si="3"/>
        <v>19</v>
      </c>
      <c r="O6">
        <v>4</v>
      </c>
      <c r="P6">
        <f>COUNTIF(M:M,"4")</f>
        <v>3</v>
      </c>
      <c r="Q6">
        <f t="shared" si="0"/>
        <v>3.7916666666666665</v>
      </c>
      <c r="R6" s="19">
        <f t="shared" si="4"/>
        <v>1.5000000000000013E-2</v>
      </c>
      <c r="S6" s="18">
        <f t="shared" si="1"/>
        <v>2.1796490629079918E-2</v>
      </c>
    </row>
    <row r="7" spans="1:19" x14ac:dyDescent="0.25">
      <c r="A7" s="11"/>
      <c r="B7" s="12"/>
      <c r="C7" s="12"/>
      <c r="D7" s="12"/>
      <c r="E7" s="12"/>
      <c r="F7" s="12"/>
      <c r="G7" s="9" t="s">
        <v>447</v>
      </c>
      <c r="H7" s="9" t="s">
        <v>24</v>
      </c>
      <c r="I7" s="3" t="s">
        <v>441</v>
      </c>
      <c r="J7" s="13" t="s">
        <v>448</v>
      </c>
      <c r="K7" s="14" t="s">
        <v>449</v>
      </c>
      <c r="L7" s="18">
        <f t="shared" si="2"/>
        <v>1.3807870370370345E-2</v>
      </c>
      <c r="M7">
        <f t="shared" si="3"/>
        <v>21</v>
      </c>
      <c r="O7">
        <v>5</v>
      </c>
      <c r="P7">
        <f>COUNTIF(M:M,"5")</f>
        <v>5</v>
      </c>
      <c r="Q7">
        <f t="shared" si="0"/>
        <v>3.7916666666666665</v>
      </c>
      <c r="R7" s="19">
        <f t="shared" si="4"/>
        <v>2.1326388888888898E-2</v>
      </c>
      <c r="S7" s="18">
        <f t="shared" si="1"/>
        <v>2.1796490629079918E-2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6</v>
      </c>
      <c r="Q8">
        <f t="shared" si="0"/>
        <v>3.7916666666666665</v>
      </c>
      <c r="R8" s="19">
        <f t="shared" si="4"/>
        <v>1.9506172839506185E-2</v>
      </c>
      <c r="S8" s="18">
        <f t="shared" si="1"/>
        <v>2.1796490629079918E-2</v>
      </c>
    </row>
    <row r="9" spans="1:19" x14ac:dyDescent="0.25">
      <c r="A9" s="11"/>
      <c r="B9" s="12"/>
      <c r="C9" s="12"/>
      <c r="D9" s="12"/>
      <c r="E9" s="12"/>
      <c r="F9" s="12"/>
      <c r="G9" s="9" t="s">
        <v>450</v>
      </c>
      <c r="H9" s="9" t="s">
        <v>24</v>
      </c>
      <c r="I9" s="3" t="s">
        <v>441</v>
      </c>
      <c r="J9" s="13" t="s">
        <v>451</v>
      </c>
      <c r="K9" s="14" t="s">
        <v>452</v>
      </c>
      <c r="L9" s="18">
        <f t="shared" si="2"/>
        <v>1.9884259259259268E-2</v>
      </c>
      <c r="M9">
        <f t="shared" si="3"/>
        <v>5</v>
      </c>
      <c r="O9">
        <v>7</v>
      </c>
      <c r="P9">
        <f>COUNTIF(M:M,"7")</f>
        <v>6</v>
      </c>
      <c r="Q9">
        <f t="shared" si="0"/>
        <v>3.7916666666666665</v>
      </c>
      <c r="R9" s="19">
        <f t="shared" si="4"/>
        <v>1.7285879629629641E-2</v>
      </c>
      <c r="S9" s="18">
        <f t="shared" si="1"/>
        <v>2.1796490629079918E-2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453</v>
      </c>
      <c r="H10" s="9" t="s">
        <v>24</v>
      </c>
      <c r="I10" s="3" t="s">
        <v>441</v>
      </c>
      <c r="J10" s="13" t="s">
        <v>454</v>
      </c>
      <c r="K10" s="14" t="s">
        <v>455</v>
      </c>
      <c r="L10" s="18">
        <f t="shared" si="2"/>
        <v>2.2916666666666641E-2</v>
      </c>
      <c r="M10">
        <f t="shared" si="3"/>
        <v>9</v>
      </c>
      <c r="O10">
        <v>8</v>
      </c>
      <c r="P10">
        <f>COUNTIF(M:M,"8")</f>
        <v>8</v>
      </c>
      <c r="Q10">
        <f t="shared" si="0"/>
        <v>3.7916666666666665</v>
      </c>
      <c r="R10" s="19">
        <f t="shared" si="4"/>
        <v>2.0963541666666648E-2</v>
      </c>
      <c r="S10" s="18">
        <f t="shared" si="1"/>
        <v>2.1796490629079918E-2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456</v>
      </c>
      <c r="H11" s="9" t="s">
        <v>17</v>
      </c>
      <c r="I11" s="3" t="s">
        <v>441</v>
      </c>
      <c r="J11" s="13" t="s">
        <v>457</v>
      </c>
      <c r="K11" s="14" t="s">
        <v>458</v>
      </c>
      <c r="L11" s="18">
        <f t="shared" si="2"/>
        <v>2.2777777777777786E-2</v>
      </c>
      <c r="M11">
        <f t="shared" si="3"/>
        <v>12</v>
      </c>
      <c r="O11">
        <v>9</v>
      </c>
      <c r="P11">
        <f>COUNTIF(M:M,"9")</f>
        <v>3</v>
      </c>
      <c r="Q11">
        <f t="shared" si="0"/>
        <v>3.7916666666666665</v>
      </c>
      <c r="R11" s="19">
        <f t="shared" si="4"/>
        <v>2.4760802469135774E-2</v>
      </c>
      <c r="S11" s="18">
        <f t="shared" si="1"/>
        <v>2.1796490629079918E-2</v>
      </c>
    </row>
    <row r="12" spans="1:19" x14ac:dyDescent="0.25">
      <c r="A12" s="11"/>
      <c r="B12" s="12"/>
      <c r="C12" s="9" t="s">
        <v>59</v>
      </c>
      <c r="D12" s="9" t="s">
        <v>60</v>
      </c>
      <c r="E12" s="9" t="s">
        <v>60</v>
      </c>
      <c r="F12" s="9" t="s">
        <v>15</v>
      </c>
      <c r="G12" s="9" t="s">
        <v>459</v>
      </c>
      <c r="H12" s="9" t="s">
        <v>24</v>
      </c>
      <c r="I12" s="3" t="s">
        <v>441</v>
      </c>
      <c r="J12" s="13" t="s">
        <v>460</v>
      </c>
      <c r="K12" s="14" t="s">
        <v>461</v>
      </c>
      <c r="L12" s="18">
        <f t="shared" si="2"/>
        <v>3.2951388888888933E-2</v>
      </c>
      <c r="M12">
        <f t="shared" si="3"/>
        <v>18</v>
      </c>
      <c r="O12">
        <v>10</v>
      </c>
      <c r="P12">
        <f>COUNTIF(M:M,"10")</f>
        <v>7</v>
      </c>
      <c r="Q12">
        <f t="shared" si="0"/>
        <v>3.7916666666666665</v>
      </c>
      <c r="R12" s="19">
        <f t="shared" si="4"/>
        <v>3.5590277777777783E-2</v>
      </c>
      <c r="S12" s="18">
        <f t="shared" si="1"/>
        <v>2.1796490629079918E-2</v>
      </c>
    </row>
    <row r="13" spans="1:19" x14ac:dyDescent="0.25">
      <c r="A13" s="11"/>
      <c r="B13" s="12"/>
      <c r="C13" s="9" t="s">
        <v>302</v>
      </c>
      <c r="D13" s="9" t="s">
        <v>303</v>
      </c>
      <c r="E13" s="9" t="s">
        <v>304</v>
      </c>
      <c r="F13" s="9" t="s">
        <v>15</v>
      </c>
      <c r="G13" s="9" t="s">
        <v>462</v>
      </c>
      <c r="H13" s="9" t="s">
        <v>17</v>
      </c>
      <c r="I13" s="3" t="s">
        <v>441</v>
      </c>
      <c r="J13" s="13" t="s">
        <v>463</v>
      </c>
      <c r="K13" s="14" t="s">
        <v>464</v>
      </c>
      <c r="L13" s="18">
        <f t="shared" si="2"/>
        <v>1.1516203703703765E-2</v>
      </c>
      <c r="M13">
        <f t="shared" si="3"/>
        <v>18</v>
      </c>
      <c r="O13">
        <v>11</v>
      </c>
      <c r="P13">
        <f>COUNTIF(M:M,"11")</f>
        <v>3</v>
      </c>
      <c r="Q13">
        <f t="shared" si="0"/>
        <v>3.7916666666666665</v>
      </c>
      <c r="R13" s="19">
        <f t="shared" si="4"/>
        <v>3.2831790123456793E-2</v>
      </c>
      <c r="S13" s="18">
        <f t="shared" si="1"/>
        <v>2.1796490629079918E-2</v>
      </c>
    </row>
    <row r="14" spans="1:19" x14ac:dyDescent="0.25">
      <c r="A14" s="3" t="s">
        <v>10</v>
      </c>
      <c r="B14" s="9" t="s">
        <v>11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11</v>
      </c>
      <c r="Q14">
        <f t="shared" si="0"/>
        <v>3.7916666666666665</v>
      </c>
      <c r="R14" s="19">
        <f t="shared" si="4"/>
        <v>2.7610479797979804E-2</v>
      </c>
      <c r="S14" s="18">
        <f t="shared" si="1"/>
        <v>2.1796490629079918E-2</v>
      </c>
    </row>
    <row r="15" spans="1:19" x14ac:dyDescent="0.25">
      <c r="A15" s="11"/>
      <c r="B15" s="12"/>
      <c r="C15" s="9" t="s">
        <v>13</v>
      </c>
      <c r="D15" s="9" t="s">
        <v>14</v>
      </c>
      <c r="E15" s="9" t="s">
        <v>14</v>
      </c>
      <c r="F15" s="9" t="s">
        <v>15</v>
      </c>
      <c r="G15" s="9" t="s">
        <v>465</v>
      </c>
      <c r="H15" s="9" t="s">
        <v>17</v>
      </c>
      <c r="I15" s="3" t="s">
        <v>441</v>
      </c>
      <c r="J15" s="13" t="s">
        <v>466</v>
      </c>
      <c r="K15" s="14" t="s">
        <v>467</v>
      </c>
      <c r="L15" s="18">
        <f t="shared" si="2"/>
        <v>2.3101851851851873E-2</v>
      </c>
      <c r="M15">
        <f t="shared" si="3"/>
        <v>7</v>
      </c>
      <c r="O15">
        <v>13</v>
      </c>
      <c r="P15">
        <f>COUNTIF(M:M,"13")</f>
        <v>7</v>
      </c>
      <c r="Q15">
        <f t="shared" si="0"/>
        <v>3.7916666666666665</v>
      </c>
      <c r="R15" s="19">
        <f t="shared" si="4"/>
        <v>4.044146825396825E-2</v>
      </c>
      <c r="S15" s="18">
        <f t="shared" si="1"/>
        <v>2.1796490629079918E-2</v>
      </c>
    </row>
    <row r="16" spans="1:19" x14ac:dyDescent="0.25">
      <c r="A16" s="11"/>
      <c r="B16" s="12"/>
      <c r="C16" s="9" t="s">
        <v>21</v>
      </c>
      <c r="D16" s="9" t="s">
        <v>22</v>
      </c>
      <c r="E16" s="9" t="s">
        <v>22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3.7916666666666665</v>
      </c>
      <c r="R16" s="19">
        <f t="shared" si="4"/>
        <v>3.3295304232804246E-2</v>
      </c>
      <c r="S16" s="18">
        <f t="shared" si="1"/>
        <v>2.1796490629079918E-2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468</v>
      </c>
      <c r="H17" s="9" t="s">
        <v>24</v>
      </c>
      <c r="I17" s="3" t="s">
        <v>441</v>
      </c>
      <c r="J17" s="13" t="s">
        <v>469</v>
      </c>
      <c r="K17" s="14" t="s">
        <v>470</v>
      </c>
      <c r="L17" s="18">
        <f t="shared" si="2"/>
        <v>2.025462962962965E-2</v>
      </c>
      <c r="M17">
        <f t="shared" si="3"/>
        <v>8</v>
      </c>
      <c r="O17">
        <v>15</v>
      </c>
      <c r="P17">
        <f>COUNTIF(M:M,"15")</f>
        <v>2</v>
      </c>
      <c r="Q17">
        <f t="shared" si="0"/>
        <v>3.7916666666666665</v>
      </c>
      <c r="R17" s="19">
        <f t="shared" si="4"/>
        <v>2.0283564814814858E-2</v>
      </c>
      <c r="S17" s="18">
        <f t="shared" si="1"/>
        <v>2.1796490629079918E-2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471</v>
      </c>
      <c r="H18" s="9" t="s">
        <v>24</v>
      </c>
      <c r="I18" s="3" t="s">
        <v>441</v>
      </c>
      <c r="J18" s="13" t="s">
        <v>472</v>
      </c>
      <c r="K18" s="14" t="s">
        <v>473</v>
      </c>
      <c r="L18" s="18">
        <f t="shared" si="2"/>
        <v>3.1238425925925961E-2</v>
      </c>
      <c r="M18">
        <f t="shared" si="3"/>
        <v>10</v>
      </c>
      <c r="O18">
        <v>16</v>
      </c>
      <c r="P18">
        <f>COUNTIF(M:M,"16")</f>
        <v>1</v>
      </c>
      <c r="Q18">
        <f t="shared" si="0"/>
        <v>3.7916666666666665</v>
      </c>
      <c r="R18" s="19">
        <f t="shared" si="4"/>
        <v>1.5543981481481506E-2</v>
      </c>
      <c r="S18" s="18">
        <f t="shared" si="1"/>
        <v>2.1796490629079918E-2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474</v>
      </c>
      <c r="H19" s="9" t="s">
        <v>17</v>
      </c>
      <c r="I19" s="3" t="s">
        <v>441</v>
      </c>
      <c r="J19" s="13" t="s">
        <v>475</v>
      </c>
      <c r="K19" s="14" t="s">
        <v>476</v>
      </c>
      <c r="L19" s="18">
        <f t="shared" si="2"/>
        <v>2.6921296296296249E-2</v>
      </c>
      <c r="M19">
        <f t="shared" si="3"/>
        <v>14</v>
      </c>
      <c r="O19">
        <v>17</v>
      </c>
      <c r="P19">
        <f>COUNTIF(M:M,"17")</f>
        <v>5</v>
      </c>
      <c r="Q19">
        <f t="shared" si="0"/>
        <v>3.7916666666666665</v>
      </c>
      <c r="R19" s="19">
        <f t="shared" si="4"/>
        <v>2.0298611111111087E-2</v>
      </c>
      <c r="S19" s="18">
        <f t="shared" si="1"/>
        <v>2.1796490629079918E-2</v>
      </c>
    </row>
    <row r="20" spans="1:19" x14ac:dyDescent="0.25">
      <c r="A20" s="11"/>
      <c r="B20" s="12"/>
      <c r="C20" s="9" t="s">
        <v>33</v>
      </c>
      <c r="D20" s="9" t="s">
        <v>34</v>
      </c>
      <c r="E20" s="9" t="s">
        <v>34</v>
      </c>
      <c r="F20" s="9" t="s">
        <v>15</v>
      </c>
      <c r="G20" s="9" t="s">
        <v>477</v>
      </c>
      <c r="H20" s="9" t="s">
        <v>24</v>
      </c>
      <c r="I20" s="3" t="s">
        <v>441</v>
      </c>
      <c r="J20" s="13" t="s">
        <v>478</v>
      </c>
      <c r="K20" s="14" t="s">
        <v>479</v>
      </c>
      <c r="L20" s="18">
        <f t="shared" si="2"/>
        <v>1.7280092592592611E-2</v>
      </c>
      <c r="M20">
        <f t="shared" si="3"/>
        <v>8</v>
      </c>
      <c r="O20">
        <v>18</v>
      </c>
      <c r="P20">
        <f>COUNTIF(M:M,"18")</f>
        <v>3</v>
      </c>
      <c r="Q20">
        <f t="shared" si="0"/>
        <v>3.7916666666666665</v>
      </c>
      <c r="R20" s="19">
        <f t="shared" si="4"/>
        <v>2.0162037037037117E-2</v>
      </c>
      <c r="S20" s="18">
        <f t="shared" si="1"/>
        <v>2.1796490629079918E-2</v>
      </c>
    </row>
    <row r="21" spans="1:19" x14ac:dyDescent="0.25">
      <c r="A21" s="11"/>
      <c r="B21" s="12"/>
      <c r="C21" s="9" t="s">
        <v>480</v>
      </c>
      <c r="D21" s="9" t="s">
        <v>481</v>
      </c>
      <c r="E21" s="9" t="s">
        <v>481</v>
      </c>
      <c r="F21" s="9" t="s">
        <v>15</v>
      </c>
      <c r="G21" s="9" t="s">
        <v>482</v>
      </c>
      <c r="H21" s="9" t="s">
        <v>17</v>
      </c>
      <c r="I21" s="3" t="s">
        <v>441</v>
      </c>
      <c r="J21" s="13" t="s">
        <v>483</v>
      </c>
      <c r="K21" s="14" t="s">
        <v>484</v>
      </c>
      <c r="L21" s="18">
        <f t="shared" si="2"/>
        <v>2.0949074074074037E-2</v>
      </c>
      <c r="M21">
        <f t="shared" si="3"/>
        <v>8</v>
      </c>
      <c r="O21">
        <v>19</v>
      </c>
      <c r="P21">
        <f>COUNTIF(M:M,"19")</f>
        <v>3</v>
      </c>
      <c r="Q21">
        <f t="shared" si="0"/>
        <v>3.7916666666666665</v>
      </c>
      <c r="R21" s="19">
        <f t="shared" si="4"/>
        <v>1.5794753086419682E-2</v>
      </c>
      <c r="S21" s="18">
        <f t="shared" si="1"/>
        <v>2.1796490629079918E-2</v>
      </c>
    </row>
    <row r="22" spans="1:19" x14ac:dyDescent="0.25">
      <c r="A22" s="11"/>
      <c r="B22" s="12"/>
      <c r="C22" s="9" t="s">
        <v>46</v>
      </c>
      <c r="D22" s="9" t="s">
        <v>47</v>
      </c>
      <c r="E22" s="9" t="s">
        <v>47</v>
      </c>
      <c r="F22" s="9" t="s">
        <v>15</v>
      </c>
      <c r="G22" s="9" t="s">
        <v>485</v>
      </c>
      <c r="H22" s="9" t="s">
        <v>17</v>
      </c>
      <c r="I22" s="3" t="s">
        <v>441</v>
      </c>
      <c r="J22" s="13" t="s">
        <v>486</v>
      </c>
      <c r="K22" s="14" t="s">
        <v>487</v>
      </c>
      <c r="L22" s="18">
        <f t="shared" si="2"/>
        <v>1.6157407407407454E-2</v>
      </c>
      <c r="M22">
        <f t="shared" si="3"/>
        <v>7</v>
      </c>
      <c r="O22">
        <v>20</v>
      </c>
      <c r="P22">
        <f>COUNTIF(M:M,"20")</f>
        <v>2</v>
      </c>
      <c r="Q22">
        <f t="shared" si="0"/>
        <v>3.7916666666666665</v>
      </c>
      <c r="R22" s="19">
        <f t="shared" si="4"/>
        <v>1.7743055555555498E-2</v>
      </c>
      <c r="S22" s="18">
        <f t="shared" si="1"/>
        <v>2.1796490629079918E-2</v>
      </c>
    </row>
    <row r="23" spans="1:19" x14ac:dyDescent="0.25">
      <c r="A23" s="11"/>
      <c r="B23" s="12"/>
      <c r="C23" s="9" t="s">
        <v>59</v>
      </c>
      <c r="D23" s="9" t="s">
        <v>60</v>
      </c>
      <c r="E23" s="9" t="s">
        <v>60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3.7916666666666665</v>
      </c>
      <c r="R23" s="19">
        <f t="shared" si="4"/>
        <v>1.2854938271604924E-2</v>
      </c>
      <c r="S23" s="18">
        <f t="shared" si="1"/>
        <v>2.1796490629079918E-2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488</v>
      </c>
      <c r="H24" s="9" t="s">
        <v>24</v>
      </c>
      <c r="I24" s="3" t="s">
        <v>441</v>
      </c>
      <c r="J24" s="13" t="s">
        <v>489</v>
      </c>
      <c r="K24" s="14" t="s">
        <v>490</v>
      </c>
      <c r="L24" s="18">
        <f t="shared" si="2"/>
        <v>1.7118055555555456E-2</v>
      </c>
      <c r="M24">
        <f t="shared" si="3"/>
        <v>17</v>
      </c>
      <c r="O24">
        <v>22</v>
      </c>
      <c r="P24">
        <f>COUNTIF(M:M,"22")</f>
        <v>2</v>
      </c>
      <c r="Q24">
        <f t="shared" si="0"/>
        <v>3.7916666666666665</v>
      </c>
      <c r="R24" s="19">
        <f t="shared" si="4"/>
        <v>1.4554398148148073E-2</v>
      </c>
      <c r="S24" s="18">
        <f t="shared" si="1"/>
        <v>2.1796490629079918E-2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491</v>
      </c>
      <c r="H25" s="9" t="s">
        <v>17</v>
      </c>
      <c r="I25" s="3" t="s">
        <v>441</v>
      </c>
      <c r="J25" s="13" t="s">
        <v>492</v>
      </c>
      <c r="K25" s="14" t="s">
        <v>493</v>
      </c>
      <c r="L25" s="18">
        <f t="shared" si="2"/>
        <v>2.0185185185185195E-2</v>
      </c>
      <c r="M25">
        <f t="shared" si="3"/>
        <v>20</v>
      </c>
      <c r="O25">
        <v>23</v>
      </c>
      <c r="P25">
        <f>COUNTIF(M:M,"23")</f>
        <v>3</v>
      </c>
      <c r="Q25">
        <f t="shared" si="0"/>
        <v>3.7916666666666665</v>
      </c>
      <c r="R25" s="19">
        <f t="shared" si="4"/>
        <v>2.1705246913580261E-2</v>
      </c>
      <c r="S25" s="18">
        <f t="shared" si="1"/>
        <v>2.1796490629079918E-2</v>
      </c>
    </row>
    <row r="26" spans="1:19" x14ac:dyDescent="0.25">
      <c r="A26" s="11"/>
      <c r="B26" s="12"/>
      <c r="C26" s="9" t="s">
        <v>406</v>
      </c>
      <c r="D26" s="9" t="s">
        <v>407</v>
      </c>
      <c r="E26" s="9" t="s">
        <v>407</v>
      </c>
      <c r="F26" s="9" t="s">
        <v>15</v>
      </c>
      <c r="G26" s="9" t="s">
        <v>494</v>
      </c>
      <c r="H26" s="9" t="s">
        <v>17</v>
      </c>
      <c r="I26" s="3" t="s">
        <v>441</v>
      </c>
      <c r="J26" s="13" t="s">
        <v>495</v>
      </c>
      <c r="K26" s="14" t="s">
        <v>496</v>
      </c>
      <c r="L26" s="18">
        <f t="shared" si="2"/>
        <v>1.9282407407407443E-2</v>
      </c>
      <c r="M26">
        <f t="shared" si="3"/>
        <v>6</v>
      </c>
    </row>
    <row r="27" spans="1:19" x14ac:dyDescent="0.25">
      <c r="A27" s="3" t="s">
        <v>72</v>
      </c>
      <c r="B27" s="9" t="s">
        <v>73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  <c r="O27" t="s">
        <v>1676</v>
      </c>
      <c r="P27">
        <f>SUM(P2:P25)</f>
        <v>91</v>
      </c>
    </row>
    <row r="28" spans="1:19" x14ac:dyDescent="0.25">
      <c r="A28" s="11"/>
      <c r="B28" s="12"/>
      <c r="C28" s="9" t="s">
        <v>74</v>
      </c>
      <c r="D28" s="9" t="s">
        <v>75</v>
      </c>
      <c r="E28" s="10" t="s">
        <v>12</v>
      </c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9" t="s">
        <v>75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497</v>
      </c>
      <c r="H30" s="9" t="s">
        <v>77</v>
      </c>
      <c r="I30" s="3" t="s">
        <v>441</v>
      </c>
      <c r="J30" s="13" t="s">
        <v>498</v>
      </c>
      <c r="K30" s="14" t="s">
        <v>499</v>
      </c>
      <c r="L30" s="18">
        <f t="shared" si="2"/>
        <v>1.8287037037037046E-2</v>
      </c>
      <c r="M30">
        <f t="shared" si="3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500</v>
      </c>
      <c r="H31" s="9" t="s">
        <v>77</v>
      </c>
      <c r="I31" s="3" t="s">
        <v>441</v>
      </c>
      <c r="J31" s="13" t="s">
        <v>501</v>
      </c>
      <c r="K31" s="14" t="s">
        <v>502</v>
      </c>
      <c r="L31" s="18">
        <f t="shared" si="2"/>
        <v>2.2546296296296231E-2</v>
      </c>
      <c r="M31">
        <f t="shared" si="3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503</v>
      </c>
      <c r="H32" s="9" t="s">
        <v>77</v>
      </c>
      <c r="I32" s="3" t="s">
        <v>441</v>
      </c>
      <c r="J32" s="13" t="s">
        <v>504</v>
      </c>
      <c r="K32" s="14" t="s">
        <v>505</v>
      </c>
      <c r="L32" s="18">
        <f t="shared" si="2"/>
        <v>1.7129629629629606E-2</v>
      </c>
      <c r="M32">
        <f t="shared" si="3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506</v>
      </c>
      <c r="H33" s="9" t="s">
        <v>77</v>
      </c>
      <c r="I33" s="3" t="s">
        <v>441</v>
      </c>
      <c r="J33" s="13" t="s">
        <v>507</v>
      </c>
      <c r="K33" s="14" t="s">
        <v>508</v>
      </c>
      <c r="L33" s="18">
        <f t="shared" si="2"/>
        <v>1.7615740740740793E-2</v>
      </c>
      <c r="M33">
        <f t="shared" si="3"/>
        <v>17</v>
      </c>
    </row>
    <row r="34" spans="1:13" x14ac:dyDescent="0.25">
      <c r="A34" s="11"/>
      <c r="B34" s="12"/>
      <c r="C34" s="12"/>
      <c r="D34" s="12"/>
      <c r="E34" s="12"/>
      <c r="F34" s="12"/>
      <c r="G34" s="9" t="s">
        <v>509</v>
      </c>
      <c r="H34" s="9" t="s">
        <v>77</v>
      </c>
      <c r="I34" s="3" t="s">
        <v>441</v>
      </c>
      <c r="J34" s="13" t="s">
        <v>510</v>
      </c>
      <c r="K34" s="14" t="s">
        <v>511</v>
      </c>
      <c r="L34" s="18">
        <f t="shared" si="2"/>
        <v>1.5300925925925801E-2</v>
      </c>
      <c r="M34">
        <f t="shared" si="3"/>
        <v>20</v>
      </c>
    </row>
    <row r="35" spans="1:13" x14ac:dyDescent="0.25">
      <c r="A35" s="11"/>
      <c r="B35" s="12"/>
      <c r="C35" s="12"/>
      <c r="D35" s="12"/>
      <c r="E35" s="12"/>
      <c r="F35" s="12"/>
      <c r="G35" s="9" t="s">
        <v>512</v>
      </c>
      <c r="H35" s="9" t="s">
        <v>77</v>
      </c>
      <c r="I35" s="3" t="s">
        <v>441</v>
      </c>
      <c r="J35" s="13" t="s">
        <v>513</v>
      </c>
      <c r="K35" s="17" t="s">
        <v>1358</v>
      </c>
      <c r="L35" s="18">
        <f t="shared" si="2"/>
        <v>3.530092592592593E-2</v>
      </c>
      <c r="M35">
        <f t="shared" si="3"/>
        <v>23</v>
      </c>
    </row>
    <row r="36" spans="1:13" x14ac:dyDescent="0.25">
      <c r="A36" s="11"/>
      <c r="B36" s="12"/>
      <c r="C36" s="12"/>
      <c r="D36" s="12"/>
      <c r="E36" s="9" t="s">
        <v>98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514</v>
      </c>
      <c r="H37" s="9" t="s">
        <v>100</v>
      </c>
      <c r="I37" s="3" t="s">
        <v>441</v>
      </c>
      <c r="J37" s="13" t="s">
        <v>515</v>
      </c>
      <c r="K37" s="14" t="s">
        <v>516</v>
      </c>
      <c r="L37" s="18">
        <f t="shared" si="2"/>
        <v>1.9444444444444431E-2</v>
      </c>
      <c r="M37">
        <f t="shared" si="3"/>
        <v>6</v>
      </c>
    </row>
    <row r="38" spans="1:13" x14ac:dyDescent="0.25">
      <c r="A38" s="11"/>
      <c r="B38" s="12"/>
      <c r="C38" s="12"/>
      <c r="D38" s="12"/>
      <c r="E38" s="12"/>
      <c r="F38" s="12"/>
      <c r="G38" s="9" t="s">
        <v>517</v>
      </c>
      <c r="H38" s="9" t="s">
        <v>100</v>
      </c>
      <c r="I38" s="3" t="s">
        <v>441</v>
      </c>
      <c r="J38" s="13" t="s">
        <v>518</v>
      </c>
      <c r="K38" s="14" t="s">
        <v>519</v>
      </c>
      <c r="L38" s="18">
        <f t="shared" si="2"/>
        <v>1.6944444444444429E-2</v>
      </c>
      <c r="M38">
        <f t="shared" si="3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520</v>
      </c>
      <c r="H39" s="9" t="s">
        <v>100</v>
      </c>
      <c r="I39" s="3" t="s">
        <v>441</v>
      </c>
      <c r="J39" s="13" t="s">
        <v>521</v>
      </c>
      <c r="K39" s="14" t="s">
        <v>522</v>
      </c>
      <c r="L39" s="18">
        <f t="shared" si="2"/>
        <v>1.4201388888888777E-2</v>
      </c>
      <c r="M39">
        <f t="shared" si="3"/>
        <v>22</v>
      </c>
    </row>
    <row r="40" spans="1:13" x14ac:dyDescent="0.25">
      <c r="A40" s="11"/>
      <c r="B40" s="12"/>
      <c r="C40" s="9" t="s">
        <v>115</v>
      </c>
      <c r="D40" s="9" t="s">
        <v>116</v>
      </c>
      <c r="E40" s="9" t="s">
        <v>116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523</v>
      </c>
      <c r="H41" s="9" t="s">
        <v>77</v>
      </c>
      <c r="I41" s="3" t="s">
        <v>441</v>
      </c>
      <c r="J41" s="13" t="s">
        <v>524</v>
      </c>
      <c r="K41" s="14" t="s">
        <v>525</v>
      </c>
      <c r="L41" s="18">
        <f t="shared" si="2"/>
        <v>1.5254629629629646E-2</v>
      </c>
      <c r="M41">
        <f t="shared" si="3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526</v>
      </c>
      <c r="H42" s="9" t="s">
        <v>77</v>
      </c>
      <c r="I42" s="3" t="s">
        <v>441</v>
      </c>
      <c r="J42" s="13" t="s">
        <v>527</v>
      </c>
      <c r="K42" s="14" t="s">
        <v>528</v>
      </c>
      <c r="L42" s="18">
        <f t="shared" si="2"/>
        <v>2.0231481481481461E-2</v>
      </c>
      <c r="M42">
        <f t="shared" si="3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529</v>
      </c>
      <c r="H43" s="9" t="s">
        <v>77</v>
      </c>
      <c r="I43" s="3" t="s">
        <v>441</v>
      </c>
      <c r="J43" s="13" t="s">
        <v>530</v>
      </c>
      <c r="K43" s="14" t="s">
        <v>531</v>
      </c>
      <c r="L43" s="18">
        <f t="shared" si="2"/>
        <v>1.8159722222222174E-2</v>
      </c>
      <c r="M43">
        <f t="shared" si="3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532</v>
      </c>
      <c r="H44" s="9" t="s">
        <v>77</v>
      </c>
      <c r="I44" s="3" t="s">
        <v>441</v>
      </c>
      <c r="J44" s="13" t="s">
        <v>533</v>
      </c>
      <c r="K44" s="14" t="s">
        <v>534</v>
      </c>
      <c r="L44" s="18">
        <f t="shared" si="2"/>
        <v>1.7118055555555567E-2</v>
      </c>
      <c r="M44">
        <f t="shared" si="3"/>
        <v>14</v>
      </c>
    </row>
    <row r="45" spans="1:13" x14ac:dyDescent="0.25">
      <c r="A45" s="11"/>
      <c r="B45" s="12"/>
      <c r="C45" s="9" t="s">
        <v>46</v>
      </c>
      <c r="D45" s="9" t="s">
        <v>47</v>
      </c>
      <c r="E45" s="9" t="s">
        <v>131</v>
      </c>
      <c r="F45" s="9" t="s">
        <v>15</v>
      </c>
      <c r="G45" s="9" t="s">
        <v>535</v>
      </c>
      <c r="H45" s="9" t="s">
        <v>77</v>
      </c>
      <c r="I45" s="3" t="s">
        <v>441</v>
      </c>
      <c r="J45" s="13" t="s">
        <v>536</v>
      </c>
      <c r="K45" s="14" t="s">
        <v>537</v>
      </c>
      <c r="L45" s="18">
        <f t="shared" si="2"/>
        <v>1.850694444444434E-2</v>
      </c>
      <c r="M45">
        <f t="shared" si="3"/>
        <v>17</v>
      </c>
    </row>
    <row r="46" spans="1:13" x14ac:dyDescent="0.25">
      <c r="A46" s="11"/>
      <c r="B46" s="12"/>
      <c r="C46" s="9" t="s">
        <v>302</v>
      </c>
      <c r="D46" s="9" t="s">
        <v>303</v>
      </c>
      <c r="E46" s="9" t="s">
        <v>304</v>
      </c>
      <c r="F46" s="9" t="s">
        <v>15</v>
      </c>
      <c r="G46" s="9" t="s">
        <v>538</v>
      </c>
      <c r="H46" s="9" t="s">
        <v>77</v>
      </c>
      <c r="I46" s="3" t="s">
        <v>441</v>
      </c>
      <c r="J46" s="13" t="s">
        <v>539</v>
      </c>
      <c r="K46" s="14" t="s">
        <v>540</v>
      </c>
      <c r="L46" s="18">
        <f t="shared" si="2"/>
        <v>2.1377314814814807E-2</v>
      </c>
      <c r="M46">
        <f t="shared" si="3"/>
        <v>8</v>
      </c>
    </row>
    <row r="47" spans="1:13" x14ac:dyDescent="0.25">
      <c r="A47" s="11"/>
      <c r="B47" s="12"/>
      <c r="C47" s="9" t="s">
        <v>541</v>
      </c>
      <c r="D47" s="9" t="s">
        <v>542</v>
      </c>
      <c r="E47" s="9" t="s">
        <v>542</v>
      </c>
      <c r="F47" s="9" t="s">
        <v>15</v>
      </c>
      <c r="G47" s="9" t="s">
        <v>543</v>
      </c>
      <c r="H47" s="9" t="s">
        <v>77</v>
      </c>
      <c r="I47" s="3" t="s">
        <v>441</v>
      </c>
      <c r="J47" s="13" t="s">
        <v>544</v>
      </c>
      <c r="K47" s="14" t="s">
        <v>545</v>
      </c>
      <c r="L47" s="18">
        <f t="shared" si="2"/>
        <v>1.8472222222222112E-2</v>
      </c>
      <c r="M47">
        <f t="shared" si="3"/>
        <v>19</v>
      </c>
    </row>
    <row r="48" spans="1:13" x14ac:dyDescent="0.25">
      <c r="A48" s="11"/>
      <c r="B48" s="12"/>
      <c r="C48" s="9" t="s">
        <v>352</v>
      </c>
      <c r="D48" s="9" t="s">
        <v>353</v>
      </c>
      <c r="E48" s="9" t="s">
        <v>353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546</v>
      </c>
      <c r="H49" s="9" t="s">
        <v>77</v>
      </c>
      <c r="I49" s="3" t="s">
        <v>441</v>
      </c>
      <c r="J49" s="13" t="s">
        <v>547</v>
      </c>
      <c r="K49" s="14" t="s">
        <v>548</v>
      </c>
      <c r="L49" s="18">
        <f t="shared" si="2"/>
        <v>3.9583333333333304E-2</v>
      </c>
      <c r="M49">
        <f t="shared" si="3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549</v>
      </c>
      <c r="H50" s="9" t="s">
        <v>77</v>
      </c>
      <c r="I50" s="3" t="s">
        <v>441</v>
      </c>
      <c r="J50" s="13" t="s">
        <v>550</v>
      </c>
      <c r="K50" s="14" t="s">
        <v>551</v>
      </c>
      <c r="L50" s="18">
        <f t="shared" si="2"/>
        <v>2.3668981481481444E-2</v>
      </c>
      <c r="M50">
        <f t="shared" si="3"/>
        <v>13</v>
      </c>
    </row>
    <row r="51" spans="1:13" x14ac:dyDescent="0.25">
      <c r="A51" s="3" t="s">
        <v>149</v>
      </c>
      <c r="B51" s="9" t="s">
        <v>150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151</v>
      </c>
      <c r="D52" s="9" t="s">
        <v>152</v>
      </c>
      <c r="E52" s="9" t="s">
        <v>152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552</v>
      </c>
      <c r="H53" s="9" t="s">
        <v>77</v>
      </c>
      <c r="I53" s="3" t="s">
        <v>441</v>
      </c>
      <c r="J53" s="13" t="s">
        <v>553</v>
      </c>
      <c r="K53" s="14" t="s">
        <v>554</v>
      </c>
      <c r="L53" s="18">
        <f t="shared" si="2"/>
        <v>3.2256944444444463E-2</v>
      </c>
      <c r="M53">
        <f t="shared" si="3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555</v>
      </c>
      <c r="H54" s="9" t="s">
        <v>77</v>
      </c>
      <c r="I54" s="3" t="s">
        <v>441</v>
      </c>
      <c r="J54" s="13" t="s">
        <v>556</v>
      </c>
      <c r="K54" s="14" t="s">
        <v>557</v>
      </c>
      <c r="L54" s="18">
        <f t="shared" si="2"/>
        <v>5.353009259259256E-2</v>
      </c>
      <c r="M54">
        <f t="shared" si="3"/>
        <v>10</v>
      </c>
    </row>
    <row r="55" spans="1:13" x14ac:dyDescent="0.25">
      <c r="A55" s="11"/>
      <c r="B55" s="12"/>
      <c r="C55" s="9" t="s">
        <v>74</v>
      </c>
      <c r="D55" s="9" t="s">
        <v>75</v>
      </c>
      <c r="E55" s="9" t="s">
        <v>75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558</v>
      </c>
      <c r="H56" s="9" t="s">
        <v>77</v>
      </c>
      <c r="I56" s="3" t="s">
        <v>441</v>
      </c>
      <c r="J56" s="13" t="s">
        <v>559</v>
      </c>
      <c r="K56" s="14" t="s">
        <v>560</v>
      </c>
      <c r="L56" s="18">
        <f t="shared" si="2"/>
        <v>2.4062499999999987E-2</v>
      </c>
      <c r="M56">
        <f t="shared" si="3"/>
        <v>12</v>
      </c>
    </row>
    <row r="57" spans="1:13" x14ac:dyDescent="0.25">
      <c r="A57" s="11"/>
      <c r="B57" s="12"/>
      <c r="C57" s="12"/>
      <c r="D57" s="12"/>
      <c r="E57" s="12"/>
      <c r="F57" s="12"/>
      <c r="G57" s="9" t="s">
        <v>561</v>
      </c>
      <c r="H57" s="9" t="s">
        <v>77</v>
      </c>
      <c r="I57" s="3" t="s">
        <v>441</v>
      </c>
      <c r="J57" s="13" t="s">
        <v>562</v>
      </c>
      <c r="K57" s="14" t="s">
        <v>563</v>
      </c>
      <c r="L57" s="18">
        <f t="shared" si="2"/>
        <v>2.241898148148147E-2</v>
      </c>
      <c r="M57">
        <f t="shared" si="3"/>
        <v>14</v>
      </c>
    </row>
    <row r="58" spans="1:13" x14ac:dyDescent="0.25">
      <c r="A58" s="11"/>
      <c r="B58" s="12"/>
      <c r="C58" s="9" t="s">
        <v>115</v>
      </c>
      <c r="D58" s="9" t="s">
        <v>116</v>
      </c>
      <c r="E58" s="9" t="s">
        <v>116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564</v>
      </c>
      <c r="H59" s="9" t="s">
        <v>77</v>
      </c>
      <c r="I59" s="3" t="s">
        <v>441</v>
      </c>
      <c r="J59" s="13" t="s">
        <v>565</v>
      </c>
      <c r="K59" s="14" t="s">
        <v>566</v>
      </c>
      <c r="L59" s="18">
        <f t="shared" si="2"/>
        <v>1.2511574074074105E-2</v>
      </c>
      <c r="M59">
        <f t="shared" si="3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567</v>
      </c>
      <c r="H60" s="9" t="s">
        <v>77</v>
      </c>
      <c r="I60" s="3" t="s">
        <v>441</v>
      </c>
      <c r="J60" s="13" t="s">
        <v>568</v>
      </c>
      <c r="K60" s="14" t="s">
        <v>569</v>
      </c>
      <c r="L60" s="18">
        <f t="shared" si="2"/>
        <v>1.5856481481481444E-2</v>
      </c>
      <c r="M60">
        <f t="shared" si="3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570</v>
      </c>
      <c r="H61" s="9" t="s">
        <v>77</v>
      </c>
      <c r="I61" s="3" t="s">
        <v>441</v>
      </c>
      <c r="J61" s="13" t="s">
        <v>571</v>
      </c>
      <c r="K61" s="14" t="s">
        <v>572</v>
      </c>
      <c r="L61" s="18">
        <f t="shared" si="2"/>
        <v>2.3298611111111089E-2</v>
      </c>
      <c r="M61">
        <f t="shared" si="3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573</v>
      </c>
      <c r="H62" s="9" t="s">
        <v>77</v>
      </c>
      <c r="I62" s="3" t="s">
        <v>441</v>
      </c>
      <c r="J62" s="13" t="s">
        <v>574</v>
      </c>
      <c r="K62" s="14" t="s">
        <v>575</v>
      </c>
      <c r="L62" s="18">
        <f t="shared" si="2"/>
        <v>2.3645833333333366E-2</v>
      </c>
      <c r="M62">
        <f t="shared" si="3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576</v>
      </c>
      <c r="H63" s="9" t="s">
        <v>77</v>
      </c>
      <c r="I63" s="3" t="s">
        <v>441</v>
      </c>
      <c r="J63" s="13" t="s">
        <v>577</v>
      </c>
      <c r="K63" s="14" t="s">
        <v>578</v>
      </c>
      <c r="L63" s="18">
        <f t="shared" si="2"/>
        <v>4.3726851851851878E-2</v>
      </c>
      <c r="M63">
        <f t="shared" si="3"/>
        <v>13</v>
      </c>
    </row>
    <row r="64" spans="1:13" x14ac:dyDescent="0.25">
      <c r="A64" s="11"/>
      <c r="B64" s="12"/>
      <c r="C64" s="9" t="s">
        <v>207</v>
      </c>
      <c r="D64" s="9" t="s">
        <v>208</v>
      </c>
      <c r="E64" s="10" t="s">
        <v>12</v>
      </c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9" t="s">
        <v>209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579</v>
      </c>
      <c r="H66" s="9" t="s">
        <v>77</v>
      </c>
      <c r="I66" s="3" t="s">
        <v>441</v>
      </c>
      <c r="J66" s="13" t="s">
        <v>580</v>
      </c>
      <c r="K66" s="14" t="s">
        <v>581</v>
      </c>
      <c r="L66" s="18">
        <f t="shared" si="2"/>
        <v>1.8125000000000002E-2</v>
      </c>
      <c r="M66">
        <f t="shared" si="3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582</v>
      </c>
      <c r="H67" s="9" t="s">
        <v>77</v>
      </c>
      <c r="I67" s="3" t="s">
        <v>441</v>
      </c>
      <c r="J67" s="13" t="s">
        <v>583</v>
      </c>
      <c r="K67" s="14" t="s">
        <v>584</v>
      </c>
      <c r="L67" s="18">
        <f t="shared" ref="L67:L125" si="5">K67-J67</f>
        <v>3.3252314814814776E-2</v>
      </c>
      <c r="M67">
        <f t="shared" ref="M67:M125" si="6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585</v>
      </c>
      <c r="H68" s="9" t="s">
        <v>77</v>
      </c>
      <c r="I68" s="3" t="s">
        <v>441</v>
      </c>
      <c r="J68" s="13" t="s">
        <v>586</v>
      </c>
      <c r="K68" s="14" t="s">
        <v>587</v>
      </c>
      <c r="L68" s="18">
        <f t="shared" si="5"/>
        <v>4.7222222222222221E-2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588</v>
      </c>
      <c r="H69" s="9" t="s">
        <v>77</v>
      </c>
      <c r="I69" s="3" t="s">
        <v>441</v>
      </c>
      <c r="J69" s="13" t="s">
        <v>589</v>
      </c>
      <c r="K69" s="14" t="s">
        <v>590</v>
      </c>
      <c r="L69" s="18">
        <f t="shared" si="5"/>
        <v>3.3912037037037046E-2</v>
      </c>
      <c r="M69">
        <f t="shared" si="6"/>
        <v>12</v>
      </c>
    </row>
    <row r="70" spans="1:13" x14ac:dyDescent="0.25">
      <c r="A70" s="11"/>
      <c r="B70" s="12"/>
      <c r="C70" s="12"/>
      <c r="D70" s="12"/>
      <c r="E70" s="12"/>
      <c r="F70" s="12"/>
      <c r="G70" s="9" t="s">
        <v>591</v>
      </c>
      <c r="H70" s="9" t="s">
        <v>77</v>
      </c>
      <c r="I70" s="3" t="s">
        <v>441</v>
      </c>
      <c r="J70" s="13" t="s">
        <v>592</v>
      </c>
      <c r="K70" s="14" t="s">
        <v>593</v>
      </c>
      <c r="L70" s="18">
        <f t="shared" si="5"/>
        <v>3.7407407407407445E-2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594</v>
      </c>
      <c r="H71" s="9" t="s">
        <v>77</v>
      </c>
      <c r="I71" s="3" t="s">
        <v>441</v>
      </c>
      <c r="J71" s="13" t="s">
        <v>595</v>
      </c>
      <c r="K71" s="14" t="s">
        <v>596</v>
      </c>
      <c r="L71" s="18">
        <f t="shared" si="5"/>
        <v>2.0127314814814778E-2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597</v>
      </c>
      <c r="H72" s="9" t="s">
        <v>77</v>
      </c>
      <c r="I72" s="3" t="s">
        <v>441</v>
      </c>
      <c r="J72" s="13" t="s">
        <v>598</v>
      </c>
      <c r="K72" s="14" t="s">
        <v>599</v>
      </c>
      <c r="L72" s="18">
        <f t="shared" si="5"/>
        <v>2.0439814814814938E-2</v>
      </c>
      <c r="M72">
        <f t="shared" si="6"/>
        <v>15</v>
      </c>
    </row>
    <row r="73" spans="1:13" x14ac:dyDescent="0.25">
      <c r="A73" s="11"/>
      <c r="B73" s="12"/>
      <c r="C73" s="12"/>
      <c r="D73" s="12"/>
      <c r="E73" s="9" t="s">
        <v>234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600</v>
      </c>
      <c r="H74" s="9" t="s">
        <v>77</v>
      </c>
      <c r="I74" s="3" t="s">
        <v>441</v>
      </c>
      <c r="J74" s="13" t="s">
        <v>601</v>
      </c>
      <c r="K74" s="14" t="s">
        <v>602</v>
      </c>
      <c r="L74" s="18">
        <f t="shared" si="5"/>
        <v>1.5902777777777821E-2</v>
      </c>
      <c r="M74">
        <f t="shared" si="6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603</v>
      </c>
      <c r="H75" s="9" t="s">
        <v>77</v>
      </c>
      <c r="I75" s="3" t="s">
        <v>441</v>
      </c>
      <c r="J75" s="13" t="s">
        <v>604</v>
      </c>
      <c r="K75" s="14" t="s">
        <v>605</v>
      </c>
      <c r="L75" s="18">
        <f t="shared" si="5"/>
        <v>3.949074074074066E-2</v>
      </c>
      <c r="M75">
        <f t="shared" si="6"/>
        <v>13</v>
      </c>
    </row>
    <row r="76" spans="1:13" x14ac:dyDescent="0.25">
      <c r="A76" s="11"/>
      <c r="B76" s="12"/>
      <c r="C76" s="9" t="s">
        <v>123</v>
      </c>
      <c r="D76" s="9" t="s">
        <v>124</v>
      </c>
      <c r="E76" s="9" t="s">
        <v>124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606</v>
      </c>
      <c r="H77" s="9" t="s">
        <v>77</v>
      </c>
      <c r="I77" s="3" t="s">
        <v>441</v>
      </c>
      <c r="J77" s="13" t="s">
        <v>607</v>
      </c>
      <c r="K77" s="14" t="s">
        <v>608</v>
      </c>
      <c r="L77" s="18">
        <f t="shared" si="5"/>
        <v>1.6469907407407447E-2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609</v>
      </c>
      <c r="H78" s="9" t="s">
        <v>77</v>
      </c>
      <c r="I78" s="3" t="s">
        <v>441</v>
      </c>
      <c r="J78" s="13" t="s">
        <v>610</v>
      </c>
      <c r="K78" s="14" t="s">
        <v>611</v>
      </c>
      <c r="L78" s="18">
        <f t="shared" si="5"/>
        <v>4.2118055555555589E-2</v>
      </c>
      <c r="M78">
        <f t="shared" si="6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612</v>
      </c>
      <c r="H79" s="9" t="s">
        <v>77</v>
      </c>
      <c r="I79" s="3" t="s">
        <v>441</v>
      </c>
      <c r="J79" s="13" t="s">
        <v>613</v>
      </c>
      <c r="K79" s="14" t="s">
        <v>614</v>
      </c>
      <c r="L79" s="18">
        <f t="shared" si="5"/>
        <v>4.8171296296296351E-2</v>
      </c>
      <c r="M79">
        <f t="shared" si="6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615</v>
      </c>
      <c r="H80" s="9" t="s">
        <v>77</v>
      </c>
      <c r="I80" s="3" t="s">
        <v>441</v>
      </c>
      <c r="J80" s="13" t="s">
        <v>616</v>
      </c>
      <c r="K80" s="14" t="s">
        <v>617</v>
      </c>
      <c r="L80" s="18">
        <f t="shared" si="5"/>
        <v>4.2407407407407449E-2</v>
      </c>
      <c r="M80">
        <f t="shared" si="6"/>
        <v>14</v>
      </c>
    </row>
    <row r="81" spans="1:13" x14ac:dyDescent="0.25">
      <c r="A81" s="11"/>
      <c r="B81" s="12"/>
      <c r="C81" s="12"/>
      <c r="D81" s="12"/>
      <c r="E81" s="12"/>
      <c r="F81" s="12"/>
      <c r="G81" s="9" t="s">
        <v>618</v>
      </c>
      <c r="H81" s="9" t="s">
        <v>77</v>
      </c>
      <c r="I81" s="3" t="s">
        <v>441</v>
      </c>
      <c r="J81" s="13" t="s">
        <v>619</v>
      </c>
      <c r="K81" s="14" t="s">
        <v>620</v>
      </c>
      <c r="L81" s="18">
        <f t="shared" si="5"/>
        <v>1.6018518518518654E-2</v>
      </c>
      <c r="M81">
        <f t="shared" si="6"/>
        <v>18</v>
      </c>
    </row>
    <row r="82" spans="1:13" x14ac:dyDescent="0.25">
      <c r="A82" s="11"/>
      <c r="B82" s="12"/>
      <c r="C82" s="9" t="s">
        <v>46</v>
      </c>
      <c r="D82" s="9" t="s">
        <v>47</v>
      </c>
      <c r="E82" s="10" t="s">
        <v>12</v>
      </c>
      <c r="F82" s="5"/>
      <c r="G82" s="5"/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9" t="s">
        <v>47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621</v>
      </c>
      <c r="H84" s="9" t="s">
        <v>77</v>
      </c>
      <c r="I84" s="3" t="s">
        <v>441</v>
      </c>
      <c r="J84" s="13" t="s">
        <v>622</v>
      </c>
      <c r="K84" s="14" t="s">
        <v>623</v>
      </c>
      <c r="L84" s="18">
        <f t="shared" si="5"/>
        <v>1.3124999999999998E-2</v>
      </c>
    </row>
    <row r="85" spans="1:13" x14ac:dyDescent="0.25">
      <c r="A85" s="11"/>
      <c r="B85" s="12"/>
      <c r="C85" s="12"/>
      <c r="D85" s="12"/>
      <c r="E85" s="12"/>
      <c r="F85" s="12"/>
      <c r="G85" s="9" t="s">
        <v>624</v>
      </c>
      <c r="H85" s="9" t="s">
        <v>77</v>
      </c>
      <c r="I85" s="3" t="s">
        <v>441</v>
      </c>
      <c r="J85" s="13" t="s">
        <v>625</v>
      </c>
      <c r="K85" s="14" t="s">
        <v>626</v>
      </c>
      <c r="L85" s="18">
        <f t="shared" si="5"/>
        <v>1.0173611111111092E-2</v>
      </c>
      <c r="M85">
        <f t="shared" si="6"/>
        <v>3</v>
      </c>
    </row>
    <row r="86" spans="1:13" x14ac:dyDescent="0.25">
      <c r="A86" s="11"/>
      <c r="B86" s="12"/>
      <c r="C86" s="12"/>
      <c r="D86" s="12"/>
      <c r="E86" s="12"/>
      <c r="F86" s="12"/>
      <c r="G86" s="9" t="s">
        <v>627</v>
      </c>
      <c r="H86" s="9" t="s">
        <v>77</v>
      </c>
      <c r="I86" s="3" t="s">
        <v>441</v>
      </c>
      <c r="J86" s="13" t="s">
        <v>628</v>
      </c>
      <c r="K86" s="14" t="s">
        <v>629</v>
      </c>
      <c r="L86" s="18">
        <f t="shared" si="5"/>
        <v>2.444444444444438E-2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630</v>
      </c>
      <c r="H87" s="9" t="s">
        <v>77</v>
      </c>
      <c r="I87" s="3" t="s">
        <v>441</v>
      </c>
      <c r="J87" s="13" t="s">
        <v>631</v>
      </c>
      <c r="K87" s="14" t="s">
        <v>632</v>
      </c>
      <c r="L87" s="18">
        <f t="shared" si="5"/>
        <v>3.0949074074074101E-2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633</v>
      </c>
      <c r="H88" s="9" t="s">
        <v>77</v>
      </c>
      <c r="I88" s="3" t="s">
        <v>441</v>
      </c>
      <c r="J88" s="13" t="s">
        <v>634</v>
      </c>
      <c r="K88" s="14" t="s">
        <v>635</v>
      </c>
      <c r="L88" s="18">
        <f t="shared" si="5"/>
        <v>1.2048611111111107E-2</v>
      </c>
      <c r="M88">
        <f t="shared" si="6"/>
        <v>21</v>
      </c>
    </row>
    <row r="89" spans="1:13" x14ac:dyDescent="0.25">
      <c r="A89" s="11"/>
      <c r="B89" s="12"/>
      <c r="C89" s="12"/>
      <c r="D89" s="12"/>
      <c r="E89" s="9" t="s">
        <v>131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636</v>
      </c>
      <c r="H90" s="9" t="s">
        <v>77</v>
      </c>
      <c r="I90" s="3" t="s">
        <v>441</v>
      </c>
      <c r="J90" s="13" t="s">
        <v>637</v>
      </c>
      <c r="K90" s="14" t="s">
        <v>638</v>
      </c>
      <c r="L90" s="18">
        <f t="shared" si="5"/>
        <v>2.19212962962963E-2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639</v>
      </c>
      <c r="H91" s="9" t="s">
        <v>77</v>
      </c>
      <c r="I91" s="3" t="s">
        <v>441</v>
      </c>
      <c r="J91" s="13" t="s">
        <v>640</v>
      </c>
      <c r="K91" s="14" t="s">
        <v>641</v>
      </c>
      <c r="L91" s="18">
        <f t="shared" si="5"/>
        <v>3.6342592592592649E-2</v>
      </c>
      <c r="M91">
        <f t="shared" si="6"/>
        <v>12</v>
      </c>
    </row>
    <row r="92" spans="1:13" x14ac:dyDescent="0.25">
      <c r="A92" s="11"/>
      <c r="B92" s="12"/>
      <c r="C92" s="9" t="s">
        <v>280</v>
      </c>
      <c r="D92" s="9" t="s">
        <v>281</v>
      </c>
      <c r="E92" s="9" t="s">
        <v>281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642</v>
      </c>
      <c r="H93" s="9" t="s">
        <v>77</v>
      </c>
      <c r="I93" s="3" t="s">
        <v>441</v>
      </c>
      <c r="J93" s="13" t="s">
        <v>643</v>
      </c>
      <c r="K93" s="14" t="s">
        <v>644</v>
      </c>
      <c r="L93" s="18">
        <f t="shared" si="5"/>
        <v>3.9143518518518494E-2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645</v>
      </c>
      <c r="H94" s="9" t="s">
        <v>77</v>
      </c>
      <c r="I94" s="3" t="s">
        <v>441</v>
      </c>
      <c r="J94" s="13" t="s">
        <v>646</v>
      </c>
      <c r="K94" s="14" t="s">
        <v>647</v>
      </c>
      <c r="L94" s="18">
        <f t="shared" si="5"/>
        <v>3.7187499999999929E-2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648</v>
      </c>
      <c r="H95" s="9" t="s">
        <v>77</v>
      </c>
      <c r="I95" s="3" t="s">
        <v>441</v>
      </c>
      <c r="J95" s="13" t="s">
        <v>649</v>
      </c>
      <c r="K95" s="14" t="s">
        <v>650</v>
      </c>
      <c r="L95" s="18">
        <f t="shared" si="5"/>
        <v>1.4710648148148042E-2</v>
      </c>
      <c r="M95">
        <f t="shared" si="6"/>
        <v>19</v>
      </c>
    </row>
    <row r="96" spans="1:13" x14ac:dyDescent="0.25">
      <c r="A96" s="11"/>
      <c r="B96" s="12"/>
      <c r="C96" s="12"/>
      <c r="D96" s="12"/>
      <c r="E96" s="12"/>
      <c r="F96" s="12"/>
      <c r="G96" s="9" t="s">
        <v>651</v>
      </c>
      <c r="H96" s="9" t="s">
        <v>77</v>
      </c>
      <c r="I96" s="3" t="s">
        <v>441</v>
      </c>
      <c r="J96" s="13" t="s">
        <v>652</v>
      </c>
      <c r="K96" s="14" t="s">
        <v>653</v>
      </c>
      <c r="L96" s="18">
        <f t="shared" si="5"/>
        <v>1.2708333333333321E-2</v>
      </c>
      <c r="M96">
        <f t="shared" si="6"/>
        <v>21</v>
      </c>
    </row>
    <row r="97" spans="1:13" x14ac:dyDescent="0.25">
      <c r="A97" s="11"/>
      <c r="B97" s="12"/>
      <c r="C97" s="12"/>
      <c r="D97" s="12"/>
      <c r="E97" s="12"/>
      <c r="F97" s="12"/>
      <c r="G97" s="9" t="s">
        <v>654</v>
      </c>
      <c r="H97" s="9" t="s">
        <v>77</v>
      </c>
      <c r="I97" s="3" t="s">
        <v>441</v>
      </c>
      <c r="J97" s="13" t="s">
        <v>655</v>
      </c>
      <c r="K97" s="14" t="s">
        <v>656</v>
      </c>
      <c r="L97" s="18">
        <f t="shared" si="5"/>
        <v>1.6944444444444429E-2</v>
      </c>
      <c r="M97">
        <f t="shared" si="6"/>
        <v>23</v>
      </c>
    </row>
    <row r="98" spans="1:13" x14ac:dyDescent="0.25">
      <c r="A98" s="11"/>
      <c r="B98" s="12"/>
      <c r="C98" s="9" t="s">
        <v>302</v>
      </c>
      <c r="D98" s="9" t="s">
        <v>303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304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657</v>
      </c>
      <c r="H100" s="9" t="s">
        <v>306</v>
      </c>
      <c r="I100" s="3" t="s">
        <v>441</v>
      </c>
      <c r="J100" s="13" t="s">
        <v>658</v>
      </c>
      <c r="K100" s="14" t="s">
        <v>659</v>
      </c>
      <c r="L100" s="18">
        <f t="shared" si="5"/>
        <v>1.7349537037037066E-2</v>
      </c>
      <c r="M100">
        <f t="shared" si="6"/>
        <v>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660</v>
      </c>
      <c r="H101" s="9" t="s">
        <v>306</v>
      </c>
      <c r="I101" s="3" t="s">
        <v>441</v>
      </c>
      <c r="J101" s="13" t="s">
        <v>661</v>
      </c>
      <c r="K101" s="14" t="s">
        <v>662</v>
      </c>
      <c r="L101" s="18">
        <f t="shared" si="5"/>
        <v>4.0752314814814838E-2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663</v>
      </c>
      <c r="H102" s="9" t="s">
        <v>306</v>
      </c>
      <c r="I102" s="3" t="s">
        <v>441</v>
      </c>
      <c r="J102" s="13" t="s">
        <v>664</v>
      </c>
      <c r="K102" s="14" t="s">
        <v>665</v>
      </c>
      <c r="L102" s="18">
        <f t="shared" si="5"/>
        <v>3.2141203703703658E-2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666</v>
      </c>
      <c r="H103" s="9" t="s">
        <v>306</v>
      </c>
      <c r="I103" s="3" t="s">
        <v>441</v>
      </c>
      <c r="J103" s="13" t="s">
        <v>667</v>
      </c>
      <c r="K103" s="14" t="s">
        <v>668</v>
      </c>
      <c r="L103" s="18">
        <f t="shared" si="5"/>
        <v>3.4930555555555576E-2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669</v>
      </c>
      <c r="H104" s="9" t="s">
        <v>306</v>
      </c>
      <c r="I104" s="3" t="s">
        <v>441</v>
      </c>
      <c r="J104" s="13" t="s">
        <v>670</v>
      </c>
      <c r="K104" s="14" t="s">
        <v>671</v>
      </c>
      <c r="L104" s="18">
        <f t="shared" si="5"/>
        <v>4.6597222222222179E-2</v>
      </c>
      <c r="M104">
        <f t="shared" si="6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672</v>
      </c>
      <c r="H105" s="9" t="s">
        <v>306</v>
      </c>
      <c r="I105" s="3" t="s">
        <v>441</v>
      </c>
      <c r="J105" s="13" t="s">
        <v>673</v>
      </c>
      <c r="K105" s="14" t="s">
        <v>674</v>
      </c>
      <c r="L105" s="18">
        <f t="shared" si="5"/>
        <v>1.2870370370370421E-2</v>
      </c>
      <c r="M105">
        <f t="shared" si="6"/>
        <v>23</v>
      </c>
    </row>
    <row r="106" spans="1:13" x14ac:dyDescent="0.25">
      <c r="A106" s="11"/>
      <c r="B106" s="12"/>
      <c r="C106" s="12"/>
      <c r="D106" s="12"/>
      <c r="E106" s="9" t="s">
        <v>303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675</v>
      </c>
      <c r="H107" s="9" t="s">
        <v>306</v>
      </c>
      <c r="I107" s="3" t="s">
        <v>441</v>
      </c>
      <c r="J107" s="13" t="s">
        <v>676</v>
      </c>
      <c r="K107" s="14" t="s">
        <v>677</v>
      </c>
      <c r="L107" s="18">
        <f t="shared" si="5"/>
        <v>4.3773148148148255E-2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678</v>
      </c>
      <c r="H108" s="9" t="s">
        <v>306</v>
      </c>
      <c r="I108" s="3" t="s">
        <v>441</v>
      </c>
      <c r="J108" s="13" t="s">
        <v>679</v>
      </c>
      <c r="K108" s="14" t="s">
        <v>680</v>
      </c>
      <c r="L108" s="18">
        <f t="shared" si="5"/>
        <v>1.8483796296296262E-2</v>
      </c>
      <c r="M108">
        <f t="shared" si="6"/>
        <v>17</v>
      </c>
    </row>
    <row r="109" spans="1:13" x14ac:dyDescent="0.25">
      <c r="A109" s="11"/>
      <c r="B109" s="12"/>
      <c r="C109" s="9" t="s">
        <v>681</v>
      </c>
      <c r="D109" s="9" t="s">
        <v>682</v>
      </c>
      <c r="E109" s="9" t="s">
        <v>682</v>
      </c>
      <c r="F109" s="9" t="s">
        <v>15</v>
      </c>
      <c r="G109" s="9" t="s">
        <v>683</v>
      </c>
      <c r="H109" s="9" t="s">
        <v>77</v>
      </c>
      <c r="I109" s="3" t="s">
        <v>441</v>
      </c>
      <c r="J109" s="13" t="s">
        <v>684</v>
      </c>
      <c r="K109" s="14" t="s">
        <v>685</v>
      </c>
      <c r="L109" s="18">
        <f t="shared" si="5"/>
        <v>2.1539351851851851E-2</v>
      </c>
      <c r="M109">
        <f t="shared" si="6"/>
        <v>5</v>
      </c>
    </row>
    <row r="110" spans="1:13" x14ac:dyDescent="0.25">
      <c r="A110" s="11"/>
      <c r="B110" s="12"/>
      <c r="C110" s="9" t="s">
        <v>352</v>
      </c>
      <c r="D110" s="9" t="s">
        <v>353</v>
      </c>
      <c r="E110" s="9" t="s">
        <v>353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686</v>
      </c>
      <c r="H111" s="9" t="s">
        <v>77</v>
      </c>
      <c r="I111" s="3" t="s">
        <v>441</v>
      </c>
      <c r="J111" s="13" t="s">
        <v>687</v>
      </c>
      <c r="K111" s="14" t="s">
        <v>688</v>
      </c>
      <c r="L111" s="18">
        <f t="shared" si="5"/>
        <v>1.5601851851851839E-2</v>
      </c>
      <c r="M111">
        <f t="shared" si="6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689</v>
      </c>
      <c r="H112" s="9" t="s">
        <v>77</v>
      </c>
      <c r="I112" s="3" t="s">
        <v>441</v>
      </c>
      <c r="J112" s="13" t="s">
        <v>690</v>
      </c>
      <c r="K112" s="14" t="s">
        <v>691</v>
      </c>
      <c r="L112" s="18">
        <f t="shared" si="5"/>
        <v>2.3020833333333324E-2</v>
      </c>
      <c r="M112">
        <f t="shared" si="6"/>
        <v>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692</v>
      </c>
      <c r="H113" s="9" t="s">
        <v>77</v>
      </c>
      <c r="I113" s="3" t="s">
        <v>441</v>
      </c>
      <c r="J113" s="13" t="s">
        <v>693</v>
      </c>
      <c r="K113" s="14" t="s">
        <v>694</v>
      </c>
      <c r="L113" s="18">
        <f t="shared" si="5"/>
        <v>1.5081018518518563E-2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695</v>
      </c>
      <c r="H114" s="9" t="s">
        <v>77</v>
      </c>
      <c r="I114" s="3" t="s">
        <v>441</v>
      </c>
      <c r="J114" s="13" t="s">
        <v>696</v>
      </c>
      <c r="K114" s="14" t="s">
        <v>697</v>
      </c>
      <c r="L114" s="18">
        <f t="shared" si="5"/>
        <v>2.1770833333333295E-2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698</v>
      </c>
      <c r="H115" s="9" t="s">
        <v>77</v>
      </c>
      <c r="I115" s="3" t="s">
        <v>441</v>
      </c>
      <c r="J115" s="13" t="s">
        <v>699</v>
      </c>
      <c r="K115" s="14" t="s">
        <v>700</v>
      </c>
      <c r="L115" s="18">
        <f t="shared" si="5"/>
        <v>4.2291666666666727E-2</v>
      </c>
      <c r="M115">
        <f t="shared" si="6"/>
        <v>13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701</v>
      </c>
      <c r="H116" s="9" t="s">
        <v>77</v>
      </c>
      <c r="I116" s="3" t="s">
        <v>441</v>
      </c>
      <c r="J116" s="13" t="s">
        <v>702</v>
      </c>
      <c r="K116" s="14" t="s">
        <v>703</v>
      </c>
      <c r="L116" s="18">
        <f t="shared" si="5"/>
        <v>1.4907407407407369E-2</v>
      </c>
      <c r="M116">
        <f t="shared" si="6"/>
        <v>22</v>
      </c>
    </row>
    <row r="117" spans="1:13" x14ac:dyDescent="0.25">
      <c r="A117" s="3" t="s">
        <v>411</v>
      </c>
      <c r="B117" s="9" t="s">
        <v>412</v>
      </c>
      <c r="C117" s="10" t="s">
        <v>12</v>
      </c>
      <c r="D117" s="5"/>
      <c r="E117" s="5"/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9" t="s">
        <v>704</v>
      </c>
      <c r="D118" s="9" t="s">
        <v>705</v>
      </c>
      <c r="E118" s="9" t="s">
        <v>705</v>
      </c>
      <c r="F118" s="9" t="s">
        <v>415</v>
      </c>
      <c r="G118" s="9" t="s">
        <v>706</v>
      </c>
      <c r="H118" s="9" t="s">
        <v>77</v>
      </c>
      <c r="I118" s="3" t="s">
        <v>441</v>
      </c>
      <c r="J118" s="13" t="s">
        <v>707</v>
      </c>
      <c r="K118" s="14" t="s">
        <v>708</v>
      </c>
      <c r="L118" s="18">
        <f t="shared" si="5"/>
        <v>4.3240740740740802E-2</v>
      </c>
      <c r="M118">
        <f t="shared" si="6"/>
        <v>14</v>
      </c>
    </row>
    <row r="119" spans="1:13" x14ac:dyDescent="0.25">
      <c r="A119" s="11"/>
      <c r="B119" s="12"/>
      <c r="C119" s="9" t="s">
        <v>413</v>
      </c>
      <c r="D119" s="9" t="s">
        <v>414</v>
      </c>
      <c r="E119" s="9" t="s">
        <v>414</v>
      </c>
      <c r="F119" s="9" t="s">
        <v>415</v>
      </c>
      <c r="G119" s="9" t="s">
        <v>709</v>
      </c>
      <c r="H119" s="9" t="s">
        <v>77</v>
      </c>
      <c r="I119" s="3" t="s">
        <v>441</v>
      </c>
      <c r="J119" s="13" t="s">
        <v>710</v>
      </c>
      <c r="K119" s="14" t="s">
        <v>711</v>
      </c>
      <c r="L119" s="18">
        <f t="shared" si="5"/>
        <v>2.6921296296296304E-2</v>
      </c>
      <c r="M119">
        <f t="shared" si="6"/>
        <v>9</v>
      </c>
    </row>
    <row r="120" spans="1:13" x14ac:dyDescent="0.25">
      <c r="A120" s="3" t="s">
        <v>419</v>
      </c>
      <c r="B120" s="9" t="s">
        <v>420</v>
      </c>
      <c r="C120" s="10" t="s">
        <v>12</v>
      </c>
      <c r="D120" s="5"/>
      <c r="E120" s="5"/>
      <c r="F120" s="5"/>
      <c r="G120" s="5"/>
      <c r="H120" s="5"/>
      <c r="I120" s="6"/>
      <c r="J120" s="7"/>
      <c r="K120" s="8"/>
    </row>
    <row r="121" spans="1:13" x14ac:dyDescent="0.25">
      <c r="A121" s="11"/>
      <c r="B121" s="12"/>
      <c r="C121" s="9" t="s">
        <v>712</v>
      </c>
      <c r="D121" s="9" t="s">
        <v>713</v>
      </c>
      <c r="E121" s="9" t="s">
        <v>714</v>
      </c>
      <c r="F121" s="9" t="s">
        <v>15</v>
      </c>
      <c r="G121" s="9" t="s">
        <v>715</v>
      </c>
      <c r="H121" s="9" t="s">
        <v>77</v>
      </c>
      <c r="I121" s="3" t="s">
        <v>441</v>
      </c>
      <c r="J121" s="13" t="s">
        <v>716</v>
      </c>
      <c r="K121" s="14" t="s">
        <v>717</v>
      </c>
      <c r="L121" s="18">
        <f t="shared" si="5"/>
        <v>1.518518518518519E-2</v>
      </c>
      <c r="M121">
        <f t="shared" si="6"/>
        <v>7</v>
      </c>
    </row>
    <row r="122" spans="1:13" x14ac:dyDescent="0.25">
      <c r="A122" s="11"/>
      <c r="B122" s="12"/>
      <c r="C122" s="9" t="s">
        <v>718</v>
      </c>
      <c r="D122" s="9" t="s">
        <v>719</v>
      </c>
      <c r="E122" s="9" t="s">
        <v>720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721</v>
      </c>
      <c r="H123" s="9" t="s">
        <v>77</v>
      </c>
      <c r="I123" s="3" t="s">
        <v>441</v>
      </c>
      <c r="J123" s="13" t="s">
        <v>722</v>
      </c>
      <c r="K123" s="14" t="s">
        <v>723</v>
      </c>
      <c r="L123" s="18">
        <f t="shared" si="5"/>
        <v>1.815972222222223E-2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724</v>
      </c>
      <c r="H124" s="9" t="s">
        <v>77</v>
      </c>
      <c r="I124" s="3" t="s">
        <v>441</v>
      </c>
      <c r="J124" s="13" t="s">
        <v>725</v>
      </c>
      <c r="K124" s="14" t="s">
        <v>726</v>
      </c>
      <c r="L124" s="18">
        <f t="shared" si="5"/>
        <v>1.5543981481481506E-2</v>
      </c>
      <c r="M124">
        <f t="shared" si="6"/>
        <v>16</v>
      </c>
    </row>
    <row r="125" spans="1:13" x14ac:dyDescent="0.25">
      <c r="A125" s="3" t="s">
        <v>432</v>
      </c>
      <c r="B125" s="3" t="s">
        <v>433</v>
      </c>
      <c r="C125" s="3" t="s">
        <v>421</v>
      </c>
      <c r="D125" s="3" t="s">
        <v>422</v>
      </c>
      <c r="E125" s="3" t="s">
        <v>422</v>
      </c>
      <c r="F125" s="3" t="s">
        <v>15</v>
      </c>
      <c r="G125" s="3" t="s">
        <v>727</v>
      </c>
      <c r="H125" s="3" t="s">
        <v>17</v>
      </c>
      <c r="I125" s="3" t="s">
        <v>441</v>
      </c>
      <c r="J125" s="15" t="s">
        <v>728</v>
      </c>
      <c r="K125" s="16" t="s">
        <v>729</v>
      </c>
      <c r="L125" s="18">
        <f t="shared" si="5"/>
        <v>1.7233796296296289E-2</v>
      </c>
      <c r="M125">
        <f t="shared" si="6"/>
        <v>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E1" zoomScaleNormal="100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4.916666666666667</v>
      </c>
      <c r="R2" s="19">
        <v>0</v>
      </c>
      <c r="S2" s="18">
        <f>AVERAGEIF($R$2:$R$25, "&lt;&gt; 0")</f>
        <v>1.9682437006853046E-2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4.916666666666667</v>
      </c>
      <c r="R3" s="19">
        <f t="shared" ref="R3:R25" si="1">AVERAGEIF(M:M,O3,L:L)</f>
        <v>1.4432870370370374E-2</v>
      </c>
      <c r="S3" s="18">
        <f t="shared" ref="S3:S25" si="2">AVERAGEIF($R$2:$R$25, "&lt;&gt; 0")</f>
        <v>1.9682437006853046E-2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8">
        <f t="shared" ref="L4:L65" si="3">K4-J4</f>
        <v>1.700231481481479E-2</v>
      </c>
      <c r="M4">
        <f t="shared" ref="M4:M65" si="4">HOUR(J4)</f>
        <v>8</v>
      </c>
      <c r="O4">
        <v>2</v>
      </c>
      <c r="P4">
        <f>COUNTIF(M:M,"2")</f>
        <v>3</v>
      </c>
      <c r="Q4">
        <f t="shared" si="0"/>
        <v>4.916666666666667</v>
      </c>
      <c r="R4" s="19">
        <f t="shared" si="1"/>
        <v>1.5324074074074068E-2</v>
      </c>
      <c r="S4" s="18">
        <f t="shared" si="2"/>
        <v>1.9682437006853046E-2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4.916666666666667</v>
      </c>
      <c r="R5" s="19">
        <f t="shared" si="1"/>
        <v>1.7129629629629661E-2</v>
      </c>
      <c r="S5" s="18">
        <f t="shared" si="2"/>
        <v>1.9682437006853046E-2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3" t="s">
        <v>18</v>
      </c>
      <c r="J6" s="13" t="s">
        <v>25</v>
      </c>
      <c r="K6" s="14" t="s">
        <v>26</v>
      </c>
      <c r="L6" s="18">
        <f t="shared" si="3"/>
        <v>1.7453703703703694E-2</v>
      </c>
      <c r="M6">
        <f t="shared" si="4"/>
        <v>8</v>
      </c>
      <c r="O6">
        <v>4</v>
      </c>
      <c r="P6">
        <f>COUNTIF(M:M,"4")</f>
        <v>9</v>
      </c>
      <c r="Q6">
        <f t="shared" si="0"/>
        <v>4.916666666666667</v>
      </c>
      <c r="R6" s="19">
        <f t="shared" si="1"/>
        <v>2.1135545267489717E-2</v>
      </c>
      <c r="S6" s="18">
        <f t="shared" si="2"/>
        <v>1.9682437006853046E-2</v>
      </c>
    </row>
    <row r="7" spans="1:19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3" t="s">
        <v>18</v>
      </c>
      <c r="J7" s="13" t="s">
        <v>28</v>
      </c>
      <c r="K7" s="14" t="s">
        <v>29</v>
      </c>
      <c r="L7" s="18">
        <f t="shared" si="3"/>
        <v>2.3657407407407405E-2</v>
      </c>
      <c r="M7">
        <f t="shared" si="4"/>
        <v>10</v>
      </c>
      <c r="O7">
        <v>5</v>
      </c>
      <c r="P7">
        <f>COUNTIF(M:M,"5")</f>
        <v>7</v>
      </c>
      <c r="Q7">
        <f t="shared" si="0"/>
        <v>4.916666666666667</v>
      </c>
      <c r="R7" s="19">
        <f t="shared" si="1"/>
        <v>1.7220568783068785E-2</v>
      </c>
      <c r="S7" s="18">
        <f t="shared" si="2"/>
        <v>1.9682437006853046E-2</v>
      </c>
    </row>
    <row r="8" spans="1:19" x14ac:dyDescent="0.25">
      <c r="A8" s="11"/>
      <c r="B8" s="12"/>
      <c r="C8" s="12"/>
      <c r="D8" s="12"/>
      <c r="E8" s="12"/>
      <c r="F8" s="12"/>
      <c r="G8" s="9" t="s">
        <v>30</v>
      </c>
      <c r="H8" s="9" t="s">
        <v>24</v>
      </c>
      <c r="I8" s="3" t="s">
        <v>18</v>
      </c>
      <c r="J8" s="13" t="s">
        <v>31</v>
      </c>
      <c r="K8" s="14" t="s">
        <v>32</v>
      </c>
      <c r="L8" s="18">
        <f t="shared" si="3"/>
        <v>2.2650462962962914E-2</v>
      </c>
      <c r="M8">
        <f t="shared" si="4"/>
        <v>13</v>
      </c>
      <c r="O8">
        <v>6</v>
      </c>
      <c r="P8">
        <f>COUNTIF(M:M,"6")</f>
        <v>7</v>
      </c>
      <c r="Q8">
        <f t="shared" si="0"/>
        <v>4.916666666666667</v>
      </c>
      <c r="R8" s="19">
        <f t="shared" si="1"/>
        <v>1.6813822751322736E-2</v>
      </c>
      <c r="S8" s="18">
        <f t="shared" si="2"/>
        <v>1.9682437006853046E-2</v>
      </c>
    </row>
    <row r="9" spans="1:19" x14ac:dyDescent="0.25">
      <c r="A9" s="11"/>
      <c r="B9" s="12"/>
      <c r="C9" s="9" t="s">
        <v>33</v>
      </c>
      <c r="D9" s="9" t="s">
        <v>34</v>
      </c>
      <c r="E9" s="9" t="s">
        <v>34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9</v>
      </c>
      <c r="Q9">
        <f t="shared" si="0"/>
        <v>4.916666666666667</v>
      </c>
      <c r="R9" s="19">
        <f t="shared" si="1"/>
        <v>2.220679012345679E-2</v>
      </c>
      <c r="S9" s="18">
        <f t="shared" si="2"/>
        <v>1.9682437006853046E-2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35</v>
      </c>
      <c r="H10" s="9" t="s">
        <v>24</v>
      </c>
      <c r="I10" s="3" t="s">
        <v>18</v>
      </c>
      <c r="J10" s="13" t="s">
        <v>36</v>
      </c>
      <c r="K10" s="14" t="s">
        <v>37</v>
      </c>
      <c r="L10" s="18">
        <f t="shared" si="3"/>
        <v>1.807870370370368E-2</v>
      </c>
      <c r="M10">
        <f t="shared" si="4"/>
        <v>5</v>
      </c>
      <c r="O10">
        <v>8</v>
      </c>
      <c r="P10">
        <f>COUNTIF(M:M,"8")</f>
        <v>12</v>
      </c>
      <c r="Q10">
        <f t="shared" si="0"/>
        <v>4.916666666666667</v>
      </c>
      <c r="R10" s="19">
        <f t="shared" si="1"/>
        <v>3.2965856481481474E-2</v>
      </c>
      <c r="S10" s="18">
        <f t="shared" si="2"/>
        <v>1.9682437006853046E-2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38</v>
      </c>
      <c r="H11" s="9" t="s">
        <v>24</v>
      </c>
      <c r="I11" s="3" t="s">
        <v>18</v>
      </c>
      <c r="J11" s="13" t="s">
        <v>39</v>
      </c>
      <c r="K11" s="14" t="s">
        <v>40</v>
      </c>
      <c r="L11" s="18">
        <f t="shared" si="3"/>
        <v>2.7708333333333335E-2</v>
      </c>
      <c r="M11">
        <f t="shared" si="4"/>
        <v>9</v>
      </c>
      <c r="O11">
        <v>9</v>
      </c>
      <c r="P11">
        <f>COUNTIF(M:M,"9")</f>
        <v>11</v>
      </c>
      <c r="Q11">
        <f t="shared" si="0"/>
        <v>4.916666666666667</v>
      </c>
      <c r="R11" s="19">
        <f t="shared" si="1"/>
        <v>3.5858585858585861E-2</v>
      </c>
      <c r="S11" s="18">
        <f t="shared" si="2"/>
        <v>1.9682437006853046E-2</v>
      </c>
    </row>
    <row r="12" spans="1:19" x14ac:dyDescent="0.25">
      <c r="A12" s="11"/>
      <c r="B12" s="12"/>
      <c r="C12" s="9" t="s">
        <v>41</v>
      </c>
      <c r="D12" s="9" t="s">
        <v>42</v>
      </c>
      <c r="E12" s="9" t="s">
        <v>42</v>
      </c>
      <c r="F12" s="9" t="s">
        <v>15</v>
      </c>
      <c r="G12" s="9" t="s">
        <v>43</v>
      </c>
      <c r="H12" s="9" t="s">
        <v>24</v>
      </c>
      <c r="I12" s="3" t="s">
        <v>18</v>
      </c>
      <c r="J12" s="13" t="s">
        <v>44</v>
      </c>
      <c r="K12" s="14" t="s">
        <v>45</v>
      </c>
      <c r="L12" s="18">
        <f t="shared" si="3"/>
        <v>2.8206018518518505E-2</v>
      </c>
      <c r="M12">
        <f t="shared" si="4"/>
        <v>11</v>
      </c>
      <c r="O12">
        <v>10</v>
      </c>
      <c r="P12">
        <f>COUNTIF(M:M,"10")</f>
        <v>8</v>
      </c>
      <c r="Q12">
        <f t="shared" si="0"/>
        <v>4.916666666666667</v>
      </c>
      <c r="R12" s="19">
        <f t="shared" si="1"/>
        <v>3.1663773148148146E-2</v>
      </c>
      <c r="S12" s="18">
        <f t="shared" si="2"/>
        <v>1.9682437006853046E-2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47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10</v>
      </c>
      <c r="Q13">
        <f t="shared" si="0"/>
        <v>4.916666666666667</v>
      </c>
      <c r="R13" s="19">
        <f t="shared" si="1"/>
        <v>2.0120370370370361E-2</v>
      </c>
      <c r="S13" s="18">
        <f t="shared" si="2"/>
        <v>1.9682437006853046E-2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48</v>
      </c>
      <c r="H14" s="9" t="s">
        <v>17</v>
      </c>
      <c r="I14" s="3" t="s">
        <v>18</v>
      </c>
      <c r="J14" s="13" t="s">
        <v>49</v>
      </c>
      <c r="K14" s="14" t="s">
        <v>50</v>
      </c>
      <c r="L14" s="18">
        <f t="shared" si="3"/>
        <v>2.6365740740740717E-2</v>
      </c>
      <c r="M14">
        <f t="shared" si="4"/>
        <v>8</v>
      </c>
      <c r="O14">
        <v>12</v>
      </c>
      <c r="P14">
        <f>COUNTIF(M:M,"12")</f>
        <v>8</v>
      </c>
      <c r="Q14">
        <f t="shared" si="0"/>
        <v>4.916666666666667</v>
      </c>
      <c r="R14" s="19">
        <f t="shared" si="1"/>
        <v>2.6299189814814772E-2</v>
      </c>
      <c r="S14" s="18">
        <f t="shared" si="2"/>
        <v>1.9682437006853046E-2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51</v>
      </c>
      <c r="H15" s="9" t="s">
        <v>17</v>
      </c>
      <c r="I15" s="3" t="s">
        <v>18</v>
      </c>
      <c r="J15" s="13" t="s">
        <v>52</v>
      </c>
      <c r="K15" s="14" t="s">
        <v>53</v>
      </c>
      <c r="L15" s="18">
        <f t="shared" si="3"/>
        <v>1.2199074074074168E-2</v>
      </c>
      <c r="M15">
        <f t="shared" si="4"/>
        <v>21</v>
      </c>
      <c r="O15">
        <v>13</v>
      </c>
      <c r="P15">
        <f>COUNTIF(M:M,"13")</f>
        <v>5</v>
      </c>
      <c r="Q15">
        <f t="shared" si="0"/>
        <v>4.916666666666667</v>
      </c>
      <c r="R15" s="19">
        <f t="shared" si="1"/>
        <v>1.7787037037037011E-2</v>
      </c>
      <c r="S15" s="18">
        <f t="shared" si="2"/>
        <v>1.9682437006853046E-2</v>
      </c>
    </row>
    <row r="16" spans="1:19" x14ac:dyDescent="0.25">
      <c r="A16" s="11"/>
      <c r="B16" s="12"/>
      <c r="C16" s="9" t="s">
        <v>54</v>
      </c>
      <c r="D16" s="9" t="s">
        <v>55</v>
      </c>
      <c r="E16" s="9" t="s">
        <v>55</v>
      </c>
      <c r="F16" s="9" t="s">
        <v>15</v>
      </c>
      <c r="G16" s="9" t="s">
        <v>56</v>
      </c>
      <c r="H16" s="9" t="s">
        <v>24</v>
      </c>
      <c r="I16" s="3" t="s">
        <v>18</v>
      </c>
      <c r="J16" s="13" t="s">
        <v>57</v>
      </c>
      <c r="K16" s="14" t="s">
        <v>58</v>
      </c>
      <c r="L16" s="18">
        <f t="shared" si="3"/>
        <v>1.6180555555555587E-2</v>
      </c>
      <c r="M16">
        <f t="shared" si="4"/>
        <v>11</v>
      </c>
      <c r="O16">
        <v>14</v>
      </c>
      <c r="P16">
        <f>COUNTIF(M:M,"14")</f>
        <v>7</v>
      </c>
      <c r="Q16">
        <f t="shared" si="0"/>
        <v>4.916666666666667</v>
      </c>
      <c r="R16" s="19">
        <f t="shared" si="1"/>
        <v>1.8291997354497398E-2</v>
      </c>
      <c r="S16" s="18">
        <f t="shared" si="2"/>
        <v>1.9682437006853046E-2</v>
      </c>
    </row>
    <row r="17" spans="1:19" x14ac:dyDescent="0.25">
      <c r="A17" s="11"/>
      <c r="B17" s="12"/>
      <c r="C17" s="9" t="s">
        <v>59</v>
      </c>
      <c r="D17" s="9" t="s">
        <v>60</v>
      </c>
      <c r="E17" s="9" t="s">
        <v>60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4.916666666666667</v>
      </c>
      <c r="R17" s="19">
        <f t="shared" si="1"/>
        <v>1.5214120370370343E-2</v>
      </c>
      <c r="S17" s="18">
        <f t="shared" si="2"/>
        <v>1.9682437006853046E-2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61</v>
      </c>
      <c r="H18" s="9" t="s">
        <v>24</v>
      </c>
      <c r="I18" s="3" t="s">
        <v>18</v>
      </c>
      <c r="J18" s="13" t="s">
        <v>62</v>
      </c>
      <c r="K18" s="14" t="s">
        <v>63</v>
      </c>
      <c r="L18" s="18">
        <f t="shared" si="3"/>
        <v>1.7731481481481404E-2</v>
      </c>
      <c r="M18">
        <f t="shared" si="4"/>
        <v>13</v>
      </c>
      <c r="O18">
        <v>16</v>
      </c>
      <c r="P18">
        <f>COUNTIF(M:M,"16")</f>
        <v>2</v>
      </c>
      <c r="Q18">
        <f t="shared" si="0"/>
        <v>4.916666666666667</v>
      </c>
      <c r="R18" s="19">
        <f t="shared" si="1"/>
        <v>1.5023148148148147E-2</v>
      </c>
      <c r="S18" s="18">
        <f t="shared" si="2"/>
        <v>1.9682437006853046E-2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64</v>
      </c>
      <c r="H19" s="9" t="s">
        <v>24</v>
      </c>
      <c r="I19" s="3" t="s">
        <v>18</v>
      </c>
      <c r="J19" s="13" t="s">
        <v>65</v>
      </c>
      <c r="K19" s="14" t="s">
        <v>66</v>
      </c>
      <c r="L19" s="18">
        <f t="shared" si="3"/>
        <v>2.4965277777777906E-2</v>
      </c>
      <c r="M19">
        <f t="shared" si="4"/>
        <v>17</v>
      </c>
      <c r="O19">
        <v>17</v>
      </c>
      <c r="P19">
        <f>COUNTIF(M:M,"17")</f>
        <v>3</v>
      </c>
      <c r="Q19">
        <f t="shared" si="0"/>
        <v>4.916666666666667</v>
      </c>
      <c r="R19" s="19">
        <f t="shared" si="1"/>
        <v>1.8287037037037119E-2</v>
      </c>
      <c r="S19" s="18">
        <f t="shared" si="2"/>
        <v>1.9682437006853046E-2</v>
      </c>
    </row>
    <row r="20" spans="1:19" x14ac:dyDescent="0.25">
      <c r="A20" s="11"/>
      <c r="B20" s="12"/>
      <c r="C20" s="9" t="s">
        <v>67</v>
      </c>
      <c r="D20" s="9" t="s">
        <v>68</v>
      </c>
      <c r="E20" s="9" t="s">
        <v>68</v>
      </c>
      <c r="F20" s="9" t="s">
        <v>15</v>
      </c>
      <c r="G20" s="9" t="s">
        <v>69</v>
      </c>
      <c r="H20" s="9" t="s">
        <v>17</v>
      </c>
      <c r="I20" s="3" t="s">
        <v>18</v>
      </c>
      <c r="J20" s="13" t="s">
        <v>70</v>
      </c>
      <c r="K20" s="14" t="s">
        <v>71</v>
      </c>
      <c r="L20" s="18">
        <f t="shared" si="3"/>
        <v>2.5856481481481453E-2</v>
      </c>
      <c r="M20">
        <f t="shared" si="4"/>
        <v>11</v>
      </c>
      <c r="O20">
        <v>18</v>
      </c>
      <c r="P20">
        <f>COUNTIF(M:M,"18")</f>
        <v>5</v>
      </c>
      <c r="Q20">
        <f t="shared" si="0"/>
        <v>4.916666666666667</v>
      </c>
      <c r="R20" s="19">
        <f t="shared" si="1"/>
        <v>1.9847222222222259E-2</v>
      </c>
      <c r="S20" s="18">
        <f t="shared" si="2"/>
        <v>1.9682437006853046E-2</v>
      </c>
    </row>
    <row r="21" spans="1:19" x14ac:dyDescent="0.25">
      <c r="A21" s="3" t="s">
        <v>72</v>
      </c>
      <c r="B21" s="9" t="s">
        <v>73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4.916666666666667</v>
      </c>
      <c r="R21" s="19">
        <v>0</v>
      </c>
      <c r="S21" s="18">
        <f t="shared" si="2"/>
        <v>1.9682437006853046E-2</v>
      </c>
    </row>
    <row r="22" spans="1:19" x14ac:dyDescent="0.25">
      <c r="A22" s="11"/>
      <c r="B22" s="12"/>
      <c r="C22" s="9" t="s">
        <v>74</v>
      </c>
      <c r="D22" s="9" t="s">
        <v>75</v>
      </c>
      <c r="E22" s="10" t="s">
        <v>12</v>
      </c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4.916666666666667</v>
      </c>
      <c r="R22" s="19">
        <f t="shared" si="1"/>
        <v>1.4104938271604972E-2</v>
      </c>
      <c r="S22" s="18">
        <f t="shared" si="2"/>
        <v>1.9682437006853046E-2</v>
      </c>
    </row>
    <row r="23" spans="1:19" x14ac:dyDescent="0.25">
      <c r="A23" s="11"/>
      <c r="B23" s="12"/>
      <c r="C23" s="12"/>
      <c r="D23" s="12"/>
      <c r="E23" s="9" t="s">
        <v>75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4.916666666666667</v>
      </c>
      <c r="R23" s="19">
        <f t="shared" si="1"/>
        <v>1.3570601851851938E-2</v>
      </c>
      <c r="S23" s="18">
        <f t="shared" si="2"/>
        <v>1.9682437006853046E-2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76</v>
      </c>
      <c r="H24" s="9" t="s">
        <v>77</v>
      </c>
      <c r="I24" s="3" t="s">
        <v>18</v>
      </c>
      <c r="J24" s="13" t="s">
        <v>78</v>
      </c>
      <c r="K24" s="14" t="s">
        <v>79</v>
      </c>
      <c r="L24" s="18">
        <f t="shared" si="3"/>
        <v>1.4641203703703698E-2</v>
      </c>
      <c r="M24">
        <f t="shared" si="4"/>
        <v>2</v>
      </c>
      <c r="O24">
        <v>22</v>
      </c>
      <c r="P24">
        <f>COUNTIF(M:M,"22")</f>
        <v>1</v>
      </c>
      <c r="Q24">
        <f t="shared" si="0"/>
        <v>4.916666666666667</v>
      </c>
      <c r="R24" s="19">
        <f t="shared" si="1"/>
        <v>1.4780092592592609E-2</v>
      </c>
      <c r="S24" s="18">
        <f t="shared" si="2"/>
        <v>1.9682437006853046E-2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80</v>
      </c>
      <c r="H25" s="9" t="s">
        <v>77</v>
      </c>
      <c r="I25" s="3" t="s">
        <v>18</v>
      </c>
      <c r="J25" s="13" t="s">
        <v>81</v>
      </c>
      <c r="K25" s="14" t="s">
        <v>82</v>
      </c>
      <c r="L25" s="18">
        <f t="shared" si="3"/>
        <v>1.5659722222222172E-2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4.916666666666667</v>
      </c>
      <c r="R25" s="19">
        <f t="shared" si="1"/>
        <v>1.4936342592592577E-2</v>
      </c>
      <c r="S25" s="18">
        <f t="shared" si="2"/>
        <v>1.9682437006853046E-2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83</v>
      </c>
      <c r="H26" s="9" t="s">
        <v>77</v>
      </c>
      <c r="I26" s="3" t="s">
        <v>18</v>
      </c>
      <c r="J26" s="13" t="s">
        <v>84</v>
      </c>
      <c r="K26" s="14" t="s">
        <v>85</v>
      </c>
      <c r="L26" s="18">
        <f t="shared" si="3"/>
        <v>1.9444444444444375E-2</v>
      </c>
      <c r="M26">
        <f t="shared" si="4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86</v>
      </c>
      <c r="H27" s="9" t="s">
        <v>77</v>
      </c>
      <c r="I27" s="3" t="s">
        <v>18</v>
      </c>
      <c r="J27" s="13" t="s">
        <v>87</v>
      </c>
      <c r="K27" s="14" t="s">
        <v>88</v>
      </c>
      <c r="L27" s="18">
        <f t="shared" si="3"/>
        <v>1.5543981481481506E-2</v>
      </c>
      <c r="M27">
        <f t="shared" si="4"/>
        <v>12</v>
      </c>
      <c r="O27" t="s">
        <v>1670</v>
      </c>
      <c r="P27">
        <f>SUM(P2:P25)</f>
        <v>118</v>
      </c>
    </row>
    <row r="28" spans="1:19" x14ac:dyDescent="0.25">
      <c r="A28" s="11"/>
      <c r="B28" s="12"/>
      <c r="C28" s="12"/>
      <c r="D28" s="12"/>
      <c r="E28" s="12"/>
      <c r="F28" s="12"/>
      <c r="G28" s="9" t="s">
        <v>89</v>
      </c>
      <c r="H28" s="9" t="s">
        <v>77</v>
      </c>
      <c r="I28" s="3" t="s">
        <v>18</v>
      </c>
      <c r="J28" s="13" t="s">
        <v>90</v>
      </c>
      <c r="K28" s="14" t="s">
        <v>91</v>
      </c>
      <c r="L28" s="18">
        <f t="shared" si="3"/>
        <v>1.6006944444444504E-2</v>
      </c>
      <c r="M28">
        <f t="shared" si="4"/>
        <v>20</v>
      </c>
    </row>
    <row r="29" spans="1:19" x14ac:dyDescent="0.25">
      <c r="A29" s="11"/>
      <c r="B29" s="12"/>
      <c r="C29" s="12"/>
      <c r="D29" s="12"/>
      <c r="E29" s="12"/>
      <c r="F29" s="12"/>
      <c r="G29" s="9" t="s">
        <v>92</v>
      </c>
      <c r="H29" s="9" t="s">
        <v>77</v>
      </c>
      <c r="I29" s="3" t="s">
        <v>18</v>
      </c>
      <c r="J29" s="13" t="s">
        <v>93</v>
      </c>
      <c r="K29" s="14" t="s">
        <v>94</v>
      </c>
      <c r="L29" s="18">
        <f t="shared" si="3"/>
        <v>1.1793981481481475E-2</v>
      </c>
      <c r="M29">
        <f t="shared" si="4"/>
        <v>16</v>
      </c>
    </row>
    <row r="30" spans="1:19" x14ac:dyDescent="0.25">
      <c r="A30" s="11"/>
      <c r="B30" s="12"/>
      <c r="C30" s="12"/>
      <c r="D30" s="12"/>
      <c r="E30" s="12"/>
      <c r="F30" s="12"/>
      <c r="G30" s="9" t="s">
        <v>95</v>
      </c>
      <c r="H30" s="9" t="s">
        <v>77</v>
      </c>
      <c r="I30" s="3" t="s">
        <v>18</v>
      </c>
      <c r="J30" s="13" t="s">
        <v>96</v>
      </c>
      <c r="K30" s="14" t="s">
        <v>97</v>
      </c>
      <c r="L30" s="18">
        <f t="shared" si="3"/>
        <v>1.288194444444446E-2</v>
      </c>
      <c r="M30">
        <f t="shared" si="4"/>
        <v>23</v>
      </c>
    </row>
    <row r="31" spans="1:19" x14ac:dyDescent="0.25">
      <c r="A31" s="11"/>
      <c r="B31" s="12"/>
      <c r="C31" s="12"/>
      <c r="D31" s="12"/>
      <c r="E31" s="9" t="s">
        <v>98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99</v>
      </c>
      <c r="H32" s="9" t="s">
        <v>100</v>
      </c>
      <c r="I32" s="3" t="s">
        <v>18</v>
      </c>
      <c r="J32" s="13" t="s">
        <v>101</v>
      </c>
      <c r="K32" s="14" t="s">
        <v>102</v>
      </c>
      <c r="L32" s="18">
        <f t="shared" si="3"/>
        <v>1.4432870370370374E-2</v>
      </c>
      <c r="M32">
        <f t="shared" si="4"/>
        <v>1</v>
      </c>
    </row>
    <row r="33" spans="1:13" x14ac:dyDescent="0.25">
      <c r="A33" s="11"/>
      <c r="B33" s="12"/>
      <c r="C33" s="12"/>
      <c r="D33" s="12"/>
      <c r="E33" s="12"/>
      <c r="F33" s="12"/>
      <c r="G33" s="9" t="s">
        <v>103</v>
      </c>
      <c r="H33" s="9" t="s">
        <v>100</v>
      </c>
      <c r="I33" s="3" t="s">
        <v>18</v>
      </c>
      <c r="J33" s="13" t="s">
        <v>104</v>
      </c>
      <c r="K33" s="14" t="s">
        <v>105</v>
      </c>
      <c r="L33" s="18">
        <f t="shared" si="3"/>
        <v>1.594907407407406E-2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106</v>
      </c>
      <c r="H34" s="9" t="s">
        <v>100</v>
      </c>
      <c r="I34" s="3" t="s">
        <v>18</v>
      </c>
      <c r="J34" s="13" t="s">
        <v>107</v>
      </c>
      <c r="K34" s="14" t="s">
        <v>108</v>
      </c>
      <c r="L34" s="18">
        <f t="shared" si="3"/>
        <v>1.6261574074074081E-2</v>
      </c>
      <c r="M34">
        <f t="shared" si="4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109</v>
      </c>
      <c r="H35" s="9" t="s">
        <v>100</v>
      </c>
      <c r="I35" s="3" t="s">
        <v>18</v>
      </c>
      <c r="J35" s="13" t="s">
        <v>110</v>
      </c>
      <c r="K35" s="14" t="s">
        <v>111</v>
      </c>
      <c r="L35" s="18">
        <f t="shared" si="3"/>
        <v>2.2060185185185155E-2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112</v>
      </c>
      <c r="H36" s="9" t="s">
        <v>100</v>
      </c>
      <c r="I36" s="3" t="s">
        <v>18</v>
      </c>
      <c r="J36" s="13" t="s">
        <v>113</v>
      </c>
      <c r="K36" s="14" t="s">
        <v>114</v>
      </c>
      <c r="L36" s="18">
        <f t="shared" si="3"/>
        <v>1.8831018518518539E-2</v>
      </c>
      <c r="M36">
        <f t="shared" si="4"/>
        <v>11</v>
      </c>
    </row>
    <row r="37" spans="1:13" x14ac:dyDescent="0.25">
      <c r="A37" s="11"/>
      <c r="B37" s="12"/>
      <c r="C37" s="9" t="s">
        <v>115</v>
      </c>
      <c r="D37" s="9" t="s">
        <v>116</v>
      </c>
      <c r="E37" s="9" t="s">
        <v>116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117</v>
      </c>
      <c r="H38" s="9" t="s">
        <v>77</v>
      </c>
      <c r="I38" s="3" t="s">
        <v>18</v>
      </c>
      <c r="J38" s="13" t="s">
        <v>118</v>
      </c>
      <c r="K38" s="14" t="s">
        <v>119</v>
      </c>
      <c r="L38" s="18">
        <f t="shared" si="3"/>
        <v>1.5219907407407363E-2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120</v>
      </c>
      <c r="H39" s="9" t="s">
        <v>77</v>
      </c>
      <c r="I39" s="3" t="s">
        <v>18</v>
      </c>
      <c r="J39" s="13" t="s">
        <v>121</v>
      </c>
      <c r="K39" s="14" t="s">
        <v>122</v>
      </c>
      <c r="L39" s="18">
        <f t="shared" si="3"/>
        <v>1.7094907407407378E-2</v>
      </c>
      <c r="M39">
        <f t="shared" si="4"/>
        <v>13</v>
      </c>
    </row>
    <row r="40" spans="1:13" x14ac:dyDescent="0.25">
      <c r="A40" s="11"/>
      <c r="B40" s="12"/>
      <c r="C40" s="9" t="s">
        <v>123</v>
      </c>
      <c r="D40" s="9" t="s">
        <v>124</v>
      </c>
      <c r="E40" s="9" t="s">
        <v>124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125</v>
      </c>
      <c r="H41" s="9" t="s">
        <v>77</v>
      </c>
      <c r="I41" s="3" t="s">
        <v>18</v>
      </c>
      <c r="J41" s="13" t="s">
        <v>126</v>
      </c>
      <c r="K41" s="14" t="s">
        <v>127</v>
      </c>
      <c r="L41" s="18">
        <f t="shared" si="3"/>
        <v>1.5972222222222276E-2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128</v>
      </c>
      <c r="H42" s="9" t="s">
        <v>77</v>
      </c>
      <c r="I42" s="3" t="s">
        <v>18</v>
      </c>
      <c r="J42" s="13" t="s">
        <v>129</v>
      </c>
      <c r="K42" s="14" t="s">
        <v>130</v>
      </c>
      <c r="L42" s="18">
        <f t="shared" si="3"/>
        <v>1.4270833333333455E-2</v>
      </c>
      <c r="M42">
        <f t="shared" si="4"/>
        <v>17</v>
      </c>
    </row>
    <row r="43" spans="1:13" x14ac:dyDescent="0.25">
      <c r="A43" s="11"/>
      <c r="B43" s="12"/>
      <c r="C43" s="9" t="s">
        <v>46</v>
      </c>
      <c r="D43" s="9" t="s">
        <v>47</v>
      </c>
      <c r="E43" s="9" t="s">
        <v>131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132</v>
      </c>
      <c r="H44" s="9" t="s">
        <v>77</v>
      </c>
      <c r="I44" s="3" t="s">
        <v>18</v>
      </c>
      <c r="J44" s="13" t="s">
        <v>133</v>
      </c>
      <c r="K44" s="14" t="s">
        <v>134</v>
      </c>
      <c r="L44" s="18">
        <f t="shared" si="3"/>
        <v>2.3715277777777821E-2</v>
      </c>
      <c r="M44">
        <f t="shared" si="4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135</v>
      </c>
      <c r="H45" s="9" t="s">
        <v>77</v>
      </c>
      <c r="I45" s="3" t="s">
        <v>18</v>
      </c>
      <c r="J45" s="13" t="s">
        <v>136</v>
      </c>
      <c r="K45" s="14" t="s">
        <v>137</v>
      </c>
      <c r="L45" s="18">
        <f t="shared" si="3"/>
        <v>1.3773148148148229E-2</v>
      </c>
      <c r="M45">
        <f t="shared" si="4"/>
        <v>20</v>
      </c>
    </row>
    <row r="46" spans="1:13" x14ac:dyDescent="0.25">
      <c r="A46" s="11"/>
      <c r="B46" s="12"/>
      <c r="C46" s="12"/>
      <c r="D46" s="12"/>
      <c r="E46" s="12"/>
      <c r="F46" s="12"/>
      <c r="G46" s="9" t="s">
        <v>138</v>
      </c>
      <c r="H46" s="9" t="s">
        <v>77</v>
      </c>
      <c r="I46" s="3" t="s">
        <v>18</v>
      </c>
      <c r="J46" s="13" t="s">
        <v>139</v>
      </c>
      <c r="K46" s="14" t="s">
        <v>140</v>
      </c>
      <c r="L46" s="18">
        <f t="shared" si="3"/>
        <v>1.5625E-2</v>
      </c>
      <c r="M46">
        <f t="shared" si="4"/>
        <v>17</v>
      </c>
    </row>
    <row r="47" spans="1:13" x14ac:dyDescent="0.25">
      <c r="A47" s="11"/>
      <c r="B47" s="12"/>
      <c r="C47" s="9" t="s">
        <v>141</v>
      </c>
      <c r="D47" s="9" t="s">
        <v>142</v>
      </c>
      <c r="E47" s="9" t="s">
        <v>142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143</v>
      </c>
      <c r="H48" s="9" t="s">
        <v>77</v>
      </c>
      <c r="I48" s="3" t="s">
        <v>18</v>
      </c>
      <c r="J48" s="13" t="s">
        <v>144</v>
      </c>
      <c r="K48" s="14" t="s">
        <v>145</v>
      </c>
      <c r="L48" s="18">
        <f t="shared" si="3"/>
        <v>1.6724537037037079E-2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146</v>
      </c>
      <c r="H49" s="9" t="s">
        <v>77</v>
      </c>
      <c r="I49" s="3" t="s">
        <v>18</v>
      </c>
      <c r="J49" s="13" t="s">
        <v>147</v>
      </c>
      <c r="K49" s="14" t="s">
        <v>148</v>
      </c>
      <c r="L49" s="18">
        <f t="shared" si="3"/>
        <v>1.6273148148148175E-2</v>
      </c>
      <c r="M49">
        <f t="shared" si="4"/>
        <v>5</v>
      </c>
    </row>
    <row r="50" spans="1:13" x14ac:dyDescent="0.25">
      <c r="A50" s="3" t="s">
        <v>149</v>
      </c>
      <c r="B50" s="9" t="s">
        <v>150</v>
      </c>
      <c r="C50" s="10" t="s">
        <v>12</v>
      </c>
      <c r="D50" s="5"/>
      <c r="E50" s="5"/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9" t="s">
        <v>151</v>
      </c>
      <c r="D51" s="9" t="s">
        <v>152</v>
      </c>
      <c r="E51" s="9" t="s">
        <v>152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153</v>
      </c>
      <c r="H52" s="9" t="s">
        <v>77</v>
      </c>
      <c r="I52" s="3" t="s">
        <v>18</v>
      </c>
      <c r="J52" s="13" t="s">
        <v>154</v>
      </c>
      <c r="K52" s="14" t="s">
        <v>155</v>
      </c>
      <c r="L52" s="18">
        <f t="shared" si="3"/>
        <v>2.0925925925925903E-2</v>
      </c>
      <c r="M52">
        <f t="shared" si="4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156</v>
      </c>
      <c r="H53" s="9" t="s">
        <v>77</v>
      </c>
      <c r="I53" s="3" t="s">
        <v>18</v>
      </c>
      <c r="J53" s="13" t="s">
        <v>157</v>
      </c>
      <c r="K53" s="14" t="s">
        <v>158</v>
      </c>
      <c r="L53" s="18">
        <f t="shared" si="3"/>
        <v>1.5104166666666669E-2</v>
      </c>
      <c r="M53">
        <f t="shared" si="4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159</v>
      </c>
      <c r="H54" s="9" t="s">
        <v>77</v>
      </c>
      <c r="I54" s="3" t="s">
        <v>18</v>
      </c>
      <c r="J54" s="13" t="s">
        <v>160</v>
      </c>
      <c r="K54" s="14" t="s">
        <v>161</v>
      </c>
      <c r="L54" s="18">
        <f t="shared" si="3"/>
        <v>1.5752314814814816E-2</v>
      </c>
      <c r="M54">
        <f t="shared" si="4"/>
        <v>7</v>
      </c>
    </row>
    <row r="55" spans="1:13" x14ac:dyDescent="0.25">
      <c r="A55" s="11"/>
      <c r="B55" s="12"/>
      <c r="C55" s="12"/>
      <c r="D55" s="12"/>
      <c r="E55" s="12"/>
      <c r="F55" s="12"/>
      <c r="G55" s="9" t="s">
        <v>162</v>
      </c>
      <c r="H55" s="9" t="s">
        <v>77</v>
      </c>
      <c r="I55" s="3" t="s">
        <v>18</v>
      </c>
      <c r="J55" s="13" t="s">
        <v>163</v>
      </c>
      <c r="K55" s="14" t="s">
        <v>164</v>
      </c>
      <c r="L55" s="18">
        <f t="shared" si="3"/>
        <v>1.693287037037039E-2</v>
      </c>
      <c r="M55">
        <f t="shared" si="4"/>
        <v>13</v>
      </c>
    </row>
    <row r="56" spans="1:13" x14ac:dyDescent="0.25">
      <c r="A56" s="11"/>
      <c r="B56" s="12"/>
      <c r="C56" s="9" t="s">
        <v>74</v>
      </c>
      <c r="D56" s="9" t="s">
        <v>75</v>
      </c>
      <c r="E56" s="9" t="s">
        <v>75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165</v>
      </c>
      <c r="H57" s="9" t="s">
        <v>77</v>
      </c>
      <c r="I57" s="3" t="s">
        <v>18</v>
      </c>
      <c r="J57" s="13" t="s">
        <v>166</v>
      </c>
      <c r="K57" s="14" t="s">
        <v>167</v>
      </c>
      <c r="L57" s="18">
        <f t="shared" si="3"/>
        <v>1.2673611111111094E-2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168</v>
      </c>
      <c r="H58" s="9" t="s">
        <v>77</v>
      </c>
      <c r="I58" s="3" t="s">
        <v>18</v>
      </c>
      <c r="J58" s="13" t="s">
        <v>169</v>
      </c>
      <c r="K58" s="14" t="s">
        <v>170</v>
      </c>
      <c r="L58" s="18">
        <f t="shared" si="3"/>
        <v>1.446759259259256E-2</v>
      </c>
      <c r="M58">
        <f t="shared" si="4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171</v>
      </c>
      <c r="H59" s="9" t="s">
        <v>77</v>
      </c>
      <c r="I59" s="3" t="s">
        <v>18</v>
      </c>
      <c r="J59" s="13" t="s">
        <v>172</v>
      </c>
      <c r="K59" s="14" t="s">
        <v>173</v>
      </c>
      <c r="L59" s="18">
        <f t="shared" si="3"/>
        <v>1.5983796296296204E-2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174</v>
      </c>
      <c r="H60" s="9" t="s">
        <v>77</v>
      </c>
      <c r="I60" s="3" t="s">
        <v>18</v>
      </c>
      <c r="J60" s="13" t="s">
        <v>175</v>
      </c>
      <c r="K60" s="14" t="s">
        <v>176</v>
      </c>
      <c r="L60" s="18">
        <f t="shared" si="3"/>
        <v>1.5219907407407418E-2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177</v>
      </c>
      <c r="H61" s="9" t="s">
        <v>77</v>
      </c>
      <c r="I61" s="3" t="s">
        <v>18</v>
      </c>
      <c r="J61" s="13" t="s">
        <v>178</v>
      </c>
      <c r="K61" s="14" t="s">
        <v>179</v>
      </c>
      <c r="L61" s="18">
        <f t="shared" si="3"/>
        <v>2.2465277777777792E-2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180</v>
      </c>
      <c r="H62" s="9" t="s">
        <v>77</v>
      </c>
      <c r="I62" s="3" t="s">
        <v>18</v>
      </c>
      <c r="J62" s="13" t="s">
        <v>181</v>
      </c>
      <c r="K62" s="14" t="s">
        <v>182</v>
      </c>
      <c r="L62" s="18">
        <f t="shared" si="3"/>
        <v>1.8113425925925963E-2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183</v>
      </c>
      <c r="H63" s="9" t="s">
        <v>77</v>
      </c>
      <c r="I63" s="3" t="s">
        <v>18</v>
      </c>
      <c r="J63" s="13" t="s">
        <v>184</v>
      </c>
      <c r="K63" s="14" t="s">
        <v>185</v>
      </c>
      <c r="L63" s="18">
        <f t="shared" si="3"/>
        <v>1.2534722222222183E-2</v>
      </c>
      <c r="M63">
        <f t="shared" si="4"/>
        <v>20</v>
      </c>
    </row>
    <row r="64" spans="1:13" x14ac:dyDescent="0.25">
      <c r="A64" s="11"/>
      <c r="B64" s="12"/>
      <c r="C64" s="12"/>
      <c r="D64" s="12"/>
      <c r="E64" s="12"/>
      <c r="F64" s="12"/>
      <c r="G64" s="9" t="s">
        <v>186</v>
      </c>
      <c r="H64" s="9" t="s">
        <v>77</v>
      </c>
      <c r="I64" s="3" t="s">
        <v>18</v>
      </c>
      <c r="J64" s="13" t="s">
        <v>187</v>
      </c>
      <c r="K64" s="14" t="s">
        <v>188</v>
      </c>
      <c r="L64" s="18">
        <f t="shared" si="3"/>
        <v>1.3668981481481546E-2</v>
      </c>
      <c r="M64">
        <f t="shared" si="4"/>
        <v>15</v>
      </c>
    </row>
    <row r="65" spans="1:13" x14ac:dyDescent="0.25">
      <c r="A65" s="11"/>
      <c r="B65" s="12"/>
      <c r="C65" s="12"/>
      <c r="D65" s="12"/>
      <c r="E65" s="12"/>
      <c r="F65" s="12"/>
      <c r="G65" s="9" t="s">
        <v>189</v>
      </c>
      <c r="H65" s="9" t="s">
        <v>77</v>
      </c>
      <c r="I65" s="3" t="s">
        <v>18</v>
      </c>
      <c r="J65" s="13" t="s">
        <v>190</v>
      </c>
      <c r="K65" s="14" t="s">
        <v>191</v>
      </c>
      <c r="L65" s="18">
        <f t="shared" si="3"/>
        <v>1.3391203703703725E-2</v>
      </c>
      <c r="M65">
        <f t="shared" si="4"/>
        <v>18</v>
      </c>
    </row>
    <row r="66" spans="1:13" x14ac:dyDescent="0.25">
      <c r="A66" s="11"/>
      <c r="B66" s="12"/>
      <c r="C66" s="9" t="s">
        <v>115</v>
      </c>
      <c r="D66" s="9" t="s">
        <v>116</v>
      </c>
      <c r="E66" s="9" t="s">
        <v>116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192</v>
      </c>
      <c r="H67" s="9" t="s">
        <v>77</v>
      </c>
      <c r="I67" s="3" t="s">
        <v>18</v>
      </c>
      <c r="J67" s="13" t="s">
        <v>193</v>
      </c>
      <c r="K67" s="14" t="s">
        <v>194</v>
      </c>
      <c r="L67" s="18">
        <f t="shared" ref="L67:L130" si="5">K67-J67</f>
        <v>1.9594907407407436E-2</v>
      </c>
      <c r="M67">
        <f t="shared" ref="M67:M130" si="6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195</v>
      </c>
      <c r="H68" s="9" t="s">
        <v>77</v>
      </c>
      <c r="I68" s="3" t="s">
        <v>18</v>
      </c>
      <c r="J68" s="13" t="s">
        <v>196</v>
      </c>
      <c r="K68" s="14" t="s">
        <v>197</v>
      </c>
      <c r="L68" s="18">
        <f t="shared" si="5"/>
        <v>2.5173611111111133E-2</v>
      </c>
      <c r="M68">
        <f t="shared" si="6"/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198</v>
      </c>
      <c r="H69" s="9" t="s">
        <v>77</v>
      </c>
      <c r="I69" s="3" t="s">
        <v>18</v>
      </c>
      <c r="J69" s="13" t="s">
        <v>199</v>
      </c>
      <c r="K69" s="14" t="s">
        <v>200</v>
      </c>
      <c r="L69" s="18">
        <f t="shared" si="5"/>
        <v>3.060185185185188E-2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201</v>
      </c>
      <c r="H70" s="9" t="s">
        <v>77</v>
      </c>
      <c r="I70" s="3" t="s">
        <v>18</v>
      </c>
      <c r="J70" s="13" t="s">
        <v>202</v>
      </c>
      <c r="K70" s="14" t="s">
        <v>203</v>
      </c>
      <c r="L70" s="18">
        <f t="shared" si="5"/>
        <v>2.5844907407407414E-2</v>
      </c>
      <c r="M70">
        <f t="shared" si="6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204</v>
      </c>
      <c r="H71" s="9" t="s">
        <v>77</v>
      </c>
      <c r="I71" s="3" t="s">
        <v>18</v>
      </c>
      <c r="J71" s="13" t="s">
        <v>205</v>
      </c>
      <c r="K71" s="14" t="s">
        <v>206</v>
      </c>
      <c r="L71" s="18">
        <f t="shared" si="5"/>
        <v>1.6365740740740709E-2</v>
      </c>
      <c r="M71">
        <f t="shared" si="6"/>
        <v>11</v>
      </c>
    </row>
    <row r="72" spans="1:13" x14ac:dyDescent="0.25">
      <c r="A72" s="11"/>
      <c r="B72" s="12"/>
      <c r="C72" s="9" t="s">
        <v>207</v>
      </c>
      <c r="D72" s="9" t="s">
        <v>208</v>
      </c>
      <c r="E72" s="10" t="s">
        <v>12</v>
      </c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9" t="s">
        <v>209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210</v>
      </c>
      <c r="H74" s="9" t="s">
        <v>77</v>
      </c>
      <c r="I74" s="3" t="s">
        <v>18</v>
      </c>
      <c r="J74" s="13" t="s">
        <v>211</v>
      </c>
      <c r="K74" s="14" t="s">
        <v>212</v>
      </c>
      <c r="L74" s="18">
        <f t="shared" si="5"/>
        <v>1.8425925925925957E-2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213</v>
      </c>
      <c r="H75" s="9" t="s">
        <v>77</v>
      </c>
      <c r="I75" s="3" t="s">
        <v>18</v>
      </c>
      <c r="J75" s="13" t="s">
        <v>214</v>
      </c>
      <c r="K75" s="14" t="s">
        <v>215</v>
      </c>
      <c r="L75" s="18">
        <f t="shared" si="5"/>
        <v>3.6458333333333315E-2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216</v>
      </c>
      <c r="H76" s="9" t="s">
        <v>77</v>
      </c>
      <c r="I76" s="3" t="s">
        <v>18</v>
      </c>
      <c r="J76" s="13" t="s">
        <v>217</v>
      </c>
      <c r="K76" s="14" t="s">
        <v>218</v>
      </c>
      <c r="L76" s="18">
        <f t="shared" si="5"/>
        <v>5.3159722222222316E-2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219</v>
      </c>
      <c r="H77" s="9" t="s">
        <v>77</v>
      </c>
      <c r="I77" s="3" t="s">
        <v>18</v>
      </c>
      <c r="J77" s="13" t="s">
        <v>220</v>
      </c>
      <c r="K77" s="14" t="s">
        <v>221</v>
      </c>
      <c r="L77" s="18">
        <f t="shared" si="5"/>
        <v>5.6006944444444429E-2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222</v>
      </c>
      <c r="H78" s="9" t="s">
        <v>77</v>
      </c>
      <c r="I78" s="3" t="s">
        <v>18</v>
      </c>
      <c r="J78" s="13" t="s">
        <v>223</v>
      </c>
      <c r="K78" s="14" t="s">
        <v>224</v>
      </c>
      <c r="L78" s="18">
        <f t="shared" si="5"/>
        <v>5.3055555555555578E-2</v>
      </c>
      <c r="M78">
        <f t="shared" si="6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225</v>
      </c>
      <c r="H79" s="9" t="s">
        <v>77</v>
      </c>
      <c r="I79" s="3" t="s">
        <v>18</v>
      </c>
      <c r="J79" s="13" t="s">
        <v>226</v>
      </c>
      <c r="K79" s="14" t="s">
        <v>227</v>
      </c>
      <c r="L79" s="18">
        <f t="shared" si="5"/>
        <v>4.7719907407407336E-2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228</v>
      </c>
      <c r="H80" s="9" t="s">
        <v>77</v>
      </c>
      <c r="I80" s="3" t="s">
        <v>18</v>
      </c>
      <c r="J80" s="13" t="s">
        <v>229</v>
      </c>
      <c r="K80" s="14" t="s">
        <v>230</v>
      </c>
      <c r="L80" s="18">
        <f t="shared" si="5"/>
        <v>4.912037037037037E-2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231</v>
      </c>
      <c r="H81" s="9" t="s">
        <v>77</v>
      </c>
      <c r="I81" s="3" t="s">
        <v>18</v>
      </c>
      <c r="J81" s="13" t="s">
        <v>232</v>
      </c>
      <c r="K81" s="14" t="s">
        <v>233</v>
      </c>
      <c r="L81" s="18">
        <f t="shared" si="5"/>
        <v>1.3090277777777826E-2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9" t="s">
        <v>234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235</v>
      </c>
      <c r="H83" s="9" t="s">
        <v>77</v>
      </c>
      <c r="I83" s="3" t="s">
        <v>18</v>
      </c>
      <c r="J83" s="13" t="s">
        <v>236</v>
      </c>
      <c r="K83" s="14" t="s">
        <v>237</v>
      </c>
      <c r="L83" s="18">
        <f t="shared" si="5"/>
        <v>2.763888888888888E-2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238</v>
      </c>
      <c r="H84" s="9" t="s">
        <v>77</v>
      </c>
      <c r="I84" s="3" t="s">
        <v>18</v>
      </c>
      <c r="J84" s="13" t="s">
        <v>239</v>
      </c>
      <c r="K84" s="14" t="s">
        <v>240</v>
      </c>
      <c r="L84" s="18">
        <f t="shared" si="5"/>
        <v>4.8101851851851896E-2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241</v>
      </c>
      <c r="H85" s="9" t="s">
        <v>77</v>
      </c>
      <c r="I85" s="3" t="s">
        <v>18</v>
      </c>
      <c r="J85" s="13" t="s">
        <v>242</v>
      </c>
      <c r="K85" s="14" t="s">
        <v>243</v>
      </c>
      <c r="L85" s="18">
        <f t="shared" si="5"/>
        <v>3.9537037037037093E-2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244</v>
      </c>
      <c r="H86" s="9" t="s">
        <v>77</v>
      </c>
      <c r="I86" s="3" t="s">
        <v>18</v>
      </c>
      <c r="J86" s="13" t="s">
        <v>245</v>
      </c>
      <c r="K86" s="14" t="s">
        <v>246</v>
      </c>
      <c r="L86" s="18">
        <f t="shared" si="5"/>
        <v>4.0740740740740744E-2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247</v>
      </c>
      <c r="H87" s="9" t="s">
        <v>77</v>
      </c>
      <c r="I87" s="3" t="s">
        <v>18</v>
      </c>
      <c r="J87" s="13" t="s">
        <v>248</v>
      </c>
      <c r="K87" s="14" t="s">
        <v>249</v>
      </c>
      <c r="L87" s="18">
        <f t="shared" si="5"/>
        <v>1.5451388888888917E-2</v>
      </c>
      <c r="M87">
        <f t="shared" si="6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250</v>
      </c>
      <c r="H88" s="9" t="s">
        <v>77</v>
      </c>
      <c r="I88" s="3" t="s">
        <v>18</v>
      </c>
      <c r="J88" s="13" t="s">
        <v>251</v>
      </c>
      <c r="K88" s="14" t="s">
        <v>252</v>
      </c>
      <c r="L88" s="18">
        <f t="shared" si="5"/>
        <v>2.5277777777777843E-2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253</v>
      </c>
      <c r="H89" s="9" t="s">
        <v>77</v>
      </c>
      <c r="I89" s="3" t="s">
        <v>18</v>
      </c>
      <c r="J89" s="13" t="s">
        <v>254</v>
      </c>
      <c r="K89" s="14" t="s">
        <v>255</v>
      </c>
      <c r="L89" s="18">
        <f t="shared" si="5"/>
        <v>1.7569444444444526E-2</v>
      </c>
      <c r="M89">
        <f t="shared" si="6"/>
        <v>14</v>
      </c>
    </row>
    <row r="90" spans="1:13" x14ac:dyDescent="0.25">
      <c r="A90" s="11"/>
      <c r="B90" s="12"/>
      <c r="C90" s="12"/>
      <c r="D90" s="12"/>
      <c r="E90" s="12"/>
      <c r="F90" s="12"/>
      <c r="G90" s="9" t="s">
        <v>256</v>
      </c>
      <c r="H90" s="9" t="s">
        <v>77</v>
      </c>
      <c r="I90" s="3" t="s">
        <v>18</v>
      </c>
      <c r="J90" s="13" t="s">
        <v>257</v>
      </c>
      <c r="K90" s="14" t="s">
        <v>258</v>
      </c>
      <c r="L90" s="18">
        <f t="shared" si="5"/>
        <v>1.6759259259259141E-2</v>
      </c>
      <c r="M90">
        <f t="shared" si="6"/>
        <v>15</v>
      </c>
    </row>
    <row r="91" spans="1:13" x14ac:dyDescent="0.25">
      <c r="A91" s="11"/>
      <c r="B91" s="12"/>
      <c r="C91" s="9" t="s">
        <v>123</v>
      </c>
      <c r="D91" s="9" t="s">
        <v>124</v>
      </c>
      <c r="E91" s="9" t="s">
        <v>124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259</v>
      </c>
      <c r="H92" s="9" t="s">
        <v>77</v>
      </c>
      <c r="I92" s="3" t="s">
        <v>18</v>
      </c>
      <c r="J92" s="13" t="s">
        <v>260</v>
      </c>
      <c r="K92" s="14" t="s">
        <v>261</v>
      </c>
      <c r="L92" s="18">
        <f t="shared" si="5"/>
        <v>1.6747685185185157E-2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262</v>
      </c>
      <c r="H93" s="9" t="s">
        <v>77</v>
      </c>
      <c r="I93" s="3" t="s">
        <v>18</v>
      </c>
      <c r="J93" s="13" t="s">
        <v>263</v>
      </c>
      <c r="K93" s="14" t="s">
        <v>264</v>
      </c>
      <c r="L93" s="18">
        <f t="shared" si="5"/>
        <v>2.7824074074074112E-2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265</v>
      </c>
      <c r="H94" s="9" t="s">
        <v>77</v>
      </c>
      <c r="I94" s="3" t="s">
        <v>18</v>
      </c>
      <c r="J94" s="13" t="s">
        <v>266</v>
      </c>
      <c r="K94" s="14" t="s">
        <v>267</v>
      </c>
      <c r="L94" s="18">
        <f t="shared" si="5"/>
        <v>2.7175925925925881E-2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268</v>
      </c>
      <c r="H95" s="9" t="s">
        <v>77</v>
      </c>
      <c r="I95" s="3" t="s">
        <v>18</v>
      </c>
      <c r="J95" s="13" t="s">
        <v>269</v>
      </c>
      <c r="K95" s="14" t="s">
        <v>270</v>
      </c>
      <c r="L95" s="18">
        <f t="shared" si="5"/>
        <v>2.8726851851851753E-2</v>
      </c>
      <c r="M95">
        <f t="shared" si="6"/>
        <v>12</v>
      </c>
    </row>
    <row r="96" spans="1:13" x14ac:dyDescent="0.25">
      <c r="A96" s="11"/>
      <c r="B96" s="12"/>
      <c r="C96" s="9" t="s">
        <v>46</v>
      </c>
      <c r="D96" s="9" t="s">
        <v>47</v>
      </c>
      <c r="E96" s="10" t="s">
        <v>12</v>
      </c>
      <c r="F96" s="5"/>
      <c r="G96" s="5"/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9" t="s">
        <v>47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271</v>
      </c>
      <c r="H98" s="9" t="s">
        <v>77</v>
      </c>
      <c r="I98" s="3" t="s">
        <v>18</v>
      </c>
      <c r="J98" s="13" t="s">
        <v>272</v>
      </c>
      <c r="K98" s="14" t="s">
        <v>273</v>
      </c>
      <c r="L98" s="18">
        <f t="shared" si="5"/>
        <v>1.800925925925928E-2</v>
      </c>
      <c r="M98">
        <f t="shared" si="6"/>
        <v>5</v>
      </c>
    </row>
    <row r="99" spans="1:13" x14ac:dyDescent="0.25">
      <c r="A99" s="11"/>
      <c r="B99" s="12"/>
      <c r="C99" s="12"/>
      <c r="D99" s="12"/>
      <c r="E99" s="12"/>
      <c r="F99" s="12"/>
      <c r="G99" s="9" t="s">
        <v>274</v>
      </c>
      <c r="H99" s="9" t="s">
        <v>77</v>
      </c>
      <c r="I99" s="3" t="s">
        <v>18</v>
      </c>
      <c r="J99" s="13" t="s">
        <v>275</v>
      </c>
      <c r="K99" s="14" t="s">
        <v>276</v>
      </c>
      <c r="L99" s="18">
        <f t="shared" si="5"/>
        <v>2.662037037037035E-2</v>
      </c>
      <c r="M99">
        <f t="shared" si="6"/>
        <v>12</v>
      </c>
    </row>
    <row r="100" spans="1:13" x14ac:dyDescent="0.25">
      <c r="A100" s="11"/>
      <c r="B100" s="12"/>
      <c r="C100" s="12"/>
      <c r="D100" s="12"/>
      <c r="E100" s="9" t="s">
        <v>131</v>
      </c>
      <c r="F100" s="9" t="s">
        <v>15</v>
      </c>
      <c r="G100" s="9" t="s">
        <v>277</v>
      </c>
      <c r="H100" s="9" t="s">
        <v>77</v>
      </c>
      <c r="I100" s="3" t="s">
        <v>18</v>
      </c>
      <c r="J100" s="13" t="s">
        <v>278</v>
      </c>
      <c r="K100" s="14" t="s">
        <v>279</v>
      </c>
      <c r="L100" s="18">
        <f t="shared" si="5"/>
        <v>5.9155092592592551E-2</v>
      </c>
      <c r="M100">
        <f t="shared" si="6"/>
        <v>8</v>
      </c>
    </row>
    <row r="101" spans="1:13" x14ac:dyDescent="0.25">
      <c r="A101" s="11"/>
      <c r="B101" s="12"/>
      <c r="C101" s="9" t="s">
        <v>280</v>
      </c>
      <c r="D101" s="9" t="s">
        <v>281</v>
      </c>
      <c r="E101" s="9" t="s">
        <v>281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282</v>
      </c>
      <c r="H102" s="9" t="s">
        <v>77</v>
      </c>
      <c r="I102" s="3" t="s">
        <v>18</v>
      </c>
      <c r="J102" s="13" t="s">
        <v>283</v>
      </c>
      <c r="K102" s="14" t="s">
        <v>284</v>
      </c>
      <c r="L102" s="18">
        <f t="shared" si="5"/>
        <v>1.7129629629629661E-2</v>
      </c>
      <c r="M102">
        <f t="shared" si="6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285</v>
      </c>
      <c r="H103" s="9" t="s">
        <v>77</v>
      </c>
      <c r="I103" s="3" t="s">
        <v>18</v>
      </c>
      <c r="J103" s="13" t="s">
        <v>286</v>
      </c>
      <c r="K103" s="14" t="s">
        <v>287</v>
      </c>
      <c r="L103" s="18">
        <f t="shared" si="5"/>
        <v>1.8009259259259225E-2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288</v>
      </c>
      <c r="H104" s="9" t="s">
        <v>77</v>
      </c>
      <c r="I104" s="3" t="s">
        <v>18</v>
      </c>
      <c r="J104" s="13" t="s">
        <v>289</v>
      </c>
      <c r="K104" s="14" t="s">
        <v>290</v>
      </c>
      <c r="L104" s="18">
        <f t="shared" si="5"/>
        <v>3.8090277777777737E-2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291</v>
      </c>
      <c r="H105" s="9" t="s">
        <v>77</v>
      </c>
      <c r="I105" s="3" t="s">
        <v>18</v>
      </c>
      <c r="J105" s="13" t="s">
        <v>292</v>
      </c>
      <c r="K105" s="14" t="s">
        <v>293</v>
      </c>
      <c r="L105" s="18">
        <f t="shared" si="5"/>
        <v>5.3124999999999978E-2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294</v>
      </c>
      <c r="H106" s="9" t="s">
        <v>77</v>
      </c>
      <c r="I106" s="3" t="s">
        <v>18</v>
      </c>
      <c r="J106" s="13" t="s">
        <v>295</v>
      </c>
      <c r="K106" s="14" t="s">
        <v>296</v>
      </c>
      <c r="L106" s="18">
        <f t="shared" si="5"/>
        <v>1.4525462962962976E-2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297</v>
      </c>
      <c r="H107" s="9" t="s">
        <v>77</v>
      </c>
      <c r="I107" s="3" t="s">
        <v>18</v>
      </c>
      <c r="J107" s="13" t="s">
        <v>298</v>
      </c>
      <c r="K107" s="14" t="s">
        <v>299</v>
      </c>
      <c r="L107" s="18">
        <f t="shared" si="5"/>
        <v>2.0439814814814827E-2</v>
      </c>
      <c r="M107">
        <f t="shared" si="6"/>
        <v>18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300</v>
      </c>
      <c r="H108" s="9" t="s">
        <v>77</v>
      </c>
      <c r="I108" s="3" t="s">
        <v>18</v>
      </c>
      <c r="J108" s="13" t="s">
        <v>301</v>
      </c>
      <c r="K108" s="17" t="s">
        <v>1366</v>
      </c>
      <c r="L108" s="18">
        <f t="shared" si="5"/>
        <v>1.6990740740740695E-2</v>
      </c>
      <c r="M108">
        <f t="shared" si="6"/>
        <v>23</v>
      </c>
    </row>
    <row r="109" spans="1:13" x14ac:dyDescent="0.25">
      <c r="A109" s="11"/>
      <c r="B109" s="12"/>
      <c r="C109" s="9" t="s">
        <v>302</v>
      </c>
      <c r="D109" s="9" t="s">
        <v>303</v>
      </c>
      <c r="E109" s="10" t="s">
        <v>12</v>
      </c>
      <c r="F109" s="5"/>
      <c r="G109" s="5"/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9" t="s">
        <v>304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305</v>
      </c>
      <c r="H111" s="9" t="s">
        <v>306</v>
      </c>
      <c r="I111" s="3" t="s">
        <v>18</v>
      </c>
      <c r="J111" s="13" t="s">
        <v>307</v>
      </c>
      <c r="K111" s="14" t="s">
        <v>308</v>
      </c>
      <c r="L111" s="18">
        <f t="shared" si="5"/>
        <v>1.5150462962962963E-2</v>
      </c>
      <c r="M111">
        <f t="shared" si="6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309</v>
      </c>
      <c r="H112" s="9" t="s">
        <v>306</v>
      </c>
      <c r="I112" s="3" t="s">
        <v>18</v>
      </c>
      <c r="J112" s="13" t="s">
        <v>310</v>
      </c>
      <c r="K112" s="14" t="s">
        <v>311</v>
      </c>
      <c r="L112" s="18">
        <f t="shared" si="5"/>
        <v>1.6226851851851826E-2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312</v>
      </c>
      <c r="H113" s="9" t="s">
        <v>306</v>
      </c>
      <c r="I113" s="3" t="s">
        <v>18</v>
      </c>
      <c r="J113" s="13" t="s">
        <v>313</v>
      </c>
      <c r="K113" s="14" t="s">
        <v>314</v>
      </c>
      <c r="L113" s="18">
        <f t="shared" si="5"/>
        <v>1.2986111111111087E-2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315</v>
      </c>
      <c r="H114" s="9" t="s">
        <v>306</v>
      </c>
      <c r="I114" s="3" t="s">
        <v>18</v>
      </c>
      <c r="J114" s="13" t="s">
        <v>316</v>
      </c>
      <c r="K114" s="14" t="s">
        <v>317</v>
      </c>
      <c r="L114" s="18">
        <f t="shared" si="5"/>
        <v>3.6203703703703627E-2</v>
      </c>
      <c r="M114">
        <f t="shared" si="6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318</v>
      </c>
      <c r="H115" s="9" t="s">
        <v>306</v>
      </c>
      <c r="I115" s="3" t="s">
        <v>18</v>
      </c>
      <c r="J115" s="13" t="s">
        <v>319</v>
      </c>
      <c r="K115" s="14" t="s">
        <v>320</v>
      </c>
      <c r="L115" s="18">
        <f t="shared" si="5"/>
        <v>3.1874999999999876E-2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321</v>
      </c>
      <c r="H116" s="9" t="s">
        <v>306</v>
      </c>
      <c r="I116" s="3" t="s">
        <v>18</v>
      </c>
      <c r="J116" s="13" t="s">
        <v>322</v>
      </c>
      <c r="K116" s="14" t="s">
        <v>323</v>
      </c>
      <c r="L116" s="18">
        <f t="shared" si="5"/>
        <v>1.9861111111111107E-2</v>
      </c>
      <c r="M116">
        <f t="shared" si="6"/>
        <v>18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324</v>
      </c>
      <c r="H117" s="9" t="s">
        <v>306</v>
      </c>
      <c r="I117" s="3" t="s">
        <v>18</v>
      </c>
      <c r="J117" s="13" t="s">
        <v>325</v>
      </c>
      <c r="K117" s="14" t="s">
        <v>326</v>
      </c>
      <c r="L117" s="18">
        <f t="shared" si="5"/>
        <v>1.4780092592592609E-2</v>
      </c>
      <c r="M117">
        <f t="shared" si="6"/>
        <v>22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327</v>
      </c>
      <c r="H118" s="9" t="s">
        <v>306</v>
      </c>
      <c r="I118" s="3" t="s">
        <v>18</v>
      </c>
      <c r="J118" s="13" t="s">
        <v>328</v>
      </c>
      <c r="K118" s="14" t="s">
        <v>329</v>
      </c>
      <c r="L118" s="18">
        <f t="shared" si="5"/>
        <v>1.5694444444444566E-2</v>
      </c>
      <c r="M118">
        <f t="shared" si="6"/>
        <v>18</v>
      </c>
    </row>
    <row r="119" spans="1:13" x14ac:dyDescent="0.25">
      <c r="A119" s="11"/>
      <c r="B119" s="12"/>
      <c r="C119" s="12"/>
      <c r="D119" s="12"/>
      <c r="E119" s="9" t="s">
        <v>303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330</v>
      </c>
      <c r="H120" s="9" t="s">
        <v>306</v>
      </c>
      <c r="I120" s="3" t="s">
        <v>18</v>
      </c>
      <c r="J120" s="13" t="s">
        <v>331</v>
      </c>
      <c r="K120" s="14" t="s">
        <v>332</v>
      </c>
      <c r="L120" s="18">
        <f t="shared" si="5"/>
        <v>2.6053240740740724E-2</v>
      </c>
      <c r="M120">
        <f t="shared" si="6"/>
        <v>7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333</v>
      </c>
      <c r="H121" s="9" t="s">
        <v>306</v>
      </c>
      <c r="I121" s="3" t="s">
        <v>18</v>
      </c>
      <c r="J121" s="13" t="s">
        <v>334</v>
      </c>
      <c r="K121" s="14" t="s">
        <v>335</v>
      </c>
      <c r="L121" s="18">
        <f t="shared" si="5"/>
        <v>2.263888888888882E-2</v>
      </c>
      <c r="M121">
        <f t="shared" si="6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336</v>
      </c>
      <c r="H122" s="9" t="s">
        <v>306</v>
      </c>
      <c r="I122" s="3" t="s">
        <v>18</v>
      </c>
      <c r="J122" s="13" t="s">
        <v>337</v>
      </c>
      <c r="K122" s="14" t="s">
        <v>338</v>
      </c>
      <c r="L122" s="18">
        <f t="shared" si="5"/>
        <v>1.8252314814814818E-2</v>
      </c>
      <c r="M122">
        <f t="shared" si="6"/>
        <v>16</v>
      </c>
    </row>
    <row r="123" spans="1:13" x14ac:dyDescent="0.25">
      <c r="A123" s="11"/>
      <c r="B123" s="12"/>
      <c r="C123" s="9" t="s">
        <v>67</v>
      </c>
      <c r="D123" s="9" t="s">
        <v>68</v>
      </c>
      <c r="E123" s="9" t="s">
        <v>68</v>
      </c>
      <c r="F123" s="9" t="s">
        <v>15</v>
      </c>
      <c r="G123" s="9" t="s">
        <v>339</v>
      </c>
      <c r="H123" s="9" t="s">
        <v>77</v>
      </c>
      <c r="I123" s="3" t="s">
        <v>18</v>
      </c>
      <c r="J123" s="13" t="s">
        <v>340</v>
      </c>
      <c r="K123" s="14" t="s">
        <v>341</v>
      </c>
      <c r="L123" s="18">
        <f t="shared" si="5"/>
        <v>2.4571759259259252E-2</v>
      </c>
      <c r="M123">
        <f t="shared" si="6"/>
        <v>14</v>
      </c>
    </row>
    <row r="124" spans="1:13" x14ac:dyDescent="0.25">
      <c r="A124" s="11"/>
      <c r="B124" s="12"/>
      <c r="C124" s="9" t="s">
        <v>342</v>
      </c>
      <c r="D124" s="9" t="s">
        <v>343</v>
      </c>
      <c r="E124" s="9" t="s">
        <v>343</v>
      </c>
      <c r="F124" s="9" t="s">
        <v>15</v>
      </c>
      <c r="G124" s="9" t="s">
        <v>344</v>
      </c>
      <c r="H124" s="9" t="s">
        <v>77</v>
      </c>
      <c r="I124" s="3" t="s">
        <v>18</v>
      </c>
      <c r="J124" s="13" t="s">
        <v>345</v>
      </c>
      <c r="K124" s="14" t="s">
        <v>346</v>
      </c>
      <c r="L124" s="18">
        <f t="shared" si="5"/>
        <v>2.777777777777779E-2</v>
      </c>
      <c r="M124">
        <f t="shared" si="6"/>
        <v>4</v>
      </c>
    </row>
    <row r="125" spans="1:13" x14ac:dyDescent="0.25">
      <c r="A125" s="11"/>
      <c r="B125" s="12"/>
      <c r="C125" s="9" t="s">
        <v>347</v>
      </c>
      <c r="D125" s="9" t="s">
        <v>348</v>
      </c>
      <c r="E125" s="9" t="s">
        <v>348</v>
      </c>
      <c r="F125" s="9" t="s">
        <v>15</v>
      </c>
      <c r="G125" s="9" t="s">
        <v>349</v>
      </c>
      <c r="H125" s="9" t="s">
        <v>77</v>
      </c>
      <c r="I125" s="3" t="s">
        <v>18</v>
      </c>
      <c r="J125" s="13" t="s">
        <v>350</v>
      </c>
      <c r="K125" s="14" t="s">
        <v>351</v>
      </c>
      <c r="L125" s="18">
        <f t="shared" si="5"/>
        <v>4.9583333333333313E-2</v>
      </c>
      <c r="M125">
        <f t="shared" si="6"/>
        <v>8</v>
      </c>
    </row>
    <row r="126" spans="1:13" x14ac:dyDescent="0.25">
      <c r="A126" s="11"/>
      <c r="B126" s="12"/>
      <c r="C126" s="9" t="s">
        <v>352</v>
      </c>
      <c r="D126" s="9" t="s">
        <v>353</v>
      </c>
      <c r="E126" s="9" t="s">
        <v>353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354</v>
      </c>
      <c r="H127" s="9" t="s">
        <v>77</v>
      </c>
      <c r="I127" s="3" t="s">
        <v>18</v>
      </c>
      <c r="J127" s="13" t="s">
        <v>355</v>
      </c>
      <c r="K127" s="14" t="s">
        <v>356</v>
      </c>
      <c r="L127" s="18">
        <f t="shared" si="5"/>
        <v>1.5381944444444448E-2</v>
      </c>
      <c r="M127">
        <f t="shared" si="6"/>
        <v>2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357</v>
      </c>
      <c r="H128" s="9" t="s">
        <v>77</v>
      </c>
      <c r="I128" s="3" t="s">
        <v>18</v>
      </c>
      <c r="J128" s="13" t="s">
        <v>358</v>
      </c>
      <c r="K128" s="14" t="s">
        <v>359</v>
      </c>
      <c r="L128" s="18">
        <f t="shared" si="5"/>
        <v>2.3425925925925933E-2</v>
      </c>
      <c r="M128">
        <f t="shared" si="6"/>
        <v>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360</v>
      </c>
      <c r="H129" s="9" t="s">
        <v>77</v>
      </c>
      <c r="I129" s="3" t="s">
        <v>18</v>
      </c>
      <c r="J129" s="13" t="s">
        <v>361</v>
      </c>
      <c r="K129" s="14" t="s">
        <v>362</v>
      </c>
      <c r="L129" s="18">
        <f t="shared" si="5"/>
        <v>2.1701388888888895E-2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363</v>
      </c>
      <c r="H130" s="9" t="s">
        <v>77</v>
      </c>
      <c r="I130" s="3" t="s">
        <v>18</v>
      </c>
      <c r="J130" s="13" t="s">
        <v>364</v>
      </c>
      <c r="K130" s="14" t="s">
        <v>365</v>
      </c>
      <c r="L130" s="18">
        <f t="shared" si="5"/>
        <v>2.0092592592592606E-2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366</v>
      </c>
      <c r="H131" s="9" t="s">
        <v>77</v>
      </c>
      <c r="I131" s="3" t="s">
        <v>18</v>
      </c>
      <c r="J131" s="13" t="s">
        <v>367</v>
      </c>
      <c r="K131" s="14" t="s">
        <v>368</v>
      </c>
      <c r="L131" s="18">
        <f t="shared" ref="L131:L153" si="7">K131-J131</f>
        <v>2.8750000000000053E-2</v>
      </c>
      <c r="M131">
        <f t="shared" ref="M131:M153" si="8">HOUR(J131)</f>
        <v>8</v>
      </c>
    </row>
    <row r="132" spans="1:13" x14ac:dyDescent="0.25">
      <c r="A132" s="3" t="s">
        <v>369</v>
      </c>
      <c r="B132" s="9" t="s">
        <v>370</v>
      </c>
      <c r="C132" s="10" t="s">
        <v>12</v>
      </c>
      <c r="D132" s="5"/>
      <c r="E132" s="5"/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9" t="s">
        <v>21</v>
      </c>
      <c r="D133" s="9" t="s">
        <v>22</v>
      </c>
      <c r="E133" s="9" t="s">
        <v>22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371</v>
      </c>
      <c r="H134" s="9" t="s">
        <v>24</v>
      </c>
      <c r="I134" s="3" t="s">
        <v>18</v>
      </c>
      <c r="J134" s="13" t="s">
        <v>372</v>
      </c>
      <c r="K134" s="14" t="s">
        <v>373</v>
      </c>
      <c r="L134" s="18">
        <f t="shared" si="7"/>
        <v>2.0752314814814821E-2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374</v>
      </c>
      <c r="H135" s="9" t="s">
        <v>24</v>
      </c>
      <c r="I135" s="3" t="s">
        <v>18</v>
      </c>
      <c r="J135" s="13" t="s">
        <v>375</v>
      </c>
      <c r="K135" s="14" t="s">
        <v>376</v>
      </c>
      <c r="L135" s="18">
        <f t="shared" si="7"/>
        <v>1.5115740740740735E-2</v>
      </c>
      <c r="M135">
        <f t="shared" si="8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377</v>
      </c>
      <c r="H136" s="9" t="s">
        <v>24</v>
      </c>
      <c r="I136" s="3" t="s">
        <v>18</v>
      </c>
      <c r="J136" s="13" t="s">
        <v>378</v>
      </c>
      <c r="K136" s="14" t="s">
        <v>379</v>
      </c>
      <c r="L136" s="18">
        <f t="shared" si="7"/>
        <v>2.4340277777777752E-2</v>
      </c>
      <c r="M136">
        <f t="shared" si="8"/>
        <v>11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380</v>
      </c>
      <c r="H137" s="9" t="s">
        <v>24</v>
      </c>
      <c r="I137" s="3" t="s">
        <v>18</v>
      </c>
      <c r="J137" s="13" t="s">
        <v>381</v>
      </c>
      <c r="K137" s="14" t="s">
        <v>382</v>
      </c>
      <c r="L137" s="18">
        <f t="shared" si="7"/>
        <v>1.4756944444444531E-2</v>
      </c>
      <c r="M137">
        <f t="shared" si="8"/>
        <v>14</v>
      </c>
    </row>
    <row r="138" spans="1:13" x14ac:dyDescent="0.25">
      <c r="A138" s="11"/>
      <c r="B138" s="12"/>
      <c r="C138" s="9" t="s">
        <v>33</v>
      </c>
      <c r="D138" s="9" t="s">
        <v>34</v>
      </c>
      <c r="E138" s="9" t="s">
        <v>34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383</v>
      </c>
      <c r="H139" s="9" t="s">
        <v>24</v>
      </c>
      <c r="I139" s="3" t="s">
        <v>18</v>
      </c>
      <c r="J139" s="13" t="s">
        <v>384</v>
      </c>
      <c r="K139" s="14" t="s">
        <v>385</v>
      </c>
      <c r="L139" s="18">
        <f t="shared" si="7"/>
        <v>1.6307870370370403E-2</v>
      </c>
      <c r="M139">
        <f t="shared" si="8"/>
        <v>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386</v>
      </c>
      <c r="H140" s="9" t="s">
        <v>24</v>
      </c>
      <c r="I140" s="3" t="s">
        <v>18</v>
      </c>
      <c r="J140" s="13" t="s">
        <v>387</v>
      </c>
      <c r="K140" s="14" t="s">
        <v>388</v>
      </c>
      <c r="L140" s="18">
        <f t="shared" si="7"/>
        <v>2.6701388888888844E-2</v>
      </c>
      <c r="M140">
        <f t="shared" si="8"/>
        <v>12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389</v>
      </c>
      <c r="H141" s="9" t="s">
        <v>24</v>
      </c>
      <c r="I141" s="3" t="s">
        <v>18</v>
      </c>
      <c r="J141" s="13" t="s">
        <v>390</v>
      </c>
      <c r="K141" s="14" t="s">
        <v>391</v>
      </c>
      <c r="L141" s="18">
        <f t="shared" si="7"/>
        <v>2.0104166666666701E-2</v>
      </c>
      <c r="M141">
        <f t="shared" si="8"/>
        <v>14</v>
      </c>
    </row>
    <row r="142" spans="1:13" x14ac:dyDescent="0.25">
      <c r="A142" s="11"/>
      <c r="B142" s="12"/>
      <c r="C142" s="9" t="s">
        <v>392</v>
      </c>
      <c r="D142" s="9" t="s">
        <v>393</v>
      </c>
      <c r="E142" s="9" t="s">
        <v>393</v>
      </c>
      <c r="F142" s="9" t="s">
        <v>15</v>
      </c>
      <c r="G142" s="9" t="s">
        <v>394</v>
      </c>
      <c r="H142" s="9" t="s">
        <v>24</v>
      </c>
      <c r="I142" s="3" t="s">
        <v>18</v>
      </c>
      <c r="J142" s="13" t="s">
        <v>395</v>
      </c>
      <c r="K142" s="14" t="s">
        <v>396</v>
      </c>
      <c r="L142" s="18">
        <f t="shared" si="7"/>
        <v>2.1145833333333308E-2</v>
      </c>
      <c r="M142">
        <f t="shared" si="8"/>
        <v>8</v>
      </c>
    </row>
    <row r="143" spans="1:13" x14ac:dyDescent="0.25">
      <c r="A143" s="11"/>
      <c r="B143" s="12"/>
      <c r="C143" s="9" t="s">
        <v>59</v>
      </c>
      <c r="D143" s="9" t="s">
        <v>60</v>
      </c>
      <c r="E143" s="9" t="s">
        <v>60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397</v>
      </c>
      <c r="H144" s="9" t="s">
        <v>17</v>
      </c>
      <c r="I144" s="3" t="s">
        <v>18</v>
      </c>
      <c r="J144" s="13" t="s">
        <v>398</v>
      </c>
      <c r="K144" s="14" t="s">
        <v>399</v>
      </c>
      <c r="L144" s="18">
        <f t="shared" si="7"/>
        <v>1.6215277777777759E-2</v>
      </c>
      <c r="M144">
        <f t="shared" si="8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400</v>
      </c>
      <c r="H145" s="9" t="s">
        <v>17</v>
      </c>
      <c r="I145" s="3" t="s">
        <v>18</v>
      </c>
      <c r="J145" s="13" t="s">
        <v>401</v>
      </c>
      <c r="K145" s="14" t="s">
        <v>402</v>
      </c>
      <c r="L145" s="18">
        <f t="shared" si="7"/>
        <v>1.4942129629629708E-2</v>
      </c>
      <c r="M145">
        <f t="shared" si="8"/>
        <v>21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403</v>
      </c>
      <c r="H146" s="9" t="s">
        <v>24</v>
      </c>
      <c r="I146" s="3" t="s">
        <v>18</v>
      </c>
      <c r="J146" s="13" t="s">
        <v>404</v>
      </c>
      <c r="K146" s="14" t="s">
        <v>405</v>
      </c>
      <c r="L146" s="18">
        <f t="shared" si="7"/>
        <v>2.9849537037037077E-2</v>
      </c>
      <c r="M146">
        <f t="shared" si="8"/>
        <v>18</v>
      </c>
    </row>
    <row r="147" spans="1:13" x14ac:dyDescent="0.25">
      <c r="A147" s="11"/>
      <c r="B147" s="12"/>
      <c r="C147" s="9" t="s">
        <v>406</v>
      </c>
      <c r="D147" s="9" t="s">
        <v>407</v>
      </c>
      <c r="E147" s="9" t="s">
        <v>407</v>
      </c>
      <c r="F147" s="9" t="s">
        <v>15</v>
      </c>
      <c r="G147" s="9" t="s">
        <v>408</v>
      </c>
      <c r="H147" s="9" t="s">
        <v>17</v>
      </c>
      <c r="I147" s="3" t="s">
        <v>18</v>
      </c>
      <c r="J147" s="13" t="s">
        <v>409</v>
      </c>
      <c r="K147" s="14" t="s">
        <v>410</v>
      </c>
      <c r="L147" s="18">
        <f t="shared" si="7"/>
        <v>1.4641203703703698E-2</v>
      </c>
      <c r="M147">
        <f t="shared" si="8"/>
        <v>6</v>
      </c>
    </row>
    <row r="148" spans="1:13" x14ac:dyDescent="0.25">
      <c r="A148" s="3" t="s">
        <v>411</v>
      </c>
      <c r="B148" s="9" t="s">
        <v>412</v>
      </c>
      <c r="C148" s="9" t="s">
        <v>413</v>
      </c>
      <c r="D148" s="9" t="s">
        <v>414</v>
      </c>
      <c r="E148" s="9" t="s">
        <v>414</v>
      </c>
      <c r="F148" s="9" t="s">
        <v>415</v>
      </c>
      <c r="G148" s="9" t="s">
        <v>416</v>
      </c>
      <c r="H148" s="9" t="s">
        <v>77</v>
      </c>
      <c r="I148" s="3" t="s">
        <v>18</v>
      </c>
      <c r="J148" s="13" t="s">
        <v>417</v>
      </c>
      <c r="K148" s="14" t="s">
        <v>418</v>
      </c>
      <c r="L148" s="18">
        <f t="shared" si="7"/>
        <v>2.3784722222222221E-2</v>
      </c>
      <c r="M148">
        <f t="shared" si="8"/>
        <v>10</v>
      </c>
    </row>
    <row r="149" spans="1:13" x14ac:dyDescent="0.25">
      <c r="A149" s="3" t="s">
        <v>419</v>
      </c>
      <c r="B149" s="9" t="s">
        <v>420</v>
      </c>
      <c r="C149" s="9" t="s">
        <v>421</v>
      </c>
      <c r="D149" s="9" t="s">
        <v>422</v>
      </c>
      <c r="E149" s="9" t="s">
        <v>422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423</v>
      </c>
      <c r="H150" s="9" t="s">
        <v>77</v>
      </c>
      <c r="I150" s="3" t="s">
        <v>18</v>
      </c>
      <c r="J150" s="13" t="s">
        <v>424</v>
      </c>
      <c r="K150" s="14" t="s">
        <v>425</v>
      </c>
      <c r="L150" s="18">
        <f t="shared" si="7"/>
        <v>2.7662037037037013E-2</v>
      </c>
      <c r="M150">
        <f t="shared" si="8"/>
        <v>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426</v>
      </c>
      <c r="H151" s="9" t="s">
        <v>77</v>
      </c>
      <c r="I151" s="3" t="s">
        <v>18</v>
      </c>
      <c r="J151" s="13" t="s">
        <v>427</v>
      </c>
      <c r="K151" s="14" t="s">
        <v>428</v>
      </c>
      <c r="L151" s="18">
        <f t="shared" si="7"/>
        <v>5.5451388888888842E-2</v>
      </c>
      <c r="M151">
        <f t="shared" si="8"/>
        <v>9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429</v>
      </c>
      <c r="H152" s="9" t="s">
        <v>77</v>
      </c>
      <c r="I152" s="3" t="s">
        <v>18</v>
      </c>
      <c r="J152" s="13" t="s">
        <v>430</v>
      </c>
      <c r="K152" s="14" t="s">
        <v>431</v>
      </c>
      <c r="L152" s="18">
        <f t="shared" si="7"/>
        <v>1.6678240740740868E-2</v>
      </c>
      <c r="M152">
        <f t="shared" si="8"/>
        <v>14</v>
      </c>
    </row>
    <row r="153" spans="1:13" x14ac:dyDescent="0.25">
      <c r="A153" s="3" t="s">
        <v>432</v>
      </c>
      <c r="B153" s="3" t="s">
        <v>433</v>
      </c>
      <c r="C153" s="3" t="s">
        <v>434</v>
      </c>
      <c r="D153" s="3" t="s">
        <v>435</v>
      </c>
      <c r="E153" s="3" t="s">
        <v>436</v>
      </c>
      <c r="F153" s="3" t="s">
        <v>15</v>
      </c>
      <c r="G153" s="3" t="s">
        <v>437</v>
      </c>
      <c r="H153" s="3" t="s">
        <v>17</v>
      </c>
      <c r="I153" s="3" t="s">
        <v>18</v>
      </c>
      <c r="J153" s="15" t="s">
        <v>438</v>
      </c>
      <c r="K153" s="16" t="s">
        <v>439</v>
      </c>
      <c r="L153" s="18">
        <f t="shared" si="7"/>
        <v>2.1273148148148069E-2</v>
      </c>
      <c r="M153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E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</v>
      </c>
      <c r="R2" s="19">
        <v>0</v>
      </c>
      <c r="S2" s="18">
        <f>AVERAGEIF($R$2:$R$25, "&lt;&gt; 0")</f>
        <v>1.7620672904403049E-2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</v>
      </c>
      <c r="R3" s="19">
        <f t="shared" ref="R3:R25" si="1">AVERAGEIF(M:M,O3,L:L)</f>
        <v>1.02199074074074E-2</v>
      </c>
      <c r="S3" s="18">
        <f t="shared" ref="S3:S25" si="2">AVERAGEIF($R$2:$R$25, "&lt;&gt; 0")</f>
        <v>1.7620672904403049E-2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730</v>
      </c>
      <c r="H4" s="9" t="s">
        <v>17</v>
      </c>
      <c r="I4" s="3" t="s">
        <v>731</v>
      </c>
      <c r="J4" s="13" t="s">
        <v>732</v>
      </c>
      <c r="K4" s="14" t="s">
        <v>733</v>
      </c>
      <c r="L4" s="18">
        <f t="shared" ref="L4:L66" si="3">K4-J4</f>
        <v>2.546296296296291E-2</v>
      </c>
      <c r="M4">
        <f t="shared" ref="M4:M66" si="4">HOUR(J4)</f>
        <v>13</v>
      </c>
      <c r="O4">
        <v>2</v>
      </c>
      <c r="P4">
        <f>COUNTIF(M:M,"2")</f>
        <v>2</v>
      </c>
      <c r="Q4">
        <f t="shared" si="0"/>
        <v>4</v>
      </c>
      <c r="R4" s="19">
        <f t="shared" si="1"/>
        <v>1.413773148148148E-2</v>
      </c>
      <c r="S4" s="18">
        <f t="shared" si="2"/>
        <v>1.7620672904403049E-2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9" t="s">
        <v>734</v>
      </c>
      <c r="H5" s="9" t="s">
        <v>24</v>
      </c>
      <c r="I5" s="3" t="s">
        <v>731</v>
      </c>
      <c r="J5" s="13" t="s">
        <v>735</v>
      </c>
      <c r="K5" s="14" t="s">
        <v>736</v>
      </c>
      <c r="L5" s="18">
        <f t="shared" si="3"/>
        <v>1.5798611111111083E-2</v>
      </c>
      <c r="M5">
        <f t="shared" si="4"/>
        <v>8</v>
      </c>
      <c r="O5">
        <v>3</v>
      </c>
      <c r="P5">
        <f>COUNTIF(M:M,"3")</f>
        <v>0</v>
      </c>
      <c r="Q5">
        <f t="shared" si="0"/>
        <v>4</v>
      </c>
      <c r="R5" s="19">
        <v>0</v>
      </c>
      <c r="S5" s="18">
        <f t="shared" si="2"/>
        <v>1.7620672904403049E-2</v>
      </c>
    </row>
    <row r="6" spans="1:19" x14ac:dyDescent="0.25">
      <c r="A6" s="11"/>
      <c r="B6" s="12"/>
      <c r="C6" s="9" t="s">
        <v>33</v>
      </c>
      <c r="D6" s="9" t="s">
        <v>34</v>
      </c>
      <c r="E6" s="9" t="s">
        <v>34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7</v>
      </c>
      <c r="Q6">
        <f t="shared" si="0"/>
        <v>4</v>
      </c>
      <c r="R6" s="19">
        <f t="shared" si="1"/>
        <v>1.4914021164021157E-2</v>
      </c>
      <c r="S6" s="18">
        <f t="shared" si="2"/>
        <v>1.7620672904403049E-2</v>
      </c>
    </row>
    <row r="7" spans="1:19" x14ac:dyDescent="0.25">
      <c r="A7" s="11"/>
      <c r="B7" s="12"/>
      <c r="C7" s="12"/>
      <c r="D7" s="12"/>
      <c r="E7" s="12"/>
      <c r="F7" s="12"/>
      <c r="G7" s="9" t="s">
        <v>737</v>
      </c>
      <c r="H7" s="9" t="s">
        <v>24</v>
      </c>
      <c r="I7" s="3" t="s">
        <v>731</v>
      </c>
      <c r="J7" s="13" t="s">
        <v>738</v>
      </c>
      <c r="K7" s="14" t="s">
        <v>739</v>
      </c>
      <c r="L7" s="18">
        <f t="shared" si="3"/>
        <v>1.612268518518517E-2</v>
      </c>
      <c r="M7">
        <f t="shared" si="4"/>
        <v>7</v>
      </c>
      <c r="O7">
        <v>5</v>
      </c>
      <c r="P7">
        <f>COUNTIF(M:M,"5")</f>
        <v>4</v>
      </c>
      <c r="Q7">
        <f t="shared" si="0"/>
        <v>4</v>
      </c>
      <c r="R7" s="19">
        <f t="shared" si="1"/>
        <v>1.5245949074074068E-2</v>
      </c>
      <c r="S7" s="18">
        <f t="shared" si="2"/>
        <v>1.7620672904403049E-2</v>
      </c>
    </row>
    <row r="8" spans="1:19" x14ac:dyDescent="0.25">
      <c r="A8" s="11"/>
      <c r="B8" s="12"/>
      <c r="C8" s="12"/>
      <c r="D8" s="12"/>
      <c r="E8" s="12"/>
      <c r="F8" s="12"/>
      <c r="G8" s="9" t="s">
        <v>740</v>
      </c>
      <c r="H8" s="9" t="s">
        <v>24</v>
      </c>
      <c r="I8" s="3" t="s">
        <v>731</v>
      </c>
      <c r="J8" s="13" t="s">
        <v>741</v>
      </c>
      <c r="K8" s="14" t="s">
        <v>742</v>
      </c>
      <c r="L8" s="18">
        <f t="shared" si="3"/>
        <v>2.3946759259259265E-2</v>
      </c>
      <c r="M8">
        <f t="shared" si="4"/>
        <v>9</v>
      </c>
      <c r="O8">
        <v>6</v>
      </c>
      <c r="P8">
        <f>COUNTIF(M:M,"6")</f>
        <v>7</v>
      </c>
      <c r="Q8">
        <f t="shared" si="0"/>
        <v>4</v>
      </c>
      <c r="R8" s="19">
        <f t="shared" si="1"/>
        <v>1.6372354497354493E-2</v>
      </c>
      <c r="S8" s="18">
        <f t="shared" si="2"/>
        <v>1.7620672904403049E-2</v>
      </c>
    </row>
    <row r="9" spans="1:19" x14ac:dyDescent="0.25">
      <c r="A9" s="11"/>
      <c r="B9" s="12"/>
      <c r="C9" s="12"/>
      <c r="D9" s="12"/>
      <c r="E9" s="12"/>
      <c r="F9" s="12"/>
      <c r="G9" s="9" t="s">
        <v>743</v>
      </c>
      <c r="H9" s="9" t="s">
        <v>17</v>
      </c>
      <c r="I9" s="3" t="s">
        <v>731</v>
      </c>
      <c r="J9" s="13" t="s">
        <v>744</v>
      </c>
      <c r="K9" s="14" t="s">
        <v>745</v>
      </c>
      <c r="L9" s="18">
        <f t="shared" si="3"/>
        <v>2.8530092592592593E-2</v>
      </c>
      <c r="M9">
        <f t="shared" si="4"/>
        <v>11</v>
      </c>
      <c r="O9">
        <v>7</v>
      </c>
      <c r="P9">
        <f>COUNTIF(M:M,"7")</f>
        <v>7</v>
      </c>
      <c r="Q9">
        <f t="shared" si="0"/>
        <v>4</v>
      </c>
      <c r="R9" s="19">
        <f t="shared" si="1"/>
        <v>1.9067460317460323E-2</v>
      </c>
      <c r="S9" s="18">
        <f t="shared" si="2"/>
        <v>1.7620672904403049E-2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746</v>
      </c>
      <c r="H10" s="9" t="s">
        <v>24</v>
      </c>
      <c r="I10" s="3" t="s">
        <v>731</v>
      </c>
      <c r="J10" s="13" t="s">
        <v>747</v>
      </c>
      <c r="K10" s="14" t="s">
        <v>748</v>
      </c>
      <c r="L10" s="18">
        <f t="shared" si="3"/>
        <v>1.7465277777777732E-2</v>
      </c>
      <c r="M10">
        <f t="shared" si="4"/>
        <v>14</v>
      </c>
      <c r="O10">
        <v>8</v>
      </c>
      <c r="P10">
        <f>COUNTIF(M:M,"8")</f>
        <v>7</v>
      </c>
      <c r="Q10">
        <f t="shared" si="0"/>
        <v>4</v>
      </c>
      <c r="R10" s="19">
        <f t="shared" si="1"/>
        <v>1.5443121693121667E-2</v>
      </c>
      <c r="S10" s="18">
        <f t="shared" si="2"/>
        <v>1.7620672904403049E-2</v>
      </c>
    </row>
    <row r="11" spans="1:19" x14ac:dyDescent="0.25">
      <c r="A11" s="11"/>
      <c r="B11" s="12"/>
      <c r="C11" s="9" t="s">
        <v>46</v>
      </c>
      <c r="D11" s="9" t="s">
        <v>47</v>
      </c>
      <c r="E11" s="9" t="s">
        <v>47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4</v>
      </c>
      <c r="R11" s="19">
        <f t="shared" si="1"/>
        <v>2.0628156565656565E-2</v>
      </c>
      <c r="S11" s="18">
        <f t="shared" si="2"/>
        <v>1.7620672904403049E-2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749</v>
      </c>
      <c r="H12" s="9" t="s">
        <v>17</v>
      </c>
      <c r="I12" s="3" t="s">
        <v>731</v>
      </c>
      <c r="J12" s="13" t="s">
        <v>750</v>
      </c>
      <c r="K12" s="14" t="s">
        <v>751</v>
      </c>
      <c r="L12" s="18">
        <f t="shared" si="3"/>
        <v>1.579861111111111E-2</v>
      </c>
      <c r="M12">
        <f t="shared" si="4"/>
        <v>4</v>
      </c>
      <c r="O12">
        <v>10</v>
      </c>
      <c r="P12">
        <f>COUNTIF(M:M,"10")</f>
        <v>6</v>
      </c>
      <c r="Q12">
        <f t="shared" si="0"/>
        <v>4</v>
      </c>
      <c r="R12" s="19">
        <f t="shared" si="1"/>
        <v>1.7889660493827175E-2</v>
      </c>
      <c r="S12" s="18">
        <f t="shared" si="2"/>
        <v>1.7620672904403049E-2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752</v>
      </c>
      <c r="H13" s="9" t="s">
        <v>17</v>
      </c>
      <c r="I13" s="3" t="s">
        <v>731</v>
      </c>
      <c r="J13" s="13" t="s">
        <v>753</v>
      </c>
      <c r="K13" s="14" t="s">
        <v>754</v>
      </c>
      <c r="L13" s="18">
        <f t="shared" si="3"/>
        <v>1.3703703703703662E-2</v>
      </c>
      <c r="M13">
        <f t="shared" si="4"/>
        <v>7</v>
      </c>
      <c r="O13">
        <v>11</v>
      </c>
      <c r="P13">
        <f>COUNTIF(M:M,"11")</f>
        <v>5</v>
      </c>
      <c r="Q13">
        <f t="shared" si="0"/>
        <v>4</v>
      </c>
      <c r="R13" s="19">
        <f t="shared" si="1"/>
        <v>1.8416666666666671E-2</v>
      </c>
      <c r="S13" s="18">
        <f t="shared" si="2"/>
        <v>1.7620672904403049E-2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755</v>
      </c>
      <c r="H14" s="9" t="s">
        <v>17</v>
      </c>
      <c r="I14" s="3" t="s">
        <v>731</v>
      </c>
      <c r="J14" s="13" t="s">
        <v>756</v>
      </c>
      <c r="K14" s="14" t="s">
        <v>757</v>
      </c>
      <c r="L14" s="18">
        <f t="shared" si="3"/>
        <v>2.2349537037037015E-2</v>
      </c>
      <c r="M14">
        <f t="shared" si="4"/>
        <v>10</v>
      </c>
      <c r="O14">
        <v>12</v>
      </c>
      <c r="P14">
        <f>COUNTIF(M:M,"12")</f>
        <v>6</v>
      </c>
      <c r="Q14">
        <f t="shared" si="0"/>
        <v>4</v>
      </c>
      <c r="R14" s="19">
        <f t="shared" si="1"/>
        <v>1.8005401234567897E-2</v>
      </c>
      <c r="S14" s="18">
        <f t="shared" si="2"/>
        <v>1.7620672904403049E-2</v>
      </c>
    </row>
    <row r="15" spans="1:19" x14ac:dyDescent="0.25">
      <c r="A15" s="11"/>
      <c r="B15" s="12"/>
      <c r="C15" s="9" t="s">
        <v>59</v>
      </c>
      <c r="D15" s="9" t="s">
        <v>60</v>
      </c>
      <c r="E15" s="9" t="s">
        <v>60</v>
      </c>
      <c r="F15" s="9" t="s">
        <v>15</v>
      </c>
      <c r="G15" s="9" t="s">
        <v>758</v>
      </c>
      <c r="H15" s="9" t="s">
        <v>17</v>
      </c>
      <c r="I15" s="3" t="s">
        <v>731</v>
      </c>
      <c r="J15" s="13" t="s">
        <v>759</v>
      </c>
      <c r="K15" s="14" t="s">
        <v>760</v>
      </c>
      <c r="L15" s="18">
        <f t="shared" si="3"/>
        <v>4.1435185185185186E-2</v>
      </c>
      <c r="M15">
        <f t="shared" si="4"/>
        <v>19</v>
      </c>
      <c r="O15">
        <v>13</v>
      </c>
      <c r="P15">
        <f>COUNTIF(M:M,"13")</f>
        <v>7</v>
      </c>
      <c r="Q15">
        <f t="shared" si="0"/>
        <v>4</v>
      </c>
      <c r="R15" s="19">
        <f t="shared" si="1"/>
        <v>2.1334325396825431E-2</v>
      </c>
      <c r="S15" s="18">
        <f t="shared" si="2"/>
        <v>1.7620672904403049E-2</v>
      </c>
    </row>
    <row r="16" spans="1:19" x14ac:dyDescent="0.25">
      <c r="A16" s="11"/>
      <c r="B16" s="12"/>
      <c r="C16" s="9" t="s">
        <v>406</v>
      </c>
      <c r="D16" s="9" t="s">
        <v>407</v>
      </c>
      <c r="E16" s="9" t="s">
        <v>407</v>
      </c>
      <c r="F16" s="9" t="s">
        <v>15</v>
      </c>
      <c r="G16" s="9" t="s">
        <v>761</v>
      </c>
      <c r="H16" s="9" t="s">
        <v>17</v>
      </c>
      <c r="I16" s="3" t="s">
        <v>731</v>
      </c>
      <c r="J16" s="13" t="s">
        <v>762</v>
      </c>
      <c r="K16" s="14" t="s">
        <v>763</v>
      </c>
      <c r="L16" s="18">
        <f t="shared" si="3"/>
        <v>2.4525462962962985E-2</v>
      </c>
      <c r="M16">
        <f t="shared" si="4"/>
        <v>7</v>
      </c>
      <c r="O16">
        <v>14</v>
      </c>
      <c r="P16">
        <f>COUNTIF(M:M,"14")</f>
        <v>6</v>
      </c>
      <c r="Q16">
        <f t="shared" si="0"/>
        <v>4</v>
      </c>
      <c r="R16" s="19">
        <f t="shared" si="1"/>
        <v>1.9342206790123457E-2</v>
      </c>
      <c r="S16" s="18">
        <f t="shared" si="2"/>
        <v>1.7620672904403049E-2</v>
      </c>
    </row>
    <row r="17" spans="1:19" x14ac:dyDescent="0.25">
      <c r="A17" s="3" t="s">
        <v>72</v>
      </c>
      <c r="B17" s="9" t="s">
        <v>73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4</v>
      </c>
      <c r="R17" s="19">
        <f t="shared" si="1"/>
        <v>1.9262152777777763E-2</v>
      </c>
      <c r="S17" s="18">
        <f t="shared" si="2"/>
        <v>1.7620672904403049E-2</v>
      </c>
    </row>
    <row r="18" spans="1:19" x14ac:dyDescent="0.25">
      <c r="A18" s="11"/>
      <c r="B18" s="12"/>
      <c r="C18" s="9" t="s">
        <v>74</v>
      </c>
      <c r="D18" s="9" t="s">
        <v>75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4</v>
      </c>
      <c r="R18" s="19">
        <f t="shared" si="1"/>
        <v>1.3165509259259189E-2</v>
      </c>
      <c r="S18" s="18">
        <f t="shared" si="2"/>
        <v>1.7620672904403049E-2</v>
      </c>
    </row>
    <row r="19" spans="1:19" x14ac:dyDescent="0.25">
      <c r="A19" s="11"/>
      <c r="B19" s="12"/>
      <c r="C19" s="12"/>
      <c r="D19" s="12"/>
      <c r="E19" s="9" t="s">
        <v>75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4</v>
      </c>
      <c r="R19" s="19">
        <f t="shared" si="1"/>
        <v>1.5167824074074021E-2</v>
      </c>
      <c r="S19" s="18">
        <f t="shared" si="2"/>
        <v>1.7620672904403049E-2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764</v>
      </c>
      <c r="H20" s="9" t="s">
        <v>77</v>
      </c>
      <c r="I20" s="3" t="s">
        <v>731</v>
      </c>
      <c r="J20" s="13" t="s">
        <v>765</v>
      </c>
      <c r="K20" s="14" t="s">
        <v>355</v>
      </c>
      <c r="L20" s="18">
        <f t="shared" si="3"/>
        <v>1.4016203703703697E-2</v>
      </c>
      <c r="M20">
        <f t="shared" si="4"/>
        <v>2</v>
      </c>
      <c r="O20">
        <v>18</v>
      </c>
      <c r="P20">
        <f>COUNTIF(M:M,"18")</f>
        <v>2</v>
      </c>
      <c r="Q20">
        <f t="shared" si="0"/>
        <v>4</v>
      </c>
      <c r="R20" s="19">
        <f t="shared" si="1"/>
        <v>1.4768518518518514E-2</v>
      </c>
      <c r="S20" s="18">
        <f t="shared" si="2"/>
        <v>1.7620672904403049E-2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766</v>
      </c>
      <c r="H21" s="9" t="s">
        <v>77</v>
      </c>
      <c r="I21" s="3" t="s">
        <v>731</v>
      </c>
      <c r="J21" s="13" t="s">
        <v>767</v>
      </c>
      <c r="K21" s="14" t="s">
        <v>768</v>
      </c>
      <c r="L21" s="18">
        <f t="shared" si="3"/>
        <v>2.1793981481481484E-2</v>
      </c>
      <c r="M21">
        <f t="shared" si="4"/>
        <v>6</v>
      </c>
      <c r="O21">
        <v>19</v>
      </c>
      <c r="P21">
        <f>COUNTIF(M:M,"19")</f>
        <v>2</v>
      </c>
      <c r="Q21">
        <f t="shared" si="0"/>
        <v>4</v>
      </c>
      <c r="R21" s="19">
        <f t="shared" si="1"/>
        <v>2.699074074074076E-2</v>
      </c>
      <c r="S21" s="18">
        <f t="shared" si="2"/>
        <v>1.7620672904403049E-2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769</v>
      </c>
      <c r="H22" s="9" t="s">
        <v>77</v>
      </c>
      <c r="I22" s="3" t="s">
        <v>731</v>
      </c>
      <c r="J22" s="13" t="s">
        <v>770</v>
      </c>
      <c r="K22" s="14" t="s">
        <v>771</v>
      </c>
      <c r="L22" s="18">
        <f t="shared" si="3"/>
        <v>2.8449074074074099E-2</v>
      </c>
      <c r="M22">
        <f t="shared" si="4"/>
        <v>7</v>
      </c>
      <c r="O22">
        <v>20</v>
      </c>
      <c r="P22">
        <f>COUNTIF(M:M,"20")</f>
        <v>4</v>
      </c>
      <c r="Q22">
        <f t="shared" si="0"/>
        <v>4</v>
      </c>
      <c r="R22" s="19">
        <f t="shared" si="1"/>
        <v>1.5063657407407421E-2</v>
      </c>
      <c r="S22" s="18">
        <f t="shared" si="2"/>
        <v>1.7620672904403049E-2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772</v>
      </c>
      <c r="H23" s="9" t="s">
        <v>77</v>
      </c>
      <c r="I23" s="3" t="s">
        <v>731</v>
      </c>
      <c r="J23" s="13" t="s">
        <v>773</v>
      </c>
      <c r="K23" s="14" t="s">
        <v>774</v>
      </c>
      <c r="L23" s="18">
        <f t="shared" si="3"/>
        <v>1.606481481481481E-2</v>
      </c>
      <c r="M23">
        <f t="shared" si="4"/>
        <v>9</v>
      </c>
      <c r="O23">
        <v>21</v>
      </c>
      <c r="P23">
        <f>COUNTIF(M:M,"21")</f>
        <v>0</v>
      </c>
      <c r="Q23">
        <f t="shared" si="0"/>
        <v>4</v>
      </c>
      <c r="R23" s="19">
        <v>0</v>
      </c>
      <c r="S23" s="18">
        <f t="shared" si="2"/>
        <v>1.7620672904403049E-2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775</v>
      </c>
      <c r="H24" s="9" t="s">
        <v>77</v>
      </c>
      <c r="I24" s="3" t="s">
        <v>731</v>
      </c>
      <c r="J24" s="13" t="s">
        <v>776</v>
      </c>
      <c r="K24" s="14" t="s">
        <v>777</v>
      </c>
      <c r="L24" s="18">
        <f t="shared" si="3"/>
        <v>1.4409722222222199E-2</v>
      </c>
      <c r="M24">
        <f t="shared" si="4"/>
        <v>11</v>
      </c>
      <c r="O24">
        <v>22</v>
      </c>
      <c r="P24">
        <f>COUNTIF(M:M,"22")</f>
        <v>3</v>
      </c>
      <c r="Q24">
        <f t="shared" si="0"/>
        <v>4</v>
      </c>
      <c r="R24" s="19">
        <f t="shared" si="1"/>
        <v>2.655478395061724E-2</v>
      </c>
      <c r="S24" s="18">
        <f t="shared" si="2"/>
        <v>1.7620672904403049E-2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778</v>
      </c>
      <c r="H25" s="9" t="s">
        <v>77</v>
      </c>
      <c r="I25" s="3" t="s">
        <v>731</v>
      </c>
      <c r="J25" s="13" t="s">
        <v>779</v>
      </c>
      <c r="K25" s="14" t="s">
        <v>780</v>
      </c>
      <c r="L25" s="18">
        <f t="shared" si="3"/>
        <v>1.9050925925925943E-2</v>
      </c>
      <c r="M25">
        <f t="shared" si="4"/>
        <v>13</v>
      </c>
      <c r="O25">
        <v>23</v>
      </c>
      <c r="P25">
        <f>COUNTIF(M:M,"23")</f>
        <v>1</v>
      </c>
      <c r="Q25">
        <f t="shared" si="0"/>
        <v>4</v>
      </c>
      <c r="R25" s="19">
        <f t="shared" si="1"/>
        <v>1.8043981481481342E-2</v>
      </c>
      <c r="S25" s="18">
        <f t="shared" si="2"/>
        <v>1.7620672904403049E-2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781</v>
      </c>
      <c r="H26" s="9" t="s">
        <v>77</v>
      </c>
      <c r="I26" s="3" t="s">
        <v>731</v>
      </c>
      <c r="J26" s="13" t="s">
        <v>782</v>
      </c>
      <c r="K26" s="14" t="s">
        <v>783</v>
      </c>
      <c r="L26" s="18">
        <f t="shared" si="3"/>
        <v>1.5023148148148202E-2</v>
      </c>
      <c r="M26">
        <f t="shared" si="4"/>
        <v>15</v>
      </c>
    </row>
    <row r="27" spans="1:19" x14ac:dyDescent="0.25">
      <c r="A27" s="11"/>
      <c r="B27" s="12"/>
      <c r="C27" s="12"/>
      <c r="D27" s="12"/>
      <c r="E27" s="12"/>
      <c r="F27" s="12"/>
      <c r="G27" s="9" t="s">
        <v>784</v>
      </c>
      <c r="H27" s="9" t="s">
        <v>77</v>
      </c>
      <c r="I27" s="3" t="s">
        <v>731</v>
      </c>
      <c r="J27" s="13" t="s">
        <v>785</v>
      </c>
      <c r="K27" s="14" t="s">
        <v>786</v>
      </c>
      <c r="L27" s="18">
        <f t="shared" si="3"/>
        <v>1.2442129629629539E-2</v>
      </c>
      <c r="M27">
        <f t="shared" si="4"/>
        <v>16</v>
      </c>
      <c r="O27" t="s">
        <v>1671</v>
      </c>
      <c r="P27">
        <f>SUM(P2:P25)</f>
        <v>96</v>
      </c>
    </row>
    <row r="28" spans="1:19" x14ac:dyDescent="0.25">
      <c r="A28" s="11"/>
      <c r="B28" s="12"/>
      <c r="C28" s="12"/>
      <c r="D28" s="12"/>
      <c r="E28" s="12"/>
      <c r="F28" s="12"/>
      <c r="G28" s="9" t="s">
        <v>787</v>
      </c>
      <c r="H28" s="9" t="s">
        <v>77</v>
      </c>
      <c r="I28" s="3" t="s">
        <v>731</v>
      </c>
      <c r="J28" s="13" t="s">
        <v>788</v>
      </c>
      <c r="K28" s="14" t="s">
        <v>789</v>
      </c>
      <c r="L28" s="18">
        <f t="shared" si="3"/>
        <v>1.2546296296296333E-2</v>
      </c>
      <c r="M28">
        <f t="shared" si="4"/>
        <v>19</v>
      </c>
    </row>
    <row r="29" spans="1:19" x14ac:dyDescent="0.25">
      <c r="A29" s="11"/>
      <c r="B29" s="12"/>
      <c r="C29" s="12"/>
      <c r="D29" s="12"/>
      <c r="E29" s="12"/>
      <c r="F29" s="12"/>
      <c r="G29" s="9" t="s">
        <v>790</v>
      </c>
      <c r="H29" s="9" t="s">
        <v>77</v>
      </c>
      <c r="I29" s="3" t="s">
        <v>731</v>
      </c>
      <c r="J29" s="13" t="s">
        <v>791</v>
      </c>
      <c r="K29" s="14" t="s">
        <v>792</v>
      </c>
      <c r="L29" s="18">
        <f t="shared" si="3"/>
        <v>1.2453703703703689E-2</v>
      </c>
      <c r="M29">
        <f t="shared" si="4"/>
        <v>20</v>
      </c>
    </row>
    <row r="30" spans="1:19" x14ac:dyDescent="0.25">
      <c r="A30" s="11"/>
      <c r="B30" s="12"/>
      <c r="C30" s="12"/>
      <c r="D30" s="12"/>
      <c r="E30" s="12"/>
      <c r="F30" s="12"/>
      <c r="G30" s="9" t="s">
        <v>793</v>
      </c>
      <c r="H30" s="9" t="s">
        <v>77</v>
      </c>
      <c r="I30" s="3" t="s">
        <v>731</v>
      </c>
      <c r="J30" s="13" t="s">
        <v>794</v>
      </c>
      <c r="K30" s="17" t="s">
        <v>1368</v>
      </c>
      <c r="L30" s="18">
        <f t="shared" si="3"/>
        <v>5.3449074074073954E-2</v>
      </c>
      <c r="M30">
        <f t="shared" si="4"/>
        <v>22</v>
      </c>
    </row>
    <row r="31" spans="1:19" x14ac:dyDescent="0.25">
      <c r="A31" s="11"/>
      <c r="B31" s="12"/>
      <c r="C31" s="12"/>
      <c r="D31" s="12"/>
      <c r="E31" s="9" t="s">
        <v>98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795</v>
      </c>
      <c r="H32" s="9" t="s">
        <v>100</v>
      </c>
      <c r="I32" s="3" t="s">
        <v>731</v>
      </c>
      <c r="J32" s="13" t="s">
        <v>796</v>
      </c>
      <c r="K32" s="14" t="s">
        <v>797</v>
      </c>
      <c r="L32" s="18">
        <f t="shared" si="3"/>
        <v>1.381944444444444E-2</v>
      </c>
      <c r="M32">
        <f t="shared" si="4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798</v>
      </c>
      <c r="H33" s="9" t="s">
        <v>100</v>
      </c>
      <c r="I33" s="3" t="s">
        <v>731</v>
      </c>
      <c r="J33" s="13" t="s">
        <v>799</v>
      </c>
      <c r="K33" s="14" t="s">
        <v>800</v>
      </c>
      <c r="L33" s="18">
        <f t="shared" si="3"/>
        <v>1.8252314814814818E-2</v>
      </c>
      <c r="M33">
        <f t="shared" si="4"/>
        <v>9</v>
      </c>
    </row>
    <row r="34" spans="1:13" x14ac:dyDescent="0.25">
      <c r="A34" s="11"/>
      <c r="B34" s="12"/>
      <c r="C34" s="9" t="s">
        <v>115</v>
      </c>
      <c r="D34" s="9" t="s">
        <v>116</v>
      </c>
      <c r="E34" s="9" t="s">
        <v>116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801</v>
      </c>
      <c r="H35" s="9" t="s">
        <v>77</v>
      </c>
      <c r="I35" s="3" t="s">
        <v>731</v>
      </c>
      <c r="J35" s="13" t="s">
        <v>802</v>
      </c>
      <c r="K35" s="14" t="s">
        <v>803</v>
      </c>
      <c r="L35" s="18">
        <f t="shared" si="3"/>
        <v>1.6851851851851896E-2</v>
      </c>
      <c r="M35">
        <f t="shared" si="4"/>
        <v>11</v>
      </c>
    </row>
    <row r="36" spans="1:13" x14ac:dyDescent="0.25">
      <c r="A36" s="11"/>
      <c r="B36" s="12"/>
      <c r="C36" s="12"/>
      <c r="D36" s="12"/>
      <c r="E36" s="12"/>
      <c r="F36" s="12"/>
      <c r="G36" s="9" t="s">
        <v>804</v>
      </c>
      <c r="H36" s="9" t="s">
        <v>77</v>
      </c>
      <c r="I36" s="3" t="s">
        <v>731</v>
      </c>
      <c r="J36" s="13" t="s">
        <v>805</v>
      </c>
      <c r="K36" s="14" t="s">
        <v>806</v>
      </c>
      <c r="L36" s="18">
        <f t="shared" si="3"/>
        <v>1.7662037037037059E-2</v>
      </c>
      <c r="M36">
        <f t="shared" si="4"/>
        <v>14</v>
      </c>
    </row>
    <row r="37" spans="1:13" x14ac:dyDescent="0.25">
      <c r="A37" s="11"/>
      <c r="B37" s="12"/>
      <c r="C37" s="9" t="s">
        <v>207</v>
      </c>
      <c r="D37" s="9" t="s">
        <v>208</v>
      </c>
      <c r="E37" s="9" t="s">
        <v>807</v>
      </c>
      <c r="F37" s="9" t="s">
        <v>15</v>
      </c>
      <c r="G37" s="9" t="s">
        <v>808</v>
      </c>
      <c r="H37" s="9" t="s">
        <v>100</v>
      </c>
      <c r="I37" s="3" t="s">
        <v>731</v>
      </c>
      <c r="J37" s="13" t="s">
        <v>809</v>
      </c>
      <c r="K37" s="14" t="s">
        <v>810</v>
      </c>
      <c r="L37" s="18">
        <f t="shared" si="3"/>
        <v>1.6076388888888959E-2</v>
      </c>
      <c r="M37">
        <f t="shared" si="4"/>
        <v>13</v>
      </c>
    </row>
    <row r="38" spans="1:13" x14ac:dyDescent="0.25">
      <c r="A38" s="11"/>
      <c r="B38" s="12"/>
      <c r="C38" s="9" t="s">
        <v>123</v>
      </c>
      <c r="D38" s="9" t="s">
        <v>124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811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812</v>
      </c>
      <c r="H40" s="9" t="s">
        <v>100</v>
      </c>
      <c r="I40" s="3" t="s">
        <v>731</v>
      </c>
      <c r="J40" s="13" t="s">
        <v>813</v>
      </c>
      <c r="K40" s="14" t="s">
        <v>814</v>
      </c>
      <c r="L40" s="18">
        <f t="shared" si="3"/>
        <v>2.1770833333333184E-2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815</v>
      </c>
      <c r="H41" s="9" t="s">
        <v>100</v>
      </c>
      <c r="I41" s="3" t="s">
        <v>731</v>
      </c>
      <c r="J41" s="13" t="s">
        <v>816</v>
      </c>
      <c r="K41" s="14" t="s">
        <v>817</v>
      </c>
      <c r="L41" s="18">
        <f t="shared" si="3"/>
        <v>1.8275462962963007E-2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9" t="s">
        <v>124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818</v>
      </c>
      <c r="H43" s="9" t="s">
        <v>77</v>
      </c>
      <c r="I43" s="3" t="s">
        <v>731</v>
      </c>
      <c r="J43" s="13" t="s">
        <v>819</v>
      </c>
      <c r="K43" s="14" t="s">
        <v>820</v>
      </c>
      <c r="L43" s="18">
        <f t="shared" si="3"/>
        <v>1.3067129629629637E-2</v>
      </c>
      <c r="M43">
        <f t="shared" si="4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821</v>
      </c>
      <c r="H44" s="9" t="s">
        <v>77</v>
      </c>
      <c r="I44" s="3" t="s">
        <v>731</v>
      </c>
      <c r="J44" s="13" t="s">
        <v>822</v>
      </c>
      <c r="K44" s="14" t="s">
        <v>823</v>
      </c>
      <c r="L44" s="18">
        <f t="shared" si="3"/>
        <v>2.1296296296296258E-2</v>
      </c>
      <c r="M44">
        <f t="shared" si="4"/>
        <v>12</v>
      </c>
    </row>
    <row r="45" spans="1:13" x14ac:dyDescent="0.25">
      <c r="A45" s="11"/>
      <c r="B45" s="12"/>
      <c r="C45" s="12"/>
      <c r="D45" s="12"/>
      <c r="E45" s="12"/>
      <c r="F45" s="12"/>
      <c r="G45" s="9" t="s">
        <v>824</v>
      </c>
      <c r="H45" s="9" t="s">
        <v>77</v>
      </c>
      <c r="I45" s="3" t="s">
        <v>731</v>
      </c>
      <c r="J45" s="13" t="s">
        <v>825</v>
      </c>
      <c r="K45" s="14" t="s">
        <v>826</v>
      </c>
      <c r="L45" s="18">
        <f t="shared" si="3"/>
        <v>1.388888888888884E-2</v>
      </c>
      <c r="M45">
        <f t="shared" si="4"/>
        <v>16</v>
      </c>
    </row>
    <row r="46" spans="1:13" x14ac:dyDescent="0.25">
      <c r="A46" s="11"/>
      <c r="B46" s="12"/>
      <c r="C46" s="9" t="s">
        <v>46</v>
      </c>
      <c r="D46" s="9" t="s">
        <v>47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47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827</v>
      </c>
      <c r="H48" s="9" t="s">
        <v>77</v>
      </c>
      <c r="I48" s="3" t="s">
        <v>731</v>
      </c>
      <c r="J48" s="13" t="s">
        <v>828</v>
      </c>
      <c r="K48" s="14" t="s">
        <v>829</v>
      </c>
      <c r="L48" s="18">
        <f t="shared" si="3"/>
        <v>1.5115740740740735E-2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830</v>
      </c>
      <c r="H49" s="9" t="s">
        <v>77</v>
      </c>
      <c r="I49" s="3" t="s">
        <v>731</v>
      </c>
      <c r="J49" s="13" t="s">
        <v>831</v>
      </c>
      <c r="K49" s="14" t="s">
        <v>832</v>
      </c>
      <c r="L49" s="18">
        <f t="shared" si="3"/>
        <v>1.3460648148148069E-2</v>
      </c>
      <c r="M49">
        <f t="shared" si="4"/>
        <v>22</v>
      </c>
    </row>
    <row r="50" spans="1:13" x14ac:dyDescent="0.25">
      <c r="A50" s="11"/>
      <c r="B50" s="12"/>
      <c r="C50" s="12"/>
      <c r="D50" s="12"/>
      <c r="E50" s="9" t="s">
        <v>131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833</v>
      </c>
      <c r="H51" s="9" t="s">
        <v>77</v>
      </c>
      <c r="I51" s="3" t="s">
        <v>731</v>
      </c>
      <c r="J51" s="13" t="s">
        <v>834</v>
      </c>
      <c r="K51" s="14" t="s">
        <v>835</v>
      </c>
      <c r="L51" s="18">
        <f t="shared" si="3"/>
        <v>1.5208333333333379E-2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836</v>
      </c>
      <c r="H52" s="9" t="s">
        <v>77</v>
      </c>
      <c r="I52" s="3" t="s">
        <v>731</v>
      </c>
      <c r="J52" s="13" t="s">
        <v>837</v>
      </c>
      <c r="K52" s="14" t="s">
        <v>838</v>
      </c>
      <c r="L52" s="18">
        <f t="shared" si="3"/>
        <v>8.5648148148148584E-3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839</v>
      </c>
      <c r="H53" s="9" t="s">
        <v>77</v>
      </c>
      <c r="I53" s="3" t="s">
        <v>731</v>
      </c>
      <c r="J53" s="13" t="s">
        <v>840</v>
      </c>
      <c r="K53" s="14" t="s">
        <v>841</v>
      </c>
      <c r="L53" s="18">
        <f t="shared" si="3"/>
        <v>1.678240740740744E-2</v>
      </c>
      <c r="M53">
        <f t="shared" si="4"/>
        <v>20</v>
      </c>
    </row>
    <row r="54" spans="1:13" x14ac:dyDescent="0.25">
      <c r="A54" s="11"/>
      <c r="B54" s="12"/>
      <c r="C54" s="9" t="s">
        <v>141</v>
      </c>
      <c r="D54" s="9" t="s">
        <v>142</v>
      </c>
      <c r="E54" s="9" t="s">
        <v>142</v>
      </c>
      <c r="F54" s="9" t="s">
        <v>15</v>
      </c>
      <c r="G54" s="9" t="s">
        <v>842</v>
      </c>
      <c r="H54" s="9" t="s">
        <v>77</v>
      </c>
      <c r="I54" s="3" t="s">
        <v>731</v>
      </c>
      <c r="J54" s="13" t="s">
        <v>843</v>
      </c>
      <c r="K54" s="14" t="s">
        <v>844</v>
      </c>
      <c r="L54" s="18">
        <f t="shared" si="3"/>
        <v>1.644675925925923E-2</v>
      </c>
      <c r="M54">
        <f t="shared" si="4"/>
        <v>4</v>
      </c>
    </row>
    <row r="55" spans="1:13" x14ac:dyDescent="0.25">
      <c r="A55" s="3" t="s">
        <v>149</v>
      </c>
      <c r="B55" s="9" t="s">
        <v>150</v>
      </c>
      <c r="C55" s="10" t="s">
        <v>12</v>
      </c>
      <c r="D55" s="5"/>
      <c r="E55" s="5"/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9" t="s">
        <v>151</v>
      </c>
      <c r="D56" s="9" t="s">
        <v>152</v>
      </c>
      <c r="E56" s="9" t="s">
        <v>152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845</v>
      </c>
      <c r="H57" s="9" t="s">
        <v>77</v>
      </c>
      <c r="I57" s="3" t="s">
        <v>731</v>
      </c>
      <c r="J57" s="13" t="s">
        <v>846</v>
      </c>
      <c r="K57" s="14" t="s">
        <v>847</v>
      </c>
      <c r="L57" s="18">
        <f t="shared" si="3"/>
        <v>1.4560185185185204E-2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848</v>
      </c>
      <c r="H58" s="9" t="s">
        <v>77</v>
      </c>
      <c r="I58" s="3" t="s">
        <v>731</v>
      </c>
      <c r="J58" s="13" t="s">
        <v>849</v>
      </c>
      <c r="K58" s="14" t="s">
        <v>850</v>
      </c>
      <c r="L58" s="18">
        <f t="shared" si="3"/>
        <v>1.6539351851851875E-2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851</v>
      </c>
      <c r="H59" s="9" t="s">
        <v>77</v>
      </c>
      <c r="I59" s="3" t="s">
        <v>731</v>
      </c>
      <c r="J59" s="13" t="s">
        <v>852</v>
      </c>
      <c r="K59" s="14" t="s">
        <v>853</v>
      </c>
      <c r="L59" s="18">
        <f t="shared" si="3"/>
        <v>1.5138888888888868E-2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854</v>
      </c>
      <c r="H60" s="9" t="s">
        <v>77</v>
      </c>
      <c r="I60" s="3" t="s">
        <v>731</v>
      </c>
      <c r="J60" s="13" t="s">
        <v>855</v>
      </c>
      <c r="K60" s="14" t="s">
        <v>856</v>
      </c>
      <c r="L60" s="18">
        <f t="shared" si="3"/>
        <v>1.2789351851851816E-2</v>
      </c>
      <c r="M60">
        <f t="shared" si="4"/>
        <v>8</v>
      </c>
    </row>
    <row r="61" spans="1:13" x14ac:dyDescent="0.25">
      <c r="A61" s="11"/>
      <c r="B61" s="12"/>
      <c r="C61" s="12"/>
      <c r="D61" s="12"/>
      <c r="E61" s="12"/>
      <c r="F61" s="12"/>
      <c r="G61" s="9" t="s">
        <v>857</v>
      </c>
      <c r="H61" s="9" t="s">
        <v>77</v>
      </c>
      <c r="I61" s="3" t="s">
        <v>731</v>
      </c>
      <c r="J61" s="13" t="s">
        <v>858</v>
      </c>
      <c r="K61" s="14" t="s">
        <v>859</v>
      </c>
      <c r="L61" s="18">
        <f t="shared" si="3"/>
        <v>1.9050925925925943E-2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860</v>
      </c>
      <c r="H62" s="9" t="s">
        <v>77</v>
      </c>
      <c r="I62" s="3" t="s">
        <v>731</v>
      </c>
      <c r="J62" s="13" t="s">
        <v>861</v>
      </c>
      <c r="K62" s="14" t="s">
        <v>862</v>
      </c>
      <c r="L62" s="18">
        <f t="shared" si="3"/>
        <v>2.3564814814814761E-2</v>
      </c>
      <c r="M62">
        <f t="shared" si="4"/>
        <v>14</v>
      </c>
    </row>
    <row r="63" spans="1:13" x14ac:dyDescent="0.25">
      <c r="A63" s="11"/>
      <c r="B63" s="12"/>
      <c r="C63" s="9" t="s">
        <v>74</v>
      </c>
      <c r="D63" s="9" t="s">
        <v>75</v>
      </c>
      <c r="E63" s="9" t="s">
        <v>75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863</v>
      </c>
      <c r="H64" s="9" t="s">
        <v>77</v>
      </c>
      <c r="I64" s="3" t="s">
        <v>731</v>
      </c>
      <c r="J64" s="13" t="s">
        <v>864</v>
      </c>
      <c r="K64" s="14" t="s">
        <v>865</v>
      </c>
      <c r="L64" s="18">
        <f t="shared" si="3"/>
        <v>1.5057870370370374E-2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866</v>
      </c>
      <c r="H65" s="9" t="s">
        <v>77</v>
      </c>
      <c r="I65" s="3" t="s">
        <v>731</v>
      </c>
      <c r="J65" s="13" t="s">
        <v>867</v>
      </c>
      <c r="K65" s="14" t="s">
        <v>868</v>
      </c>
      <c r="L65" s="18">
        <f t="shared" si="3"/>
        <v>1.6944444444444429E-2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869</v>
      </c>
      <c r="H66" s="9" t="s">
        <v>77</v>
      </c>
      <c r="I66" s="3" t="s">
        <v>731</v>
      </c>
      <c r="J66" s="13" t="s">
        <v>870</v>
      </c>
      <c r="K66" s="14" t="s">
        <v>871</v>
      </c>
      <c r="L66" s="18">
        <f t="shared" si="3"/>
        <v>1.6331018518518536E-2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872</v>
      </c>
      <c r="H67" s="9" t="s">
        <v>77</v>
      </c>
      <c r="I67" s="3" t="s">
        <v>731</v>
      </c>
      <c r="J67" s="13" t="s">
        <v>873</v>
      </c>
      <c r="K67" s="14" t="s">
        <v>874</v>
      </c>
      <c r="L67" s="18">
        <f t="shared" ref="L67:L129" si="5">K67-J67</f>
        <v>1.6759259259259252E-2</v>
      </c>
      <c r="M67">
        <f t="shared" ref="M67:M129" si="6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875</v>
      </c>
      <c r="H68" s="9" t="s">
        <v>77</v>
      </c>
      <c r="I68" s="3" t="s">
        <v>731</v>
      </c>
      <c r="J68" s="13" t="s">
        <v>876</v>
      </c>
      <c r="K68" s="14" t="s">
        <v>877</v>
      </c>
      <c r="L68" s="18">
        <f t="shared" si="5"/>
        <v>1.4791666666666647E-2</v>
      </c>
      <c r="M68">
        <f t="shared" si="6"/>
        <v>12</v>
      </c>
    </row>
    <row r="69" spans="1:13" x14ac:dyDescent="0.25">
      <c r="A69" s="11"/>
      <c r="B69" s="12"/>
      <c r="C69" s="12"/>
      <c r="D69" s="12"/>
      <c r="E69" s="12"/>
      <c r="F69" s="12"/>
      <c r="G69" s="9" t="s">
        <v>878</v>
      </c>
      <c r="H69" s="9" t="s">
        <v>77</v>
      </c>
      <c r="I69" s="3" t="s">
        <v>731</v>
      </c>
      <c r="J69" s="13" t="s">
        <v>879</v>
      </c>
      <c r="K69" s="14" t="s">
        <v>880</v>
      </c>
      <c r="L69" s="18">
        <f t="shared" si="5"/>
        <v>1.2847222222222121E-2</v>
      </c>
      <c r="M69">
        <f t="shared" si="6"/>
        <v>15</v>
      </c>
    </row>
    <row r="70" spans="1:13" x14ac:dyDescent="0.25">
      <c r="A70" s="11"/>
      <c r="B70" s="12"/>
      <c r="C70" s="12"/>
      <c r="D70" s="12"/>
      <c r="E70" s="12"/>
      <c r="F70" s="12"/>
      <c r="G70" s="9" t="s">
        <v>881</v>
      </c>
      <c r="H70" s="9" t="s">
        <v>77</v>
      </c>
      <c r="I70" s="3" t="s">
        <v>731</v>
      </c>
      <c r="J70" s="13" t="s">
        <v>882</v>
      </c>
      <c r="K70" s="14" t="s">
        <v>883</v>
      </c>
      <c r="L70" s="18">
        <f t="shared" si="5"/>
        <v>1.5370370370370368E-2</v>
      </c>
      <c r="M70">
        <f t="shared" si="6"/>
        <v>18</v>
      </c>
    </row>
    <row r="71" spans="1:13" x14ac:dyDescent="0.25">
      <c r="A71" s="11"/>
      <c r="B71" s="12"/>
      <c r="C71" s="9" t="s">
        <v>115</v>
      </c>
      <c r="D71" s="9" t="s">
        <v>116</v>
      </c>
      <c r="E71" s="9" t="s">
        <v>116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884</v>
      </c>
      <c r="H72" s="9" t="s">
        <v>77</v>
      </c>
      <c r="I72" s="3" t="s">
        <v>731</v>
      </c>
      <c r="J72" s="13" t="s">
        <v>885</v>
      </c>
      <c r="K72" s="14" t="s">
        <v>886</v>
      </c>
      <c r="L72" s="18">
        <f t="shared" si="5"/>
        <v>1.2604166666666639E-2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887</v>
      </c>
      <c r="H73" s="9" t="s">
        <v>77</v>
      </c>
      <c r="I73" s="3" t="s">
        <v>731</v>
      </c>
      <c r="J73" s="13" t="s">
        <v>888</v>
      </c>
      <c r="K73" s="14" t="s">
        <v>889</v>
      </c>
      <c r="L73" s="18">
        <f t="shared" si="5"/>
        <v>1.7685185185185193E-2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890</v>
      </c>
      <c r="H74" s="9" t="s">
        <v>77</v>
      </c>
      <c r="I74" s="3" t="s">
        <v>731</v>
      </c>
      <c r="J74" s="13" t="s">
        <v>891</v>
      </c>
      <c r="K74" s="14" t="s">
        <v>892</v>
      </c>
      <c r="L74" s="18">
        <f t="shared" si="5"/>
        <v>1.344907407407403E-2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893</v>
      </c>
      <c r="H75" s="9" t="s">
        <v>77</v>
      </c>
      <c r="I75" s="3" t="s">
        <v>731</v>
      </c>
      <c r="J75" s="13" t="s">
        <v>894</v>
      </c>
      <c r="K75" s="14" t="s">
        <v>527</v>
      </c>
      <c r="L75" s="18">
        <f t="shared" si="5"/>
        <v>1.7048611111111167E-2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895</v>
      </c>
      <c r="H76" s="9" t="s">
        <v>77</v>
      </c>
      <c r="I76" s="3" t="s">
        <v>731</v>
      </c>
      <c r="J76" s="13" t="s">
        <v>896</v>
      </c>
      <c r="K76" s="14" t="s">
        <v>897</v>
      </c>
      <c r="L76" s="18">
        <f t="shared" si="5"/>
        <v>1.5717592592592589E-2</v>
      </c>
      <c r="M76">
        <f t="shared" si="6"/>
        <v>11</v>
      </c>
    </row>
    <row r="77" spans="1:13" x14ac:dyDescent="0.25">
      <c r="A77" s="11"/>
      <c r="B77" s="12"/>
      <c r="C77" s="9" t="s">
        <v>207</v>
      </c>
      <c r="D77" s="9" t="s">
        <v>208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209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898</v>
      </c>
      <c r="H79" s="9" t="s">
        <v>77</v>
      </c>
      <c r="I79" s="3" t="s">
        <v>731</v>
      </c>
      <c r="J79" s="13" t="s">
        <v>899</v>
      </c>
      <c r="K79" s="14" t="s">
        <v>900</v>
      </c>
      <c r="L79" s="18">
        <f t="shared" si="5"/>
        <v>1.8136574074074097E-2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901</v>
      </c>
      <c r="H80" s="9" t="s">
        <v>77</v>
      </c>
      <c r="I80" s="3" t="s">
        <v>731</v>
      </c>
      <c r="J80" s="13" t="s">
        <v>902</v>
      </c>
      <c r="K80" s="14" t="s">
        <v>903</v>
      </c>
      <c r="L80" s="18">
        <f t="shared" si="5"/>
        <v>1.5613425925925961E-2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904</v>
      </c>
      <c r="H81" s="9" t="s">
        <v>77</v>
      </c>
      <c r="I81" s="3" t="s">
        <v>731</v>
      </c>
      <c r="J81" s="13" t="s">
        <v>905</v>
      </c>
      <c r="K81" s="14" t="s">
        <v>906</v>
      </c>
      <c r="L81" s="18">
        <f t="shared" si="5"/>
        <v>1.6736111111111174E-2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9" t="s">
        <v>234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907</v>
      </c>
      <c r="H83" s="9" t="s">
        <v>77</v>
      </c>
      <c r="I83" s="3" t="s">
        <v>731</v>
      </c>
      <c r="J83" s="13" t="s">
        <v>908</v>
      </c>
      <c r="K83" s="14" t="s">
        <v>909</v>
      </c>
      <c r="L83" s="18">
        <f t="shared" si="5"/>
        <v>1.2673611111111038E-2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910</v>
      </c>
      <c r="H84" s="9" t="s">
        <v>77</v>
      </c>
      <c r="I84" s="3" t="s">
        <v>731</v>
      </c>
      <c r="J84" s="13" t="s">
        <v>911</v>
      </c>
      <c r="K84" s="14" t="s">
        <v>912</v>
      </c>
      <c r="L84" s="18">
        <f t="shared" si="5"/>
        <v>2.9918981481481477E-2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913</v>
      </c>
      <c r="H85" s="9" t="s">
        <v>77</v>
      </c>
      <c r="I85" s="3" t="s">
        <v>731</v>
      </c>
      <c r="J85" s="13" t="s">
        <v>914</v>
      </c>
      <c r="K85" s="14" t="s">
        <v>915</v>
      </c>
      <c r="L85" s="18">
        <f t="shared" si="5"/>
        <v>3.4201388888888906E-2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916</v>
      </c>
      <c r="H86" s="9" t="s">
        <v>77</v>
      </c>
      <c r="I86" s="3" t="s">
        <v>731</v>
      </c>
      <c r="J86" s="13" t="s">
        <v>917</v>
      </c>
      <c r="K86" s="14" t="s">
        <v>918</v>
      </c>
      <c r="L86" s="18">
        <f t="shared" si="5"/>
        <v>1.7685185185185193E-2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919</v>
      </c>
      <c r="H87" s="9" t="s">
        <v>77</v>
      </c>
      <c r="I87" s="3" t="s">
        <v>731</v>
      </c>
      <c r="J87" s="13" t="s">
        <v>920</v>
      </c>
      <c r="K87" s="14" t="s">
        <v>921</v>
      </c>
      <c r="L87" s="18">
        <f t="shared" si="5"/>
        <v>1.4722222222222248E-2</v>
      </c>
      <c r="M87">
        <f t="shared" si="6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922</v>
      </c>
      <c r="H88" s="9" t="s">
        <v>77</v>
      </c>
      <c r="I88" s="3" t="s">
        <v>731</v>
      </c>
      <c r="J88" s="13" t="s">
        <v>923</v>
      </c>
      <c r="K88" s="14" t="s">
        <v>924</v>
      </c>
      <c r="L88" s="18">
        <f t="shared" si="5"/>
        <v>1.866898148148155E-2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925</v>
      </c>
      <c r="H89" s="9" t="s">
        <v>77</v>
      </c>
      <c r="I89" s="3" t="s">
        <v>731</v>
      </c>
      <c r="J89" s="13" t="s">
        <v>926</v>
      </c>
      <c r="K89" s="14" t="s">
        <v>927</v>
      </c>
      <c r="L89" s="18">
        <f t="shared" si="5"/>
        <v>2.4328703703703769E-2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928</v>
      </c>
      <c r="H90" s="9" t="s">
        <v>77</v>
      </c>
      <c r="I90" s="3" t="s">
        <v>731</v>
      </c>
      <c r="J90" s="13" t="s">
        <v>929</v>
      </c>
      <c r="K90" s="14" t="s">
        <v>930</v>
      </c>
      <c r="L90" s="18">
        <f t="shared" si="5"/>
        <v>2.3923611111111076E-2</v>
      </c>
      <c r="M90">
        <f t="shared" si="6"/>
        <v>15</v>
      </c>
    </row>
    <row r="91" spans="1:13" x14ac:dyDescent="0.25">
      <c r="A91" s="11"/>
      <c r="B91" s="12"/>
      <c r="C91" s="9" t="s">
        <v>46</v>
      </c>
      <c r="D91" s="9" t="s">
        <v>47</v>
      </c>
      <c r="E91" s="10" t="s">
        <v>12</v>
      </c>
      <c r="F91" s="5"/>
      <c r="G91" s="5"/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9" t="s">
        <v>47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931</v>
      </c>
      <c r="H93" s="9" t="s">
        <v>77</v>
      </c>
      <c r="I93" s="3" t="s">
        <v>731</v>
      </c>
      <c r="J93" s="13" t="s">
        <v>932</v>
      </c>
      <c r="K93" s="14" t="s">
        <v>933</v>
      </c>
      <c r="L93" s="18">
        <f t="shared" si="5"/>
        <v>1.02199074074074E-2</v>
      </c>
      <c r="M93">
        <f t="shared" si="6"/>
        <v>1</v>
      </c>
    </row>
    <row r="94" spans="1:13" x14ac:dyDescent="0.25">
      <c r="A94" s="11"/>
      <c r="B94" s="12"/>
      <c r="C94" s="12"/>
      <c r="D94" s="12"/>
      <c r="E94" s="12"/>
      <c r="F94" s="12"/>
      <c r="G94" s="9" t="s">
        <v>934</v>
      </c>
      <c r="H94" s="9" t="s">
        <v>77</v>
      </c>
      <c r="I94" s="3" t="s">
        <v>731</v>
      </c>
      <c r="J94" s="13" t="s">
        <v>935</v>
      </c>
      <c r="K94" s="14" t="s">
        <v>936</v>
      </c>
      <c r="L94" s="18">
        <f t="shared" si="5"/>
        <v>1.533564814814814E-2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9" t="s">
        <v>131</v>
      </c>
      <c r="F95" s="9" t="s">
        <v>15</v>
      </c>
      <c r="G95" s="9" t="s">
        <v>937</v>
      </c>
      <c r="H95" s="9" t="s">
        <v>77</v>
      </c>
      <c r="I95" s="3" t="s">
        <v>731</v>
      </c>
      <c r="J95" s="13" t="s">
        <v>938</v>
      </c>
      <c r="K95" s="14" t="s">
        <v>939</v>
      </c>
      <c r="L95" s="18">
        <f t="shared" si="5"/>
        <v>1.3784722222222212E-2</v>
      </c>
      <c r="M95">
        <f t="shared" si="6"/>
        <v>6</v>
      </c>
    </row>
    <row r="96" spans="1:13" x14ac:dyDescent="0.25">
      <c r="A96" s="11"/>
      <c r="B96" s="12"/>
      <c r="C96" s="9" t="s">
        <v>280</v>
      </c>
      <c r="D96" s="9" t="s">
        <v>281</v>
      </c>
      <c r="E96" s="9" t="s">
        <v>281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940</v>
      </c>
      <c r="H97" s="9" t="s">
        <v>77</v>
      </c>
      <c r="I97" s="3" t="s">
        <v>731</v>
      </c>
      <c r="J97" s="13" t="s">
        <v>941</v>
      </c>
      <c r="K97" s="14" t="s">
        <v>942</v>
      </c>
      <c r="L97" s="18">
        <f t="shared" si="5"/>
        <v>1.3125000000000053E-2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943</v>
      </c>
      <c r="H98" s="9" t="s">
        <v>77</v>
      </c>
      <c r="I98" s="3" t="s">
        <v>731</v>
      </c>
      <c r="J98" s="13" t="s">
        <v>944</v>
      </c>
      <c r="K98" s="14" t="s">
        <v>945</v>
      </c>
      <c r="L98" s="18">
        <f t="shared" si="5"/>
        <v>1.6597222222222263E-2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946</v>
      </c>
      <c r="H99" s="9" t="s">
        <v>77</v>
      </c>
      <c r="I99" s="3" t="s">
        <v>731</v>
      </c>
      <c r="J99" s="13" t="s">
        <v>947</v>
      </c>
      <c r="K99" s="14" t="s">
        <v>948</v>
      </c>
      <c r="L99" s="18">
        <f t="shared" si="5"/>
        <v>2.1041666666666736E-2</v>
      </c>
      <c r="M99">
        <f t="shared" si="6"/>
        <v>14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949</v>
      </c>
      <c r="H100" s="9" t="s">
        <v>77</v>
      </c>
      <c r="I100" s="3" t="s">
        <v>731</v>
      </c>
      <c r="J100" s="13" t="s">
        <v>950</v>
      </c>
      <c r="K100" s="14" t="s">
        <v>951</v>
      </c>
      <c r="L100" s="18">
        <f t="shared" si="5"/>
        <v>1.9583333333333286E-2</v>
      </c>
      <c r="M100">
        <f t="shared" si="6"/>
        <v>14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952</v>
      </c>
      <c r="H101" s="9" t="s">
        <v>77</v>
      </c>
      <c r="I101" s="3" t="s">
        <v>731</v>
      </c>
      <c r="J101" s="13" t="s">
        <v>953</v>
      </c>
      <c r="K101" s="14" t="s">
        <v>954</v>
      </c>
      <c r="L101" s="18">
        <f t="shared" si="5"/>
        <v>1.2743055555555549E-2</v>
      </c>
      <c r="M101">
        <f t="shared" si="6"/>
        <v>20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955</v>
      </c>
      <c r="H102" s="9" t="s">
        <v>77</v>
      </c>
      <c r="I102" s="3" t="s">
        <v>731</v>
      </c>
      <c r="J102" s="13" t="s">
        <v>956</v>
      </c>
      <c r="K102" s="17" t="s">
        <v>1367</v>
      </c>
      <c r="L102" s="18">
        <f t="shared" si="5"/>
        <v>1.8043981481481342E-2</v>
      </c>
      <c r="M102">
        <f t="shared" si="6"/>
        <v>23</v>
      </c>
    </row>
    <row r="103" spans="1:13" x14ac:dyDescent="0.25">
      <c r="A103" s="11"/>
      <c r="B103" s="12"/>
      <c r="C103" s="9" t="s">
        <v>302</v>
      </c>
      <c r="D103" s="9" t="s">
        <v>303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304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957</v>
      </c>
      <c r="H105" s="9" t="s">
        <v>306</v>
      </c>
      <c r="I105" s="3" t="s">
        <v>731</v>
      </c>
      <c r="J105" s="13" t="s">
        <v>958</v>
      </c>
      <c r="K105" s="14" t="s">
        <v>959</v>
      </c>
      <c r="L105" s="18">
        <f t="shared" si="5"/>
        <v>1.1921296296296263E-2</v>
      </c>
      <c r="M105">
        <f t="shared" si="6"/>
        <v>5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960</v>
      </c>
      <c r="H106" s="9" t="s">
        <v>306</v>
      </c>
      <c r="I106" s="3" t="s">
        <v>731</v>
      </c>
      <c r="J106" s="13" t="s">
        <v>961</v>
      </c>
      <c r="K106" s="14" t="s">
        <v>962</v>
      </c>
      <c r="L106" s="18">
        <f t="shared" si="5"/>
        <v>1.4525462962962921E-2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963</v>
      </c>
      <c r="H107" s="9" t="s">
        <v>306</v>
      </c>
      <c r="I107" s="3" t="s">
        <v>731</v>
      </c>
      <c r="J107" s="13" t="s">
        <v>964</v>
      </c>
      <c r="K107" s="14" t="s">
        <v>965</v>
      </c>
      <c r="L107" s="18">
        <f t="shared" si="5"/>
        <v>1.3900462962962934E-2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966</v>
      </c>
      <c r="H108" s="9" t="s">
        <v>306</v>
      </c>
      <c r="I108" s="3" t="s">
        <v>731</v>
      </c>
      <c r="J108" s="13" t="s">
        <v>967</v>
      </c>
      <c r="K108" s="14" t="s">
        <v>968</v>
      </c>
      <c r="L108" s="18">
        <f t="shared" si="5"/>
        <v>1.4166666666666661E-2</v>
      </c>
      <c r="M108">
        <f t="shared" si="6"/>
        <v>18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969</v>
      </c>
      <c r="H109" s="9" t="s">
        <v>306</v>
      </c>
      <c r="I109" s="3" t="s">
        <v>731</v>
      </c>
      <c r="J109" s="13" t="s">
        <v>970</v>
      </c>
      <c r="K109" s="14" t="s">
        <v>971</v>
      </c>
      <c r="L109" s="18">
        <f t="shared" si="5"/>
        <v>1.2754629629629699E-2</v>
      </c>
      <c r="M109">
        <f t="shared" si="6"/>
        <v>22</v>
      </c>
    </row>
    <row r="110" spans="1:13" x14ac:dyDescent="0.25">
      <c r="A110" s="11"/>
      <c r="B110" s="12"/>
      <c r="C110" s="12"/>
      <c r="D110" s="12"/>
      <c r="E110" s="9" t="s">
        <v>303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972</v>
      </c>
      <c r="H111" s="9" t="s">
        <v>306</v>
      </c>
      <c r="I111" s="3" t="s">
        <v>731</v>
      </c>
      <c r="J111" s="13" t="s">
        <v>973</v>
      </c>
      <c r="K111" s="14" t="s">
        <v>974</v>
      </c>
      <c r="L111" s="18">
        <f t="shared" si="5"/>
        <v>2.4270833333333297E-2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975</v>
      </c>
      <c r="H112" s="9" t="s">
        <v>306</v>
      </c>
      <c r="I112" s="3" t="s">
        <v>731</v>
      </c>
      <c r="J112" s="13" t="s">
        <v>976</v>
      </c>
      <c r="K112" s="14" t="s">
        <v>977</v>
      </c>
      <c r="L112" s="18">
        <f t="shared" si="5"/>
        <v>1.8321759259259274E-2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978</v>
      </c>
      <c r="H113" s="9" t="s">
        <v>306</v>
      </c>
      <c r="I113" s="3" t="s">
        <v>731</v>
      </c>
      <c r="J113" s="13" t="s">
        <v>979</v>
      </c>
      <c r="K113" s="14" t="s">
        <v>980</v>
      </c>
      <c r="L113" s="18">
        <f t="shared" si="5"/>
        <v>2.3599537037037099E-2</v>
      </c>
      <c r="M113">
        <f t="shared" si="6"/>
        <v>13</v>
      </c>
    </row>
    <row r="114" spans="1:13" x14ac:dyDescent="0.25">
      <c r="A114" s="11"/>
      <c r="B114" s="12"/>
      <c r="C114" s="9" t="s">
        <v>352</v>
      </c>
      <c r="D114" s="9" t="s">
        <v>353</v>
      </c>
      <c r="E114" s="9" t="s">
        <v>353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981</v>
      </c>
      <c r="H115" s="9" t="s">
        <v>77</v>
      </c>
      <c r="I115" s="3" t="s">
        <v>731</v>
      </c>
      <c r="J115" s="13" t="s">
        <v>982</v>
      </c>
      <c r="K115" s="14" t="s">
        <v>983</v>
      </c>
      <c r="L115" s="18">
        <f t="shared" si="5"/>
        <v>1.4259259259259263E-2</v>
      </c>
      <c r="M115">
        <f t="shared" si="6"/>
        <v>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984</v>
      </c>
      <c r="H116" s="9" t="s">
        <v>77</v>
      </c>
      <c r="I116" s="3" t="s">
        <v>731</v>
      </c>
      <c r="J116" s="13" t="s">
        <v>985</v>
      </c>
      <c r="K116" s="14" t="s">
        <v>986</v>
      </c>
      <c r="L116" s="18">
        <f t="shared" si="5"/>
        <v>1.9861111111111107E-2</v>
      </c>
      <c r="M116">
        <f t="shared" si="6"/>
        <v>7</v>
      </c>
    </row>
    <row r="117" spans="1:13" x14ac:dyDescent="0.25">
      <c r="A117" s="3" t="s">
        <v>369</v>
      </c>
      <c r="B117" s="9" t="s">
        <v>370</v>
      </c>
      <c r="C117" s="10" t="s">
        <v>12</v>
      </c>
      <c r="D117" s="5"/>
      <c r="E117" s="5"/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9" t="s">
        <v>33</v>
      </c>
      <c r="D118" s="9" t="s">
        <v>34</v>
      </c>
      <c r="E118" s="9" t="s">
        <v>34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987</v>
      </c>
      <c r="H119" s="9" t="s">
        <v>24</v>
      </c>
      <c r="I119" s="3" t="s">
        <v>731</v>
      </c>
      <c r="J119" s="13" t="s">
        <v>988</v>
      </c>
      <c r="K119" s="14" t="s">
        <v>989</v>
      </c>
      <c r="L119" s="18">
        <f t="shared" si="5"/>
        <v>1.7997685185185214E-2</v>
      </c>
      <c r="M119">
        <f t="shared" si="6"/>
        <v>5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990</v>
      </c>
      <c r="H120" s="9" t="s">
        <v>24</v>
      </c>
      <c r="I120" s="3" t="s">
        <v>731</v>
      </c>
      <c r="J120" s="13" t="s">
        <v>991</v>
      </c>
      <c r="K120" s="14" t="s">
        <v>992</v>
      </c>
      <c r="L120" s="18">
        <f t="shared" si="5"/>
        <v>1.6574074074074074E-2</v>
      </c>
      <c r="M120">
        <f t="shared" si="6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993</v>
      </c>
      <c r="H121" s="9" t="s">
        <v>24</v>
      </c>
      <c r="I121" s="3" t="s">
        <v>731</v>
      </c>
      <c r="J121" s="13" t="s">
        <v>994</v>
      </c>
      <c r="K121" s="14" t="s">
        <v>995</v>
      </c>
      <c r="L121" s="18">
        <f t="shared" si="5"/>
        <v>1.8379629629629579E-2</v>
      </c>
      <c r="M121">
        <f t="shared" si="6"/>
        <v>12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996</v>
      </c>
      <c r="H122" s="9" t="s">
        <v>24</v>
      </c>
      <c r="I122" s="3" t="s">
        <v>731</v>
      </c>
      <c r="J122" s="13" t="s">
        <v>997</v>
      </c>
      <c r="K122" s="14" t="s">
        <v>998</v>
      </c>
      <c r="L122" s="18">
        <f t="shared" si="5"/>
        <v>2.5254629629629655E-2</v>
      </c>
      <c r="M122">
        <f t="shared" si="6"/>
        <v>15</v>
      </c>
    </row>
    <row r="123" spans="1:13" x14ac:dyDescent="0.25">
      <c r="A123" s="11"/>
      <c r="B123" s="12"/>
      <c r="C123" s="9" t="s">
        <v>59</v>
      </c>
      <c r="D123" s="9" t="s">
        <v>60</v>
      </c>
      <c r="E123" s="9" t="s">
        <v>60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999</v>
      </c>
      <c r="H124" s="9" t="s">
        <v>17</v>
      </c>
      <c r="I124" s="3" t="s">
        <v>731</v>
      </c>
      <c r="J124" s="13" t="s">
        <v>200</v>
      </c>
      <c r="K124" s="14" t="s">
        <v>1000</v>
      </c>
      <c r="L124" s="18">
        <f t="shared" si="5"/>
        <v>2.2442129629629604E-2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1001</v>
      </c>
      <c r="H125" s="9" t="s">
        <v>17</v>
      </c>
      <c r="I125" s="3" t="s">
        <v>731</v>
      </c>
      <c r="J125" s="13" t="s">
        <v>1002</v>
      </c>
      <c r="K125" s="14" t="s">
        <v>1003</v>
      </c>
      <c r="L125" s="18">
        <f t="shared" si="5"/>
        <v>2.5208333333333388E-2</v>
      </c>
      <c r="M125">
        <f t="shared" si="6"/>
        <v>13</v>
      </c>
    </row>
    <row r="126" spans="1:13" x14ac:dyDescent="0.25">
      <c r="A126" s="11"/>
      <c r="B126" s="12"/>
      <c r="C126" s="9" t="s">
        <v>406</v>
      </c>
      <c r="D126" s="9" t="s">
        <v>407</v>
      </c>
      <c r="E126" s="9" t="s">
        <v>407</v>
      </c>
      <c r="F126" s="9" t="s">
        <v>15</v>
      </c>
      <c r="G126" s="9" t="s">
        <v>1004</v>
      </c>
      <c r="H126" s="9" t="s">
        <v>17</v>
      </c>
      <c r="I126" s="3" t="s">
        <v>731</v>
      </c>
      <c r="J126" s="13" t="s">
        <v>1005</v>
      </c>
      <c r="K126" s="14" t="s">
        <v>1006</v>
      </c>
      <c r="L126" s="18">
        <f t="shared" si="5"/>
        <v>1.7314814814814783E-2</v>
      </c>
      <c r="M126">
        <f t="shared" si="6"/>
        <v>9</v>
      </c>
    </row>
    <row r="127" spans="1:13" x14ac:dyDescent="0.25">
      <c r="A127" s="11"/>
      <c r="B127" s="12"/>
      <c r="C127" s="9" t="s">
        <v>1007</v>
      </c>
      <c r="D127" s="9" t="s">
        <v>1008</v>
      </c>
      <c r="E127" s="9" t="s">
        <v>1008</v>
      </c>
      <c r="F127" s="9" t="s">
        <v>15</v>
      </c>
      <c r="G127" s="9" t="s">
        <v>1009</v>
      </c>
      <c r="H127" s="9" t="s">
        <v>24</v>
      </c>
      <c r="I127" s="3" t="s">
        <v>731</v>
      </c>
      <c r="J127" s="13" t="s">
        <v>1010</v>
      </c>
      <c r="K127" s="14" t="s">
        <v>1011</v>
      </c>
      <c r="L127" s="18">
        <f t="shared" si="5"/>
        <v>1.9895833333333335E-2</v>
      </c>
      <c r="M127">
        <f t="shared" si="6"/>
        <v>6</v>
      </c>
    </row>
    <row r="128" spans="1:13" x14ac:dyDescent="0.25">
      <c r="A128" s="11"/>
      <c r="B128" s="12"/>
      <c r="C128" s="9" t="s">
        <v>1012</v>
      </c>
      <c r="D128" s="9" t="s">
        <v>1013</v>
      </c>
      <c r="E128" s="9" t="s">
        <v>1013</v>
      </c>
      <c r="F128" s="9" t="s">
        <v>15</v>
      </c>
      <c r="G128" s="9" t="s">
        <v>1014</v>
      </c>
      <c r="H128" s="9" t="s">
        <v>24</v>
      </c>
      <c r="I128" s="3" t="s">
        <v>731</v>
      </c>
      <c r="J128" s="13" t="s">
        <v>1015</v>
      </c>
      <c r="K128" s="14" t="s">
        <v>1016</v>
      </c>
      <c r="L128" s="18">
        <f t="shared" si="5"/>
        <v>1.6099537037037037E-2</v>
      </c>
      <c r="M128">
        <f t="shared" si="6"/>
        <v>4</v>
      </c>
    </row>
    <row r="129" spans="1:13" x14ac:dyDescent="0.25">
      <c r="A129" s="3" t="s">
        <v>419</v>
      </c>
      <c r="B129" s="3" t="s">
        <v>420</v>
      </c>
      <c r="C129" s="3" t="s">
        <v>421</v>
      </c>
      <c r="D129" s="3" t="s">
        <v>422</v>
      </c>
      <c r="E129" s="3" t="s">
        <v>422</v>
      </c>
      <c r="F129" s="3" t="s">
        <v>15</v>
      </c>
      <c r="G129" s="3" t="s">
        <v>1017</v>
      </c>
      <c r="H129" s="3" t="s">
        <v>77</v>
      </c>
      <c r="I129" s="3" t="s">
        <v>731</v>
      </c>
      <c r="J129" s="15" t="s">
        <v>1018</v>
      </c>
      <c r="K129" s="16" t="s">
        <v>1019</v>
      </c>
      <c r="L129" s="18">
        <f t="shared" si="5"/>
        <v>1.3553240740740741E-2</v>
      </c>
      <c r="M129">
        <f t="shared" si="6"/>
        <v>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E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4.583333333333333</v>
      </c>
      <c r="R2" s="19">
        <v>0</v>
      </c>
      <c r="S2" s="18">
        <f>AVERAGEIF($R$2:$R$25, "&lt;&gt; 0")</f>
        <v>1.8115855984819056E-2</v>
      </c>
    </row>
    <row r="3" spans="1:19" x14ac:dyDescent="0.25">
      <c r="A3" s="3" t="s">
        <v>369</v>
      </c>
      <c r="B3" s="9" t="s">
        <v>370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4.583333333333333</v>
      </c>
      <c r="R3" s="19">
        <f t="shared" ref="R3:R25" si="1">AVERAGEIF(M:M,O3,L:L)</f>
        <v>1.1446759259259254E-2</v>
      </c>
      <c r="S3" s="18">
        <f t="shared" ref="S3:S25" si="2">AVERAGEIF($R$2:$R$25, "&lt;&gt; 0")</f>
        <v>1.8115855984819056E-2</v>
      </c>
    </row>
    <row r="4" spans="1:19" x14ac:dyDescent="0.25">
      <c r="A4" s="11"/>
      <c r="B4" s="12"/>
      <c r="C4" s="9" t="s">
        <v>33</v>
      </c>
      <c r="D4" s="9" t="s">
        <v>34</v>
      </c>
      <c r="E4" s="9" t="s">
        <v>34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4.583333333333333</v>
      </c>
      <c r="R4" s="19">
        <f t="shared" si="1"/>
        <v>1.4633487654320987E-2</v>
      </c>
      <c r="S4" s="18">
        <f t="shared" si="2"/>
        <v>1.8115855984819056E-2</v>
      </c>
    </row>
    <row r="5" spans="1:19" x14ac:dyDescent="0.25">
      <c r="A5" s="11"/>
      <c r="B5" s="12"/>
      <c r="C5" s="12"/>
      <c r="D5" s="12"/>
      <c r="E5" s="12"/>
      <c r="F5" s="12"/>
      <c r="G5" s="9" t="s">
        <v>1020</v>
      </c>
      <c r="H5" s="9" t="s">
        <v>17</v>
      </c>
      <c r="I5" s="3" t="s">
        <v>1021</v>
      </c>
      <c r="J5" s="13" t="s">
        <v>1022</v>
      </c>
      <c r="K5" s="14" t="s">
        <v>1023</v>
      </c>
      <c r="L5" s="18">
        <f t="shared" ref="L5:L65" si="3">K5-J5</f>
        <v>1.8831018518518539E-2</v>
      </c>
      <c r="M5">
        <f t="shared" ref="M5:M65" si="4">HOUR(J5)</f>
        <v>7</v>
      </c>
      <c r="O5">
        <v>3</v>
      </c>
      <c r="P5">
        <f>COUNTIF(M:M,"3")</f>
        <v>0</v>
      </c>
      <c r="Q5">
        <f t="shared" si="0"/>
        <v>4.583333333333333</v>
      </c>
      <c r="R5" s="19">
        <v>0</v>
      </c>
      <c r="S5" s="18">
        <f t="shared" si="2"/>
        <v>1.8115855984819056E-2</v>
      </c>
    </row>
    <row r="6" spans="1:19" x14ac:dyDescent="0.25">
      <c r="A6" s="11"/>
      <c r="B6" s="12"/>
      <c r="C6" s="12"/>
      <c r="D6" s="12"/>
      <c r="E6" s="12"/>
      <c r="F6" s="12"/>
      <c r="G6" s="9" t="s">
        <v>1024</v>
      </c>
      <c r="H6" s="9" t="s">
        <v>24</v>
      </c>
      <c r="I6" s="3" t="s">
        <v>1021</v>
      </c>
      <c r="J6" s="13" t="s">
        <v>1025</v>
      </c>
      <c r="K6" s="14" t="s">
        <v>1026</v>
      </c>
      <c r="L6" s="18">
        <f t="shared" si="3"/>
        <v>1.6805555555555518E-2</v>
      </c>
      <c r="M6">
        <f t="shared" si="4"/>
        <v>10</v>
      </c>
      <c r="O6">
        <v>4</v>
      </c>
      <c r="P6">
        <f>COUNTIF(M:M,"4")</f>
        <v>11</v>
      </c>
      <c r="Q6">
        <f t="shared" si="0"/>
        <v>4.583333333333333</v>
      </c>
      <c r="R6" s="19">
        <f t="shared" si="1"/>
        <v>1.7518939393939396E-2</v>
      </c>
      <c r="S6" s="18">
        <f t="shared" si="2"/>
        <v>1.8115855984819056E-2</v>
      </c>
    </row>
    <row r="7" spans="1:19" x14ac:dyDescent="0.25">
      <c r="A7" s="11"/>
      <c r="B7" s="12"/>
      <c r="C7" s="12"/>
      <c r="D7" s="12"/>
      <c r="E7" s="12"/>
      <c r="F7" s="12"/>
      <c r="G7" s="9" t="s">
        <v>1027</v>
      </c>
      <c r="H7" s="9" t="s">
        <v>24</v>
      </c>
      <c r="I7" s="3" t="s">
        <v>1021</v>
      </c>
      <c r="J7" s="13" t="s">
        <v>1028</v>
      </c>
      <c r="K7" s="14" t="s">
        <v>1029</v>
      </c>
      <c r="L7" s="18">
        <f t="shared" si="3"/>
        <v>1.6111111111111076E-2</v>
      </c>
      <c r="M7">
        <f t="shared" si="4"/>
        <v>12</v>
      </c>
      <c r="O7">
        <v>5</v>
      </c>
      <c r="P7">
        <f>COUNTIF(M:M,"5")</f>
        <v>5</v>
      </c>
      <c r="Q7">
        <f t="shared" si="0"/>
        <v>4.583333333333333</v>
      </c>
      <c r="R7" s="19">
        <f t="shared" si="1"/>
        <v>1.7567129629629641E-2</v>
      </c>
      <c r="S7" s="18">
        <f t="shared" si="2"/>
        <v>1.8115855984819056E-2</v>
      </c>
    </row>
    <row r="8" spans="1:19" x14ac:dyDescent="0.25">
      <c r="A8" s="11"/>
      <c r="B8" s="12"/>
      <c r="C8" s="12"/>
      <c r="D8" s="12"/>
      <c r="E8" s="12"/>
      <c r="F8" s="12"/>
      <c r="G8" s="9" t="s">
        <v>1030</v>
      </c>
      <c r="H8" s="9" t="s">
        <v>17</v>
      </c>
      <c r="I8" s="3" t="s">
        <v>1021</v>
      </c>
      <c r="J8" s="13" t="s">
        <v>1031</v>
      </c>
      <c r="K8" s="14" t="s">
        <v>1032</v>
      </c>
      <c r="L8" s="18">
        <f t="shared" si="3"/>
        <v>2.5497685185185248E-2</v>
      </c>
      <c r="M8">
        <f t="shared" si="4"/>
        <v>12</v>
      </c>
      <c r="O8">
        <v>6</v>
      </c>
      <c r="P8">
        <f>COUNTIF(M:M,"6")</f>
        <v>4</v>
      </c>
      <c r="Q8">
        <f t="shared" si="0"/>
        <v>4.583333333333333</v>
      </c>
      <c r="R8" s="19">
        <f t="shared" si="1"/>
        <v>2.0251736111111099E-2</v>
      </c>
      <c r="S8" s="18">
        <f t="shared" si="2"/>
        <v>1.8115855984819056E-2</v>
      </c>
    </row>
    <row r="9" spans="1:19" x14ac:dyDescent="0.25">
      <c r="A9" s="11"/>
      <c r="B9" s="12"/>
      <c r="C9" s="12"/>
      <c r="D9" s="12"/>
      <c r="E9" s="12"/>
      <c r="F9" s="12"/>
      <c r="G9" s="9" t="s">
        <v>1033</v>
      </c>
      <c r="H9" s="9" t="s">
        <v>17</v>
      </c>
      <c r="I9" s="3" t="s">
        <v>1021</v>
      </c>
      <c r="J9" s="13" t="s">
        <v>1034</v>
      </c>
      <c r="K9" s="14" t="s">
        <v>1035</v>
      </c>
      <c r="L9" s="18">
        <f t="shared" si="3"/>
        <v>1.5405092592592595E-2</v>
      </c>
      <c r="M9">
        <f t="shared" si="4"/>
        <v>13</v>
      </c>
      <c r="O9">
        <v>7</v>
      </c>
      <c r="P9">
        <f>COUNTIF(M:M,"7")</f>
        <v>13</v>
      </c>
      <c r="Q9">
        <f t="shared" si="0"/>
        <v>4.583333333333333</v>
      </c>
      <c r="R9" s="19">
        <f t="shared" si="1"/>
        <v>1.8880876068376073E-2</v>
      </c>
      <c r="S9" s="18">
        <f t="shared" si="2"/>
        <v>1.8115855984819056E-2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1036</v>
      </c>
      <c r="H10" s="9" t="s">
        <v>24</v>
      </c>
      <c r="I10" s="3" t="s">
        <v>1021</v>
      </c>
      <c r="J10" s="13" t="s">
        <v>1037</v>
      </c>
      <c r="K10" s="14" t="s">
        <v>1038</v>
      </c>
      <c r="L10" s="18">
        <f t="shared" si="3"/>
        <v>1.4490740740740748E-2</v>
      </c>
      <c r="M10">
        <f t="shared" si="4"/>
        <v>15</v>
      </c>
      <c r="O10">
        <v>8</v>
      </c>
      <c r="P10">
        <f>COUNTIF(M:M,"8")</f>
        <v>5</v>
      </c>
      <c r="Q10">
        <f t="shared" si="0"/>
        <v>4.583333333333333</v>
      </c>
      <c r="R10" s="19">
        <f t="shared" si="1"/>
        <v>1.7136574074074061E-2</v>
      </c>
      <c r="S10" s="18">
        <f t="shared" si="2"/>
        <v>1.8115855984819056E-2</v>
      </c>
    </row>
    <row r="11" spans="1:19" x14ac:dyDescent="0.25">
      <c r="A11" s="11"/>
      <c r="B11" s="12"/>
      <c r="C11" s="9" t="s">
        <v>392</v>
      </c>
      <c r="D11" s="9" t="s">
        <v>393</v>
      </c>
      <c r="E11" s="9" t="s">
        <v>393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8</v>
      </c>
      <c r="Q11">
        <f t="shared" si="0"/>
        <v>4.583333333333333</v>
      </c>
      <c r="R11" s="19">
        <f t="shared" si="1"/>
        <v>1.7371238425925924E-2</v>
      </c>
      <c r="S11" s="18">
        <f t="shared" si="2"/>
        <v>1.8115855984819056E-2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1039</v>
      </c>
      <c r="H12" s="9" t="s">
        <v>17</v>
      </c>
      <c r="I12" s="3" t="s">
        <v>1021</v>
      </c>
      <c r="J12" s="13" t="s">
        <v>1040</v>
      </c>
      <c r="K12" s="14" t="s">
        <v>1041</v>
      </c>
      <c r="L12" s="18">
        <f t="shared" si="3"/>
        <v>1.7488425925925935E-2</v>
      </c>
      <c r="M12">
        <f t="shared" si="4"/>
        <v>2</v>
      </c>
      <c r="O12">
        <v>10</v>
      </c>
      <c r="P12">
        <f>COUNTIF(M:M,"10")</f>
        <v>10</v>
      </c>
      <c r="Q12">
        <f t="shared" si="0"/>
        <v>4.583333333333333</v>
      </c>
      <c r="R12" s="19">
        <f t="shared" si="1"/>
        <v>1.7765046296296293E-2</v>
      </c>
      <c r="S12" s="18">
        <f t="shared" si="2"/>
        <v>1.8115855984819056E-2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1042</v>
      </c>
      <c r="H13" s="9" t="s">
        <v>24</v>
      </c>
      <c r="I13" s="3" t="s">
        <v>1021</v>
      </c>
      <c r="J13" s="13" t="s">
        <v>1043</v>
      </c>
      <c r="K13" s="14" t="s">
        <v>1044</v>
      </c>
      <c r="L13" s="18">
        <f t="shared" si="3"/>
        <v>1.9328703703703737E-2</v>
      </c>
      <c r="M13">
        <f t="shared" si="4"/>
        <v>4</v>
      </c>
      <c r="O13">
        <v>11</v>
      </c>
      <c r="P13">
        <f>COUNTIF(M:M,"11")</f>
        <v>6</v>
      </c>
      <c r="Q13">
        <f t="shared" si="0"/>
        <v>4.583333333333333</v>
      </c>
      <c r="R13" s="19">
        <f t="shared" si="1"/>
        <v>1.9218749999999996E-2</v>
      </c>
      <c r="S13" s="18">
        <f t="shared" si="2"/>
        <v>1.8115855984819056E-2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1045</v>
      </c>
      <c r="H14" s="9" t="s">
        <v>24</v>
      </c>
      <c r="I14" s="3" t="s">
        <v>1021</v>
      </c>
      <c r="J14" s="13" t="s">
        <v>1046</v>
      </c>
      <c r="K14" s="14" t="s">
        <v>1047</v>
      </c>
      <c r="L14" s="18">
        <f t="shared" si="3"/>
        <v>1.8611111111111134E-2</v>
      </c>
      <c r="M14">
        <f t="shared" si="4"/>
        <v>7</v>
      </c>
      <c r="O14">
        <v>12</v>
      </c>
      <c r="P14">
        <f>COUNTIF(M:M,"12")</f>
        <v>12</v>
      </c>
      <c r="Q14">
        <f t="shared" si="0"/>
        <v>4.583333333333333</v>
      </c>
      <c r="R14" s="19">
        <f t="shared" si="1"/>
        <v>2.3987268518518522E-2</v>
      </c>
      <c r="S14" s="18">
        <f t="shared" si="2"/>
        <v>1.8115855984819056E-2</v>
      </c>
    </row>
    <row r="15" spans="1:19" x14ac:dyDescent="0.25">
      <c r="A15" s="11"/>
      <c r="B15" s="12"/>
      <c r="C15" s="9" t="s">
        <v>59</v>
      </c>
      <c r="D15" s="9" t="s">
        <v>60</v>
      </c>
      <c r="E15" s="9" t="s">
        <v>60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4</v>
      </c>
      <c r="Q15">
        <f t="shared" si="0"/>
        <v>4.583333333333333</v>
      </c>
      <c r="R15" s="19">
        <f t="shared" si="1"/>
        <v>2.2123842592592563E-2</v>
      </c>
      <c r="S15" s="18">
        <f t="shared" si="2"/>
        <v>1.8115855984819056E-2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1048</v>
      </c>
      <c r="H16" s="9" t="s">
        <v>17</v>
      </c>
      <c r="I16" s="3" t="s">
        <v>1021</v>
      </c>
      <c r="J16" s="13" t="s">
        <v>1049</v>
      </c>
      <c r="K16" s="14" t="s">
        <v>1050</v>
      </c>
      <c r="L16" s="18">
        <f t="shared" si="3"/>
        <v>3.9745370370370292E-2</v>
      </c>
      <c r="M16">
        <f t="shared" si="4"/>
        <v>18</v>
      </c>
      <c r="O16">
        <v>14</v>
      </c>
      <c r="P16">
        <f>COUNTIF(M:M,"14")</f>
        <v>6</v>
      </c>
      <c r="Q16">
        <f t="shared" si="0"/>
        <v>4.583333333333333</v>
      </c>
      <c r="R16" s="19">
        <f t="shared" si="1"/>
        <v>2.2847222222222185E-2</v>
      </c>
      <c r="S16" s="18">
        <f t="shared" si="2"/>
        <v>1.8115855984819056E-2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1051</v>
      </c>
      <c r="H17" s="9" t="s">
        <v>17</v>
      </c>
      <c r="I17" s="3" t="s">
        <v>1021</v>
      </c>
      <c r="J17" s="13" t="s">
        <v>1052</v>
      </c>
      <c r="K17" s="14" t="s">
        <v>1053</v>
      </c>
      <c r="L17" s="18">
        <f t="shared" si="3"/>
        <v>1.5925925925925899E-2</v>
      </c>
      <c r="M17">
        <f t="shared" si="4"/>
        <v>9</v>
      </c>
      <c r="O17">
        <v>15</v>
      </c>
      <c r="P17">
        <f>COUNTIF(M:M,"15")</f>
        <v>4</v>
      </c>
      <c r="Q17">
        <f t="shared" si="0"/>
        <v>4.583333333333333</v>
      </c>
      <c r="R17" s="19">
        <f t="shared" si="1"/>
        <v>1.5575810185185168E-2</v>
      </c>
      <c r="S17" s="18">
        <f t="shared" si="2"/>
        <v>1.8115855984819056E-2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1054</v>
      </c>
      <c r="H18" s="9" t="s">
        <v>17</v>
      </c>
      <c r="I18" s="3" t="s">
        <v>1021</v>
      </c>
      <c r="J18" s="13" t="s">
        <v>1055</v>
      </c>
      <c r="K18" s="14" t="s">
        <v>1056</v>
      </c>
      <c r="L18" s="18">
        <f t="shared" si="3"/>
        <v>2.0092592592592662E-2</v>
      </c>
      <c r="M18">
        <f t="shared" si="4"/>
        <v>16</v>
      </c>
      <c r="O18">
        <v>16</v>
      </c>
      <c r="P18">
        <f>COUNTIF(M:M,"16")</f>
        <v>3</v>
      </c>
      <c r="Q18">
        <f t="shared" si="0"/>
        <v>4.583333333333333</v>
      </c>
      <c r="R18" s="19">
        <f t="shared" si="1"/>
        <v>1.8009259259259225E-2</v>
      </c>
      <c r="S18" s="18">
        <f t="shared" si="2"/>
        <v>1.8115855984819056E-2</v>
      </c>
    </row>
    <row r="19" spans="1:19" x14ac:dyDescent="0.25">
      <c r="A19" s="11"/>
      <c r="B19" s="12"/>
      <c r="C19" s="9" t="s">
        <v>406</v>
      </c>
      <c r="D19" s="9" t="s">
        <v>407</v>
      </c>
      <c r="E19" s="9" t="s">
        <v>407</v>
      </c>
      <c r="F19" s="9" t="s">
        <v>15</v>
      </c>
      <c r="G19" s="9" t="s">
        <v>1057</v>
      </c>
      <c r="H19" s="9" t="s">
        <v>17</v>
      </c>
      <c r="I19" s="3" t="s">
        <v>1021</v>
      </c>
      <c r="J19" s="13" t="s">
        <v>1058</v>
      </c>
      <c r="K19" s="14" t="s">
        <v>1059</v>
      </c>
      <c r="L19" s="18">
        <f t="shared" si="3"/>
        <v>1.8553240740740745E-2</v>
      </c>
      <c r="M19">
        <f t="shared" si="4"/>
        <v>5</v>
      </c>
      <c r="O19">
        <v>17</v>
      </c>
      <c r="P19">
        <f>COUNTIF(M:M,"17")</f>
        <v>3</v>
      </c>
      <c r="Q19">
        <f t="shared" si="0"/>
        <v>4.583333333333333</v>
      </c>
      <c r="R19" s="19">
        <f t="shared" si="1"/>
        <v>1.3595679012345782E-2</v>
      </c>
      <c r="S19" s="18">
        <f t="shared" si="2"/>
        <v>1.8115855984819056E-2</v>
      </c>
    </row>
    <row r="20" spans="1:19" x14ac:dyDescent="0.25">
      <c r="A20" s="11"/>
      <c r="B20" s="12"/>
      <c r="C20" s="9" t="s">
        <v>1012</v>
      </c>
      <c r="D20" s="9" t="s">
        <v>1013</v>
      </c>
      <c r="E20" s="9" t="s">
        <v>1013</v>
      </c>
      <c r="F20" s="9" t="s">
        <v>15</v>
      </c>
      <c r="G20" s="9" t="s">
        <v>1060</v>
      </c>
      <c r="H20" s="9" t="s">
        <v>17</v>
      </c>
      <c r="I20" s="3" t="s">
        <v>1021</v>
      </c>
      <c r="J20" s="13" t="s">
        <v>1061</v>
      </c>
      <c r="K20" s="14" t="s">
        <v>1062</v>
      </c>
      <c r="L20" s="18">
        <f t="shared" si="3"/>
        <v>1.6666666666666663E-2</v>
      </c>
      <c r="M20">
        <f t="shared" si="4"/>
        <v>9</v>
      </c>
      <c r="O20">
        <v>18</v>
      </c>
      <c r="P20">
        <f>COUNTIF(M:M,"18")</f>
        <v>3</v>
      </c>
      <c r="Q20">
        <f t="shared" si="0"/>
        <v>4.583333333333333</v>
      </c>
      <c r="R20" s="19">
        <f t="shared" si="1"/>
        <v>2.5740740740740731E-2</v>
      </c>
      <c r="S20" s="18">
        <f t="shared" si="2"/>
        <v>1.8115855984819056E-2</v>
      </c>
    </row>
    <row r="21" spans="1:19" x14ac:dyDescent="0.25">
      <c r="A21" s="3" t="s">
        <v>10</v>
      </c>
      <c r="B21" s="9" t="s">
        <v>11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4.583333333333333</v>
      </c>
      <c r="R21" s="19">
        <f t="shared" si="1"/>
        <v>1.5995370370370465E-2</v>
      </c>
      <c r="S21" s="18">
        <f t="shared" si="2"/>
        <v>1.8115855984819056E-2</v>
      </c>
    </row>
    <row r="22" spans="1:19" x14ac:dyDescent="0.25">
      <c r="A22" s="11"/>
      <c r="B22" s="12"/>
      <c r="C22" s="9" t="s">
        <v>13</v>
      </c>
      <c r="D22" s="9" t="s">
        <v>14</v>
      </c>
      <c r="E22" s="9" t="s">
        <v>14</v>
      </c>
      <c r="F22" s="9" t="s">
        <v>15</v>
      </c>
      <c r="G22" s="9" t="s">
        <v>1063</v>
      </c>
      <c r="H22" s="9" t="s">
        <v>17</v>
      </c>
      <c r="I22" s="3" t="s">
        <v>1021</v>
      </c>
      <c r="J22" s="13" t="s">
        <v>1064</v>
      </c>
      <c r="K22" s="14" t="s">
        <v>1065</v>
      </c>
      <c r="L22" s="18">
        <f t="shared" si="3"/>
        <v>2.2152777777777743E-2</v>
      </c>
      <c r="M22">
        <f t="shared" si="4"/>
        <v>8</v>
      </c>
      <c r="O22">
        <v>20</v>
      </c>
      <c r="P22">
        <f>COUNTIF(M:M,"20")</f>
        <v>3</v>
      </c>
      <c r="Q22">
        <f t="shared" si="0"/>
        <v>4.583333333333333</v>
      </c>
      <c r="R22" s="19">
        <f t="shared" si="1"/>
        <v>1.2812500000000004E-2</v>
      </c>
      <c r="S22" s="18">
        <f t="shared" si="2"/>
        <v>1.8115855984819056E-2</v>
      </c>
    </row>
    <row r="23" spans="1:19" x14ac:dyDescent="0.25">
      <c r="A23" s="11"/>
      <c r="B23" s="12"/>
      <c r="C23" s="9" t="s">
        <v>33</v>
      </c>
      <c r="D23" s="9" t="s">
        <v>34</v>
      </c>
      <c r="E23" s="9" t="s">
        <v>34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4.583333333333333</v>
      </c>
      <c r="R23" s="19">
        <f t="shared" si="1"/>
        <v>1.4403935185185124E-2</v>
      </c>
      <c r="S23" s="18">
        <f t="shared" si="2"/>
        <v>1.8115855984819056E-2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1066</v>
      </c>
      <c r="H24" s="9" t="s">
        <v>24</v>
      </c>
      <c r="I24" s="3" t="s">
        <v>1021</v>
      </c>
      <c r="J24" s="13" t="s">
        <v>1067</v>
      </c>
      <c r="K24" s="14" t="s">
        <v>1068</v>
      </c>
      <c r="L24" s="18">
        <f t="shared" si="3"/>
        <v>1.501157407407408E-2</v>
      </c>
      <c r="M24">
        <f t="shared" si="4"/>
        <v>5</v>
      </c>
      <c r="O24">
        <v>22</v>
      </c>
      <c r="P24">
        <f>COUNTIF(M:M,"22")</f>
        <v>2</v>
      </c>
      <c r="Q24">
        <f t="shared" si="0"/>
        <v>4.583333333333333</v>
      </c>
      <c r="R24" s="19">
        <f t="shared" si="1"/>
        <v>1.3657407407407396E-2</v>
      </c>
      <c r="S24" s="18">
        <f t="shared" si="2"/>
        <v>1.8115855984819056E-2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1069</v>
      </c>
      <c r="H25" s="9" t="s">
        <v>24</v>
      </c>
      <c r="I25" s="3" t="s">
        <v>1021</v>
      </c>
      <c r="J25" s="13" t="s">
        <v>1070</v>
      </c>
      <c r="K25" s="14" t="s">
        <v>1071</v>
      </c>
      <c r="L25" s="18">
        <f t="shared" si="3"/>
        <v>1.424768518518521E-2</v>
      </c>
      <c r="M25">
        <f t="shared" si="4"/>
        <v>8</v>
      </c>
      <c r="O25">
        <v>23</v>
      </c>
      <c r="P25">
        <f>COUNTIF(M:M,"23")</f>
        <v>1</v>
      </c>
      <c r="Q25">
        <f t="shared" si="0"/>
        <v>4.583333333333333</v>
      </c>
      <c r="R25" s="19">
        <f t="shared" si="1"/>
        <v>2.8009259259259345E-2</v>
      </c>
      <c r="S25" s="18">
        <f t="shared" si="2"/>
        <v>1.8115855984819056E-2</v>
      </c>
    </row>
    <row r="26" spans="1:19" x14ac:dyDescent="0.25">
      <c r="A26" s="11"/>
      <c r="B26" s="12"/>
      <c r="C26" s="9" t="s">
        <v>46</v>
      </c>
      <c r="D26" s="9" t="s">
        <v>47</v>
      </c>
      <c r="E26" s="9" t="s">
        <v>47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1072</v>
      </c>
      <c r="H27" s="9" t="s">
        <v>17</v>
      </c>
      <c r="I27" s="3" t="s">
        <v>1021</v>
      </c>
      <c r="J27" s="13" t="s">
        <v>1073</v>
      </c>
      <c r="K27" s="14" t="s">
        <v>1074</v>
      </c>
      <c r="L27" s="18">
        <f t="shared" si="3"/>
        <v>1.4733796296296314E-2</v>
      </c>
      <c r="M27">
        <f t="shared" si="4"/>
        <v>4</v>
      </c>
      <c r="O27" t="s">
        <v>1672</v>
      </c>
      <c r="P27">
        <f>SUM(P2:P25)</f>
        <v>110</v>
      </c>
    </row>
    <row r="28" spans="1:19" x14ac:dyDescent="0.25">
      <c r="A28" s="11"/>
      <c r="B28" s="12"/>
      <c r="C28" s="12"/>
      <c r="D28" s="12"/>
      <c r="E28" s="12"/>
      <c r="F28" s="12"/>
      <c r="G28" s="9" t="s">
        <v>1075</v>
      </c>
      <c r="H28" s="9" t="s">
        <v>17</v>
      </c>
      <c r="I28" s="3" t="s">
        <v>1021</v>
      </c>
      <c r="J28" s="13" t="s">
        <v>1076</v>
      </c>
      <c r="K28" s="14" t="s">
        <v>1077</v>
      </c>
      <c r="L28" s="18">
        <f t="shared" si="3"/>
        <v>1.1666666666666686E-2</v>
      </c>
      <c r="M28">
        <f t="shared" si="4"/>
        <v>4</v>
      </c>
    </row>
    <row r="29" spans="1:19" x14ac:dyDescent="0.25">
      <c r="A29" s="11"/>
      <c r="B29" s="12"/>
      <c r="C29" s="12"/>
      <c r="D29" s="12"/>
      <c r="E29" s="12"/>
      <c r="F29" s="12"/>
      <c r="G29" s="9" t="s">
        <v>1078</v>
      </c>
      <c r="H29" s="9" t="s">
        <v>17</v>
      </c>
      <c r="I29" s="3" t="s">
        <v>1021</v>
      </c>
      <c r="J29" s="13" t="s">
        <v>1079</v>
      </c>
      <c r="K29" s="14" t="s">
        <v>1080</v>
      </c>
      <c r="L29" s="18">
        <f t="shared" si="3"/>
        <v>1.8541666666666679E-2</v>
      </c>
      <c r="M29">
        <f t="shared" si="4"/>
        <v>6</v>
      </c>
    </row>
    <row r="30" spans="1:19" x14ac:dyDescent="0.25">
      <c r="A30" s="11"/>
      <c r="B30" s="12"/>
      <c r="C30" s="12"/>
      <c r="D30" s="12"/>
      <c r="E30" s="12"/>
      <c r="F30" s="12"/>
      <c r="G30" s="9" t="s">
        <v>1081</v>
      </c>
      <c r="H30" s="9" t="s">
        <v>17</v>
      </c>
      <c r="I30" s="3" t="s">
        <v>1021</v>
      </c>
      <c r="J30" s="13" t="s">
        <v>1082</v>
      </c>
      <c r="K30" s="14" t="s">
        <v>1083</v>
      </c>
      <c r="L30" s="18">
        <f t="shared" si="3"/>
        <v>1.7939814814814825E-2</v>
      </c>
      <c r="M30">
        <f t="shared" si="4"/>
        <v>7</v>
      </c>
    </row>
    <row r="31" spans="1:19" x14ac:dyDescent="0.25">
      <c r="A31" s="11"/>
      <c r="B31" s="12"/>
      <c r="C31" s="9" t="s">
        <v>59</v>
      </c>
      <c r="D31" s="9" t="s">
        <v>60</v>
      </c>
      <c r="E31" s="9" t="s">
        <v>60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1084</v>
      </c>
      <c r="H32" s="9" t="s">
        <v>24</v>
      </c>
      <c r="I32" s="3" t="s">
        <v>1021</v>
      </c>
      <c r="J32" s="13" t="s">
        <v>1085</v>
      </c>
      <c r="K32" s="14" t="s">
        <v>1086</v>
      </c>
      <c r="L32" s="18">
        <f t="shared" si="3"/>
        <v>2.5821759259259225E-2</v>
      </c>
      <c r="M32">
        <f t="shared" si="4"/>
        <v>14</v>
      </c>
    </row>
    <row r="33" spans="1:13" x14ac:dyDescent="0.25">
      <c r="A33" s="11"/>
      <c r="B33" s="12"/>
      <c r="C33" s="12"/>
      <c r="D33" s="12"/>
      <c r="E33" s="12"/>
      <c r="F33" s="12"/>
      <c r="G33" s="9" t="s">
        <v>1087</v>
      </c>
      <c r="H33" s="9" t="s">
        <v>17</v>
      </c>
      <c r="I33" s="3" t="s">
        <v>1021</v>
      </c>
      <c r="J33" s="13" t="s">
        <v>1088</v>
      </c>
      <c r="K33" s="14" t="s">
        <v>1089</v>
      </c>
      <c r="L33" s="18">
        <f t="shared" si="3"/>
        <v>2.2731481481481519E-2</v>
      </c>
      <c r="M33">
        <f t="shared" si="4"/>
        <v>18</v>
      </c>
    </row>
    <row r="34" spans="1:13" x14ac:dyDescent="0.25">
      <c r="A34" s="3" t="s">
        <v>72</v>
      </c>
      <c r="B34" s="9" t="s">
        <v>73</v>
      </c>
      <c r="C34" s="10" t="s">
        <v>12</v>
      </c>
      <c r="D34" s="5"/>
      <c r="E34" s="5"/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9" t="s">
        <v>74</v>
      </c>
      <c r="D35" s="9" t="s">
        <v>75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75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1090</v>
      </c>
      <c r="H37" s="9" t="s">
        <v>77</v>
      </c>
      <c r="I37" s="3" t="s">
        <v>1021</v>
      </c>
      <c r="J37" s="13" t="s">
        <v>1091</v>
      </c>
      <c r="K37" s="14" t="s">
        <v>1092</v>
      </c>
      <c r="L37" s="18">
        <f t="shared" si="3"/>
        <v>1.1909722222222224E-2</v>
      </c>
      <c r="M37">
        <f t="shared" si="4"/>
        <v>2</v>
      </c>
    </row>
    <row r="38" spans="1:13" x14ac:dyDescent="0.25">
      <c r="A38" s="11"/>
      <c r="B38" s="12"/>
      <c r="C38" s="12"/>
      <c r="D38" s="12"/>
      <c r="E38" s="12"/>
      <c r="F38" s="12"/>
      <c r="G38" s="9" t="s">
        <v>1093</v>
      </c>
      <c r="H38" s="9" t="s">
        <v>77</v>
      </c>
      <c r="I38" s="3" t="s">
        <v>1021</v>
      </c>
      <c r="J38" s="13" t="s">
        <v>1094</v>
      </c>
      <c r="K38" s="14" t="s">
        <v>1095</v>
      </c>
      <c r="L38" s="18">
        <f t="shared" si="3"/>
        <v>2.575231481481477E-2</v>
      </c>
      <c r="M38">
        <f t="shared" si="4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1096</v>
      </c>
      <c r="H39" s="9" t="s">
        <v>77</v>
      </c>
      <c r="I39" s="3" t="s">
        <v>1021</v>
      </c>
      <c r="J39" s="13" t="s">
        <v>1097</v>
      </c>
      <c r="K39" s="14" t="s">
        <v>1098</v>
      </c>
      <c r="L39" s="18">
        <f t="shared" si="3"/>
        <v>2.1041666666666681E-2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1099</v>
      </c>
      <c r="H40" s="9" t="s">
        <v>77</v>
      </c>
      <c r="I40" s="3" t="s">
        <v>1021</v>
      </c>
      <c r="J40" s="13" t="s">
        <v>1100</v>
      </c>
      <c r="K40" s="14" t="s">
        <v>1101</v>
      </c>
      <c r="L40" s="18">
        <f t="shared" si="3"/>
        <v>1.7407407407407427E-2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1102</v>
      </c>
      <c r="H41" s="9" t="s">
        <v>77</v>
      </c>
      <c r="I41" s="3" t="s">
        <v>1021</v>
      </c>
      <c r="J41" s="13" t="s">
        <v>1103</v>
      </c>
      <c r="K41" s="14" t="s">
        <v>1104</v>
      </c>
      <c r="L41" s="18">
        <f t="shared" si="3"/>
        <v>1.6770833333333401E-2</v>
      </c>
      <c r="M41">
        <f t="shared" si="4"/>
        <v>12</v>
      </c>
    </row>
    <row r="42" spans="1:13" x14ac:dyDescent="0.25">
      <c r="A42" s="11"/>
      <c r="B42" s="12"/>
      <c r="C42" s="12"/>
      <c r="D42" s="12"/>
      <c r="E42" s="12"/>
      <c r="F42" s="12"/>
      <c r="G42" s="9" t="s">
        <v>1105</v>
      </c>
      <c r="H42" s="9" t="s">
        <v>77</v>
      </c>
      <c r="I42" s="3" t="s">
        <v>1021</v>
      </c>
      <c r="J42" s="13" t="s">
        <v>1106</v>
      </c>
      <c r="K42" s="14" t="s">
        <v>1107</v>
      </c>
      <c r="L42" s="18">
        <f t="shared" si="3"/>
        <v>3.7731481481481532E-2</v>
      </c>
      <c r="M42">
        <f t="shared" si="4"/>
        <v>13</v>
      </c>
    </row>
    <row r="43" spans="1:13" x14ac:dyDescent="0.25">
      <c r="A43" s="11"/>
      <c r="B43" s="12"/>
      <c r="C43" s="12"/>
      <c r="D43" s="12"/>
      <c r="E43" s="12"/>
      <c r="F43" s="12"/>
      <c r="G43" s="9" t="s">
        <v>1108</v>
      </c>
      <c r="H43" s="9" t="s">
        <v>77</v>
      </c>
      <c r="I43" s="3" t="s">
        <v>1021</v>
      </c>
      <c r="J43" s="13" t="s">
        <v>1109</v>
      </c>
      <c r="K43" s="14" t="s">
        <v>1110</v>
      </c>
      <c r="L43" s="18">
        <f t="shared" si="3"/>
        <v>1.7361111111111049E-2</v>
      </c>
      <c r="M43">
        <f t="shared" si="4"/>
        <v>16</v>
      </c>
    </row>
    <row r="44" spans="1:13" x14ac:dyDescent="0.25">
      <c r="A44" s="11"/>
      <c r="B44" s="12"/>
      <c r="C44" s="12"/>
      <c r="D44" s="12"/>
      <c r="E44" s="12"/>
      <c r="F44" s="12"/>
      <c r="G44" s="9" t="s">
        <v>1111</v>
      </c>
      <c r="H44" s="9" t="s">
        <v>77</v>
      </c>
      <c r="I44" s="3" t="s">
        <v>1021</v>
      </c>
      <c r="J44" s="13" t="s">
        <v>1112</v>
      </c>
      <c r="K44" s="14" t="s">
        <v>1113</v>
      </c>
      <c r="L44" s="18">
        <f t="shared" si="3"/>
        <v>1.5995370370370465E-2</v>
      </c>
      <c r="M44">
        <f t="shared" si="4"/>
        <v>19</v>
      </c>
    </row>
    <row r="45" spans="1:13" x14ac:dyDescent="0.25">
      <c r="A45" s="11"/>
      <c r="B45" s="12"/>
      <c r="C45" s="12"/>
      <c r="D45" s="12"/>
      <c r="E45" s="12"/>
      <c r="F45" s="12"/>
      <c r="G45" s="9" t="s">
        <v>1114</v>
      </c>
      <c r="H45" s="9" t="s">
        <v>77</v>
      </c>
      <c r="I45" s="3" t="s">
        <v>1021</v>
      </c>
      <c r="J45" s="13" t="s">
        <v>1115</v>
      </c>
      <c r="K45" s="14" t="s">
        <v>1116</v>
      </c>
      <c r="L45" s="18">
        <f t="shared" si="3"/>
        <v>2.8009259259259345E-2</v>
      </c>
      <c r="M45">
        <f t="shared" si="4"/>
        <v>23</v>
      </c>
    </row>
    <row r="46" spans="1:13" x14ac:dyDescent="0.25">
      <c r="A46" s="11"/>
      <c r="B46" s="12"/>
      <c r="C46" s="12"/>
      <c r="D46" s="12"/>
      <c r="E46" s="9" t="s">
        <v>98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1117</v>
      </c>
      <c r="H47" s="9" t="s">
        <v>100</v>
      </c>
      <c r="I47" s="3" t="s">
        <v>1021</v>
      </c>
      <c r="J47" s="13" t="s">
        <v>1118</v>
      </c>
      <c r="K47" s="14" t="s">
        <v>1119</v>
      </c>
      <c r="L47" s="18">
        <f t="shared" si="3"/>
        <v>1.9016203703703688E-2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1120</v>
      </c>
      <c r="H48" s="9" t="s">
        <v>100</v>
      </c>
      <c r="I48" s="3" t="s">
        <v>1021</v>
      </c>
      <c r="J48" s="13" t="s">
        <v>1121</v>
      </c>
      <c r="K48" s="14" t="s">
        <v>1122</v>
      </c>
      <c r="L48" s="18">
        <f t="shared" si="3"/>
        <v>1.2199074074074057E-2</v>
      </c>
      <c r="M48">
        <f t="shared" si="4"/>
        <v>7</v>
      </c>
    </row>
    <row r="49" spans="1:13" x14ac:dyDescent="0.25">
      <c r="A49" s="11"/>
      <c r="B49" s="12"/>
      <c r="C49" s="12"/>
      <c r="D49" s="12"/>
      <c r="E49" s="12"/>
      <c r="F49" s="12"/>
      <c r="G49" s="9" t="s">
        <v>1123</v>
      </c>
      <c r="H49" s="9" t="s">
        <v>100</v>
      </c>
      <c r="I49" s="3" t="s">
        <v>1021</v>
      </c>
      <c r="J49" s="13" t="s">
        <v>1124</v>
      </c>
      <c r="K49" s="14" t="s">
        <v>1125</v>
      </c>
      <c r="L49" s="18">
        <f t="shared" si="3"/>
        <v>2.2800925925925919E-2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1126</v>
      </c>
      <c r="H50" s="9" t="s">
        <v>100</v>
      </c>
      <c r="I50" s="3" t="s">
        <v>1021</v>
      </c>
      <c r="J50" s="13" t="s">
        <v>1127</v>
      </c>
      <c r="K50" s="14" t="s">
        <v>1128</v>
      </c>
      <c r="L50" s="18">
        <f t="shared" si="3"/>
        <v>1.502314814814798E-2</v>
      </c>
      <c r="M50">
        <f t="shared" si="4"/>
        <v>21</v>
      </c>
    </row>
    <row r="51" spans="1:13" x14ac:dyDescent="0.25">
      <c r="A51" s="11"/>
      <c r="B51" s="12"/>
      <c r="C51" s="9" t="s">
        <v>115</v>
      </c>
      <c r="D51" s="9" t="s">
        <v>116</v>
      </c>
      <c r="E51" s="9" t="s">
        <v>116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1129</v>
      </c>
      <c r="H52" s="9" t="s">
        <v>77</v>
      </c>
      <c r="I52" s="3" t="s">
        <v>1021</v>
      </c>
      <c r="J52" s="13" t="s">
        <v>1130</v>
      </c>
      <c r="K52" s="14" t="s">
        <v>1131</v>
      </c>
      <c r="L52" s="18">
        <f t="shared" si="3"/>
        <v>2.0277777777777756E-2</v>
      </c>
      <c r="M52">
        <f t="shared" si="4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1132</v>
      </c>
      <c r="H53" s="9" t="s">
        <v>77</v>
      </c>
      <c r="I53" s="3" t="s">
        <v>1021</v>
      </c>
      <c r="J53" s="13" t="s">
        <v>1133</v>
      </c>
      <c r="K53" s="14" t="s">
        <v>1134</v>
      </c>
      <c r="L53" s="18">
        <f t="shared" si="3"/>
        <v>1.7210648148148155E-2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1135</v>
      </c>
      <c r="H54" s="9" t="s">
        <v>77</v>
      </c>
      <c r="I54" s="3" t="s">
        <v>1021</v>
      </c>
      <c r="J54" s="13" t="s">
        <v>1136</v>
      </c>
      <c r="K54" s="14" t="s">
        <v>1137</v>
      </c>
      <c r="L54" s="18">
        <f t="shared" si="3"/>
        <v>1.87268518518518E-2</v>
      </c>
      <c r="M54">
        <f t="shared" si="4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1138</v>
      </c>
      <c r="H55" s="9" t="s">
        <v>77</v>
      </c>
      <c r="I55" s="3" t="s">
        <v>1021</v>
      </c>
      <c r="J55" s="13" t="s">
        <v>1139</v>
      </c>
      <c r="K55" s="14" t="s">
        <v>1140</v>
      </c>
      <c r="L55" s="18">
        <f t="shared" si="3"/>
        <v>1.7581018518518454E-2</v>
      </c>
      <c r="M55">
        <f t="shared" si="4"/>
        <v>13</v>
      </c>
    </row>
    <row r="56" spans="1:13" x14ac:dyDescent="0.25">
      <c r="A56" s="11"/>
      <c r="B56" s="12"/>
      <c r="C56" s="9" t="s">
        <v>123</v>
      </c>
      <c r="D56" s="9" t="s">
        <v>124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811</v>
      </c>
      <c r="F57" s="9" t="s">
        <v>15</v>
      </c>
      <c r="G57" s="9" t="s">
        <v>1141</v>
      </c>
      <c r="H57" s="9" t="s">
        <v>1142</v>
      </c>
      <c r="I57" s="3" t="s">
        <v>1021</v>
      </c>
      <c r="J57" s="13" t="s">
        <v>1143</v>
      </c>
      <c r="K57" s="14" t="s">
        <v>1144</v>
      </c>
      <c r="L57" s="18">
        <f t="shared" si="3"/>
        <v>2.0717592592592593E-2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9" t="s">
        <v>124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1145</v>
      </c>
      <c r="H59" s="9" t="s">
        <v>77</v>
      </c>
      <c r="I59" s="3" t="s">
        <v>1021</v>
      </c>
      <c r="J59" s="13" t="s">
        <v>1146</v>
      </c>
      <c r="K59" s="14" t="s">
        <v>1147</v>
      </c>
      <c r="L59" s="18">
        <f t="shared" si="3"/>
        <v>2.0925925925925848E-2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1148</v>
      </c>
      <c r="H60" s="9" t="s">
        <v>77</v>
      </c>
      <c r="I60" s="3" t="s">
        <v>1021</v>
      </c>
      <c r="J60" s="13" t="s">
        <v>1149</v>
      </c>
      <c r="K60" s="14" t="s">
        <v>1150</v>
      </c>
      <c r="L60" s="18">
        <f t="shared" si="3"/>
        <v>1.2071759259259296E-2</v>
      </c>
      <c r="M60">
        <f t="shared" si="4"/>
        <v>14</v>
      </c>
    </row>
    <row r="61" spans="1:13" x14ac:dyDescent="0.25">
      <c r="A61" s="11"/>
      <c r="B61" s="12"/>
      <c r="C61" s="9" t="s">
        <v>46</v>
      </c>
      <c r="D61" s="9" t="s">
        <v>47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47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1151</v>
      </c>
      <c r="H63" s="9" t="s">
        <v>77</v>
      </c>
      <c r="I63" s="3" t="s">
        <v>1021</v>
      </c>
      <c r="J63" s="13" t="s">
        <v>1152</v>
      </c>
      <c r="K63" s="14" t="s">
        <v>1153</v>
      </c>
      <c r="L63" s="18">
        <f t="shared" si="3"/>
        <v>1.1446759259259254E-2</v>
      </c>
      <c r="M63">
        <f t="shared" si="4"/>
        <v>1</v>
      </c>
    </row>
    <row r="64" spans="1:13" x14ac:dyDescent="0.25">
      <c r="A64" s="11"/>
      <c r="B64" s="12"/>
      <c r="C64" s="12"/>
      <c r="D64" s="12"/>
      <c r="E64" s="12"/>
      <c r="F64" s="12"/>
      <c r="G64" s="9" t="s">
        <v>1154</v>
      </c>
      <c r="H64" s="9" t="s">
        <v>17</v>
      </c>
      <c r="I64" s="3" t="s">
        <v>1021</v>
      </c>
      <c r="J64" s="13" t="s">
        <v>1155</v>
      </c>
      <c r="K64" s="14" t="s">
        <v>1156</v>
      </c>
      <c r="L64" s="18">
        <f t="shared" si="3"/>
        <v>2.0370370370370372E-2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1157</v>
      </c>
      <c r="H65" s="9" t="s">
        <v>77</v>
      </c>
      <c r="I65" s="3" t="s">
        <v>1021</v>
      </c>
      <c r="J65" s="13" t="s">
        <v>1158</v>
      </c>
      <c r="K65" s="14" t="s">
        <v>1159</v>
      </c>
      <c r="L65" s="18">
        <f t="shared" si="3"/>
        <v>1.8796296296296311E-2</v>
      </c>
      <c r="M65">
        <f t="shared" si="4"/>
        <v>11</v>
      </c>
    </row>
    <row r="66" spans="1:13" x14ac:dyDescent="0.25">
      <c r="A66" s="11"/>
      <c r="B66" s="12"/>
      <c r="C66" s="12"/>
      <c r="D66" s="12"/>
      <c r="E66" s="9" t="s">
        <v>131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1160</v>
      </c>
      <c r="H67" s="9" t="s">
        <v>77</v>
      </c>
      <c r="I67" s="3" t="s">
        <v>1021</v>
      </c>
      <c r="J67" s="13" t="s">
        <v>1161</v>
      </c>
      <c r="K67" s="14" t="s">
        <v>1162</v>
      </c>
      <c r="L67" s="18">
        <f t="shared" ref="L67:L130" si="5">K67-J67</f>
        <v>1.5474537037037051E-2</v>
      </c>
      <c r="M67">
        <f t="shared" ref="M67:M130" si="6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1163</v>
      </c>
      <c r="H68" s="9" t="s">
        <v>77</v>
      </c>
      <c r="I68" s="3" t="s">
        <v>1021</v>
      </c>
      <c r="J68" s="13" t="s">
        <v>1164</v>
      </c>
      <c r="K68" s="14" t="s">
        <v>1165</v>
      </c>
      <c r="L68" s="18">
        <f t="shared" si="5"/>
        <v>1.2719907407407471E-2</v>
      </c>
      <c r="M68">
        <f t="shared" si="6"/>
        <v>17</v>
      </c>
    </row>
    <row r="69" spans="1:13" x14ac:dyDescent="0.25">
      <c r="A69" s="11"/>
      <c r="B69" s="12"/>
      <c r="C69" s="12"/>
      <c r="D69" s="12"/>
      <c r="E69" s="12"/>
      <c r="F69" s="12"/>
      <c r="G69" s="9" t="s">
        <v>1166</v>
      </c>
      <c r="H69" s="9" t="s">
        <v>77</v>
      </c>
      <c r="I69" s="3" t="s">
        <v>1021</v>
      </c>
      <c r="J69" s="13" t="s">
        <v>1167</v>
      </c>
      <c r="K69" s="14" t="s">
        <v>1168</v>
      </c>
      <c r="L69" s="18">
        <f t="shared" si="5"/>
        <v>1.288194444444446E-2</v>
      </c>
      <c r="M69">
        <f t="shared" si="6"/>
        <v>20</v>
      </c>
    </row>
    <row r="70" spans="1:13" x14ac:dyDescent="0.25">
      <c r="A70" s="11"/>
      <c r="B70" s="12"/>
      <c r="C70" s="9" t="s">
        <v>141</v>
      </c>
      <c r="D70" s="9" t="s">
        <v>142</v>
      </c>
      <c r="E70" s="9" t="s">
        <v>142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1169</v>
      </c>
      <c r="H71" s="9" t="s">
        <v>77</v>
      </c>
      <c r="I71" s="3" t="s">
        <v>1021</v>
      </c>
      <c r="J71" s="13" t="s">
        <v>1170</v>
      </c>
      <c r="K71" s="14" t="s">
        <v>1171</v>
      </c>
      <c r="L71" s="18">
        <f t="shared" si="5"/>
        <v>1.6666666666666663E-2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1172</v>
      </c>
      <c r="H72" s="9" t="s">
        <v>77</v>
      </c>
      <c r="I72" s="3" t="s">
        <v>1021</v>
      </c>
      <c r="J72" s="13" t="s">
        <v>1173</v>
      </c>
      <c r="K72" s="14" t="s">
        <v>1174</v>
      </c>
      <c r="L72" s="18">
        <f t="shared" si="5"/>
        <v>2.6793981481481488E-2</v>
      </c>
      <c r="M72">
        <f t="shared" si="6"/>
        <v>4</v>
      </c>
    </row>
    <row r="73" spans="1:13" x14ac:dyDescent="0.25">
      <c r="A73" s="11"/>
      <c r="B73" s="12"/>
      <c r="C73" s="9" t="s">
        <v>1175</v>
      </c>
      <c r="D73" s="9" t="s">
        <v>1176</v>
      </c>
      <c r="E73" s="9" t="s">
        <v>1176</v>
      </c>
      <c r="F73" s="9" t="s">
        <v>15</v>
      </c>
      <c r="G73" s="9" t="s">
        <v>1177</v>
      </c>
      <c r="H73" s="9" t="s">
        <v>77</v>
      </c>
      <c r="I73" s="3" t="s">
        <v>1021</v>
      </c>
      <c r="J73" s="13" t="s">
        <v>1178</v>
      </c>
      <c r="K73" s="14" t="s">
        <v>1179</v>
      </c>
      <c r="L73" s="18">
        <f t="shared" si="5"/>
        <v>2.069444444444446E-2</v>
      </c>
      <c r="M73">
        <f t="shared" si="6"/>
        <v>11</v>
      </c>
    </row>
    <row r="74" spans="1:13" x14ac:dyDescent="0.25">
      <c r="A74" s="3" t="s">
        <v>149</v>
      </c>
      <c r="B74" s="9" t="s">
        <v>150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151</v>
      </c>
      <c r="D75" s="9" t="s">
        <v>152</v>
      </c>
      <c r="E75" s="9" t="s">
        <v>152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1180</v>
      </c>
      <c r="H76" s="9" t="s">
        <v>77</v>
      </c>
      <c r="I76" s="3" t="s">
        <v>1021</v>
      </c>
      <c r="J76" s="13" t="s">
        <v>1181</v>
      </c>
      <c r="K76" s="14" t="s">
        <v>1182</v>
      </c>
      <c r="L76" s="18">
        <f t="shared" si="5"/>
        <v>2.1504629629629624E-2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1183</v>
      </c>
      <c r="H77" s="9" t="s">
        <v>77</v>
      </c>
      <c r="I77" s="3" t="s">
        <v>1021</v>
      </c>
      <c r="J77" s="13" t="s">
        <v>1184</v>
      </c>
      <c r="K77" s="14" t="s">
        <v>1185</v>
      </c>
      <c r="L77" s="18">
        <f t="shared" si="5"/>
        <v>1.3217592592592586E-2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1186</v>
      </c>
      <c r="H78" s="9" t="s">
        <v>77</v>
      </c>
      <c r="I78" s="3" t="s">
        <v>1021</v>
      </c>
      <c r="J78" s="13" t="s">
        <v>1187</v>
      </c>
      <c r="K78" s="14" t="s">
        <v>1188</v>
      </c>
      <c r="L78" s="18">
        <f t="shared" si="5"/>
        <v>3.386574074074078E-2</v>
      </c>
      <c r="M78">
        <f t="shared" si="6"/>
        <v>12</v>
      </c>
    </row>
    <row r="79" spans="1:13" x14ac:dyDescent="0.25">
      <c r="A79" s="11"/>
      <c r="B79" s="12"/>
      <c r="C79" s="12"/>
      <c r="D79" s="12"/>
      <c r="E79" s="12"/>
      <c r="F79" s="12"/>
      <c r="G79" s="9" t="s">
        <v>1189</v>
      </c>
      <c r="H79" s="9" t="s">
        <v>77</v>
      </c>
      <c r="I79" s="3" t="s">
        <v>1021</v>
      </c>
      <c r="J79" s="13" t="s">
        <v>1190</v>
      </c>
      <c r="K79" s="14" t="s">
        <v>1191</v>
      </c>
      <c r="L79" s="18">
        <f t="shared" si="5"/>
        <v>3.0416666666666758E-2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1192</v>
      </c>
      <c r="H80" s="9" t="s">
        <v>77</v>
      </c>
      <c r="I80" s="3" t="s">
        <v>1021</v>
      </c>
      <c r="J80" s="13" t="s">
        <v>1193</v>
      </c>
      <c r="K80" s="14" t="s">
        <v>1194</v>
      </c>
      <c r="L80" s="18">
        <f t="shared" si="5"/>
        <v>1.6574074074073963E-2</v>
      </c>
      <c r="M80">
        <f t="shared" si="6"/>
        <v>16</v>
      </c>
    </row>
    <row r="81" spans="1:13" x14ac:dyDescent="0.25">
      <c r="A81" s="11"/>
      <c r="B81" s="12"/>
      <c r="C81" s="9" t="s">
        <v>74</v>
      </c>
      <c r="D81" s="9" t="s">
        <v>75</v>
      </c>
      <c r="E81" s="9" t="s">
        <v>75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1195</v>
      </c>
      <c r="H82" s="9" t="s">
        <v>77</v>
      </c>
      <c r="I82" s="3" t="s">
        <v>1021</v>
      </c>
      <c r="J82" s="13" t="s">
        <v>1196</v>
      </c>
      <c r="K82" s="14" t="s">
        <v>1197</v>
      </c>
      <c r="L82" s="18">
        <f t="shared" si="5"/>
        <v>1.6736111111111146E-2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1198</v>
      </c>
      <c r="H83" s="9" t="s">
        <v>77</v>
      </c>
      <c r="I83" s="3" t="s">
        <v>1021</v>
      </c>
      <c r="J83" s="13" t="s">
        <v>1199</v>
      </c>
      <c r="K83" s="14" t="s">
        <v>1200</v>
      </c>
      <c r="L83" s="18">
        <f t="shared" si="5"/>
        <v>1.5995370370370354E-2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1201</v>
      </c>
      <c r="H84" s="9" t="s">
        <v>77</v>
      </c>
      <c r="I84" s="3" t="s">
        <v>1021</v>
      </c>
      <c r="J84" s="13" t="s">
        <v>1202</v>
      </c>
      <c r="K84" s="14" t="s">
        <v>1203</v>
      </c>
      <c r="L84" s="18">
        <f t="shared" si="5"/>
        <v>1.3518518518518541E-2</v>
      </c>
      <c r="M84">
        <f t="shared" si="6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1204</v>
      </c>
      <c r="H85" s="9" t="s">
        <v>77</v>
      </c>
      <c r="I85" s="3" t="s">
        <v>1021</v>
      </c>
      <c r="J85" s="13" t="s">
        <v>1205</v>
      </c>
      <c r="K85" s="14" t="s">
        <v>1206</v>
      </c>
      <c r="L85" s="18">
        <f t="shared" si="5"/>
        <v>1.3344907407407403E-2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1207</v>
      </c>
      <c r="H86" s="9" t="s">
        <v>77</v>
      </c>
      <c r="I86" s="3" t="s">
        <v>1021</v>
      </c>
      <c r="J86" s="13" t="s">
        <v>1208</v>
      </c>
      <c r="K86" s="14" t="s">
        <v>1209</v>
      </c>
      <c r="L86" s="18">
        <f t="shared" si="5"/>
        <v>1.4490740740740804E-2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1210</v>
      </c>
      <c r="H87" s="9" t="s">
        <v>77</v>
      </c>
      <c r="I87" s="3" t="s">
        <v>1021</v>
      </c>
      <c r="J87" s="13" t="s">
        <v>1211</v>
      </c>
      <c r="K87" s="14" t="s">
        <v>1212</v>
      </c>
      <c r="L87" s="18">
        <f t="shared" si="5"/>
        <v>1.6840277777777746E-2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1213</v>
      </c>
      <c r="H88" s="9" t="s">
        <v>77</v>
      </c>
      <c r="I88" s="3" t="s">
        <v>1021</v>
      </c>
      <c r="J88" s="13" t="s">
        <v>1214</v>
      </c>
      <c r="K88" s="14" t="s">
        <v>1215</v>
      </c>
      <c r="L88" s="18">
        <f t="shared" si="5"/>
        <v>1.3657407407407396E-2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1216</v>
      </c>
      <c r="H89" s="9" t="s">
        <v>77</v>
      </c>
      <c r="I89" s="3" t="s">
        <v>1021</v>
      </c>
      <c r="J89" s="13" t="s">
        <v>1217</v>
      </c>
      <c r="K89" s="14" t="s">
        <v>1218</v>
      </c>
      <c r="L89" s="18">
        <f t="shared" si="5"/>
        <v>1.5543981481481395E-2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1219</v>
      </c>
      <c r="H90" s="9" t="s">
        <v>77</v>
      </c>
      <c r="I90" s="3" t="s">
        <v>1021</v>
      </c>
      <c r="J90" s="13" t="s">
        <v>1220</v>
      </c>
      <c r="K90" s="14" t="s">
        <v>1221</v>
      </c>
      <c r="L90" s="18">
        <f t="shared" si="5"/>
        <v>1.3576388888888902E-2</v>
      </c>
      <c r="M90">
        <f t="shared" si="6"/>
        <v>15</v>
      </c>
    </row>
    <row r="91" spans="1:13" x14ac:dyDescent="0.25">
      <c r="A91" s="11"/>
      <c r="B91" s="12"/>
      <c r="C91" s="12"/>
      <c r="D91" s="12"/>
      <c r="E91" s="12"/>
      <c r="F91" s="12"/>
      <c r="G91" s="9" t="s">
        <v>1222</v>
      </c>
      <c r="H91" s="9" t="s">
        <v>77</v>
      </c>
      <c r="I91" s="3" t="s">
        <v>1021</v>
      </c>
      <c r="J91" s="13" t="s">
        <v>1223</v>
      </c>
      <c r="K91" s="14" t="s">
        <v>1224</v>
      </c>
      <c r="L91" s="18">
        <f t="shared" si="5"/>
        <v>1.2789351851852038E-2</v>
      </c>
      <c r="M91">
        <f t="shared" si="6"/>
        <v>17</v>
      </c>
    </row>
    <row r="92" spans="1:13" x14ac:dyDescent="0.25">
      <c r="A92" s="11"/>
      <c r="B92" s="12"/>
      <c r="C92" s="12"/>
      <c r="D92" s="12"/>
      <c r="E92" s="12"/>
      <c r="F92" s="12"/>
      <c r="G92" s="9" t="s">
        <v>1225</v>
      </c>
      <c r="H92" s="9" t="s">
        <v>77</v>
      </c>
      <c r="I92" s="3" t="s">
        <v>1021</v>
      </c>
      <c r="J92" s="13" t="s">
        <v>1226</v>
      </c>
      <c r="K92" s="14" t="s">
        <v>1227</v>
      </c>
      <c r="L92" s="18">
        <f t="shared" si="5"/>
        <v>1.0127314814814881E-2</v>
      </c>
      <c r="M92">
        <f t="shared" si="6"/>
        <v>20</v>
      </c>
    </row>
    <row r="93" spans="1:13" x14ac:dyDescent="0.25">
      <c r="A93" s="11"/>
      <c r="B93" s="12"/>
      <c r="C93" s="9" t="s">
        <v>115</v>
      </c>
      <c r="D93" s="9" t="s">
        <v>116</v>
      </c>
      <c r="E93" s="9" t="s">
        <v>116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1228</v>
      </c>
      <c r="H94" s="9" t="s">
        <v>77</v>
      </c>
      <c r="I94" s="3" t="s">
        <v>1021</v>
      </c>
      <c r="J94" s="13" t="s">
        <v>196</v>
      </c>
      <c r="K94" s="14" t="s">
        <v>886</v>
      </c>
      <c r="L94" s="18">
        <f t="shared" si="5"/>
        <v>1.2638888888888866E-2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1229</v>
      </c>
      <c r="H95" s="9" t="s">
        <v>77</v>
      </c>
      <c r="I95" s="3" t="s">
        <v>1021</v>
      </c>
      <c r="J95" s="13" t="s">
        <v>1230</v>
      </c>
      <c r="K95" s="14" t="s">
        <v>1231</v>
      </c>
      <c r="L95" s="18">
        <f t="shared" si="5"/>
        <v>2.2314814814814843E-2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1232</v>
      </c>
      <c r="H96" s="9" t="s">
        <v>77</v>
      </c>
      <c r="I96" s="3" t="s">
        <v>1021</v>
      </c>
      <c r="J96" s="13" t="s">
        <v>1233</v>
      </c>
      <c r="K96" s="14" t="s">
        <v>1234</v>
      </c>
      <c r="L96" s="18">
        <f t="shared" si="5"/>
        <v>2.4791666666666656E-2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1235</v>
      </c>
      <c r="H97" s="9" t="s">
        <v>77</v>
      </c>
      <c r="I97" s="3" t="s">
        <v>1021</v>
      </c>
      <c r="J97" s="13" t="s">
        <v>1236</v>
      </c>
      <c r="K97" s="14" t="s">
        <v>1237</v>
      </c>
      <c r="L97" s="18">
        <f t="shared" si="5"/>
        <v>2.335648148148145E-2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1238</v>
      </c>
      <c r="H98" s="9" t="s">
        <v>77</v>
      </c>
      <c r="I98" s="3" t="s">
        <v>1021</v>
      </c>
      <c r="J98" s="13" t="s">
        <v>1239</v>
      </c>
      <c r="K98" s="14" t="s">
        <v>1240</v>
      </c>
      <c r="L98" s="18">
        <f t="shared" si="5"/>
        <v>1.2048611111111107E-2</v>
      </c>
      <c r="M98">
        <f t="shared" si="6"/>
        <v>9</v>
      </c>
    </row>
    <row r="99" spans="1:13" x14ac:dyDescent="0.25">
      <c r="A99" s="11"/>
      <c r="B99" s="12"/>
      <c r="C99" s="9" t="s">
        <v>207</v>
      </c>
      <c r="D99" s="9" t="s">
        <v>208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209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1241</v>
      </c>
      <c r="H101" s="9" t="s">
        <v>77</v>
      </c>
      <c r="I101" s="3" t="s">
        <v>1021</v>
      </c>
      <c r="J101" s="13" t="s">
        <v>1242</v>
      </c>
      <c r="K101" s="14" t="s">
        <v>1243</v>
      </c>
      <c r="L101" s="18">
        <f t="shared" si="5"/>
        <v>2.3530092592592589E-2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1244</v>
      </c>
      <c r="H102" s="9" t="s">
        <v>77</v>
      </c>
      <c r="I102" s="3" t="s">
        <v>1021</v>
      </c>
      <c r="J102" s="13" t="s">
        <v>1245</v>
      </c>
      <c r="K102" s="14" t="s">
        <v>1246</v>
      </c>
      <c r="L102" s="18">
        <f t="shared" si="5"/>
        <v>3.5983796296296222E-2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9" t="s">
        <v>234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1247</v>
      </c>
      <c r="H104" s="9" t="s">
        <v>77</v>
      </c>
      <c r="I104" s="3" t="s">
        <v>1021</v>
      </c>
      <c r="J104" s="13" t="s">
        <v>1248</v>
      </c>
      <c r="K104" s="14" t="s">
        <v>1249</v>
      </c>
      <c r="L104" s="18">
        <f t="shared" si="5"/>
        <v>1.504629629629628E-2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1250</v>
      </c>
      <c r="H105" s="9" t="s">
        <v>77</v>
      </c>
      <c r="I105" s="3" t="s">
        <v>1021</v>
      </c>
      <c r="J105" s="13" t="s">
        <v>1251</v>
      </c>
      <c r="K105" s="14" t="s">
        <v>1252</v>
      </c>
      <c r="L105" s="18">
        <f t="shared" si="5"/>
        <v>1.7025462962962923E-2</v>
      </c>
      <c r="M105">
        <f t="shared" si="6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1253</v>
      </c>
      <c r="H106" s="9" t="s">
        <v>77</v>
      </c>
      <c r="I106" s="3" t="s">
        <v>1021</v>
      </c>
      <c r="J106" s="13" t="s">
        <v>1254</v>
      </c>
      <c r="K106" s="14" t="s">
        <v>1255</v>
      </c>
      <c r="L106" s="18">
        <f t="shared" si="5"/>
        <v>1.9155092592592571E-2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1256</v>
      </c>
      <c r="H107" s="9" t="s">
        <v>77</v>
      </c>
      <c r="I107" s="3" t="s">
        <v>1021</v>
      </c>
      <c r="J107" s="13" t="s">
        <v>1257</v>
      </c>
      <c r="K107" s="14" t="s">
        <v>1258</v>
      </c>
      <c r="L107" s="18">
        <f t="shared" si="5"/>
        <v>1.5370370370370423E-2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1259</v>
      </c>
      <c r="H108" s="9" t="s">
        <v>77</v>
      </c>
      <c r="I108" s="3" t="s">
        <v>1021</v>
      </c>
      <c r="J108" s="13" t="s">
        <v>1260</v>
      </c>
      <c r="K108" s="14" t="s">
        <v>1261</v>
      </c>
      <c r="L108" s="18">
        <f t="shared" si="5"/>
        <v>1.8414351851851807E-2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1262</v>
      </c>
      <c r="H109" s="9" t="s">
        <v>77</v>
      </c>
      <c r="I109" s="3" t="s">
        <v>1021</v>
      </c>
      <c r="J109" s="13" t="s">
        <v>1263</v>
      </c>
      <c r="K109" s="14" t="s">
        <v>1264</v>
      </c>
      <c r="L109" s="18">
        <f t="shared" si="5"/>
        <v>1.7337962962963027E-2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1265</v>
      </c>
      <c r="H110" s="9" t="s">
        <v>77</v>
      </c>
      <c r="I110" s="3" t="s">
        <v>1021</v>
      </c>
      <c r="J110" s="13" t="s">
        <v>1266</v>
      </c>
      <c r="K110" s="14" t="s">
        <v>1267</v>
      </c>
      <c r="L110" s="18">
        <f t="shared" si="5"/>
        <v>1.7048611111111112E-2</v>
      </c>
      <c r="M110">
        <f t="shared" si="6"/>
        <v>12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1268</v>
      </c>
      <c r="H111" s="9" t="s">
        <v>77</v>
      </c>
      <c r="I111" s="3" t="s">
        <v>1021</v>
      </c>
      <c r="J111" s="13" t="s">
        <v>1269</v>
      </c>
      <c r="K111" s="14" t="s">
        <v>1270</v>
      </c>
      <c r="L111" s="18">
        <f t="shared" si="5"/>
        <v>1.777777777777767E-2</v>
      </c>
      <c r="M111">
        <f t="shared" si="6"/>
        <v>13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1271</v>
      </c>
      <c r="H112" s="9" t="s">
        <v>77</v>
      </c>
      <c r="I112" s="3" t="s">
        <v>1021</v>
      </c>
      <c r="J112" s="13" t="s">
        <v>1272</v>
      </c>
      <c r="K112" s="14" t="s">
        <v>1273</v>
      </c>
      <c r="L112" s="18">
        <f t="shared" si="5"/>
        <v>1.8935185185185222E-2</v>
      </c>
      <c r="M112">
        <f t="shared" si="6"/>
        <v>15</v>
      </c>
    </row>
    <row r="113" spans="1:13" x14ac:dyDescent="0.25">
      <c r="A113" s="11"/>
      <c r="B113" s="12"/>
      <c r="C113" s="9" t="s">
        <v>46</v>
      </c>
      <c r="D113" s="9" t="s">
        <v>47</v>
      </c>
      <c r="E113" s="10" t="s">
        <v>12</v>
      </c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9" t="s">
        <v>47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1274</v>
      </c>
      <c r="H115" s="9" t="s">
        <v>77</v>
      </c>
      <c r="I115" s="3" t="s">
        <v>1021</v>
      </c>
      <c r="J115" s="13" t="s">
        <v>1275</v>
      </c>
      <c r="K115" s="14" t="s">
        <v>1276</v>
      </c>
      <c r="L115" s="18">
        <f t="shared" si="5"/>
        <v>1.758101851851851E-2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1277</v>
      </c>
      <c r="H116" s="9" t="s">
        <v>77</v>
      </c>
      <c r="I116" s="3" t="s">
        <v>1021</v>
      </c>
      <c r="J116" s="13" t="s">
        <v>1278</v>
      </c>
      <c r="K116" s="14" t="s">
        <v>1279</v>
      </c>
      <c r="L116" s="18">
        <f t="shared" si="5"/>
        <v>1.2071759259259185E-2</v>
      </c>
      <c r="M116">
        <f t="shared" si="6"/>
        <v>22</v>
      </c>
    </row>
    <row r="117" spans="1:13" x14ac:dyDescent="0.25">
      <c r="A117" s="11"/>
      <c r="B117" s="12"/>
      <c r="C117" s="12"/>
      <c r="D117" s="12"/>
      <c r="E117" s="9" t="s">
        <v>131</v>
      </c>
      <c r="F117" s="9" t="s">
        <v>15</v>
      </c>
      <c r="G117" s="9" t="s">
        <v>1280</v>
      </c>
      <c r="H117" s="9" t="s">
        <v>77</v>
      </c>
      <c r="I117" s="3" t="s">
        <v>1021</v>
      </c>
      <c r="J117" s="13" t="s">
        <v>1281</v>
      </c>
      <c r="K117" s="14" t="s">
        <v>1282</v>
      </c>
      <c r="L117" s="18">
        <f t="shared" si="5"/>
        <v>2.9224537037036979E-2</v>
      </c>
      <c r="M117">
        <f t="shared" si="6"/>
        <v>12</v>
      </c>
    </row>
    <row r="118" spans="1:13" x14ac:dyDescent="0.25">
      <c r="A118" s="11"/>
      <c r="B118" s="12"/>
      <c r="C118" s="9" t="s">
        <v>280</v>
      </c>
      <c r="D118" s="9" t="s">
        <v>281</v>
      </c>
      <c r="E118" s="9" t="s">
        <v>281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1283</v>
      </c>
      <c r="H119" s="9" t="s">
        <v>77</v>
      </c>
      <c r="I119" s="3" t="s">
        <v>1021</v>
      </c>
      <c r="J119" s="13" t="s">
        <v>1284</v>
      </c>
      <c r="K119" s="14" t="s">
        <v>1285</v>
      </c>
      <c r="L119" s="18">
        <f t="shared" si="5"/>
        <v>2.3969907407407426E-2</v>
      </c>
      <c r="M119">
        <f t="shared" si="6"/>
        <v>5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1286</v>
      </c>
      <c r="H120" s="9" t="s">
        <v>77</v>
      </c>
      <c r="I120" s="3" t="s">
        <v>1021</v>
      </c>
      <c r="J120" s="13" t="s">
        <v>1287</v>
      </c>
      <c r="K120" s="14" t="s">
        <v>1288</v>
      </c>
      <c r="L120" s="18">
        <f t="shared" si="5"/>
        <v>2.04050925925926E-2</v>
      </c>
      <c r="M120">
        <f t="shared" si="6"/>
        <v>7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1289</v>
      </c>
      <c r="H121" s="9" t="s">
        <v>77</v>
      </c>
      <c r="I121" s="3" t="s">
        <v>1021</v>
      </c>
      <c r="J121" s="13" t="s">
        <v>1290</v>
      </c>
      <c r="K121" s="14" t="s">
        <v>1291</v>
      </c>
      <c r="L121" s="18">
        <f t="shared" si="5"/>
        <v>1.9375000000000031E-2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1292</v>
      </c>
      <c r="H122" s="9" t="s">
        <v>77</v>
      </c>
      <c r="I122" s="3" t="s">
        <v>1021</v>
      </c>
      <c r="J122" s="13" t="s">
        <v>1293</v>
      </c>
      <c r="K122" s="14" t="s">
        <v>1294</v>
      </c>
      <c r="L122" s="18">
        <f t="shared" si="5"/>
        <v>2.2083333333333344E-2</v>
      </c>
      <c r="M122">
        <f t="shared" si="6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1295</v>
      </c>
      <c r="H123" s="9" t="s">
        <v>77</v>
      </c>
      <c r="I123" s="3" t="s">
        <v>1021</v>
      </c>
      <c r="J123" s="13" t="s">
        <v>1296</v>
      </c>
      <c r="K123" s="14" t="s">
        <v>1297</v>
      </c>
      <c r="L123" s="18">
        <f t="shared" si="5"/>
        <v>1.5300925925925801E-2</v>
      </c>
      <c r="M123">
        <f t="shared" si="6"/>
        <v>15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1298</v>
      </c>
      <c r="H124" s="9" t="s">
        <v>77</v>
      </c>
      <c r="I124" s="3" t="s">
        <v>1021</v>
      </c>
      <c r="J124" s="13" t="s">
        <v>1299</v>
      </c>
      <c r="K124" s="14" t="s">
        <v>1300</v>
      </c>
      <c r="L124" s="18">
        <f t="shared" si="5"/>
        <v>1.5277777777777835E-2</v>
      </c>
      <c r="M124">
        <f t="shared" si="6"/>
        <v>17</v>
      </c>
    </row>
    <row r="125" spans="1:13" x14ac:dyDescent="0.25">
      <c r="A125" s="11"/>
      <c r="B125" s="12"/>
      <c r="C125" s="9" t="s">
        <v>302</v>
      </c>
      <c r="D125" s="9" t="s">
        <v>303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304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1301</v>
      </c>
      <c r="H127" s="9" t="s">
        <v>77</v>
      </c>
      <c r="I127" s="3" t="s">
        <v>1021</v>
      </c>
      <c r="J127" s="13" t="s">
        <v>1302</v>
      </c>
      <c r="K127" s="14" t="s">
        <v>1303</v>
      </c>
      <c r="L127" s="18">
        <f t="shared" si="5"/>
        <v>1.4502314814814801E-2</v>
      </c>
      <c r="M127">
        <f t="shared" si="6"/>
        <v>2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1304</v>
      </c>
      <c r="H128" s="9" t="s">
        <v>306</v>
      </c>
      <c r="I128" s="3" t="s">
        <v>1021</v>
      </c>
      <c r="J128" s="13" t="s">
        <v>1305</v>
      </c>
      <c r="K128" s="14" t="s">
        <v>1306</v>
      </c>
      <c r="L128" s="18">
        <f t="shared" si="5"/>
        <v>1.7083333333333367E-2</v>
      </c>
      <c r="M128">
        <f t="shared" si="6"/>
        <v>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1307</v>
      </c>
      <c r="H129" s="9" t="s">
        <v>306</v>
      </c>
      <c r="I129" s="3" t="s">
        <v>1021</v>
      </c>
      <c r="J129" s="13" t="s">
        <v>1308</v>
      </c>
      <c r="K129" s="14" t="s">
        <v>1309</v>
      </c>
      <c r="L129" s="18">
        <f t="shared" si="5"/>
        <v>1.7129629629629606E-2</v>
      </c>
      <c r="M129">
        <f t="shared" si="6"/>
        <v>7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1310</v>
      </c>
      <c r="H130" s="9" t="s">
        <v>306</v>
      </c>
      <c r="I130" s="3" t="s">
        <v>1021</v>
      </c>
      <c r="J130" s="13" t="s">
        <v>1311</v>
      </c>
      <c r="K130" s="14" t="s">
        <v>1312</v>
      </c>
      <c r="L130" s="18">
        <f t="shared" si="5"/>
        <v>1.9386574074074014E-2</v>
      </c>
      <c r="M130">
        <f t="shared" si="6"/>
        <v>11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1313</v>
      </c>
      <c r="H131" s="9" t="s">
        <v>306</v>
      </c>
      <c r="I131" s="3" t="s">
        <v>1021</v>
      </c>
      <c r="J131" s="13" t="s">
        <v>1314</v>
      </c>
      <c r="K131" s="14" t="s">
        <v>1315</v>
      </c>
      <c r="L131" s="18">
        <f t="shared" ref="L131:L149" si="7">K131-J131</f>
        <v>1.3784722222222268E-2</v>
      </c>
      <c r="M131">
        <f t="shared" ref="M131:M149" si="8">HOUR(J131)</f>
        <v>21</v>
      </c>
    </row>
    <row r="132" spans="1:13" x14ac:dyDescent="0.25">
      <c r="A132" s="11"/>
      <c r="B132" s="12"/>
      <c r="C132" s="12"/>
      <c r="D132" s="12"/>
      <c r="E132" s="9" t="s">
        <v>303</v>
      </c>
      <c r="F132" s="9" t="s">
        <v>15</v>
      </c>
      <c r="G132" s="9" t="s">
        <v>1316</v>
      </c>
      <c r="H132" s="9" t="s">
        <v>77</v>
      </c>
      <c r="I132" s="3" t="s">
        <v>1021</v>
      </c>
      <c r="J132" s="13" t="s">
        <v>1317</v>
      </c>
      <c r="K132" s="14" t="s">
        <v>1318</v>
      </c>
      <c r="L132" s="18">
        <f t="shared" si="7"/>
        <v>3.1643518518518543E-2</v>
      </c>
      <c r="M132">
        <f t="shared" si="8"/>
        <v>12</v>
      </c>
    </row>
    <row r="133" spans="1:13" x14ac:dyDescent="0.25">
      <c r="A133" s="11"/>
      <c r="B133" s="12"/>
      <c r="C133" s="9" t="s">
        <v>1319</v>
      </c>
      <c r="D133" s="9" t="s">
        <v>1320</v>
      </c>
      <c r="E133" s="9" t="s">
        <v>1320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1321</v>
      </c>
      <c r="H134" s="9" t="s">
        <v>77</v>
      </c>
      <c r="I134" s="3" t="s">
        <v>1021</v>
      </c>
      <c r="J134" s="13" t="s">
        <v>1322</v>
      </c>
      <c r="K134" s="14" t="s">
        <v>1323</v>
      </c>
      <c r="L134" s="18">
        <f t="shared" si="7"/>
        <v>1.3067129629629637E-2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1324</v>
      </c>
      <c r="H135" s="9" t="s">
        <v>77</v>
      </c>
      <c r="I135" s="3" t="s">
        <v>1021</v>
      </c>
      <c r="J135" s="13" t="s">
        <v>1325</v>
      </c>
      <c r="K135" s="14" t="s">
        <v>1326</v>
      </c>
      <c r="L135" s="18">
        <f t="shared" si="7"/>
        <v>2.4618055555555518E-2</v>
      </c>
      <c r="M135">
        <f t="shared" si="8"/>
        <v>14</v>
      </c>
    </row>
    <row r="136" spans="1:13" x14ac:dyDescent="0.25">
      <c r="A136" s="11"/>
      <c r="B136" s="12"/>
      <c r="C136" s="9" t="s">
        <v>352</v>
      </c>
      <c r="D136" s="9" t="s">
        <v>353</v>
      </c>
      <c r="E136" s="9" t="s">
        <v>353</v>
      </c>
      <c r="F136" s="9" t="s">
        <v>15</v>
      </c>
      <c r="G136" s="9" t="s">
        <v>1327</v>
      </c>
      <c r="H136" s="9" t="s">
        <v>77</v>
      </c>
      <c r="I136" s="3" t="s">
        <v>1021</v>
      </c>
      <c r="J136" s="13" t="s">
        <v>1328</v>
      </c>
      <c r="K136" s="14" t="s">
        <v>1329</v>
      </c>
      <c r="L136" s="18">
        <f t="shared" si="7"/>
        <v>1.5428240740740673E-2</v>
      </c>
      <c r="M136">
        <f t="shared" si="8"/>
        <v>20</v>
      </c>
    </row>
    <row r="137" spans="1:13" x14ac:dyDescent="0.25">
      <c r="A137" s="3" t="s">
        <v>411</v>
      </c>
      <c r="B137" s="9" t="s">
        <v>412</v>
      </c>
      <c r="C137" s="10" t="s">
        <v>12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9" t="s">
        <v>704</v>
      </c>
      <c r="D138" s="9" t="s">
        <v>705</v>
      </c>
      <c r="E138" s="9" t="s">
        <v>705</v>
      </c>
      <c r="F138" s="9" t="s">
        <v>415</v>
      </c>
      <c r="G138" s="9" t="s">
        <v>1330</v>
      </c>
      <c r="H138" s="9" t="s">
        <v>77</v>
      </c>
      <c r="I138" s="3" t="s">
        <v>1021</v>
      </c>
      <c r="J138" s="13" t="s">
        <v>1331</v>
      </c>
      <c r="K138" s="14" t="s">
        <v>1332</v>
      </c>
      <c r="L138" s="18">
        <f t="shared" si="7"/>
        <v>2.5428240740740793E-2</v>
      </c>
      <c r="M138">
        <f t="shared" si="8"/>
        <v>7</v>
      </c>
    </row>
    <row r="139" spans="1:13" x14ac:dyDescent="0.25">
      <c r="A139" s="11"/>
      <c r="B139" s="12"/>
      <c r="C139" s="9" t="s">
        <v>413</v>
      </c>
      <c r="D139" s="9" t="s">
        <v>414</v>
      </c>
      <c r="E139" s="9" t="s">
        <v>414</v>
      </c>
      <c r="F139" s="9" t="s">
        <v>415</v>
      </c>
      <c r="G139" s="9" t="s">
        <v>1333</v>
      </c>
      <c r="H139" s="9" t="s">
        <v>77</v>
      </c>
      <c r="I139" s="3" t="s">
        <v>1021</v>
      </c>
      <c r="J139" s="13" t="s">
        <v>1334</v>
      </c>
      <c r="K139" s="14" t="s">
        <v>1335</v>
      </c>
      <c r="L139" s="18">
        <f t="shared" si="7"/>
        <v>1.7280092592592611E-2</v>
      </c>
      <c r="M139">
        <f t="shared" si="8"/>
        <v>10</v>
      </c>
    </row>
    <row r="140" spans="1:13" x14ac:dyDescent="0.25">
      <c r="A140" s="3" t="s">
        <v>419</v>
      </c>
      <c r="B140" s="9" t="s">
        <v>420</v>
      </c>
      <c r="C140" s="10" t="s">
        <v>12</v>
      </c>
      <c r="D140" s="5"/>
      <c r="E140" s="5"/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9" t="s">
        <v>1336</v>
      </c>
      <c r="D141" s="9" t="s">
        <v>1337</v>
      </c>
      <c r="E141" s="10" t="s">
        <v>12</v>
      </c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9" t="s">
        <v>1338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1339</v>
      </c>
      <c r="H143" s="9" t="s">
        <v>77</v>
      </c>
      <c r="I143" s="3" t="s">
        <v>1021</v>
      </c>
      <c r="J143" s="13" t="s">
        <v>1340</v>
      </c>
      <c r="K143" s="14" t="s">
        <v>1341</v>
      </c>
      <c r="L143" s="18">
        <f t="shared" si="7"/>
        <v>2.2905092592592546E-2</v>
      </c>
      <c r="M143">
        <f t="shared" si="8"/>
        <v>14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1342</v>
      </c>
      <c r="H144" s="9" t="s">
        <v>77</v>
      </c>
      <c r="I144" s="3" t="s">
        <v>1021</v>
      </c>
      <c r="J144" s="13" t="s">
        <v>1343</v>
      </c>
      <c r="K144" s="14" t="s">
        <v>1344</v>
      </c>
      <c r="L144" s="18">
        <f t="shared" si="7"/>
        <v>1.4745370370370381E-2</v>
      </c>
      <c r="M144">
        <f t="shared" si="8"/>
        <v>18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1345</v>
      </c>
      <c r="H145" s="9" t="s">
        <v>77</v>
      </c>
      <c r="I145" s="3" t="s">
        <v>1021</v>
      </c>
      <c r="J145" s="13" t="s">
        <v>1346</v>
      </c>
      <c r="K145" s="14" t="s">
        <v>1347</v>
      </c>
      <c r="L145" s="18">
        <f t="shared" si="7"/>
        <v>1.5243055555555607E-2</v>
      </c>
      <c r="M145">
        <f t="shared" si="8"/>
        <v>22</v>
      </c>
    </row>
    <row r="146" spans="1:13" x14ac:dyDescent="0.25">
      <c r="A146" s="11"/>
      <c r="B146" s="12"/>
      <c r="C146" s="12"/>
      <c r="D146" s="12"/>
      <c r="E146" s="9" t="s">
        <v>1348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1349</v>
      </c>
      <c r="H147" s="9" t="s">
        <v>77</v>
      </c>
      <c r="I147" s="3" t="s">
        <v>1021</v>
      </c>
      <c r="J147" s="13" t="s">
        <v>1350</v>
      </c>
      <c r="K147" s="14" t="s">
        <v>1351</v>
      </c>
      <c r="L147" s="18">
        <f t="shared" si="7"/>
        <v>2.6099537037036935E-2</v>
      </c>
      <c r="M147">
        <f t="shared" si="8"/>
        <v>14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1352</v>
      </c>
      <c r="H148" s="9" t="s">
        <v>77</v>
      </c>
      <c r="I148" s="3" t="s">
        <v>1021</v>
      </c>
      <c r="J148" s="13" t="s">
        <v>1353</v>
      </c>
      <c r="K148" s="14" t="s">
        <v>1354</v>
      </c>
      <c r="L148" s="18">
        <f t="shared" si="7"/>
        <v>2.5567129629629592E-2</v>
      </c>
      <c r="M148">
        <f t="shared" si="8"/>
        <v>14</v>
      </c>
    </row>
    <row r="149" spans="1:13" x14ac:dyDescent="0.25">
      <c r="A149" s="11"/>
      <c r="B149" s="11"/>
      <c r="C149" s="3" t="s">
        <v>421</v>
      </c>
      <c r="D149" s="3" t="s">
        <v>422</v>
      </c>
      <c r="E149" s="3" t="s">
        <v>422</v>
      </c>
      <c r="F149" s="3" t="s">
        <v>15</v>
      </c>
      <c r="G149" s="3" t="s">
        <v>1355</v>
      </c>
      <c r="H149" s="3" t="s">
        <v>77</v>
      </c>
      <c r="I149" s="3" t="s">
        <v>1021</v>
      </c>
      <c r="J149" s="15" t="s">
        <v>1356</v>
      </c>
      <c r="K149" s="16" t="s">
        <v>1357</v>
      </c>
      <c r="L149" s="18">
        <f t="shared" si="7"/>
        <v>1.3344907407407403E-2</v>
      </c>
      <c r="M149">
        <f t="shared" si="8"/>
        <v>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4" max="5" width="31.28515625" bestFit="1" customWidth="1"/>
    <col min="6" max="7" width="13.140625" bestFit="1" customWidth="1"/>
    <col min="8" max="8" width="19.710937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</v>
      </c>
      <c r="R2" s="19">
        <v>0</v>
      </c>
      <c r="S2" s="18">
        <f>AVERAGEIF($R$2:$R$25, "&lt;&gt; 0")</f>
        <v>2.4649666627097194E-2</v>
      </c>
    </row>
    <row r="3" spans="1:19" x14ac:dyDescent="0.25">
      <c r="A3" s="3" t="s">
        <v>369</v>
      </c>
      <c r="B3" s="9" t="s">
        <v>370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</v>
      </c>
      <c r="R3" s="19">
        <f t="shared" ref="R3:R24" si="1">AVERAGEIF(M:M,O3,L:L)</f>
        <v>1.1788194444444445E-2</v>
      </c>
      <c r="S3" s="18">
        <f t="shared" ref="S3:S25" si="2">AVERAGEIF($R$2:$R$25, "&lt;&gt; 0")</f>
        <v>2.4649666627097194E-2</v>
      </c>
    </row>
    <row r="4" spans="1:19" x14ac:dyDescent="0.25">
      <c r="A4" s="11"/>
      <c r="B4" s="12"/>
      <c r="C4" s="9" t="s">
        <v>33</v>
      </c>
      <c r="D4" s="9" t="s">
        <v>34</v>
      </c>
      <c r="E4" s="9" t="s">
        <v>34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</v>
      </c>
      <c r="R4" s="19">
        <f t="shared" si="1"/>
        <v>1.8796296296296297E-2</v>
      </c>
      <c r="S4" s="18">
        <f t="shared" si="2"/>
        <v>2.4649666627097194E-2</v>
      </c>
    </row>
    <row r="5" spans="1:19" x14ac:dyDescent="0.25">
      <c r="A5" s="11"/>
      <c r="B5" s="12"/>
      <c r="C5" s="12"/>
      <c r="D5" s="12"/>
      <c r="E5" s="12"/>
      <c r="F5" s="12"/>
      <c r="G5" s="9" t="s">
        <v>1369</v>
      </c>
      <c r="H5" s="9" t="s">
        <v>24</v>
      </c>
      <c r="I5" s="3" t="s">
        <v>1370</v>
      </c>
      <c r="J5" s="13" t="s">
        <v>1371</v>
      </c>
      <c r="K5" s="14" t="s">
        <v>1372</v>
      </c>
      <c r="L5" s="18">
        <f t="shared" ref="L5:L66" si="3">K5-J5</f>
        <v>1.5324074074074101E-2</v>
      </c>
      <c r="M5">
        <f t="shared" ref="M5:M66" si="4">HOUR(J5)</f>
        <v>5</v>
      </c>
      <c r="O5">
        <v>3</v>
      </c>
      <c r="P5">
        <f>COUNTIF(M:M,"3")</f>
        <v>0</v>
      </c>
      <c r="Q5">
        <f t="shared" si="0"/>
        <v>3</v>
      </c>
      <c r="R5" s="19">
        <v>0</v>
      </c>
      <c r="S5" s="18">
        <f t="shared" si="2"/>
        <v>2.4649666627097194E-2</v>
      </c>
    </row>
    <row r="6" spans="1:19" x14ac:dyDescent="0.25">
      <c r="A6" s="11"/>
      <c r="B6" s="12"/>
      <c r="C6" s="12"/>
      <c r="D6" s="12"/>
      <c r="E6" s="12"/>
      <c r="F6" s="12"/>
      <c r="G6" s="9" t="s">
        <v>1373</v>
      </c>
      <c r="H6" s="9" t="s">
        <v>17</v>
      </c>
      <c r="I6" s="3" t="s">
        <v>1370</v>
      </c>
      <c r="J6" s="13" t="s">
        <v>1374</v>
      </c>
      <c r="K6" s="14" t="s">
        <v>1375</v>
      </c>
      <c r="L6" s="18">
        <f t="shared" si="3"/>
        <v>2.003472222222219E-2</v>
      </c>
      <c r="M6">
        <f t="shared" si="4"/>
        <v>10</v>
      </c>
      <c r="O6">
        <v>4</v>
      </c>
      <c r="P6">
        <f>COUNTIF(M:M,"4")</f>
        <v>5</v>
      </c>
      <c r="Q6">
        <f t="shared" si="0"/>
        <v>3</v>
      </c>
      <c r="R6" s="19">
        <f t="shared" si="1"/>
        <v>1.3513888888888886E-2</v>
      </c>
      <c r="S6" s="18">
        <f t="shared" si="2"/>
        <v>2.4649666627097194E-2</v>
      </c>
    </row>
    <row r="7" spans="1:19" x14ac:dyDescent="0.25">
      <c r="A7" s="11"/>
      <c r="B7" s="12"/>
      <c r="C7" s="12"/>
      <c r="D7" s="12"/>
      <c r="E7" s="12"/>
      <c r="F7" s="12"/>
      <c r="G7" s="9" t="s">
        <v>1376</v>
      </c>
      <c r="H7" s="9" t="s">
        <v>24</v>
      </c>
      <c r="I7" s="3" t="s">
        <v>1370</v>
      </c>
      <c r="J7" s="13" t="s">
        <v>1377</v>
      </c>
      <c r="K7" s="14" t="s">
        <v>1378</v>
      </c>
      <c r="L7" s="18">
        <f t="shared" si="3"/>
        <v>1.8877314814814861E-2</v>
      </c>
      <c r="M7">
        <f t="shared" si="4"/>
        <v>11</v>
      </c>
      <c r="O7">
        <v>5</v>
      </c>
      <c r="P7">
        <f>COUNTIF(M:M,"5")</f>
        <v>5</v>
      </c>
      <c r="Q7">
        <f t="shared" si="0"/>
        <v>3</v>
      </c>
      <c r="R7" s="19">
        <f t="shared" si="1"/>
        <v>1.5967592592592599E-2</v>
      </c>
      <c r="S7" s="18">
        <f t="shared" si="2"/>
        <v>2.4649666627097194E-2</v>
      </c>
    </row>
    <row r="8" spans="1:19" x14ac:dyDescent="0.25">
      <c r="A8" s="11"/>
      <c r="B8" s="12"/>
      <c r="C8" s="12"/>
      <c r="D8" s="12"/>
      <c r="E8" s="12"/>
      <c r="F8" s="12"/>
      <c r="G8" s="9" t="s">
        <v>1379</v>
      </c>
      <c r="H8" s="9" t="s">
        <v>24</v>
      </c>
      <c r="I8" s="3" t="s">
        <v>1370</v>
      </c>
      <c r="J8" s="13" t="s">
        <v>1380</v>
      </c>
      <c r="K8" s="14" t="s">
        <v>1381</v>
      </c>
      <c r="L8" s="18">
        <f t="shared" si="3"/>
        <v>1.7708333333333326E-2</v>
      </c>
      <c r="M8">
        <f t="shared" si="4"/>
        <v>13</v>
      </c>
      <c r="O8">
        <v>6</v>
      </c>
      <c r="P8">
        <f>COUNTIF(M:M,"6")</f>
        <v>5</v>
      </c>
      <c r="Q8">
        <f t="shared" si="0"/>
        <v>3</v>
      </c>
      <c r="R8" s="19">
        <f t="shared" si="1"/>
        <v>1.6902777777777787E-2</v>
      </c>
      <c r="S8" s="18">
        <f t="shared" si="2"/>
        <v>2.4649666627097194E-2</v>
      </c>
    </row>
    <row r="9" spans="1:19" x14ac:dyDescent="0.25">
      <c r="A9" s="11"/>
      <c r="B9" s="12"/>
      <c r="C9" s="9" t="s">
        <v>392</v>
      </c>
      <c r="D9" s="9" t="s">
        <v>393</v>
      </c>
      <c r="E9" s="9" t="s">
        <v>393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2</v>
      </c>
      <c r="Q9">
        <f t="shared" si="0"/>
        <v>3</v>
      </c>
      <c r="R9" s="19">
        <f t="shared" si="1"/>
        <v>0.13104166666666667</v>
      </c>
      <c r="S9" s="18">
        <f t="shared" si="2"/>
        <v>2.4649666627097194E-2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1382</v>
      </c>
      <c r="H10" s="9" t="s">
        <v>1383</v>
      </c>
      <c r="I10" s="3" t="s">
        <v>1370</v>
      </c>
      <c r="J10" s="13" t="s">
        <v>1384</v>
      </c>
      <c r="K10" s="14" t="s">
        <v>1385</v>
      </c>
      <c r="L10" s="18">
        <f t="shared" si="3"/>
        <v>1.1192129629629621E-2</v>
      </c>
      <c r="M10">
        <f t="shared" si="4"/>
        <v>9</v>
      </c>
      <c r="O10">
        <v>8</v>
      </c>
      <c r="P10">
        <f>COUNTIF(M:M,"8")</f>
        <v>3</v>
      </c>
      <c r="Q10">
        <f t="shared" si="0"/>
        <v>3</v>
      </c>
      <c r="R10" s="19">
        <f t="shared" si="1"/>
        <v>3.2654320987654341E-2</v>
      </c>
      <c r="S10" s="18">
        <f t="shared" si="2"/>
        <v>2.4649666627097194E-2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1386</v>
      </c>
      <c r="H11" s="9" t="s">
        <v>1387</v>
      </c>
      <c r="I11" s="3" t="s">
        <v>1370</v>
      </c>
      <c r="J11" s="13" t="s">
        <v>1388</v>
      </c>
      <c r="K11" s="14" t="s">
        <v>1389</v>
      </c>
      <c r="L11" s="18">
        <f t="shared" si="3"/>
        <v>1.9467592592592564E-2</v>
      </c>
      <c r="M11">
        <f t="shared" si="4"/>
        <v>9</v>
      </c>
      <c r="O11">
        <v>9</v>
      </c>
      <c r="P11">
        <f>COUNTIF(M:M,"9")</f>
        <v>12</v>
      </c>
      <c r="Q11">
        <f t="shared" si="0"/>
        <v>3</v>
      </c>
      <c r="R11" s="19">
        <f t="shared" si="1"/>
        <v>2.0635609567901229E-2</v>
      </c>
      <c r="S11" s="18">
        <f t="shared" si="2"/>
        <v>2.4649666627097194E-2</v>
      </c>
    </row>
    <row r="12" spans="1:19" x14ac:dyDescent="0.25">
      <c r="A12" s="11"/>
      <c r="B12" s="12"/>
      <c r="C12" s="9" t="s">
        <v>59</v>
      </c>
      <c r="D12" s="9" t="s">
        <v>60</v>
      </c>
      <c r="E12" s="9" t="s">
        <v>60</v>
      </c>
      <c r="F12" s="9" t="s">
        <v>15</v>
      </c>
      <c r="G12" s="9" t="s">
        <v>1390</v>
      </c>
      <c r="H12" s="9" t="s">
        <v>17</v>
      </c>
      <c r="I12" s="3" t="s">
        <v>1370</v>
      </c>
      <c r="J12" s="13" t="s">
        <v>1391</v>
      </c>
      <c r="K12" s="14" t="s">
        <v>1392</v>
      </c>
      <c r="L12" s="18">
        <f t="shared" si="3"/>
        <v>1.9861111111111218E-2</v>
      </c>
      <c r="M12">
        <f t="shared" si="4"/>
        <v>21</v>
      </c>
      <c r="O12">
        <v>10</v>
      </c>
      <c r="P12">
        <f>COUNTIF(M:M,"10")</f>
        <v>13</v>
      </c>
      <c r="Q12">
        <f t="shared" si="0"/>
        <v>3</v>
      </c>
      <c r="R12" s="19">
        <f t="shared" si="1"/>
        <v>1.8871082621082613E-2</v>
      </c>
      <c r="S12" s="18">
        <f t="shared" si="2"/>
        <v>2.4649666627097194E-2</v>
      </c>
    </row>
    <row r="13" spans="1:19" x14ac:dyDescent="0.25">
      <c r="A13" s="11"/>
      <c r="B13" s="12"/>
      <c r="C13" s="9" t="s">
        <v>302</v>
      </c>
      <c r="D13" s="9" t="s">
        <v>303</v>
      </c>
      <c r="E13" s="9" t="s">
        <v>303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3</v>
      </c>
      <c r="R13" s="19">
        <f t="shared" si="1"/>
        <v>1.8645833333333344E-2</v>
      </c>
      <c r="S13" s="18">
        <f t="shared" si="2"/>
        <v>2.4649666627097194E-2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1393</v>
      </c>
      <c r="H14" s="9" t="s">
        <v>17</v>
      </c>
      <c r="I14" s="3" t="s">
        <v>1370</v>
      </c>
      <c r="J14" s="13" t="s">
        <v>1394</v>
      </c>
      <c r="K14" s="14" t="s">
        <v>1395</v>
      </c>
      <c r="L14" s="18">
        <f t="shared" si="3"/>
        <v>2.5115740740740744E-2</v>
      </c>
      <c r="M14">
        <f t="shared" si="4"/>
        <v>10</v>
      </c>
      <c r="O14">
        <v>12</v>
      </c>
      <c r="P14">
        <f>COUNTIF(M:M,"12")</f>
        <v>5</v>
      </c>
      <c r="Q14">
        <f t="shared" si="0"/>
        <v>3</v>
      </c>
      <c r="R14" s="19">
        <f t="shared" si="1"/>
        <v>2.0289351851851812E-2</v>
      </c>
      <c r="S14" s="18">
        <f t="shared" si="2"/>
        <v>2.4649666627097194E-2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1396</v>
      </c>
      <c r="H15" s="9" t="s">
        <v>17</v>
      </c>
      <c r="I15" s="3" t="s">
        <v>1370</v>
      </c>
      <c r="J15" s="13" t="s">
        <v>1397</v>
      </c>
      <c r="K15" s="14" t="s">
        <v>1398</v>
      </c>
      <c r="L15" s="18">
        <f t="shared" si="3"/>
        <v>2.5347222222222188E-2</v>
      </c>
      <c r="M15">
        <f t="shared" si="4"/>
        <v>12</v>
      </c>
      <c r="O15">
        <v>13</v>
      </c>
      <c r="P15">
        <f>COUNTIF(M:M,"13")</f>
        <v>2</v>
      </c>
      <c r="Q15">
        <f t="shared" si="0"/>
        <v>3</v>
      </c>
      <c r="R15" s="19">
        <f t="shared" si="1"/>
        <v>1.5868055555555594E-2</v>
      </c>
      <c r="S15" s="18">
        <f t="shared" si="2"/>
        <v>2.4649666627097194E-2</v>
      </c>
    </row>
    <row r="16" spans="1:19" x14ac:dyDescent="0.25">
      <c r="A16" s="3" t="s">
        <v>10</v>
      </c>
      <c r="B16" s="9" t="s">
        <v>11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3</v>
      </c>
      <c r="R16" s="19">
        <f t="shared" si="1"/>
        <v>1.7611111111111133E-2</v>
      </c>
      <c r="S16" s="18">
        <f t="shared" si="2"/>
        <v>2.4649666627097194E-2</v>
      </c>
    </row>
    <row r="17" spans="1:19" x14ac:dyDescent="0.25">
      <c r="A17" s="11"/>
      <c r="B17" s="12"/>
      <c r="C17" s="9" t="s">
        <v>13</v>
      </c>
      <c r="D17" s="9" t="s">
        <v>14</v>
      </c>
      <c r="E17" s="9" t="s">
        <v>14</v>
      </c>
      <c r="F17" s="9" t="s">
        <v>15</v>
      </c>
      <c r="G17" s="9" t="s">
        <v>1399</v>
      </c>
      <c r="H17" s="9" t="s">
        <v>17</v>
      </c>
      <c r="I17" s="3" t="s">
        <v>1370</v>
      </c>
      <c r="J17" s="13" t="s">
        <v>1400</v>
      </c>
      <c r="K17" s="14" t="s">
        <v>1401</v>
      </c>
      <c r="L17" s="18">
        <f t="shared" si="3"/>
        <v>2.3275462962962956E-2</v>
      </c>
      <c r="M17">
        <f t="shared" si="4"/>
        <v>9</v>
      </c>
      <c r="O17">
        <v>15</v>
      </c>
      <c r="P17">
        <f>COUNTIF(M:M,"15")</f>
        <v>4</v>
      </c>
      <c r="Q17">
        <f t="shared" si="0"/>
        <v>3</v>
      </c>
      <c r="R17" s="19">
        <f t="shared" si="1"/>
        <v>3.191261574074078E-2</v>
      </c>
      <c r="S17" s="18">
        <f t="shared" si="2"/>
        <v>2.4649666627097194E-2</v>
      </c>
    </row>
    <row r="18" spans="1:19" x14ac:dyDescent="0.25">
      <c r="A18" s="11"/>
      <c r="B18" s="12"/>
      <c r="C18" s="9" t="s">
        <v>33</v>
      </c>
      <c r="D18" s="9" t="s">
        <v>34</v>
      </c>
      <c r="E18" s="9" t="s">
        <v>34</v>
      </c>
      <c r="F18" s="9" t="s">
        <v>15</v>
      </c>
      <c r="G18" s="9" t="s">
        <v>1402</v>
      </c>
      <c r="H18" s="9" t="s">
        <v>17</v>
      </c>
      <c r="I18" s="3" t="s">
        <v>1370</v>
      </c>
      <c r="J18" s="13" t="s">
        <v>1403</v>
      </c>
      <c r="K18" s="14" t="s">
        <v>1404</v>
      </c>
      <c r="L18" s="18">
        <f t="shared" si="3"/>
        <v>1.678240740740744E-2</v>
      </c>
      <c r="M18">
        <f t="shared" si="4"/>
        <v>10</v>
      </c>
      <c r="O18">
        <v>16</v>
      </c>
      <c r="P18">
        <f>COUNTIF(M:M,"16")</f>
        <v>1</v>
      </c>
      <c r="Q18">
        <f t="shared" si="0"/>
        <v>3</v>
      </c>
      <c r="R18" s="19">
        <f t="shared" si="1"/>
        <v>1.5613425925925961E-2</v>
      </c>
      <c r="S18" s="18">
        <f t="shared" si="2"/>
        <v>2.4649666627097194E-2</v>
      </c>
    </row>
    <row r="19" spans="1:19" x14ac:dyDescent="0.25">
      <c r="A19" s="11"/>
      <c r="B19" s="12"/>
      <c r="C19" s="9" t="s">
        <v>46</v>
      </c>
      <c r="D19" s="9" t="s">
        <v>47</v>
      </c>
      <c r="E19" s="9" t="s">
        <v>47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3</v>
      </c>
      <c r="R19" s="19">
        <f t="shared" si="1"/>
        <v>1.3333333333333419E-2</v>
      </c>
      <c r="S19" s="18">
        <f t="shared" si="2"/>
        <v>2.4649666627097194E-2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1405</v>
      </c>
      <c r="H20" s="9" t="s">
        <v>17</v>
      </c>
      <c r="I20" s="3" t="s">
        <v>1370</v>
      </c>
      <c r="J20" s="13" t="s">
        <v>1406</v>
      </c>
      <c r="K20" s="14" t="s">
        <v>1407</v>
      </c>
      <c r="L20" s="18">
        <f t="shared" si="3"/>
        <v>1.4027777777777778E-2</v>
      </c>
      <c r="M20">
        <f t="shared" si="4"/>
        <v>4</v>
      </c>
      <c r="O20">
        <v>18</v>
      </c>
      <c r="P20">
        <f>COUNTIF(M:M,"18")</f>
        <v>0</v>
      </c>
      <c r="Q20">
        <f t="shared" si="0"/>
        <v>3</v>
      </c>
      <c r="R20" s="19">
        <v>0</v>
      </c>
      <c r="S20" s="18">
        <f t="shared" si="2"/>
        <v>2.4649666627097194E-2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1408</v>
      </c>
      <c r="H21" s="9" t="s">
        <v>17</v>
      </c>
      <c r="I21" s="3" t="s">
        <v>1370</v>
      </c>
      <c r="J21" s="13" t="s">
        <v>1409</v>
      </c>
      <c r="K21" s="14" t="s">
        <v>1410</v>
      </c>
      <c r="L21" s="18">
        <f t="shared" si="3"/>
        <v>2.7083333333333348E-2</v>
      </c>
      <c r="M21">
        <f t="shared" si="4"/>
        <v>8</v>
      </c>
      <c r="O21">
        <v>19</v>
      </c>
      <c r="P21">
        <f>COUNTIF(M:M,"19")</f>
        <v>0</v>
      </c>
      <c r="Q21">
        <f t="shared" si="0"/>
        <v>3</v>
      </c>
      <c r="R21" s="19">
        <v>0</v>
      </c>
      <c r="S21" s="18">
        <f t="shared" si="2"/>
        <v>2.4649666627097194E-2</v>
      </c>
    </row>
    <row r="22" spans="1:19" x14ac:dyDescent="0.25">
      <c r="A22" s="11"/>
      <c r="B22" s="12"/>
      <c r="C22" s="9" t="s">
        <v>392</v>
      </c>
      <c r="D22" s="9" t="s">
        <v>393</v>
      </c>
      <c r="E22" s="9" t="s">
        <v>393</v>
      </c>
      <c r="F22" s="9" t="s">
        <v>15</v>
      </c>
      <c r="G22" s="9" t="s">
        <v>1411</v>
      </c>
      <c r="H22" s="9" t="s">
        <v>24</v>
      </c>
      <c r="I22" s="3" t="s">
        <v>1370</v>
      </c>
      <c r="J22" s="13" t="s">
        <v>1412</v>
      </c>
      <c r="K22" s="14" t="s">
        <v>1413</v>
      </c>
      <c r="L22" s="18">
        <f t="shared" si="3"/>
        <v>1.6967592592592617E-2</v>
      </c>
      <c r="M22">
        <f t="shared" si="4"/>
        <v>14</v>
      </c>
      <c r="O22">
        <v>20</v>
      </c>
      <c r="P22">
        <f>COUNTIF(M:M,"20")</f>
        <v>0</v>
      </c>
      <c r="Q22">
        <f t="shared" si="0"/>
        <v>3</v>
      </c>
      <c r="R22" s="19">
        <v>0</v>
      </c>
      <c r="S22" s="18">
        <f t="shared" si="2"/>
        <v>2.4649666627097194E-2</v>
      </c>
    </row>
    <row r="23" spans="1:19" x14ac:dyDescent="0.25">
      <c r="A23" s="11"/>
      <c r="B23" s="12"/>
      <c r="C23" s="9" t="s">
        <v>406</v>
      </c>
      <c r="D23" s="9" t="s">
        <v>407</v>
      </c>
      <c r="E23" s="9" t="s">
        <v>407</v>
      </c>
      <c r="F23" s="9" t="s">
        <v>15</v>
      </c>
      <c r="G23" s="9" t="s">
        <v>1414</v>
      </c>
      <c r="H23" s="9" t="s">
        <v>17</v>
      </c>
      <c r="I23" s="3" t="s">
        <v>1370</v>
      </c>
      <c r="J23" s="13" t="s">
        <v>1415</v>
      </c>
      <c r="K23" s="14" t="s">
        <v>1416</v>
      </c>
      <c r="L23" s="18">
        <f t="shared" si="3"/>
        <v>1.5439814814814823E-2</v>
      </c>
      <c r="M23">
        <f t="shared" si="4"/>
        <v>6</v>
      </c>
      <c r="O23">
        <v>21</v>
      </c>
      <c r="P23">
        <f>COUNTIF(M:M,"21")</f>
        <v>2</v>
      </c>
      <c r="Q23">
        <f t="shared" si="0"/>
        <v>3</v>
      </c>
      <c r="R23" s="19">
        <f t="shared" si="1"/>
        <v>1.6672453703703682E-2</v>
      </c>
      <c r="S23" s="18">
        <f t="shared" si="2"/>
        <v>2.4649666627097194E-2</v>
      </c>
    </row>
    <row r="24" spans="1:19" x14ac:dyDescent="0.25">
      <c r="A24" s="3" t="s">
        <v>72</v>
      </c>
      <c r="B24" s="9" t="s">
        <v>73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3</v>
      </c>
      <c r="R24" s="19">
        <f t="shared" si="1"/>
        <v>1.3576388888888902E-2</v>
      </c>
      <c r="S24" s="18">
        <f t="shared" si="2"/>
        <v>2.4649666627097194E-2</v>
      </c>
    </row>
    <row r="25" spans="1:19" x14ac:dyDescent="0.25">
      <c r="A25" s="11"/>
      <c r="B25" s="12"/>
      <c r="C25" s="9" t="s">
        <v>74</v>
      </c>
      <c r="D25" s="9" t="s">
        <v>75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3</v>
      </c>
      <c r="R25" s="19">
        <v>0</v>
      </c>
      <c r="S25" s="18">
        <f t="shared" si="2"/>
        <v>2.4649666627097194E-2</v>
      </c>
    </row>
    <row r="26" spans="1:19" x14ac:dyDescent="0.25">
      <c r="A26" s="11"/>
      <c r="B26" s="12"/>
      <c r="C26" s="12"/>
      <c r="D26" s="12"/>
      <c r="E26" s="9" t="s">
        <v>75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1417</v>
      </c>
      <c r="H27" s="9" t="s">
        <v>77</v>
      </c>
      <c r="I27" s="3" t="s">
        <v>1370</v>
      </c>
      <c r="J27" s="13" t="s">
        <v>1418</v>
      </c>
      <c r="K27" s="14" t="s">
        <v>1419</v>
      </c>
      <c r="L27" s="18">
        <f t="shared" si="3"/>
        <v>1.8796296296296297E-2</v>
      </c>
      <c r="M27">
        <f t="shared" si="4"/>
        <v>2</v>
      </c>
      <c r="O27" t="s">
        <v>1673</v>
      </c>
      <c r="P27">
        <f>SUM(P2:P25)</f>
        <v>72</v>
      </c>
    </row>
    <row r="28" spans="1:19" x14ac:dyDescent="0.25">
      <c r="A28" s="11"/>
      <c r="B28" s="12"/>
      <c r="C28" s="12"/>
      <c r="D28" s="12"/>
      <c r="E28" s="12"/>
      <c r="F28" s="12"/>
      <c r="G28" s="9" t="s">
        <v>1420</v>
      </c>
      <c r="H28" s="9" t="s">
        <v>77</v>
      </c>
      <c r="I28" s="3" t="s">
        <v>1370</v>
      </c>
      <c r="J28" s="13" t="s">
        <v>1421</v>
      </c>
      <c r="K28" s="14" t="s">
        <v>1422</v>
      </c>
      <c r="L28" s="18">
        <f t="shared" si="3"/>
        <v>2.3310185185185239E-2</v>
      </c>
      <c r="M28">
        <f t="shared" si="4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1423</v>
      </c>
      <c r="H29" s="9" t="s">
        <v>77</v>
      </c>
      <c r="I29" s="3" t="s">
        <v>1370</v>
      </c>
      <c r="J29" s="13" t="s">
        <v>1424</v>
      </c>
      <c r="K29" s="14" t="s">
        <v>1425</v>
      </c>
      <c r="L29" s="18">
        <f t="shared" si="3"/>
        <v>0.1312962962962963</v>
      </c>
      <c r="M29">
        <f t="shared" si="4"/>
        <v>7</v>
      </c>
    </row>
    <row r="30" spans="1:19" x14ac:dyDescent="0.25">
      <c r="A30" s="11"/>
      <c r="B30" s="12"/>
      <c r="C30" s="12"/>
      <c r="D30" s="12"/>
      <c r="E30" s="12"/>
      <c r="F30" s="12"/>
      <c r="G30" s="9" t="s">
        <v>1426</v>
      </c>
      <c r="H30" s="9" t="s">
        <v>77</v>
      </c>
      <c r="I30" s="3" t="s">
        <v>1370</v>
      </c>
      <c r="J30" s="13" t="s">
        <v>1427</v>
      </c>
      <c r="K30" s="14" t="s">
        <v>1428</v>
      </c>
      <c r="L30" s="18">
        <f t="shared" si="3"/>
        <v>1.930555555555552E-2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1429</v>
      </c>
      <c r="H31" s="9" t="s">
        <v>77</v>
      </c>
      <c r="I31" s="3" t="s">
        <v>1370</v>
      </c>
      <c r="J31" s="13" t="s">
        <v>1430</v>
      </c>
      <c r="K31" s="14" t="s">
        <v>1431</v>
      </c>
      <c r="L31" s="18">
        <f t="shared" si="3"/>
        <v>1.7372685185185199E-2</v>
      </c>
      <c r="M31">
        <f t="shared" si="4"/>
        <v>10</v>
      </c>
    </row>
    <row r="32" spans="1:19" x14ac:dyDescent="0.25">
      <c r="A32" s="11"/>
      <c r="B32" s="12"/>
      <c r="C32" s="12"/>
      <c r="D32" s="12"/>
      <c r="E32" s="12"/>
      <c r="F32" s="12"/>
      <c r="G32" s="9" t="s">
        <v>1432</v>
      </c>
      <c r="H32" s="9" t="s">
        <v>77</v>
      </c>
      <c r="I32" s="3" t="s">
        <v>1370</v>
      </c>
      <c r="J32" s="13" t="s">
        <v>1433</v>
      </c>
      <c r="K32" s="14" t="s">
        <v>1434</v>
      </c>
      <c r="L32" s="18">
        <f t="shared" si="3"/>
        <v>2.1956018518518472E-2</v>
      </c>
      <c r="M32">
        <f t="shared" si="4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1435</v>
      </c>
      <c r="H33" s="9" t="s">
        <v>77</v>
      </c>
      <c r="I33" s="3" t="s">
        <v>1370</v>
      </c>
      <c r="J33" s="13" t="s">
        <v>1436</v>
      </c>
      <c r="K33" s="14" t="s">
        <v>1437</v>
      </c>
      <c r="L33" s="18">
        <f t="shared" si="3"/>
        <v>1.7777777777777892E-2</v>
      </c>
      <c r="M33">
        <f t="shared" si="4"/>
        <v>14</v>
      </c>
    </row>
    <row r="34" spans="1:13" x14ac:dyDescent="0.25">
      <c r="A34" s="11"/>
      <c r="B34" s="12"/>
      <c r="C34" s="12"/>
      <c r="D34" s="12"/>
      <c r="E34" s="9" t="s">
        <v>98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1438</v>
      </c>
      <c r="H35" s="9" t="s">
        <v>100</v>
      </c>
      <c r="I35" s="3" t="s">
        <v>1370</v>
      </c>
      <c r="J35" s="13" t="s">
        <v>1439</v>
      </c>
      <c r="K35" s="14" t="s">
        <v>1440</v>
      </c>
      <c r="L35" s="18">
        <f t="shared" si="3"/>
        <v>1.4398148148148153E-2</v>
      </c>
      <c r="M35">
        <f t="shared" si="4"/>
        <v>1</v>
      </c>
    </row>
    <row r="36" spans="1:13" x14ac:dyDescent="0.25">
      <c r="A36" s="11"/>
      <c r="B36" s="12"/>
      <c r="C36" s="12"/>
      <c r="D36" s="12"/>
      <c r="E36" s="12"/>
      <c r="F36" s="12"/>
      <c r="G36" s="9" t="s">
        <v>1441</v>
      </c>
      <c r="H36" s="9" t="s">
        <v>100</v>
      </c>
      <c r="I36" s="3" t="s">
        <v>1370</v>
      </c>
      <c r="J36" s="13" t="s">
        <v>1442</v>
      </c>
      <c r="K36" s="14" t="s">
        <v>1443</v>
      </c>
      <c r="L36" s="18">
        <f t="shared" si="3"/>
        <v>1.6840277777777746E-2</v>
      </c>
      <c r="M36">
        <f t="shared" si="4"/>
        <v>9</v>
      </c>
    </row>
    <row r="37" spans="1:13" x14ac:dyDescent="0.25">
      <c r="A37" s="11"/>
      <c r="B37" s="12"/>
      <c r="C37" s="9" t="s">
        <v>207</v>
      </c>
      <c r="D37" s="9" t="s">
        <v>208</v>
      </c>
      <c r="E37" s="9" t="s">
        <v>807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1444</v>
      </c>
      <c r="H38" s="9" t="s">
        <v>100</v>
      </c>
      <c r="I38" s="3" t="s">
        <v>1370</v>
      </c>
      <c r="J38" s="13" t="s">
        <v>1445</v>
      </c>
      <c r="K38" s="14" t="s">
        <v>1446</v>
      </c>
      <c r="L38" s="18">
        <f t="shared" si="3"/>
        <v>1.5150462962962963E-2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1447</v>
      </c>
      <c r="H39" s="9" t="s">
        <v>100</v>
      </c>
      <c r="I39" s="3" t="s">
        <v>1370</v>
      </c>
      <c r="J39" s="13" t="s">
        <v>1448</v>
      </c>
      <c r="K39" s="14" t="s">
        <v>1449</v>
      </c>
      <c r="L39" s="18">
        <f t="shared" si="3"/>
        <v>1.5613425925925961E-2</v>
      </c>
      <c r="M39">
        <f t="shared" si="4"/>
        <v>16</v>
      </c>
    </row>
    <row r="40" spans="1:13" x14ac:dyDescent="0.25">
      <c r="A40" s="11"/>
      <c r="B40" s="12"/>
      <c r="C40" s="9" t="s">
        <v>123</v>
      </c>
      <c r="D40" s="9" t="s">
        <v>124</v>
      </c>
      <c r="E40" s="9" t="s">
        <v>811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1450</v>
      </c>
      <c r="H41" s="9" t="s">
        <v>100</v>
      </c>
      <c r="I41" s="3" t="s">
        <v>1370</v>
      </c>
      <c r="J41" s="13" t="s">
        <v>1451</v>
      </c>
      <c r="K41" s="14" t="s">
        <v>1452</v>
      </c>
      <c r="L41" s="18">
        <f t="shared" si="3"/>
        <v>1.9293981481481481E-2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1453</v>
      </c>
      <c r="H42" s="9" t="s">
        <v>100</v>
      </c>
      <c r="I42" s="3" t="s">
        <v>1370</v>
      </c>
      <c r="J42" s="13" t="s">
        <v>1454</v>
      </c>
      <c r="K42" s="14" t="s">
        <v>1455</v>
      </c>
      <c r="L42" s="18">
        <f t="shared" si="3"/>
        <v>1.966435185185178E-2</v>
      </c>
      <c r="M42">
        <f t="shared" si="4"/>
        <v>10</v>
      </c>
    </row>
    <row r="43" spans="1:13" x14ac:dyDescent="0.25">
      <c r="A43" s="11"/>
      <c r="B43" s="12"/>
      <c r="C43" s="9" t="s">
        <v>46</v>
      </c>
      <c r="D43" s="9" t="s">
        <v>47</v>
      </c>
      <c r="E43" s="9" t="s">
        <v>131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1456</v>
      </c>
      <c r="H44" s="9" t="s">
        <v>77</v>
      </c>
      <c r="I44" s="3" t="s">
        <v>1370</v>
      </c>
      <c r="J44" s="13" t="s">
        <v>1457</v>
      </c>
      <c r="K44" s="14" t="s">
        <v>1458</v>
      </c>
      <c r="L44" s="18">
        <f t="shared" si="3"/>
        <v>1.3483796296296147E-2</v>
      </c>
      <c r="M44">
        <f t="shared" si="4"/>
        <v>21</v>
      </c>
    </row>
    <row r="45" spans="1:13" x14ac:dyDescent="0.25">
      <c r="A45" s="11"/>
      <c r="B45" s="12"/>
      <c r="C45" s="12"/>
      <c r="D45" s="12"/>
      <c r="E45" s="12"/>
      <c r="F45" s="12"/>
      <c r="G45" s="9" t="s">
        <v>1459</v>
      </c>
      <c r="H45" s="9" t="s">
        <v>77</v>
      </c>
      <c r="I45" s="3" t="s">
        <v>1370</v>
      </c>
      <c r="J45" s="13" t="s">
        <v>1460</v>
      </c>
      <c r="K45" s="14" t="s">
        <v>1461</v>
      </c>
      <c r="L45" s="18">
        <f t="shared" si="3"/>
        <v>1.3333333333333419E-2</v>
      </c>
      <c r="M45">
        <f t="shared" si="4"/>
        <v>17</v>
      </c>
    </row>
    <row r="46" spans="1:13" x14ac:dyDescent="0.25">
      <c r="A46" s="11"/>
      <c r="B46" s="12"/>
      <c r="C46" s="9" t="s">
        <v>59</v>
      </c>
      <c r="D46" s="9" t="s">
        <v>60</v>
      </c>
      <c r="E46" s="9" t="s">
        <v>60</v>
      </c>
      <c r="F46" s="9" t="s">
        <v>15</v>
      </c>
      <c r="G46" s="9" t="s">
        <v>1462</v>
      </c>
      <c r="H46" s="9" t="s">
        <v>77</v>
      </c>
      <c r="I46" s="3" t="s">
        <v>1370</v>
      </c>
      <c r="J46" s="13" t="s">
        <v>1463</v>
      </c>
      <c r="K46" s="14" t="s">
        <v>1464</v>
      </c>
      <c r="L46" s="18">
        <f t="shared" si="3"/>
        <v>2.4363425925925941E-2</v>
      </c>
      <c r="M46">
        <f t="shared" si="4"/>
        <v>10</v>
      </c>
    </row>
    <row r="47" spans="1:13" x14ac:dyDescent="0.25">
      <c r="A47" s="3" t="s">
        <v>149</v>
      </c>
      <c r="B47" s="9" t="s">
        <v>150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151</v>
      </c>
      <c r="D48" s="9" t="s">
        <v>152</v>
      </c>
      <c r="E48" s="9" t="s">
        <v>152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1465</v>
      </c>
      <c r="H49" s="9" t="s">
        <v>77</v>
      </c>
      <c r="I49" s="3" t="s">
        <v>1370</v>
      </c>
      <c r="J49" s="13" t="s">
        <v>1466</v>
      </c>
      <c r="K49" s="14" t="s">
        <v>1467</v>
      </c>
      <c r="L49" s="18">
        <f t="shared" si="3"/>
        <v>1.3645833333333329E-2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1468</v>
      </c>
      <c r="H50" s="9" t="s">
        <v>77</v>
      </c>
      <c r="I50" s="3" t="s">
        <v>1370</v>
      </c>
      <c r="J50" s="13" t="s">
        <v>1469</v>
      </c>
      <c r="K50" s="14" t="s">
        <v>1470</v>
      </c>
      <c r="L50" s="18">
        <f t="shared" si="3"/>
        <v>1.3182870370370359E-2</v>
      </c>
      <c r="M50">
        <f t="shared" si="4"/>
        <v>5</v>
      </c>
    </row>
    <row r="51" spans="1:13" x14ac:dyDescent="0.25">
      <c r="A51" s="11"/>
      <c r="B51" s="12"/>
      <c r="C51" s="12"/>
      <c r="D51" s="12"/>
      <c r="E51" s="12"/>
      <c r="F51" s="12"/>
      <c r="G51" s="9" t="s">
        <v>1471</v>
      </c>
      <c r="H51" s="9" t="s">
        <v>77</v>
      </c>
      <c r="I51" s="3" t="s">
        <v>1370</v>
      </c>
      <c r="J51" s="13" t="s">
        <v>1472</v>
      </c>
      <c r="K51" s="14" t="s">
        <v>1473</v>
      </c>
      <c r="L51" s="18">
        <f t="shared" si="3"/>
        <v>1.4039351851851789E-2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1474</v>
      </c>
      <c r="H52" s="9" t="s">
        <v>77</v>
      </c>
      <c r="I52" s="3" t="s">
        <v>1370</v>
      </c>
      <c r="J52" s="13" t="s">
        <v>1475</v>
      </c>
      <c r="K52" s="14" t="s">
        <v>1476</v>
      </c>
      <c r="L52" s="18">
        <f t="shared" si="3"/>
        <v>1.9548611111111114E-2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1477</v>
      </c>
      <c r="H53" s="9" t="s">
        <v>77</v>
      </c>
      <c r="I53" s="3" t="s">
        <v>1370</v>
      </c>
      <c r="J53" s="13" t="s">
        <v>1478</v>
      </c>
      <c r="K53" s="14" t="s">
        <v>1479</v>
      </c>
      <c r="L53" s="18">
        <f t="shared" si="3"/>
        <v>1.288194444444446E-2</v>
      </c>
      <c r="M53">
        <f t="shared" si="4"/>
        <v>10</v>
      </c>
    </row>
    <row r="54" spans="1:13" x14ac:dyDescent="0.25">
      <c r="A54" s="11"/>
      <c r="B54" s="12"/>
      <c r="C54" s="9" t="s">
        <v>74</v>
      </c>
      <c r="D54" s="9" t="s">
        <v>75</v>
      </c>
      <c r="E54" s="9" t="s">
        <v>75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1480</v>
      </c>
      <c r="H55" s="9" t="s">
        <v>77</v>
      </c>
      <c r="I55" s="3" t="s">
        <v>1370</v>
      </c>
      <c r="J55" s="13" t="s">
        <v>1481</v>
      </c>
      <c r="K55" s="14" t="s">
        <v>1482</v>
      </c>
      <c r="L55" s="18">
        <f t="shared" si="3"/>
        <v>1.2928240740740754E-2</v>
      </c>
      <c r="M55">
        <f t="shared" si="4"/>
        <v>4</v>
      </c>
    </row>
    <row r="56" spans="1:13" x14ac:dyDescent="0.25">
      <c r="A56" s="11"/>
      <c r="B56" s="12"/>
      <c r="C56" s="12"/>
      <c r="D56" s="12"/>
      <c r="E56" s="12"/>
      <c r="F56" s="12"/>
      <c r="G56" s="9" t="s">
        <v>1483</v>
      </c>
      <c r="H56" s="9" t="s">
        <v>77</v>
      </c>
      <c r="I56" s="3" t="s">
        <v>1370</v>
      </c>
      <c r="J56" s="13" t="s">
        <v>1484</v>
      </c>
      <c r="K56" s="14" t="s">
        <v>1485</v>
      </c>
      <c r="L56" s="18">
        <f t="shared" si="3"/>
        <v>1.2430555555555611E-2</v>
      </c>
      <c r="M56">
        <f t="shared" si="4"/>
        <v>6</v>
      </c>
    </row>
    <row r="57" spans="1:13" x14ac:dyDescent="0.25">
      <c r="A57" s="11"/>
      <c r="B57" s="12"/>
      <c r="C57" s="12"/>
      <c r="D57" s="12"/>
      <c r="E57" s="12"/>
      <c r="F57" s="12"/>
      <c r="G57" s="9" t="s">
        <v>1486</v>
      </c>
      <c r="H57" s="9" t="s">
        <v>77</v>
      </c>
      <c r="I57" s="3" t="s">
        <v>1370</v>
      </c>
      <c r="J57" s="13" t="s">
        <v>1487</v>
      </c>
      <c r="K57" s="14" t="s">
        <v>1488</v>
      </c>
      <c r="L57" s="18">
        <f t="shared" si="3"/>
        <v>0.13078703703703703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1489</v>
      </c>
      <c r="H58" s="9" t="s">
        <v>77</v>
      </c>
      <c r="I58" s="3" t="s">
        <v>1370</v>
      </c>
      <c r="J58" s="13" t="s">
        <v>1490</v>
      </c>
      <c r="K58" s="14" t="s">
        <v>1491</v>
      </c>
      <c r="L58" s="18">
        <f t="shared" si="3"/>
        <v>1.373842592592589E-2</v>
      </c>
      <c r="M58">
        <f t="shared" si="4"/>
        <v>9</v>
      </c>
    </row>
    <row r="59" spans="1:13" x14ac:dyDescent="0.25">
      <c r="A59" s="11"/>
      <c r="B59" s="12"/>
      <c r="C59" s="9" t="s">
        <v>207</v>
      </c>
      <c r="D59" s="9" t="s">
        <v>208</v>
      </c>
      <c r="E59" s="9" t="s">
        <v>209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1492</v>
      </c>
      <c r="H60" s="9" t="s">
        <v>77</v>
      </c>
      <c r="I60" s="3" t="s">
        <v>1370</v>
      </c>
      <c r="J60" s="13" t="s">
        <v>1493</v>
      </c>
      <c r="K60" s="14" t="s">
        <v>1494</v>
      </c>
      <c r="L60" s="18">
        <f t="shared" si="3"/>
        <v>2.5925925925925908E-2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1495</v>
      </c>
      <c r="H61" s="9" t="s">
        <v>77</v>
      </c>
      <c r="I61" s="3" t="s">
        <v>1370</v>
      </c>
      <c r="J61" s="13" t="s">
        <v>1496</v>
      </c>
      <c r="K61" s="14" t="s">
        <v>1497</v>
      </c>
      <c r="L61" s="18">
        <f t="shared" si="3"/>
        <v>3.0821759259259285E-2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1498</v>
      </c>
      <c r="H62" s="9" t="s">
        <v>77</v>
      </c>
      <c r="I62" s="3" t="s">
        <v>1370</v>
      </c>
      <c r="J62" s="13" t="s">
        <v>1499</v>
      </c>
      <c r="K62" s="14" t="s">
        <v>1500</v>
      </c>
      <c r="L62" s="18">
        <f t="shared" si="3"/>
        <v>1.693287037037039E-2</v>
      </c>
      <c r="M62">
        <f t="shared" si="4"/>
        <v>12</v>
      </c>
    </row>
    <row r="63" spans="1:13" x14ac:dyDescent="0.25">
      <c r="A63" s="11"/>
      <c r="B63" s="12"/>
      <c r="C63" s="12"/>
      <c r="D63" s="12"/>
      <c r="E63" s="12"/>
      <c r="F63" s="12"/>
      <c r="G63" s="9" t="s">
        <v>1501</v>
      </c>
      <c r="H63" s="9" t="s">
        <v>77</v>
      </c>
      <c r="I63" s="3" t="s">
        <v>1370</v>
      </c>
      <c r="J63" s="13" t="s">
        <v>1502</v>
      </c>
      <c r="K63" s="14" t="s">
        <v>1503</v>
      </c>
      <c r="L63" s="18">
        <f t="shared" si="3"/>
        <v>1.4027777777777861E-2</v>
      </c>
      <c r="M63">
        <f t="shared" si="4"/>
        <v>13</v>
      </c>
    </row>
    <row r="64" spans="1:13" x14ac:dyDescent="0.25">
      <c r="A64" s="11"/>
      <c r="B64" s="12"/>
      <c r="C64" s="12"/>
      <c r="D64" s="12"/>
      <c r="E64" s="12"/>
      <c r="F64" s="12"/>
      <c r="G64" s="9" t="s">
        <v>1504</v>
      </c>
      <c r="H64" s="9" t="s">
        <v>77</v>
      </c>
      <c r="I64" s="3" t="s">
        <v>1370</v>
      </c>
      <c r="J64" s="13" t="s">
        <v>1505</v>
      </c>
      <c r="K64" s="14" t="s">
        <v>1506</v>
      </c>
      <c r="L64" s="18">
        <f t="shared" si="3"/>
        <v>1.5787037037036988E-2</v>
      </c>
      <c r="M64">
        <f t="shared" si="4"/>
        <v>14</v>
      </c>
    </row>
    <row r="65" spans="1:13" x14ac:dyDescent="0.25">
      <c r="A65" s="11"/>
      <c r="B65" s="12"/>
      <c r="C65" s="9" t="s">
        <v>123</v>
      </c>
      <c r="D65" s="9" t="s">
        <v>124</v>
      </c>
      <c r="E65" s="9" t="s">
        <v>124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1507</v>
      </c>
      <c r="H66" s="9" t="s">
        <v>77</v>
      </c>
      <c r="I66" s="3" t="s">
        <v>1370</v>
      </c>
      <c r="J66" s="13" t="s">
        <v>1508</v>
      </c>
      <c r="K66" s="14" t="s">
        <v>1509</v>
      </c>
      <c r="L66" s="18">
        <f t="shared" si="3"/>
        <v>3.5462962962962974E-2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1510</v>
      </c>
      <c r="H67" s="9" t="s">
        <v>77</v>
      </c>
      <c r="I67" s="3" t="s">
        <v>1370</v>
      </c>
      <c r="J67" s="13" t="s">
        <v>1511</v>
      </c>
      <c r="K67" s="14" t="s">
        <v>1512</v>
      </c>
      <c r="L67" s="18">
        <f t="shared" ref="L67:L101" si="5">K67-J67</f>
        <v>3.7314814814814912E-2</v>
      </c>
      <c r="M67">
        <f t="shared" ref="M67:M101" si="6">HOUR(J67)</f>
        <v>9</v>
      </c>
    </row>
    <row r="68" spans="1:13" x14ac:dyDescent="0.25">
      <c r="A68" s="11"/>
      <c r="B68" s="12"/>
      <c r="C68" s="12"/>
      <c r="D68" s="12"/>
      <c r="E68" s="12"/>
      <c r="F68" s="12"/>
      <c r="G68" s="9" t="s">
        <v>1513</v>
      </c>
      <c r="H68" s="9" t="s">
        <v>77</v>
      </c>
      <c r="I68" s="3" t="s">
        <v>1370</v>
      </c>
      <c r="J68" s="13" t="s">
        <v>1514</v>
      </c>
      <c r="K68" s="14" t="s">
        <v>1515</v>
      </c>
      <c r="L68" s="18">
        <f t="shared" si="5"/>
        <v>2.3703703703703727E-2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1516</v>
      </c>
      <c r="H69" s="9" t="s">
        <v>77</v>
      </c>
      <c r="I69" s="3" t="s">
        <v>1370</v>
      </c>
      <c r="J69" s="13" t="s">
        <v>1517</v>
      </c>
      <c r="K69" s="14" t="s">
        <v>1518</v>
      </c>
      <c r="L69" s="18">
        <f t="shared" si="5"/>
        <v>1.4409722222222143E-2</v>
      </c>
      <c r="M69">
        <f t="shared" si="6"/>
        <v>12</v>
      </c>
    </row>
    <row r="70" spans="1:13" x14ac:dyDescent="0.25">
      <c r="A70" s="11"/>
      <c r="B70" s="12"/>
      <c r="C70" s="12"/>
      <c r="D70" s="12"/>
      <c r="E70" s="12"/>
      <c r="F70" s="12"/>
      <c r="G70" s="9" t="s">
        <v>1519</v>
      </c>
      <c r="H70" s="9" t="s">
        <v>77</v>
      </c>
      <c r="I70" s="3" t="s">
        <v>1370</v>
      </c>
      <c r="J70" s="13" t="s">
        <v>1520</v>
      </c>
      <c r="K70" s="14" t="s">
        <v>1521</v>
      </c>
      <c r="L70" s="18">
        <f t="shared" si="5"/>
        <v>2.532407407407411E-2</v>
      </c>
      <c r="M70">
        <f t="shared" si="6"/>
        <v>15</v>
      </c>
    </row>
    <row r="71" spans="1:13" x14ac:dyDescent="0.25">
      <c r="A71" s="11"/>
      <c r="B71" s="12"/>
      <c r="C71" s="9" t="s">
        <v>46</v>
      </c>
      <c r="D71" s="9" t="s">
        <v>47</v>
      </c>
      <c r="E71" s="10" t="s">
        <v>12</v>
      </c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9" t="s">
        <v>47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1522</v>
      </c>
      <c r="H73" s="9" t="s">
        <v>77</v>
      </c>
      <c r="I73" s="3" t="s">
        <v>1370</v>
      </c>
      <c r="J73" s="13" t="s">
        <v>1523</v>
      </c>
      <c r="K73" s="14" t="s">
        <v>1524</v>
      </c>
      <c r="L73" s="18">
        <f t="shared" si="5"/>
        <v>9.1782407407407368E-3</v>
      </c>
      <c r="M73">
        <f t="shared" si="6"/>
        <v>1</v>
      </c>
    </row>
    <row r="74" spans="1:13" x14ac:dyDescent="0.25">
      <c r="A74" s="11"/>
      <c r="B74" s="12"/>
      <c r="C74" s="12"/>
      <c r="D74" s="12"/>
      <c r="E74" s="12"/>
      <c r="F74" s="12"/>
      <c r="G74" s="9" t="s">
        <v>1525</v>
      </c>
      <c r="H74" s="9" t="s">
        <v>77</v>
      </c>
      <c r="I74" s="3" t="s">
        <v>1370</v>
      </c>
      <c r="J74" s="13" t="s">
        <v>1526</v>
      </c>
      <c r="K74" s="14" t="s">
        <v>1527</v>
      </c>
      <c r="L74" s="18">
        <f t="shared" si="5"/>
        <v>1.0775462962962945E-2</v>
      </c>
      <c r="M74">
        <f t="shared" si="6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1528</v>
      </c>
      <c r="H75" s="9" t="s">
        <v>77</v>
      </c>
      <c r="I75" s="3" t="s">
        <v>1370</v>
      </c>
      <c r="J75" s="13" t="s">
        <v>1529</v>
      </c>
      <c r="K75" s="14" t="s">
        <v>1530</v>
      </c>
      <c r="L75" s="18">
        <f t="shared" si="5"/>
        <v>1.5428240740740756E-2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1531</v>
      </c>
      <c r="H76" s="9" t="s">
        <v>77</v>
      </c>
      <c r="I76" s="3" t="s">
        <v>1370</v>
      </c>
      <c r="J76" s="13" t="s">
        <v>1532</v>
      </c>
      <c r="K76" s="14" t="s">
        <v>1533</v>
      </c>
      <c r="L76" s="18">
        <f t="shared" si="5"/>
        <v>2.2800925925925863E-2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9" t="s">
        <v>131</v>
      </c>
      <c r="F77" s="9" t="s">
        <v>15</v>
      </c>
      <c r="G77" s="9" t="s">
        <v>1534</v>
      </c>
      <c r="H77" s="9" t="s">
        <v>77</v>
      </c>
      <c r="I77" s="3" t="s">
        <v>1370</v>
      </c>
      <c r="J77" s="13" t="s">
        <v>1535</v>
      </c>
      <c r="K77" s="14" t="s">
        <v>1536</v>
      </c>
      <c r="L77" s="18">
        <f t="shared" si="5"/>
        <v>3.5416666666666707E-2</v>
      </c>
      <c r="M77">
        <f t="shared" si="6"/>
        <v>8</v>
      </c>
    </row>
    <row r="78" spans="1:13" x14ac:dyDescent="0.25">
      <c r="A78" s="11"/>
      <c r="B78" s="12"/>
      <c r="C78" s="9" t="s">
        <v>280</v>
      </c>
      <c r="D78" s="9" t="s">
        <v>281</v>
      </c>
      <c r="E78" s="9" t="s">
        <v>281</v>
      </c>
      <c r="F78" s="9" t="s">
        <v>15</v>
      </c>
      <c r="G78" s="9" t="s">
        <v>1537</v>
      </c>
      <c r="H78" s="9" t="s">
        <v>77</v>
      </c>
      <c r="I78" s="3" t="s">
        <v>1370</v>
      </c>
      <c r="J78" s="13" t="s">
        <v>1538</v>
      </c>
      <c r="K78" s="14" t="s">
        <v>1539</v>
      </c>
      <c r="L78" s="18">
        <f t="shared" si="5"/>
        <v>1.6585648148148169E-2</v>
      </c>
      <c r="M78">
        <f t="shared" si="6"/>
        <v>5</v>
      </c>
    </row>
    <row r="79" spans="1:13" x14ac:dyDescent="0.25">
      <c r="A79" s="11"/>
      <c r="B79" s="12"/>
      <c r="C79" s="9" t="s">
        <v>59</v>
      </c>
      <c r="D79" s="9" t="s">
        <v>60</v>
      </c>
      <c r="E79" s="9" t="s">
        <v>60</v>
      </c>
      <c r="F79" s="9" t="s">
        <v>15</v>
      </c>
      <c r="G79" s="9" t="s">
        <v>1540</v>
      </c>
      <c r="H79" s="9" t="s">
        <v>77</v>
      </c>
      <c r="I79" s="3" t="s">
        <v>1370</v>
      </c>
      <c r="J79" s="13" t="s">
        <v>1541</v>
      </c>
      <c r="K79" s="14" t="s">
        <v>1542</v>
      </c>
      <c r="L79" s="18">
        <f t="shared" si="5"/>
        <v>2.3067129629629646E-2</v>
      </c>
      <c r="M79">
        <f t="shared" si="6"/>
        <v>14</v>
      </c>
    </row>
    <row r="80" spans="1:13" x14ac:dyDescent="0.25">
      <c r="A80" s="11"/>
      <c r="B80" s="12"/>
      <c r="C80" s="9" t="s">
        <v>1319</v>
      </c>
      <c r="D80" s="9" t="s">
        <v>1320</v>
      </c>
      <c r="E80" s="9" t="s">
        <v>1320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1543</v>
      </c>
      <c r="H81" s="9" t="s">
        <v>77</v>
      </c>
      <c r="I81" s="3" t="s">
        <v>1370</v>
      </c>
      <c r="J81" s="13" t="s">
        <v>1544</v>
      </c>
      <c r="K81" s="14" t="s">
        <v>1545</v>
      </c>
      <c r="L81" s="18">
        <f t="shared" si="5"/>
        <v>1.2349537037037062E-2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1546</v>
      </c>
      <c r="H82" s="9" t="s">
        <v>77</v>
      </c>
      <c r="I82" s="3" t="s">
        <v>1370</v>
      </c>
      <c r="J82" s="13" t="s">
        <v>1547</v>
      </c>
      <c r="K82" s="14" t="s">
        <v>1548</v>
      </c>
      <c r="L82" s="18">
        <f t="shared" si="5"/>
        <v>3.126157407407415E-2</v>
      </c>
      <c r="M82">
        <f t="shared" si="6"/>
        <v>15</v>
      </c>
    </row>
    <row r="83" spans="1:13" x14ac:dyDescent="0.25">
      <c r="A83" s="11"/>
      <c r="B83" s="12"/>
      <c r="C83" s="9" t="s">
        <v>352</v>
      </c>
      <c r="D83" s="9" t="s">
        <v>353</v>
      </c>
      <c r="E83" s="9" t="s">
        <v>353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1549</v>
      </c>
      <c r="H84" s="9" t="s">
        <v>77</v>
      </c>
      <c r="I84" s="3" t="s">
        <v>1370</v>
      </c>
      <c r="J84" s="13" t="s">
        <v>1550</v>
      </c>
      <c r="K84" s="14" t="s">
        <v>1551</v>
      </c>
      <c r="L84" s="18">
        <f t="shared" si="5"/>
        <v>1.5104166666666669E-2</v>
      </c>
    </row>
    <row r="85" spans="1:13" x14ac:dyDescent="0.25">
      <c r="A85" s="11"/>
      <c r="B85" s="12"/>
      <c r="C85" s="12"/>
      <c r="D85" s="12"/>
      <c r="E85" s="12"/>
      <c r="F85" s="12"/>
      <c r="G85" s="9" t="s">
        <v>1552</v>
      </c>
      <c r="H85" s="9" t="s">
        <v>77</v>
      </c>
      <c r="I85" s="3" t="s">
        <v>1370</v>
      </c>
      <c r="J85" s="13" t="s">
        <v>1553</v>
      </c>
      <c r="K85" s="14" t="s">
        <v>1554</v>
      </c>
      <c r="L85" s="18">
        <f t="shared" si="5"/>
        <v>1.9317129629629615E-2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1555</v>
      </c>
      <c r="H86" s="9" t="s">
        <v>77</v>
      </c>
      <c r="I86" s="3" t="s">
        <v>1370</v>
      </c>
      <c r="J86" s="13" t="s">
        <v>1556</v>
      </c>
      <c r="K86" s="14" t="s">
        <v>1557</v>
      </c>
      <c r="L86" s="18">
        <f t="shared" si="5"/>
        <v>9.8842592592592315E-3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1558</v>
      </c>
      <c r="H87" s="9" t="s">
        <v>77</v>
      </c>
      <c r="I87" s="3" t="s">
        <v>1370</v>
      </c>
      <c r="J87" s="13" t="s">
        <v>1559</v>
      </c>
      <c r="K87" s="14" t="s">
        <v>1560</v>
      </c>
      <c r="L87" s="18">
        <f t="shared" si="5"/>
        <v>1.858796296296289E-2</v>
      </c>
      <c r="M87">
        <f t="shared" si="6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1561</v>
      </c>
      <c r="H88" s="9" t="s">
        <v>77</v>
      </c>
      <c r="I88" s="3" t="s">
        <v>1370</v>
      </c>
      <c r="J88" s="13" t="s">
        <v>1562</v>
      </c>
      <c r="K88" s="14" t="s">
        <v>1563</v>
      </c>
      <c r="L88" s="18">
        <f t="shared" si="5"/>
        <v>1.3576388888888902E-2</v>
      </c>
      <c r="M88">
        <f t="shared" si="6"/>
        <v>22</v>
      </c>
    </row>
    <row r="89" spans="1:13" x14ac:dyDescent="0.25">
      <c r="A89" s="11"/>
      <c r="B89" s="12"/>
      <c r="C89" s="12"/>
      <c r="D89" s="12"/>
      <c r="E89" s="12"/>
      <c r="F89" s="12"/>
      <c r="G89" s="9" t="s">
        <v>1564</v>
      </c>
      <c r="H89" s="9" t="s">
        <v>77</v>
      </c>
      <c r="I89" s="3" t="s">
        <v>1370</v>
      </c>
      <c r="J89" s="13" t="s">
        <v>1565</v>
      </c>
      <c r="K89" s="14" t="s">
        <v>1566</v>
      </c>
      <c r="L89" s="18">
        <f t="shared" si="5"/>
        <v>3.2754629629629384E-3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1567</v>
      </c>
      <c r="H90" s="9" t="s">
        <v>77</v>
      </c>
      <c r="I90" s="3" t="s">
        <v>1370</v>
      </c>
      <c r="J90" s="13" t="s">
        <v>1568</v>
      </c>
      <c r="K90" s="14" t="s">
        <v>1569</v>
      </c>
      <c r="L90" s="18">
        <f t="shared" si="5"/>
        <v>1.4456018518518521E-2</v>
      </c>
      <c r="M90">
        <f t="shared" si="6"/>
        <v>14</v>
      </c>
    </row>
    <row r="91" spans="1:13" x14ac:dyDescent="0.25">
      <c r="A91" s="3" t="s">
        <v>411</v>
      </c>
      <c r="B91" s="9" t="s">
        <v>412</v>
      </c>
      <c r="C91" s="10" t="s">
        <v>12</v>
      </c>
      <c r="D91" s="5"/>
      <c r="E91" s="5"/>
      <c r="F91" s="5"/>
      <c r="G91" s="5"/>
      <c r="H91" s="5"/>
      <c r="I91" s="6"/>
      <c r="J91" s="7"/>
      <c r="K91" s="8"/>
    </row>
    <row r="92" spans="1:13" x14ac:dyDescent="0.25">
      <c r="A92" s="11"/>
      <c r="B92" s="12"/>
      <c r="C92" s="9" t="s">
        <v>413</v>
      </c>
      <c r="D92" s="9" t="s">
        <v>414</v>
      </c>
      <c r="E92" s="9" t="s">
        <v>414</v>
      </c>
      <c r="F92" s="9" t="s">
        <v>415</v>
      </c>
      <c r="G92" s="9" t="s">
        <v>1570</v>
      </c>
      <c r="H92" s="9" t="s">
        <v>77</v>
      </c>
      <c r="I92" s="3" t="s">
        <v>1370</v>
      </c>
      <c r="J92" s="13" t="s">
        <v>1571</v>
      </c>
      <c r="K92" s="14" t="s">
        <v>1572</v>
      </c>
      <c r="L92" s="18">
        <f t="shared" si="5"/>
        <v>2.1909722222222205E-2</v>
      </c>
      <c r="M92">
        <f t="shared" si="6"/>
        <v>11</v>
      </c>
    </row>
    <row r="93" spans="1:13" x14ac:dyDescent="0.25">
      <c r="A93" s="11"/>
      <c r="B93" s="12"/>
      <c r="C93" s="9" t="s">
        <v>1573</v>
      </c>
      <c r="D93" s="9" t="s">
        <v>1574</v>
      </c>
      <c r="E93" s="9" t="s">
        <v>1574</v>
      </c>
      <c r="F93" s="9" t="s">
        <v>415</v>
      </c>
      <c r="G93" s="9" t="s">
        <v>1575</v>
      </c>
      <c r="H93" s="9" t="s">
        <v>77</v>
      </c>
      <c r="I93" s="3" t="s">
        <v>1370</v>
      </c>
      <c r="J93" s="13" t="s">
        <v>1576</v>
      </c>
      <c r="K93" s="14" t="s">
        <v>1577</v>
      </c>
      <c r="L93" s="18">
        <f t="shared" si="5"/>
        <v>2.7511574074074063E-2</v>
      </c>
      <c r="M93">
        <f t="shared" si="6"/>
        <v>9</v>
      </c>
    </row>
    <row r="94" spans="1:13" x14ac:dyDescent="0.25">
      <c r="A94" s="3" t="s">
        <v>419</v>
      </c>
      <c r="B94" s="9" t="s">
        <v>420</v>
      </c>
      <c r="C94" s="10" t="s">
        <v>12</v>
      </c>
      <c r="D94" s="5"/>
      <c r="E94" s="5"/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9" t="s">
        <v>1336</v>
      </c>
      <c r="D95" s="9" t="s">
        <v>1337</v>
      </c>
      <c r="E95" s="9" t="s">
        <v>1348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1578</v>
      </c>
      <c r="H96" s="9" t="s">
        <v>77</v>
      </c>
      <c r="I96" s="3" t="s">
        <v>1370</v>
      </c>
      <c r="J96" s="13" t="s">
        <v>1579</v>
      </c>
      <c r="K96" s="14" t="s">
        <v>1580</v>
      </c>
      <c r="L96" s="18">
        <f t="shared" si="5"/>
        <v>2.163194444444444E-2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1581</v>
      </c>
      <c r="H97" s="9" t="s">
        <v>77</v>
      </c>
      <c r="I97" s="3" t="s">
        <v>1370</v>
      </c>
      <c r="J97" s="13" t="s">
        <v>1582</v>
      </c>
      <c r="K97" s="14" t="s">
        <v>1583</v>
      </c>
      <c r="L97" s="18">
        <f t="shared" si="5"/>
        <v>3.60300925925926E-2</v>
      </c>
      <c r="M97">
        <f t="shared" si="6"/>
        <v>15</v>
      </c>
    </row>
    <row r="98" spans="1:13" x14ac:dyDescent="0.25">
      <c r="A98" s="11"/>
      <c r="B98" s="12"/>
      <c r="C98" s="9" t="s">
        <v>421</v>
      </c>
      <c r="D98" s="9" t="s">
        <v>422</v>
      </c>
      <c r="E98" s="9" t="s">
        <v>422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1584</v>
      </c>
      <c r="H99" s="9" t="s">
        <v>77</v>
      </c>
      <c r="I99" s="3" t="s">
        <v>1370</v>
      </c>
      <c r="J99" s="13" t="s">
        <v>1585</v>
      </c>
      <c r="K99" s="14" t="s">
        <v>1586</v>
      </c>
      <c r="L99" s="18">
        <f t="shared" si="5"/>
        <v>1.6192129629629626E-2</v>
      </c>
      <c r="M99">
        <f t="shared" si="6"/>
        <v>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1587</v>
      </c>
      <c r="H100" s="9" t="s">
        <v>77</v>
      </c>
      <c r="I100" s="3" t="s">
        <v>1370</v>
      </c>
      <c r="J100" s="13" t="s">
        <v>1588</v>
      </c>
      <c r="K100" s="14" t="s">
        <v>1589</v>
      </c>
      <c r="L100" s="18">
        <f t="shared" si="5"/>
        <v>2.2361111111111109E-2</v>
      </c>
      <c r="M100">
        <f t="shared" si="6"/>
        <v>10</v>
      </c>
    </row>
    <row r="101" spans="1:13" x14ac:dyDescent="0.25">
      <c r="A101" s="3" t="s">
        <v>432</v>
      </c>
      <c r="B101" s="3" t="s">
        <v>433</v>
      </c>
      <c r="C101" s="3" t="s">
        <v>1336</v>
      </c>
      <c r="D101" s="3" t="s">
        <v>1337</v>
      </c>
      <c r="E101" s="3" t="s">
        <v>1348</v>
      </c>
      <c r="F101" s="3" t="s">
        <v>15</v>
      </c>
      <c r="G101" s="3" t="s">
        <v>1590</v>
      </c>
      <c r="H101" s="3" t="s">
        <v>17</v>
      </c>
      <c r="I101" s="3" t="s">
        <v>1370</v>
      </c>
      <c r="J101" s="15" t="s">
        <v>1591</v>
      </c>
      <c r="K101" s="16" t="s">
        <v>1592</v>
      </c>
      <c r="L101" s="18">
        <f t="shared" si="5"/>
        <v>3.5034722222222259E-2</v>
      </c>
      <c r="M101">
        <f t="shared" si="6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5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8.425781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0.625</v>
      </c>
      <c r="R2" s="19">
        <v>0</v>
      </c>
      <c r="S2" s="18">
        <f>AVERAGEIF($R$2:$R$25, "&lt;&gt; 0")</f>
        <v>1.68034122085048E-2</v>
      </c>
    </row>
    <row r="3" spans="1:19" x14ac:dyDescent="0.25">
      <c r="A3" s="3" t="s">
        <v>72</v>
      </c>
      <c r="B3" s="9" t="s">
        <v>73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0.625</v>
      </c>
      <c r="R3" s="19">
        <f t="shared" ref="R3:R24" si="1">AVERAGEIF(M:M,O3,L:L)</f>
        <v>1.8703703703703702E-2</v>
      </c>
      <c r="S3" s="18">
        <f t="shared" ref="S3:S25" si="2">AVERAGEIF($R$2:$R$25, "&lt;&gt; 0")</f>
        <v>1.68034122085048E-2</v>
      </c>
    </row>
    <row r="4" spans="1:19" x14ac:dyDescent="0.25">
      <c r="A4" s="11"/>
      <c r="B4" s="12"/>
      <c r="C4" s="9" t="s">
        <v>74</v>
      </c>
      <c r="D4" s="9" t="s">
        <v>75</v>
      </c>
      <c r="E4" s="9" t="s">
        <v>98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0.625</v>
      </c>
      <c r="R4" s="19">
        <f t="shared" si="1"/>
        <v>1.4583333333333351E-2</v>
      </c>
      <c r="S4" s="18">
        <f t="shared" si="2"/>
        <v>1.68034122085048E-2</v>
      </c>
    </row>
    <row r="5" spans="1:19" x14ac:dyDescent="0.25">
      <c r="A5" s="11"/>
      <c r="B5" s="12"/>
      <c r="C5" s="12"/>
      <c r="D5" s="12"/>
      <c r="E5" s="12"/>
      <c r="F5" s="12"/>
      <c r="G5" s="9" t="s">
        <v>1593</v>
      </c>
      <c r="H5" s="9" t="s">
        <v>100</v>
      </c>
      <c r="I5" s="3" t="s">
        <v>1594</v>
      </c>
      <c r="J5" s="13" t="s">
        <v>1595</v>
      </c>
      <c r="K5" s="14" t="s">
        <v>1596</v>
      </c>
      <c r="L5" s="18">
        <f t="shared" ref="L5:L22" si="3">K5-J5</f>
        <v>7.3032407407408462E-3</v>
      </c>
      <c r="M5">
        <f t="shared" ref="M5:M22" si="4">HOUR(J5)</f>
        <v>18</v>
      </c>
      <c r="O5">
        <v>3</v>
      </c>
      <c r="P5">
        <f>COUNTIF(M:M,"3")</f>
        <v>0</v>
      </c>
      <c r="Q5">
        <f t="shared" si="0"/>
        <v>0.625</v>
      </c>
      <c r="R5" s="19">
        <v>0</v>
      </c>
      <c r="S5" s="18">
        <f t="shared" si="2"/>
        <v>1.68034122085048E-2</v>
      </c>
    </row>
    <row r="6" spans="1:19" x14ac:dyDescent="0.25">
      <c r="A6" s="11"/>
      <c r="B6" s="12"/>
      <c r="C6" s="12"/>
      <c r="D6" s="12"/>
      <c r="E6" s="12"/>
      <c r="F6" s="12"/>
      <c r="G6" s="9" t="s">
        <v>1597</v>
      </c>
      <c r="H6" s="9" t="s">
        <v>100</v>
      </c>
      <c r="I6" s="3" t="s">
        <v>1594</v>
      </c>
      <c r="J6" s="13" t="s">
        <v>1598</v>
      </c>
      <c r="K6" s="14" t="s">
        <v>1599</v>
      </c>
      <c r="L6" s="18">
        <f t="shared" si="3"/>
        <v>1.8703703703703702E-2</v>
      </c>
      <c r="M6">
        <f t="shared" si="4"/>
        <v>1</v>
      </c>
      <c r="O6">
        <v>4</v>
      </c>
      <c r="P6">
        <f>COUNTIF(M:M,"4")</f>
        <v>0</v>
      </c>
      <c r="Q6">
        <f t="shared" si="0"/>
        <v>0.625</v>
      </c>
      <c r="R6" s="19">
        <v>0</v>
      </c>
      <c r="S6" s="18">
        <f t="shared" si="2"/>
        <v>1.68034122085048E-2</v>
      </c>
    </row>
    <row r="7" spans="1:19" x14ac:dyDescent="0.25">
      <c r="A7" s="11"/>
      <c r="B7" s="12"/>
      <c r="C7" s="12"/>
      <c r="D7" s="12"/>
      <c r="E7" s="12"/>
      <c r="F7" s="12"/>
      <c r="G7" s="9" t="s">
        <v>1600</v>
      </c>
      <c r="H7" s="9" t="s">
        <v>100</v>
      </c>
      <c r="I7" s="3" t="s">
        <v>1594</v>
      </c>
      <c r="J7" s="13" t="s">
        <v>1601</v>
      </c>
      <c r="K7" s="14" t="s">
        <v>1602</v>
      </c>
      <c r="L7" s="18">
        <f t="shared" si="3"/>
        <v>1.9062499999999982E-2</v>
      </c>
      <c r="M7">
        <f t="shared" si="4"/>
        <v>6</v>
      </c>
      <c r="O7">
        <v>5</v>
      </c>
      <c r="P7">
        <f>COUNTIF(M:M,"5")</f>
        <v>0</v>
      </c>
      <c r="Q7">
        <f t="shared" si="0"/>
        <v>0.625</v>
      </c>
      <c r="R7" s="19">
        <v>0</v>
      </c>
      <c r="S7" s="18">
        <f t="shared" si="2"/>
        <v>1.68034122085048E-2</v>
      </c>
    </row>
    <row r="8" spans="1:19" x14ac:dyDescent="0.25">
      <c r="A8" s="11"/>
      <c r="B8" s="12"/>
      <c r="C8" s="12"/>
      <c r="D8" s="12"/>
      <c r="E8" s="12"/>
      <c r="F8" s="12"/>
      <c r="G8" s="9" t="s">
        <v>1603</v>
      </c>
      <c r="H8" s="9" t="s">
        <v>100</v>
      </c>
      <c r="I8" s="3" t="s">
        <v>1594</v>
      </c>
      <c r="J8" s="13" t="s">
        <v>1604</v>
      </c>
      <c r="K8" s="14" t="s">
        <v>1605</v>
      </c>
      <c r="L8" s="18">
        <f t="shared" si="3"/>
        <v>1.9432870370370336E-2</v>
      </c>
      <c r="M8">
        <f t="shared" si="4"/>
        <v>6</v>
      </c>
      <c r="O8">
        <v>6</v>
      </c>
      <c r="P8">
        <f>COUNTIF(M:M,"6")</f>
        <v>2</v>
      </c>
      <c r="Q8">
        <f t="shared" si="0"/>
        <v>0.625</v>
      </c>
      <c r="R8" s="19">
        <f t="shared" si="1"/>
        <v>1.9247685185185159E-2</v>
      </c>
      <c r="S8" s="18">
        <f t="shared" si="2"/>
        <v>1.68034122085048E-2</v>
      </c>
    </row>
    <row r="9" spans="1:19" x14ac:dyDescent="0.25">
      <c r="A9" s="11"/>
      <c r="B9" s="12"/>
      <c r="C9" s="12"/>
      <c r="D9" s="12"/>
      <c r="E9" s="12"/>
      <c r="F9" s="12"/>
      <c r="G9" s="9" t="s">
        <v>1606</v>
      </c>
      <c r="H9" s="9" t="s">
        <v>100</v>
      </c>
      <c r="I9" s="3" t="s">
        <v>1594</v>
      </c>
      <c r="J9" s="13" t="s">
        <v>1607</v>
      </c>
      <c r="K9" s="14" t="s">
        <v>1608</v>
      </c>
      <c r="L9" s="18">
        <f t="shared" si="3"/>
        <v>2.2465277777777737E-2</v>
      </c>
      <c r="M9">
        <f t="shared" si="4"/>
        <v>9</v>
      </c>
      <c r="O9">
        <v>7</v>
      </c>
      <c r="P9">
        <f>COUNTIF(M:M,"7")</f>
        <v>0</v>
      </c>
      <c r="Q9">
        <f t="shared" si="0"/>
        <v>0.625</v>
      </c>
      <c r="R9" s="19">
        <v>0</v>
      </c>
      <c r="S9" s="18">
        <f t="shared" si="2"/>
        <v>1.68034122085048E-2</v>
      </c>
    </row>
    <row r="10" spans="1:19" x14ac:dyDescent="0.25">
      <c r="A10" s="11"/>
      <c r="B10" s="12"/>
      <c r="C10" s="9" t="s">
        <v>123</v>
      </c>
      <c r="D10" s="9" t="s">
        <v>124</v>
      </c>
      <c r="E10" s="9" t="s">
        <v>124</v>
      </c>
      <c r="F10" s="9" t="s">
        <v>15</v>
      </c>
      <c r="G10" s="9" t="s">
        <v>1609</v>
      </c>
      <c r="H10" s="9" t="s">
        <v>77</v>
      </c>
      <c r="I10" s="3" t="s">
        <v>1594</v>
      </c>
      <c r="J10" s="13" t="s">
        <v>1610</v>
      </c>
      <c r="K10" s="14" t="s">
        <v>1611</v>
      </c>
      <c r="L10" s="18">
        <f t="shared" si="3"/>
        <v>1.1319444444444493E-2</v>
      </c>
      <c r="M10">
        <f t="shared" si="4"/>
        <v>11</v>
      </c>
      <c r="O10">
        <v>8</v>
      </c>
      <c r="P10">
        <f>COUNTIF(M:M,"8")</f>
        <v>1</v>
      </c>
      <c r="Q10">
        <f t="shared" si="0"/>
        <v>0.625</v>
      </c>
      <c r="R10" s="19">
        <f t="shared" si="1"/>
        <v>1.3842592592592629E-2</v>
      </c>
      <c r="S10" s="18">
        <f t="shared" si="2"/>
        <v>1.68034122085048E-2</v>
      </c>
    </row>
    <row r="11" spans="1:19" x14ac:dyDescent="0.25">
      <c r="A11" s="3" t="s">
        <v>149</v>
      </c>
      <c r="B11" s="9" t="s">
        <v>150</v>
      </c>
      <c r="C11" s="9" t="s">
        <v>352</v>
      </c>
      <c r="D11" s="9" t="s">
        <v>353</v>
      </c>
      <c r="E11" s="9" t="s">
        <v>353</v>
      </c>
      <c r="F11" s="9" t="s">
        <v>15</v>
      </c>
      <c r="G11" s="9" t="s">
        <v>1612</v>
      </c>
      <c r="H11" s="9" t="s">
        <v>77</v>
      </c>
      <c r="I11" s="3" t="s">
        <v>1594</v>
      </c>
      <c r="J11" s="13" t="s">
        <v>1613</v>
      </c>
      <c r="K11" s="14" t="s">
        <v>1614</v>
      </c>
      <c r="L11" s="18">
        <f t="shared" si="3"/>
        <v>1.4583333333333351E-2</v>
      </c>
      <c r="M11">
        <f t="shared" si="4"/>
        <v>2</v>
      </c>
      <c r="O11">
        <v>9</v>
      </c>
      <c r="P11">
        <f>COUNTIF(M:M,"9")</f>
        <v>2</v>
      </c>
      <c r="Q11">
        <f t="shared" si="0"/>
        <v>0.625</v>
      </c>
      <c r="R11" s="19">
        <f t="shared" si="1"/>
        <v>1.8900462962962938E-2</v>
      </c>
      <c r="S11" s="18">
        <f t="shared" si="2"/>
        <v>1.68034122085048E-2</v>
      </c>
    </row>
    <row r="12" spans="1:19" x14ac:dyDescent="0.25">
      <c r="A12" s="3" t="s">
        <v>411</v>
      </c>
      <c r="B12" s="9" t="s">
        <v>412</v>
      </c>
      <c r="C12" s="9" t="s">
        <v>1615</v>
      </c>
      <c r="D12" s="9" t="s">
        <v>1616</v>
      </c>
      <c r="E12" s="9" t="s">
        <v>1616</v>
      </c>
      <c r="F12" s="9" t="s">
        <v>415</v>
      </c>
      <c r="G12" s="9" t="s">
        <v>1617</v>
      </c>
      <c r="H12" s="9" t="s">
        <v>77</v>
      </c>
      <c r="I12" s="3" t="s">
        <v>1594</v>
      </c>
      <c r="J12" s="13" t="s">
        <v>1618</v>
      </c>
      <c r="K12" s="14" t="s">
        <v>1619</v>
      </c>
      <c r="L12" s="18">
        <f t="shared" si="3"/>
        <v>1.591435185185186E-2</v>
      </c>
      <c r="M12">
        <f t="shared" si="4"/>
        <v>10</v>
      </c>
      <c r="O12">
        <v>10</v>
      </c>
      <c r="P12">
        <f>COUNTIF(M:M,"10")</f>
        <v>1</v>
      </c>
      <c r="Q12">
        <f t="shared" si="0"/>
        <v>0.625</v>
      </c>
      <c r="R12" s="19">
        <f t="shared" si="1"/>
        <v>1.591435185185186E-2</v>
      </c>
      <c r="S12" s="18">
        <f t="shared" si="2"/>
        <v>1.68034122085048E-2</v>
      </c>
    </row>
    <row r="13" spans="1:19" x14ac:dyDescent="0.25">
      <c r="A13" s="3" t="s">
        <v>419</v>
      </c>
      <c r="B13" s="9" t="s">
        <v>420</v>
      </c>
      <c r="C13" s="9" t="s">
        <v>1336</v>
      </c>
      <c r="D13" s="9" t="s">
        <v>1337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0.625</v>
      </c>
      <c r="R13" s="19">
        <f t="shared" si="1"/>
        <v>1.4834104938271605E-2</v>
      </c>
      <c r="S13" s="18">
        <f t="shared" si="2"/>
        <v>1.68034122085048E-2</v>
      </c>
    </row>
    <row r="14" spans="1:19" x14ac:dyDescent="0.25">
      <c r="A14" s="11"/>
      <c r="B14" s="12"/>
      <c r="C14" s="12"/>
      <c r="D14" s="12"/>
      <c r="E14" s="9" t="s">
        <v>1338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0</v>
      </c>
      <c r="Q14">
        <f t="shared" si="0"/>
        <v>0.625</v>
      </c>
      <c r="R14" s="19">
        <v>0</v>
      </c>
      <c r="S14" s="18">
        <f t="shared" si="2"/>
        <v>1.68034122085048E-2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1620</v>
      </c>
      <c r="H15" s="9" t="s">
        <v>77</v>
      </c>
      <c r="I15" s="3" t="s">
        <v>1594</v>
      </c>
      <c r="J15" s="13" t="s">
        <v>1621</v>
      </c>
      <c r="K15" s="14" t="s">
        <v>1622</v>
      </c>
      <c r="L15" s="18">
        <f t="shared" si="3"/>
        <v>9.9305555555555536E-3</v>
      </c>
      <c r="M15">
        <f t="shared" si="4"/>
        <v>18</v>
      </c>
      <c r="O15">
        <v>13</v>
      </c>
      <c r="P15">
        <f>COUNTIF(M:M,"13")</f>
        <v>0</v>
      </c>
      <c r="Q15">
        <f t="shared" si="0"/>
        <v>0.625</v>
      </c>
      <c r="R15" s="19">
        <v>0</v>
      </c>
      <c r="S15" s="18">
        <f t="shared" si="2"/>
        <v>1.68034122085048E-2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1623</v>
      </c>
      <c r="H16" s="9" t="s">
        <v>77</v>
      </c>
      <c r="I16" s="3" t="s">
        <v>1594</v>
      </c>
      <c r="J16" s="13" t="s">
        <v>1624</v>
      </c>
      <c r="K16" s="14" t="s">
        <v>1625</v>
      </c>
      <c r="L16" s="18">
        <f t="shared" si="3"/>
        <v>1.533564814814814E-2</v>
      </c>
      <c r="M16">
        <f t="shared" si="4"/>
        <v>9</v>
      </c>
      <c r="O16">
        <v>14</v>
      </c>
      <c r="P16">
        <f>COUNTIF(M:M,"14")</f>
        <v>0</v>
      </c>
      <c r="Q16">
        <f t="shared" si="0"/>
        <v>0.625</v>
      </c>
      <c r="R16" s="19">
        <v>0</v>
      </c>
      <c r="S16" s="18">
        <f t="shared" si="2"/>
        <v>1.68034122085048E-2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1626</v>
      </c>
      <c r="H17" s="9" t="s">
        <v>77</v>
      </c>
      <c r="I17" s="3" t="s">
        <v>1594</v>
      </c>
      <c r="J17" s="13" t="s">
        <v>1627</v>
      </c>
      <c r="K17" s="14" t="s">
        <v>1628</v>
      </c>
      <c r="L17" s="18">
        <f t="shared" si="3"/>
        <v>1.2847222222222177E-2</v>
      </c>
      <c r="M17">
        <f t="shared" si="4"/>
        <v>11</v>
      </c>
      <c r="O17">
        <v>15</v>
      </c>
      <c r="P17">
        <f>COUNTIF(M:M,"15")</f>
        <v>0</v>
      </c>
      <c r="Q17">
        <f t="shared" si="0"/>
        <v>0.625</v>
      </c>
      <c r="R17" s="19">
        <v>0</v>
      </c>
      <c r="S17" s="18">
        <f t="shared" si="2"/>
        <v>1.68034122085048E-2</v>
      </c>
    </row>
    <row r="18" spans="1:19" x14ac:dyDescent="0.25">
      <c r="A18" s="11"/>
      <c r="B18" s="12"/>
      <c r="C18" s="12"/>
      <c r="D18" s="12"/>
      <c r="E18" s="9" t="s">
        <v>1348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0.625</v>
      </c>
      <c r="R18" s="19">
        <v>0</v>
      </c>
      <c r="S18" s="18">
        <f t="shared" si="2"/>
        <v>1.68034122085048E-2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1629</v>
      </c>
      <c r="H19" s="9" t="s">
        <v>77</v>
      </c>
      <c r="I19" s="3" t="s">
        <v>1594</v>
      </c>
      <c r="J19" s="13" t="s">
        <v>1630</v>
      </c>
      <c r="K19" s="14" t="s">
        <v>1631</v>
      </c>
      <c r="L19" s="18">
        <f t="shared" si="3"/>
        <v>3.4837962962962488E-3</v>
      </c>
      <c r="M19">
        <f t="shared" si="4"/>
        <v>18</v>
      </c>
      <c r="O19">
        <v>17</v>
      </c>
      <c r="P19">
        <f>COUNTIF(M:M,"17")</f>
        <v>0</v>
      </c>
      <c r="Q19">
        <f t="shared" si="0"/>
        <v>0.625</v>
      </c>
      <c r="R19" s="19">
        <v>0</v>
      </c>
      <c r="S19" s="18">
        <f t="shared" si="2"/>
        <v>1.68034122085048E-2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1632</v>
      </c>
      <c r="H20" s="9" t="s">
        <v>77</v>
      </c>
      <c r="I20" s="3" t="s">
        <v>1594</v>
      </c>
      <c r="J20" s="13" t="s">
        <v>1633</v>
      </c>
      <c r="K20" s="14" t="s">
        <v>1634</v>
      </c>
      <c r="L20" s="18">
        <f t="shared" si="3"/>
        <v>1.3842592592592629E-2</v>
      </c>
      <c r="M20">
        <f t="shared" si="4"/>
        <v>8</v>
      </c>
      <c r="O20">
        <v>18</v>
      </c>
      <c r="P20">
        <f>COUNTIF(M:M,"18")</f>
        <v>3</v>
      </c>
      <c r="Q20">
        <f t="shared" si="0"/>
        <v>0.625</v>
      </c>
      <c r="R20" s="19">
        <f t="shared" si="1"/>
        <v>6.9058641975308825E-3</v>
      </c>
      <c r="S20" s="18">
        <f t="shared" si="2"/>
        <v>1.68034122085048E-2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1635</v>
      </c>
      <c r="H21" s="9" t="s">
        <v>77</v>
      </c>
      <c r="I21" s="3" t="s">
        <v>1594</v>
      </c>
      <c r="J21" s="13" t="s">
        <v>1636</v>
      </c>
      <c r="K21" s="14" t="s">
        <v>1637</v>
      </c>
      <c r="L21" s="18">
        <f t="shared" si="3"/>
        <v>2.0335648148148144E-2</v>
      </c>
      <c r="M21">
        <f t="shared" si="4"/>
        <v>11</v>
      </c>
      <c r="O21">
        <v>19</v>
      </c>
      <c r="P21">
        <f>COUNTIF(M:M,"19")</f>
        <v>0</v>
      </c>
      <c r="Q21">
        <f t="shared" si="0"/>
        <v>0.625</v>
      </c>
      <c r="R21" s="19">
        <v>0</v>
      </c>
      <c r="S21" s="18">
        <f t="shared" si="2"/>
        <v>1.68034122085048E-2</v>
      </c>
    </row>
    <row r="22" spans="1:19" x14ac:dyDescent="0.25">
      <c r="A22" s="11"/>
      <c r="B22" s="11"/>
      <c r="C22" s="11"/>
      <c r="D22" s="11"/>
      <c r="E22" s="11"/>
      <c r="F22" s="11"/>
      <c r="G22" s="3" t="s">
        <v>1638</v>
      </c>
      <c r="H22" s="3" t="s">
        <v>77</v>
      </c>
      <c r="I22" s="3" t="s">
        <v>1594</v>
      </c>
      <c r="J22" s="15" t="s">
        <v>1639</v>
      </c>
      <c r="K22" s="16" t="s">
        <v>1640</v>
      </c>
      <c r="L22" s="18">
        <f t="shared" si="3"/>
        <v>2.8298611111111094E-2</v>
      </c>
      <c r="M22">
        <f t="shared" si="4"/>
        <v>22</v>
      </c>
      <c r="O22">
        <v>20</v>
      </c>
      <c r="P22">
        <f>COUNTIF(M:M,"20")</f>
        <v>0</v>
      </c>
      <c r="Q22">
        <f t="shared" si="0"/>
        <v>0.625</v>
      </c>
      <c r="R22" s="19">
        <v>0</v>
      </c>
      <c r="S22" s="18">
        <f t="shared" si="2"/>
        <v>1.68034122085048E-2</v>
      </c>
    </row>
    <row r="23" spans="1:19" x14ac:dyDescent="0.25">
      <c r="O23">
        <v>21</v>
      </c>
      <c r="P23">
        <f>COUNTIF(M:M,"21")</f>
        <v>0</v>
      </c>
      <c r="Q23">
        <f t="shared" si="0"/>
        <v>0.625</v>
      </c>
      <c r="R23" s="19">
        <v>0</v>
      </c>
      <c r="S23" s="18">
        <f t="shared" si="2"/>
        <v>1.68034122085048E-2</v>
      </c>
    </row>
    <row r="24" spans="1:19" x14ac:dyDescent="0.25">
      <c r="O24">
        <v>22</v>
      </c>
      <c r="P24">
        <f>COUNTIF(M:M,"22")</f>
        <v>1</v>
      </c>
      <c r="Q24">
        <f t="shared" si="0"/>
        <v>0.625</v>
      </c>
      <c r="R24" s="19">
        <f t="shared" si="1"/>
        <v>2.8298611111111094E-2</v>
      </c>
      <c r="S24" s="18">
        <f t="shared" si="2"/>
        <v>1.68034122085048E-2</v>
      </c>
    </row>
    <row r="25" spans="1:19" x14ac:dyDescent="0.25">
      <c r="O25">
        <v>23</v>
      </c>
      <c r="P25">
        <f>COUNTIF(M:M,"23")</f>
        <v>0</v>
      </c>
      <c r="Q25">
        <f t="shared" si="0"/>
        <v>0.625</v>
      </c>
      <c r="R25" s="19">
        <v>0</v>
      </c>
      <c r="S25" s="18">
        <f t="shared" si="2"/>
        <v>1.68034122085048E-2</v>
      </c>
    </row>
    <row r="27" spans="1:19" x14ac:dyDescent="0.25">
      <c r="O27" t="s">
        <v>1677</v>
      </c>
      <c r="P27">
        <f>SUM(P2:P25)</f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1" zoomScaleNormal="100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8.425781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1362</v>
      </c>
      <c r="M1" t="s">
        <v>1359</v>
      </c>
      <c r="O1" t="s">
        <v>1360</v>
      </c>
      <c r="P1" t="s">
        <v>1361</v>
      </c>
      <c r="Q1" t="s">
        <v>1364</v>
      </c>
      <c r="R1" t="s">
        <v>1363</v>
      </c>
      <c r="S1" t="s">
        <v>1365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0.375</v>
      </c>
      <c r="R2" s="19">
        <v>0</v>
      </c>
      <c r="S2" s="18">
        <f>AVERAGEIF($R$2:$R$25, "&lt;&gt; 0")</f>
        <v>1.5306712962962975E-2</v>
      </c>
    </row>
    <row r="3" spans="1:19" x14ac:dyDescent="0.25">
      <c r="A3" s="3" t="s">
        <v>369</v>
      </c>
      <c r="B3" s="9" t="s">
        <v>370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0.375</v>
      </c>
      <c r="R3" s="19">
        <v>0</v>
      </c>
      <c r="S3" s="18">
        <f t="shared" ref="S3:S25" si="1">AVERAGEIF($R$2:$R$25, "&lt;&gt; 0")</f>
        <v>1.5306712962962975E-2</v>
      </c>
    </row>
    <row r="4" spans="1:19" x14ac:dyDescent="0.25">
      <c r="A4" s="11"/>
      <c r="B4" s="12"/>
      <c r="C4" s="9" t="s">
        <v>302</v>
      </c>
      <c r="D4" s="9" t="s">
        <v>303</v>
      </c>
      <c r="E4" s="9" t="s">
        <v>303</v>
      </c>
      <c r="F4" s="9" t="s">
        <v>15</v>
      </c>
      <c r="G4" s="9" t="s">
        <v>1641</v>
      </c>
      <c r="H4" s="9" t="s">
        <v>17</v>
      </c>
      <c r="I4" s="3" t="s">
        <v>1642</v>
      </c>
      <c r="J4" s="13" t="s">
        <v>1643</v>
      </c>
      <c r="K4" s="14" t="s">
        <v>1644</v>
      </c>
      <c r="L4" s="18">
        <f t="shared" ref="L4:L15" si="2">K4-J4</f>
        <v>1.606481481481481E-2</v>
      </c>
      <c r="M4">
        <f t="shared" ref="M4:M15" si="3">HOUR(J4)</f>
        <v>10</v>
      </c>
      <c r="O4">
        <v>2</v>
      </c>
      <c r="P4">
        <f>COUNTIF(M:M,"2")</f>
        <v>0</v>
      </c>
      <c r="Q4">
        <f t="shared" si="0"/>
        <v>0.375</v>
      </c>
      <c r="R4" s="19">
        <v>0</v>
      </c>
      <c r="S4" s="18">
        <f t="shared" si="1"/>
        <v>1.5306712962962975E-2</v>
      </c>
    </row>
    <row r="5" spans="1:19" x14ac:dyDescent="0.25">
      <c r="A5" s="11"/>
      <c r="B5" s="12"/>
      <c r="C5" s="9" t="s">
        <v>1012</v>
      </c>
      <c r="D5" s="9" t="s">
        <v>1013</v>
      </c>
      <c r="E5" s="9" t="s">
        <v>1013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0"/>
        <v>0.375</v>
      </c>
      <c r="R5" s="19">
        <v>0</v>
      </c>
      <c r="S5" s="18">
        <f t="shared" si="1"/>
        <v>1.5306712962962975E-2</v>
      </c>
    </row>
    <row r="6" spans="1:19" x14ac:dyDescent="0.25">
      <c r="A6" s="11"/>
      <c r="B6" s="12"/>
      <c r="C6" s="12"/>
      <c r="D6" s="12"/>
      <c r="E6" s="12"/>
      <c r="F6" s="12"/>
      <c r="G6" s="9" t="s">
        <v>1645</v>
      </c>
      <c r="H6" s="9" t="s">
        <v>17</v>
      </c>
      <c r="I6" s="3" t="s">
        <v>1642</v>
      </c>
      <c r="J6" s="13" t="s">
        <v>1646</v>
      </c>
      <c r="K6" s="14" t="s">
        <v>1647</v>
      </c>
      <c r="L6" s="18">
        <f t="shared" si="2"/>
        <v>1.4270833333333344E-2</v>
      </c>
      <c r="M6">
        <f t="shared" si="3"/>
        <v>6</v>
      </c>
      <c r="O6">
        <v>4</v>
      </c>
      <c r="P6">
        <f>COUNTIF(M:M,"4")</f>
        <v>0</v>
      </c>
      <c r="Q6">
        <f t="shared" si="0"/>
        <v>0.375</v>
      </c>
      <c r="R6" s="19">
        <v>0</v>
      </c>
      <c r="S6" s="18">
        <f t="shared" si="1"/>
        <v>1.5306712962962975E-2</v>
      </c>
    </row>
    <row r="7" spans="1:19" x14ac:dyDescent="0.25">
      <c r="A7" s="11"/>
      <c r="B7" s="12"/>
      <c r="C7" s="12"/>
      <c r="D7" s="12"/>
      <c r="E7" s="12"/>
      <c r="F7" s="12"/>
      <c r="G7" s="9" t="s">
        <v>1648</v>
      </c>
      <c r="H7" s="9" t="s">
        <v>17</v>
      </c>
      <c r="I7" s="3" t="s">
        <v>1642</v>
      </c>
      <c r="J7" s="13" t="s">
        <v>1649</v>
      </c>
      <c r="K7" s="14" t="s">
        <v>1650</v>
      </c>
      <c r="L7" s="18">
        <f t="shared" si="2"/>
        <v>1.4386574074074066E-2</v>
      </c>
      <c r="M7">
        <f t="shared" si="3"/>
        <v>12</v>
      </c>
      <c r="O7">
        <v>5</v>
      </c>
      <c r="P7">
        <f>COUNTIF(M:M,"5")</f>
        <v>0</v>
      </c>
      <c r="Q7">
        <f t="shared" si="0"/>
        <v>0.375</v>
      </c>
      <c r="R7" s="19">
        <v>0</v>
      </c>
      <c r="S7" s="18">
        <f t="shared" si="1"/>
        <v>1.5306712962962975E-2</v>
      </c>
    </row>
    <row r="8" spans="1:19" x14ac:dyDescent="0.25">
      <c r="A8" s="3" t="s">
        <v>72</v>
      </c>
      <c r="B8" s="9" t="s">
        <v>73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1</v>
      </c>
      <c r="Q8">
        <f t="shared" si="0"/>
        <v>0.375</v>
      </c>
      <c r="R8" s="19">
        <f t="shared" ref="R8:R24" si="4">AVERAGEIF(M:M,O8,L:L)</f>
        <v>1.4270833333333344E-2</v>
      </c>
      <c r="S8" s="18">
        <f t="shared" si="1"/>
        <v>1.5306712962962975E-2</v>
      </c>
    </row>
    <row r="9" spans="1:19" x14ac:dyDescent="0.25">
      <c r="A9" s="11"/>
      <c r="B9" s="12"/>
      <c r="C9" s="9" t="s">
        <v>74</v>
      </c>
      <c r="D9" s="9" t="s">
        <v>75</v>
      </c>
      <c r="E9" s="9" t="s">
        <v>98</v>
      </c>
      <c r="F9" s="9" t="s">
        <v>15</v>
      </c>
      <c r="G9" s="9" t="s">
        <v>1651</v>
      </c>
      <c r="H9" s="9" t="s">
        <v>100</v>
      </c>
      <c r="I9" s="3" t="s">
        <v>1642</v>
      </c>
      <c r="J9" s="13" t="s">
        <v>1652</v>
      </c>
      <c r="K9" s="14" t="s">
        <v>1653</v>
      </c>
      <c r="L9" s="18">
        <f t="shared" si="2"/>
        <v>2.1238425925925952E-2</v>
      </c>
      <c r="M9">
        <f t="shared" si="3"/>
        <v>20</v>
      </c>
      <c r="O9">
        <v>7</v>
      </c>
      <c r="P9">
        <f>COUNTIF(M:M,"7")</f>
        <v>2</v>
      </c>
      <c r="Q9">
        <f t="shared" si="0"/>
        <v>0.375</v>
      </c>
      <c r="R9" s="19">
        <f t="shared" si="4"/>
        <v>1.8200231481481505E-2</v>
      </c>
      <c r="S9" s="18">
        <f t="shared" si="1"/>
        <v>1.5306712962962975E-2</v>
      </c>
    </row>
    <row r="10" spans="1:19" x14ac:dyDescent="0.25">
      <c r="A10" s="11"/>
      <c r="B10" s="12"/>
      <c r="C10" s="9" t="s">
        <v>123</v>
      </c>
      <c r="D10" s="9" t="s">
        <v>124</v>
      </c>
      <c r="E10" s="9" t="s">
        <v>124</v>
      </c>
      <c r="F10" s="9" t="s">
        <v>15</v>
      </c>
      <c r="G10" s="9" t="s">
        <v>1654</v>
      </c>
      <c r="H10" s="9" t="s">
        <v>77</v>
      </c>
      <c r="I10" s="3" t="s">
        <v>1642</v>
      </c>
      <c r="J10" s="13" t="s">
        <v>1655</v>
      </c>
      <c r="K10" s="14" t="s">
        <v>1656</v>
      </c>
      <c r="L10" s="18">
        <f t="shared" si="2"/>
        <v>1.113425925925926E-2</v>
      </c>
      <c r="M10">
        <f t="shared" si="3"/>
        <v>8</v>
      </c>
      <c r="O10">
        <v>8</v>
      </c>
      <c r="P10">
        <f>COUNTIF(M:M,"8")</f>
        <v>1</v>
      </c>
      <c r="Q10">
        <f t="shared" si="0"/>
        <v>0.375</v>
      </c>
      <c r="R10" s="19">
        <f t="shared" si="4"/>
        <v>1.113425925925926E-2</v>
      </c>
      <c r="S10" s="18">
        <f t="shared" si="1"/>
        <v>1.5306712962962975E-2</v>
      </c>
    </row>
    <row r="11" spans="1:19" x14ac:dyDescent="0.25">
      <c r="A11" s="11"/>
      <c r="B11" s="12"/>
      <c r="C11" s="9" t="s">
        <v>46</v>
      </c>
      <c r="D11" s="9" t="s">
        <v>47</v>
      </c>
      <c r="E11" s="9" t="s">
        <v>47</v>
      </c>
      <c r="F11" s="9" t="s">
        <v>15</v>
      </c>
      <c r="G11" s="9" t="s">
        <v>1657</v>
      </c>
      <c r="H11" s="9" t="s">
        <v>77</v>
      </c>
      <c r="I11" s="3" t="s">
        <v>1642</v>
      </c>
      <c r="J11" s="13" t="s">
        <v>1658</v>
      </c>
      <c r="K11" s="14" t="s">
        <v>1659</v>
      </c>
      <c r="L11" s="18">
        <f t="shared" si="2"/>
        <v>1.5034722222222241E-2</v>
      </c>
      <c r="M11">
        <f t="shared" si="3"/>
        <v>22</v>
      </c>
      <c r="O11">
        <v>9</v>
      </c>
      <c r="P11">
        <f>COUNTIF(M:M,"9")</f>
        <v>0</v>
      </c>
      <c r="Q11">
        <f t="shared" si="0"/>
        <v>0.375</v>
      </c>
      <c r="R11" s="19">
        <v>0</v>
      </c>
      <c r="S11" s="18">
        <f t="shared" si="1"/>
        <v>1.5306712962962975E-2</v>
      </c>
    </row>
    <row r="12" spans="1:19" x14ac:dyDescent="0.25">
      <c r="A12" s="3" t="s">
        <v>149</v>
      </c>
      <c r="B12" s="9" t="s">
        <v>150</v>
      </c>
      <c r="C12" s="9" t="s">
        <v>352</v>
      </c>
      <c r="D12" s="9" t="s">
        <v>353</v>
      </c>
      <c r="E12" s="9" t="s">
        <v>353</v>
      </c>
      <c r="F12" s="9" t="s">
        <v>15</v>
      </c>
      <c r="G12" s="9" t="s">
        <v>1660</v>
      </c>
      <c r="H12" s="9" t="s">
        <v>77</v>
      </c>
      <c r="I12" s="3" t="s">
        <v>1642</v>
      </c>
      <c r="J12" s="13" t="s">
        <v>1661</v>
      </c>
      <c r="K12" s="14" t="s">
        <v>1662</v>
      </c>
      <c r="L12" s="18">
        <f t="shared" si="2"/>
        <v>1.4872685185185253E-2</v>
      </c>
      <c r="M12">
        <f t="shared" si="3"/>
        <v>20</v>
      </c>
      <c r="O12">
        <v>10</v>
      </c>
      <c r="P12">
        <f>COUNTIF(M:M,"10")</f>
        <v>1</v>
      </c>
      <c r="Q12">
        <f t="shared" si="0"/>
        <v>0.375</v>
      </c>
      <c r="R12" s="19">
        <f t="shared" si="4"/>
        <v>1.606481481481481E-2</v>
      </c>
      <c r="S12" s="18">
        <f t="shared" si="1"/>
        <v>1.5306712962962975E-2</v>
      </c>
    </row>
    <row r="13" spans="1:19" x14ac:dyDescent="0.25">
      <c r="A13" s="3" t="s">
        <v>419</v>
      </c>
      <c r="B13" s="9" t="s">
        <v>420</v>
      </c>
      <c r="C13" s="9" t="s">
        <v>1336</v>
      </c>
      <c r="D13" s="9" t="s">
        <v>1337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0"/>
        <v>0.375</v>
      </c>
      <c r="R13" s="19">
        <v>0</v>
      </c>
      <c r="S13" s="18">
        <f t="shared" si="1"/>
        <v>1.5306712962962975E-2</v>
      </c>
    </row>
    <row r="14" spans="1:19" x14ac:dyDescent="0.25">
      <c r="A14" s="11"/>
      <c r="B14" s="12"/>
      <c r="C14" s="12"/>
      <c r="D14" s="12"/>
      <c r="E14" s="9" t="s">
        <v>1338</v>
      </c>
      <c r="F14" s="9" t="s">
        <v>15</v>
      </c>
      <c r="G14" s="9" t="s">
        <v>1663</v>
      </c>
      <c r="H14" s="9" t="s">
        <v>77</v>
      </c>
      <c r="I14" s="3" t="s">
        <v>1642</v>
      </c>
      <c r="J14" s="13" t="s">
        <v>385</v>
      </c>
      <c r="K14" s="14" t="s">
        <v>1664</v>
      </c>
      <c r="L14" s="18">
        <f t="shared" si="2"/>
        <v>1.41087962962963E-2</v>
      </c>
      <c r="M14">
        <f t="shared" si="3"/>
        <v>7</v>
      </c>
      <c r="O14">
        <v>12</v>
      </c>
      <c r="P14">
        <f>COUNTIF(M:M,"12")</f>
        <v>1</v>
      </c>
      <c r="Q14">
        <f t="shared" si="0"/>
        <v>0.375</v>
      </c>
      <c r="R14" s="19">
        <f t="shared" si="4"/>
        <v>1.4386574074074066E-2</v>
      </c>
      <c r="S14" s="18">
        <f t="shared" si="1"/>
        <v>1.5306712962962975E-2</v>
      </c>
    </row>
    <row r="15" spans="1:19" x14ac:dyDescent="0.25">
      <c r="A15" s="11"/>
      <c r="B15" s="11"/>
      <c r="C15" s="11"/>
      <c r="D15" s="11"/>
      <c r="E15" s="3" t="s">
        <v>1665</v>
      </c>
      <c r="F15" s="3" t="s">
        <v>15</v>
      </c>
      <c r="G15" s="3" t="s">
        <v>1666</v>
      </c>
      <c r="H15" s="3" t="s">
        <v>77</v>
      </c>
      <c r="I15" s="3" t="s">
        <v>1642</v>
      </c>
      <c r="J15" s="15" t="s">
        <v>1667</v>
      </c>
      <c r="K15" s="16" t="s">
        <v>771</v>
      </c>
      <c r="L15" s="18">
        <f t="shared" si="2"/>
        <v>2.229166666666671E-2</v>
      </c>
      <c r="M15">
        <f t="shared" si="3"/>
        <v>7</v>
      </c>
      <c r="O15">
        <v>13</v>
      </c>
      <c r="P15">
        <f>COUNTIF(M:M,"13")</f>
        <v>0</v>
      </c>
      <c r="Q15">
        <f t="shared" si="0"/>
        <v>0.375</v>
      </c>
      <c r="R15" s="19">
        <v>0</v>
      </c>
      <c r="S15" s="18">
        <f t="shared" si="1"/>
        <v>1.5306712962962975E-2</v>
      </c>
    </row>
    <row r="16" spans="1:19" x14ac:dyDescent="0.25">
      <c r="O16">
        <v>14</v>
      </c>
      <c r="P16">
        <f>COUNTIF(M:M,"14")</f>
        <v>0</v>
      </c>
      <c r="Q16">
        <f t="shared" si="0"/>
        <v>0.375</v>
      </c>
      <c r="R16" s="19">
        <v>0</v>
      </c>
      <c r="S16" s="18">
        <f t="shared" si="1"/>
        <v>1.5306712962962975E-2</v>
      </c>
    </row>
    <row r="17" spans="15:19" x14ac:dyDescent="0.25">
      <c r="O17">
        <v>15</v>
      </c>
      <c r="P17">
        <f>COUNTIF(M:M,"15")</f>
        <v>0</v>
      </c>
      <c r="Q17">
        <f t="shared" si="0"/>
        <v>0.375</v>
      </c>
      <c r="R17" s="19">
        <v>0</v>
      </c>
      <c r="S17" s="18">
        <f t="shared" si="1"/>
        <v>1.5306712962962975E-2</v>
      </c>
    </row>
    <row r="18" spans="15:19" x14ac:dyDescent="0.25">
      <c r="O18">
        <v>16</v>
      </c>
      <c r="P18">
        <f>COUNTIF(M:M,"16")</f>
        <v>0</v>
      </c>
      <c r="Q18">
        <f t="shared" si="0"/>
        <v>0.375</v>
      </c>
      <c r="R18" s="19">
        <v>0</v>
      </c>
      <c r="S18" s="18">
        <f t="shared" si="1"/>
        <v>1.5306712962962975E-2</v>
      </c>
    </row>
    <row r="19" spans="15:19" x14ac:dyDescent="0.25">
      <c r="O19">
        <v>17</v>
      </c>
      <c r="P19">
        <f>COUNTIF(M:M,"17")</f>
        <v>0</v>
      </c>
      <c r="Q19">
        <f t="shared" si="0"/>
        <v>0.375</v>
      </c>
      <c r="R19" s="19">
        <v>0</v>
      </c>
      <c r="S19" s="18">
        <f t="shared" si="1"/>
        <v>1.5306712962962975E-2</v>
      </c>
    </row>
    <row r="20" spans="15:19" x14ac:dyDescent="0.25">
      <c r="O20">
        <v>18</v>
      </c>
      <c r="P20">
        <f>COUNTIF(M:M,"18")</f>
        <v>0</v>
      </c>
      <c r="Q20">
        <f t="shared" si="0"/>
        <v>0.375</v>
      </c>
      <c r="R20" s="19">
        <v>0</v>
      </c>
      <c r="S20" s="18">
        <f t="shared" si="1"/>
        <v>1.5306712962962975E-2</v>
      </c>
    </row>
    <row r="21" spans="15:19" x14ac:dyDescent="0.25">
      <c r="O21">
        <v>19</v>
      </c>
      <c r="P21">
        <f>COUNTIF(M:M,"19")</f>
        <v>0</v>
      </c>
      <c r="Q21">
        <f t="shared" si="0"/>
        <v>0.375</v>
      </c>
      <c r="R21" s="19">
        <v>0</v>
      </c>
      <c r="S21" s="18">
        <f t="shared" si="1"/>
        <v>1.5306712962962975E-2</v>
      </c>
    </row>
    <row r="22" spans="15:19" x14ac:dyDescent="0.25">
      <c r="O22">
        <v>20</v>
      </c>
      <c r="P22">
        <f>COUNTIF(M:M,"20")</f>
        <v>2</v>
      </c>
      <c r="Q22">
        <f t="shared" si="0"/>
        <v>0.375</v>
      </c>
      <c r="R22" s="19">
        <f t="shared" si="4"/>
        <v>1.8055555555555602E-2</v>
      </c>
      <c r="S22" s="18">
        <f t="shared" si="1"/>
        <v>1.5306712962962975E-2</v>
      </c>
    </row>
    <row r="23" spans="15:19" x14ac:dyDescent="0.25">
      <c r="O23">
        <v>21</v>
      </c>
      <c r="P23">
        <f>COUNTIF(M:M,"21")</f>
        <v>0</v>
      </c>
      <c r="Q23">
        <f t="shared" si="0"/>
        <v>0.375</v>
      </c>
      <c r="R23" s="19">
        <v>0</v>
      </c>
      <c r="S23" s="18">
        <f t="shared" si="1"/>
        <v>1.5306712962962975E-2</v>
      </c>
    </row>
    <row r="24" spans="15:19" x14ac:dyDescent="0.25">
      <c r="O24">
        <v>22</v>
      </c>
      <c r="P24">
        <f>COUNTIF(M:M,"22")</f>
        <v>1</v>
      </c>
      <c r="Q24">
        <f t="shared" si="0"/>
        <v>0.375</v>
      </c>
      <c r="R24" s="19">
        <f t="shared" si="4"/>
        <v>1.5034722222222241E-2</v>
      </c>
      <c r="S24" s="18">
        <f t="shared" si="1"/>
        <v>1.5306712962962975E-2</v>
      </c>
    </row>
    <row r="25" spans="15:19" x14ac:dyDescent="0.25">
      <c r="O25">
        <v>23</v>
      </c>
      <c r="P25">
        <f>COUNTIF(M:M,"23")</f>
        <v>0</v>
      </c>
      <c r="Q25">
        <f t="shared" si="0"/>
        <v>0.375</v>
      </c>
      <c r="R25" s="19">
        <v>0</v>
      </c>
      <c r="S25" s="18">
        <f t="shared" si="1"/>
        <v>1.5306712962962975E-2</v>
      </c>
    </row>
    <row r="27" spans="15:19" x14ac:dyDescent="0.25">
      <c r="O27" t="s">
        <v>1678</v>
      </c>
      <c r="P27">
        <f>SUM(P2:P25)</f>
        <v>9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5"/>
  <sheetViews>
    <sheetView tabSelected="1" topLeftCell="J13" zoomScale="110" zoomScaleNormal="110" workbookViewId="0">
      <selection activeCell="R20" sqref="R20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9.710937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1668</v>
      </c>
      <c r="K1" s="3" t="s">
        <v>7</v>
      </c>
      <c r="L1" s="3" t="s">
        <v>8</v>
      </c>
      <c r="M1" s="18" t="s">
        <v>1362</v>
      </c>
      <c r="N1" t="s">
        <v>1359</v>
      </c>
      <c r="P1" t="s">
        <v>1360</v>
      </c>
      <c r="Q1" t="s">
        <v>1361</v>
      </c>
      <c r="R1" t="s">
        <v>1364</v>
      </c>
      <c r="S1" t="s">
        <v>1363</v>
      </c>
      <c r="T1" t="s">
        <v>1365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>
        <f>AVERAGE($Q$2:$Q$25)</f>
        <v>21.416666666666668</v>
      </c>
      <c r="S2" s="18">
        <v>0</v>
      </c>
      <c r="T2" s="18">
        <f>AVERAGEIF($S$2:$S$25,"&lt;&gt; 0")</f>
        <v>1.927790405451919E-2</v>
      </c>
    </row>
    <row r="3" spans="1:20" x14ac:dyDescent="0.25">
      <c r="A3" s="3" t="s">
        <v>369</v>
      </c>
      <c r="B3" s="9" t="s">
        <v>370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6</v>
      </c>
      <c r="R3">
        <f t="shared" ref="R3:R25" si="0">AVERAGE($Q$2:$Q$25)</f>
        <v>21.416666666666668</v>
      </c>
      <c r="S3" s="18">
        <f t="shared" ref="S3:S25" si="1">AVERAGEIF($N$2:$N$1200,  P3, $M$2:$M$1200)</f>
        <v>1.3063271604938269E-2</v>
      </c>
      <c r="T3" s="18">
        <f t="shared" ref="T3:T25" si="2">AVERAGEIF($S$2:$S$25,"&lt;&gt; 0")</f>
        <v>1.927790405451919E-2</v>
      </c>
    </row>
    <row r="4" spans="1:20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10</v>
      </c>
      <c r="R4">
        <f t="shared" si="0"/>
        <v>21.416666666666668</v>
      </c>
      <c r="S4" s="18">
        <f t="shared" si="1"/>
        <v>1.5152777777777775E-2</v>
      </c>
      <c r="T4" s="18">
        <f t="shared" si="2"/>
        <v>1.927790405451919E-2</v>
      </c>
    </row>
    <row r="5" spans="1:20" x14ac:dyDescent="0.25">
      <c r="A5" s="11"/>
      <c r="B5" s="12"/>
      <c r="C5" s="12"/>
      <c r="D5" s="12"/>
      <c r="E5" s="12"/>
      <c r="F5" s="12"/>
      <c r="G5" s="9" t="s">
        <v>440</v>
      </c>
      <c r="H5" s="9" t="s">
        <v>24</v>
      </c>
      <c r="I5" s="9" t="s">
        <v>441</v>
      </c>
      <c r="J5" s="3" t="s">
        <v>1669</v>
      </c>
      <c r="K5" s="13" t="s">
        <v>442</v>
      </c>
      <c r="L5" s="14" t="s">
        <v>443</v>
      </c>
      <c r="M5" s="18">
        <f t="shared" ref="M5:M66" si="3">L5-K5</f>
        <v>2.9768518518518583E-2</v>
      </c>
      <c r="N5">
        <f t="shared" ref="N5:N66" si="4">HOUR(K5)</f>
        <v>17</v>
      </c>
      <c r="P5">
        <v>3</v>
      </c>
      <c r="Q5">
        <f>COUNTIF(N:N,"3")</f>
        <v>2</v>
      </c>
      <c r="R5">
        <f t="shared" si="0"/>
        <v>21.416666666666668</v>
      </c>
      <c r="S5" s="18">
        <f t="shared" si="1"/>
        <v>1.3651620370370376E-2</v>
      </c>
      <c r="T5" s="18">
        <f t="shared" si="2"/>
        <v>1.927790405451919E-2</v>
      </c>
    </row>
    <row r="6" spans="1:20" x14ac:dyDescent="0.25">
      <c r="A6" s="11"/>
      <c r="B6" s="12"/>
      <c r="C6" s="12"/>
      <c r="D6" s="12"/>
      <c r="E6" s="12"/>
      <c r="F6" s="12"/>
      <c r="G6" s="9" t="s">
        <v>444</v>
      </c>
      <c r="H6" s="9" t="s">
        <v>24</v>
      </c>
      <c r="I6" s="9" t="s">
        <v>441</v>
      </c>
      <c r="J6" s="3" t="s">
        <v>1669</v>
      </c>
      <c r="K6" s="13" t="s">
        <v>445</v>
      </c>
      <c r="L6" s="14" t="s">
        <v>446</v>
      </c>
      <c r="M6" s="18">
        <f t="shared" si="3"/>
        <v>1.4201388888888888E-2</v>
      </c>
      <c r="N6">
        <f t="shared" si="4"/>
        <v>19</v>
      </c>
      <c r="P6">
        <v>4</v>
      </c>
      <c r="Q6">
        <f>COUNTIF(N:N,"4")</f>
        <v>36</v>
      </c>
      <c r="R6">
        <f t="shared" si="0"/>
        <v>21.416666666666668</v>
      </c>
      <c r="S6" s="18">
        <f t="shared" si="1"/>
        <v>1.7142489711934161E-2</v>
      </c>
      <c r="T6" s="18">
        <f t="shared" si="2"/>
        <v>1.927790405451919E-2</v>
      </c>
    </row>
    <row r="7" spans="1:20" x14ac:dyDescent="0.25">
      <c r="A7" s="11"/>
      <c r="B7" s="12"/>
      <c r="C7" s="12"/>
      <c r="D7" s="12"/>
      <c r="E7" s="12"/>
      <c r="F7" s="12"/>
      <c r="G7" s="9" t="s">
        <v>447</v>
      </c>
      <c r="H7" s="9" t="s">
        <v>24</v>
      </c>
      <c r="I7" s="9" t="s">
        <v>441</v>
      </c>
      <c r="J7" s="3" t="s">
        <v>1669</v>
      </c>
      <c r="K7" s="13" t="s">
        <v>448</v>
      </c>
      <c r="L7" s="14" t="s">
        <v>449</v>
      </c>
      <c r="M7" s="18">
        <f t="shared" si="3"/>
        <v>1.3807870370370345E-2</v>
      </c>
      <c r="N7">
        <f t="shared" si="4"/>
        <v>21</v>
      </c>
      <c r="P7">
        <v>5</v>
      </c>
      <c r="Q7">
        <f>COUNTIF(N:N,"5")</f>
        <v>26</v>
      </c>
      <c r="R7">
        <f t="shared" si="0"/>
        <v>21.416666666666668</v>
      </c>
      <c r="S7" s="18">
        <f t="shared" si="1"/>
        <v>1.7532051282051285E-2</v>
      </c>
      <c r="T7" s="18">
        <f t="shared" si="2"/>
        <v>1.927790405451919E-2</v>
      </c>
    </row>
    <row r="8" spans="1:20" x14ac:dyDescent="0.25">
      <c r="A8" s="11"/>
      <c r="B8" s="12"/>
      <c r="C8" s="12"/>
      <c r="D8" s="12"/>
      <c r="E8" s="12"/>
      <c r="F8" s="12"/>
      <c r="G8" s="9" t="s">
        <v>371</v>
      </c>
      <c r="H8" s="9" t="s">
        <v>24</v>
      </c>
      <c r="I8" s="9" t="s">
        <v>18</v>
      </c>
      <c r="J8" s="3" t="s">
        <v>1669</v>
      </c>
      <c r="K8" s="13" t="s">
        <v>372</v>
      </c>
      <c r="L8" s="14" t="s">
        <v>373</v>
      </c>
      <c r="M8" s="18">
        <f t="shared" si="3"/>
        <v>2.0752314814814821E-2</v>
      </c>
      <c r="N8">
        <f t="shared" si="4"/>
        <v>6</v>
      </c>
      <c r="P8">
        <v>6</v>
      </c>
      <c r="Q8">
        <f>COUNTIF(N:N,"6")</f>
        <v>32</v>
      </c>
      <c r="R8">
        <f t="shared" si="0"/>
        <v>21.416666666666668</v>
      </c>
      <c r="S8" s="18">
        <f t="shared" si="1"/>
        <v>1.7738353587962961E-2</v>
      </c>
      <c r="T8" s="18">
        <f t="shared" si="2"/>
        <v>1.927790405451919E-2</v>
      </c>
    </row>
    <row r="9" spans="1:20" x14ac:dyDescent="0.25">
      <c r="A9" s="11"/>
      <c r="B9" s="12"/>
      <c r="C9" s="12"/>
      <c r="D9" s="12"/>
      <c r="E9" s="12"/>
      <c r="F9" s="12"/>
      <c r="G9" s="9" t="s">
        <v>374</v>
      </c>
      <c r="H9" s="9" t="s">
        <v>24</v>
      </c>
      <c r="I9" s="9" t="s">
        <v>18</v>
      </c>
      <c r="J9" s="3" t="s">
        <v>1669</v>
      </c>
      <c r="K9" s="13" t="s">
        <v>375</v>
      </c>
      <c r="L9" s="14" t="s">
        <v>376</v>
      </c>
      <c r="M9" s="18">
        <f t="shared" si="3"/>
        <v>1.5115740740740735E-2</v>
      </c>
      <c r="N9">
        <f t="shared" si="4"/>
        <v>9</v>
      </c>
      <c r="P9">
        <v>7</v>
      </c>
      <c r="Q9">
        <f>COUNTIF(N:N,"7")</f>
        <v>39</v>
      </c>
      <c r="R9">
        <f t="shared" si="0"/>
        <v>21.416666666666668</v>
      </c>
      <c r="S9" s="18">
        <f t="shared" si="1"/>
        <v>2.5153430674264014E-2</v>
      </c>
      <c r="T9" s="18">
        <f t="shared" si="2"/>
        <v>1.927790405451919E-2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377</v>
      </c>
      <c r="H10" s="9" t="s">
        <v>24</v>
      </c>
      <c r="I10" s="9" t="s">
        <v>18</v>
      </c>
      <c r="J10" s="3" t="s">
        <v>1669</v>
      </c>
      <c r="K10" s="13" t="s">
        <v>378</v>
      </c>
      <c r="L10" s="14" t="s">
        <v>379</v>
      </c>
      <c r="M10" s="18">
        <f t="shared" si="3"/>
        <v>2.4340277777777752E-2</v>
      </c>
      <c r="N10">
        <f t="shared" si="4"/>
        <v>11</v>
      </c>
      <c r="P10">
        <v>8</v>
      </c>
      <c r="Q10">
        <f>COUNTIF(N:N,"8")</f>
        <v>37</v>
      </c>
      <c r="R10">
        <f t="shared" si="0"/>
        <v>21.416666666666668</v>
      </c>
      <c r="S10" s="18">
        <f t="shared" si="1"/>
        <v>2.3784409409409398E-2</v>
      </c>
      <c r="T10" s="18">
        <f t="shared" si="2"/>
        <v>1.927790405451919E-2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380</v>
      </c>
      <c r="H11" s="9" t="s">
        <v>24</v>
      </c>
      <c r="I11" s="9" t="s">
        <v>18</v>
      </c>
      <c r="J11" s="3" t="s">
        <v>1669</v>
      </c>
      <c r="K11" s="13" t="s">
        <v>381</v>
      </c>
      <c r="L11" s="14" t="s">
        <v>382</v>
      </c>
      <c r="M11" s="18">
        <f t="shared" si="3"/>
        <v>1.4756944444444531E-2</v>
      </c>
      <c r="N11">
        <f t="shared" si="4"/>
        <v>14</v>
      </c>
      <c r="P11">
        <v>9</v>
      </c>
      <c r="Q11">
        <f>COUNTIF(N:N,"9")</f>
        <v>47</v>
      </c>
      <c r="R11">
        <f t="shared" si="0"/>
        <v>21.416666666666668</v>
      </c>
      <c r="S11" s="18">
        <f t="shared" si="1"/>
        <v>2.3830526004728132E-2</v>
      </c>
      <c r="T11" s="18">
        <f t="shared" si="2"/>
        <v>1.927790405451919E-2</v>
      </c>
    </row>
    <row r="12" spans="1:20" x14ac:dyDescent="0.25">
      <c r="A12" s="11"/>
      <c r="B12" s="12"/>
      <c r="C12" s="9" t="s">
        <v>33</v>
      </c>
      <c r="D12" s="9" t="s">
        <v>34</v>
      </c>
      <c r="E12" s="9" t="s">
        <v>34</v>
      </c>
      <c r="F12" s="9" t="s">
        <v>15</v>
      </c>
      <c r="G12" s="10" t="s">
        <v>12</v>
      </c>
      <c r="H12" s="5"/>
      <c r="I12" s="5"/>
      <c r="J12" s="6"/>
      <c r="K12" s="7"/>
      <c r="L12" s="8"/>
      <c r="P12">
        <v>10</v>
      </c>
      <c r="Q12">
        <f>COUNTIF(N:N,"10")</f>
        <v>46</v>
      </c>
      <c r="R12">
        <f t="shared" si="0"/>
        <v>21.416666666666668</v>
      </c>
      <c r="S12" s="18">
        <f t="shared" si="1"/>
        <v>2.3146386876006442E-2</v>
      </c>
      <c r="T12" s="18">
        <f t="shared" si="2"/>
        <v>1.927790405451919E-2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450</v>
      </c>
      <c r="H13" s="9" t="s">
        <v>24</v>
      </c>
      <c r="I13" s="9" t="s">
        <v>441</v>
      </c>
      <c r="J13" s="3" t="s">
        <v>1669</v>
      </c>
      <c r="K13" s="13" t="s">
        <v>451</v>
      </c>
      <c r="L13" s="14" t="s">
        <v>452</v>
      </c>
      <c r="M13" s="18">
        <f t="shared" si="3"/>
        <v>1.9884259259259268E-2</v>
      </c>
      <c r="N13">
        <f t="shared" si="4"/>
        <v>5</v>
      </c>
      <c r="P13">
        <v>11</v>
      </c>
      <c r="Q13">
        <f>COUNTIF(N:N,"11")</f>
        <v>30</v>
      </c>
      <c r="R13">
        <f t="shared" si="0"/>
        <v>21.416666666666668</v>
      </c>
      <c r="S13" s="18">
        <f t="shared" si="1"/>
        <v>2.0251157407407409E-2</v>
      </c>
      <c r="T13" s="18">
        <f t="shared" si="2"/>
        <v>1.927790405451919E-2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453</v>
      </c>
      <c r="H14" s="9" t="s">
        <v>24</v>
      </c>
      <c r="I14" s="9" t="s">
        <v>441</v>
      </c>
      <c r="J14" s="3" t="s">
        <v>1669</v>
      </c>
      <c r="K14" s="13" t="s">
        <v>454</v>
      </c>
      <c r="L14" s="14" t="s">
        <v>455</v>
      </c>
      <c r="M14" s="18">
        <f t="shared" si="3"/>
        <v>2.2916666666666641E-2</v>
      </c>
      <c r="N14">
        <f t="shared" si="4"/>
        <v>9</v>
      </c>
      <c r="P14">
        <v>12</v>
      </c>
      <c r="Q14">
        <f>COUNTIF(N:N,"12")</f>
        <v>43</v>
      </c>
      <c r="R14">
        <f t="shared" si="0"/>
        <v>21.416666666666668</v>
      </c>
      <c r="S14" s="18">
        <f t="shared" si="1"/>
        <v>2.3856319982773457E-2</v>
      </c>
      <c r="T14" s="18">
        <f t="shared" si="2"/>
        <v>1.927790405451919E-2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456</v>
      </c>
      <c r="H15" s="9" t="s">
        <v>17</v>
      </c>
      <c r="I15" s="9" t="s">
        <v>441</v>
      </c>
      <c r="J15" s="3" t="s">
        <v>1669</v>
      </c>
      <c r="K15" s="13" t="s">
        <v>457</v>
      </c>
      <c r="L15" s="14" t="s">
        <v>458</v>
      </c>
      <c r="M15" s="18">
        <f t="shared" si="3"/>
        <v>2.2777777777777786E-2</v>
      </c>
      <c r="N15">
        <f t="shared" si="4"/>
        <v>12</v>
      </c>
      <c r="P15">
        <v>13</v>
      </c>
      <c r="Q15">
        <f>COUNTIF(N:N,"13")</f>
        <v>25</v>
      </c>
      <c r="R15">
        <f t="shared" si="0"/>
        <v>21.416666666666668</v>
      </c>
      <c r="S15" s="18">
        <f t="shared" si="1"/>
        <v>2.5663888888888889E-2</v>
      </c>
      <c r="T15" s="18">
        <f t="shared" si="2"/>
        <v>1.927790405451919E-2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383</v>
      </c>
      <c r="H16" s="9" t="s">
        <v>24</v>
      </c>
      <c r="I16" s="9" t="s">
        <v>18</v>
      </c>
      <c r="J16" s="3" t="s">
        <v>1669</v>
      </c>
      <c r="K16" s="13" t="s">
        <v>384</v>
      </c>
      <c r="L16" s="14" t="s">
        <v>385</v>
      </c>
      <c r="M16" s="18">
        <f t="shared" si="3"/>
        <v>1.6307870370370403E-2</v>
      </c>
      <c r="N16">
        <f t="shared" si="4"/>
        <v>7</v>
      </c>
      <c r="P16">
        <v>14</v>
      </c>
      <c r="Q16">
        <f>COUNTIF(N:N,"14")</f>
        <v>32</v>
      </c>
      <c r="R16">
        <f t="shared" si="0"/>
        <v>21.416666666666668</v>
      </c>
      <c r="S16" s="18">
        <f t="shared" si="1"/>
        <v>2.2611762152777784E-2</v>
      </c>
      <c r="T16" s="18">
        <f t="shared" si="2"/>
        <v>1.927790405451919E-2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386</v>
      </c>
      <c r="H17" s="9" t="s">
        <v>24</v>
      </c>
      <c r="I17" s="9" t="s">
        <v>18</v>
      </c>
      <c r="J17" s="3" t="s">
        <v>1669</v>
      </c>
      <c r="K17" s="13" t="s">
        <v>387</v>
      </c>
      <c r="L17" s="14" t="s">
        <v>388</v>
      </c>
      <c r="M17" s="18">
        <f t="shared" si="3"/>
        <v>2.6701388888888844E-2</v>
      </c>
      <c r="N17">
        <f t="shared" si="4"/>
        <v>12</v>
      </c>
      <c r="P17">
        <v>15</v>
      </c>
      <c r="Q17">
        <f>COUNTIF(N:N,"15")</f>
        <v>17</v>
      </c>
      <c r="R17">
        <f t="shared" si="0"/>
        <v>21.416666666666668</v>
      </c>
      <c r="S17" s="18">
        <f t="shared" si="1"/>
        <v>2.194308278867103E-2</v>
      </c>
      <c r="T17" s="18">
        <f t="shared" si="2"/>
        <v>1.927790405451919E-2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389</v>
      </c>
      <c r="H18" s="9" t="s">
        <v>24</v>
      </c>
      <c r="I18" s="9" t="s">
        <v>18</v>
      </c>
      <c r="J18" s="3" t="s">
        <v>1669</v>
      </c>
      <c r="K18" s="13" t="s">
        <v>390</v>
      </c>
      <c r="L18" s="14" t="s">
        <v>391</v>
      </c>
      <c r="M18" s="18">
        <f t="shared" si="3"/>
        <v>2.0104166666666701E-2</v>
      </c>
      <c r="N18">
        <f t="shared" si="4"/>
        <v>14</v>
      </c>
      <c r="P18">
        <v>16</v>
      </c>
      <c r="Q18">
        <f>COUNTIF(N:N,"16")</f>
        <v>9</v>
      </c>
      <c r="R18">
        <f t="shared" si="0"/>
        <v>21.416666666666668</v>
      </c>
      <c r="S18" s="18">
        <f t="shared" si="1"/>
        <v>1.5729166666666645E-2</v>
      </c>
      <c r="T18" s="18">
        <f t="shared" si="2"/>
        <v>1.927790405451919E-2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987</v>
      </c>
      <c r="H19" s="9" t="s">
        <v>24</v>
      </c>
      <c r="I19" s="9" t="s">
        <v>731</v>
      </c>
      <c r="J19" s="3" t="s">
        <v>1669</v>
      </c>
      <c r="K19" s="13" t="s">
        <v>988</v>
      </c>
      <c r="L19" s="14" t="s">
        <v>989</v>
      </c>
      <c r="M19" s="18">
        <f t="shared" si="3"/>
        <v>1.7997685185185214E-2</v>
      </c>
      <c r="N19">
        <f t="shared" si="4"/>
        <v>5</v>
      </c>
      <c r="P19">
        <v>17</v>
      </c>
      <c r="Q19">
        <f>COUNTIF(N:N,"17")</f>
        <v>14</v>
      </c>
      <c r="R19">
        <f t="shared" si="0"/>
        <v>21.416666666666668</v>
      </c>
      <c r="S19" s="18">
        <f t="shared" si="1"/>
        <v>1.7200727513227543E-2</v>
      </c>
      <c r="T19" s="18">
        <f t="shared" si="2"/>
        <v>1.927790405451919E-2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990</v>
      </c>
      <c r="H20" s="9" t="s">
        <v>24</v>
      </c>
      <c r="I20" s="9" t="s">
        <v>731</v>
      </c>
      <c r="J20" s="3" t="s">
        <v>1669</v>
      </c>
      <c r="K20" s="13" t="s">
        <v>991</v>
      </c>
      <c r="L20" s="14" t="s">
        <v>992</v>
      </c>
      <c r="M20" s="18">
        <f t="shared" si="3"/>
        <v>1.6574074074074074E-2</v>
      </c>
      <c r="N20">
        <f t="shared" si="4"/>
        <v>11</v>
      </c>
      <c r="P20">
        <v>18</v>
      </c>
      <c r="Q20">
        <f>COUNTIF(N:N,"18")</f>
        <v>16</v>
      </c>
      <c r="R20">
        <f t="shared" si="0"/>
        <v>21.416666666666668</v>
      </c>
      <c r="S20" s="18">
        <f t="shared" si="1"/>
        <v>1.7949942129629658E-2</v>
      </c>
      <c r="T20" s="18">
        <f t="shared" si="2"/>
        <v>1.927790405451919E-2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993</v>
      </c>
      <c r="H21" s="9" t="s">
        <v>24</v>
      </c>
      <c r="I21" s="9" t="s">
        <v>731</v>
      </c>
      <c r="J21" s="3" t="s">
        <v>1669</v>
      </c>
      <c r="K21" s="13" t="s">
        <v>994</v>
      </c>
      <c r="L21" s="14" t="s">
        <v>995</v>
      </c>
      <c r="M21" s="18">
        <f t="shared" si="3"/>
        <v>1.8379629629629579E-2</v>
      </c>
      <c r="N21">
        <f t="shared" si="4"/>
        <v>12</v>
      </c>
      <c r="P21">
        <v>19</v>
      </c>
      <c r="Q21">
        <f>COUNTIF(N:N,"19")</f>
        <v>6</v>
      </c>
      <c r="R21">
        <f t="shared" si="0"/>
        <v>21.416666666666668</v>
      </c>
      <c r="S21" s="18">
        <f t="shared" si="1"/>
        <v>1.956018518518517E-2</v>
      </c>
      <c r="T21" s="18">
        <f t="shared" si="2"/>
        <v>1.927790405451919E-2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996</v>
      </c>
      <c r="H22" s="9" t="s">
        <v>24</v>
      </c>
      <c r="I22" s="9" t="s">
        <v>731</v>
      </c>
      <c r="J22" s="3" t="s">
        <v>1669</v>
      </c>
      <c r="K22" s="13" t="s">
        <v>997</v>
      </c>
      <c r="L22" s="14" t="s">
        <v>998</v>
      </c>
      <c r="M22" s="18">
        <f t="shared" si="3"/>
        <v>2.5254629629629655E-2</v>
      </c>
      <c r="N22">
        <f t="shared" si="4"/>
        <v>15</v>
      </c>
      <c r="P22">
        <v>20</v>
      </c>
      <c r="Q22">
        <f>COUNTIF(N:N,"20")</f>
        <v>14</v>
      </c>
      <c r="R22">
        <f t="shared" si="0"/>
        <v>21.416666666666668</v>
      </c>
      <c r="S22" s="18">
        <f t="shared" si="1"/>
        <v>1.5186011904761916E-2</v>
      </c>
      <c r="T22" s="18">
        <f t="shared" si="2"/>
        <v>1.927790405451919E-2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1020</v>
      </c>
      <c r="H23" s="9" t="s">
        <v>17</v>
      </c>
      <c r="I23" s="9" t="s">
        <v>1021</v>
      </c>
      <c r="J23" s="3" t="s">
        <v>1669</v>
      </c>
      <c r="K23" s="13" t="s">
        <v>1022</v>
      </c>
      <c r="L23" s="14" t="s">
        <v>1023</v>
      </c>
      <c r="M23" s="18">
        <f t="shared" si="3"/>
        <v>1.8831018518518539E-2</v>
      </c>
      <c r="N23">
        <f t="shared" si="4"/>
        <v>7</v>
      </c>
      <c r="P23">
        <v>21</v>
      </c>
      <c r="Q23">
        <f>COUNTIF(N:N,"21")</f>
        <v>9</v>
      </c>
      <c r="R23">
        <f t="shared" si="0"/>
        <v>21.416666666666668</v>
      </c>
      <c r="S23" s="18">
        <f t="shared" si="1"/>
        <v>1.4206532921810696E-2</v>
      </c>
      <c r="T23" s="18">
        <f t="shared" si="2"/>
        <v>1.927790405451919E-2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1024</v>
      </c>
      <c r="H24" s="9" t="s">
        <v>24</v>
      </c>
      <c r="I24" s="9" t="s">
        <v>1021</v>
      </c>
      <c r="J24" s="3" t="s">
        <v>1669</v>
      </c>
      <c r="K24" s="13" t="s">
        <v>1025</v>
      </c>
      <c r="L24" s="14" t="s">
        <v>1026</v>
      </c>
      <c r="M24" s="18">
        <f t="shared" si="3"/>
        <v>1.6805555555555518E-2</v>
      </c>
      <c r="N24">
        <f t="shared" si="4"/>
        <v>10</v>
      </c>
      <c r="P24">
        <v>22</v>
      </c>
      <c r="Q24">
        <f>COUNTIF(N:N,"22")</f>
        <v>11</v>
      </c>
      <c r="R24">
        <f t="shared" si="0"/>
        <v>21.416666666666668</v>
      </c>
      <c r="S24" s="18">
        <f t="shared" si="1"/>
        <v>1.8888888888888865E-2</v>
      </c>
      <c r="T24" s="18">
        <f t="shared" si="2"/>
        <v>1.927790405451919E-2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1027</v>
      </c>
      <c r="H25" s="9" t="s">
        <v>24</v>
      </c>
      <c r="I25" s="9" t="s">
        <v>1021</v>
      </c>
      <c r="J25" s="3" t="s">
        <v>1669</v>
      </c>
      <c r="K25" s="13" t="s">
        <v>1028</v>
      </c>
      <c r="L25" s="14" t="s">
        <v>1029</v>
      </c>
      <c r="M25" s="18">
        <f t="shared" si="3"/>
        <v>1.6111111111111076E-2</v>
      </c>
      <c r="N25">
        <f t="shared" si="4"/>
        <v>12</v>
      </c>
      <c r="P25">
        <v>23</v>
      </c>
      <c r="Q25">
        <f>COUNTIF(N:N,"23")</f>
        <v>7</v>
      </c>
      <c r="R25">
        <f t="shared" si="0"/>
        <v>21.416666666666668</v>
      </c>
      <c r="S25" s="18">
        <f t="shared" si="1"/>
        <v>2.0148809523809517E-2</v>
      </c>
      <c r="T25" s="18">
        <f t="shared" si="2"/>
        <v>1.927790405451919E-2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1030</v>
      </c>
      <c r="H26" s="9" t="s">
        <v>17</v>
      </c>
      <c r="I26" s="9" t="s">
        <v>1021</v>
      </c>
      <c r="J26" s="3" t="s">
        <v>1669</v>
      </c>
      <c r="K26" s="13" t="s">
        <v>1031</v>
      </c>
      <c r="L26" s="14" t="s">
        <v>1032</v>
      </c>
      <c r="M26" s="18">
        <f t="shared" si="3"/>
        <v>2.5497685185185248E-2</v>
      </c>
      <c r="N26">
        <f t="shared" si="4"/>
        <v>12</v>
      </c>
    </row>
    <row r="27" spans="1:20" x14ac:dyDescent="0.25">
      <c r="A27" s="11"/>
      <c r="B27" s="12"/>
      <c r="C27" s="12"/>
      <c r="D27" s="12"/>
      <c r="E27" s="12"/>
      <c r="F27" s="12"/>
      <c r="G27" s="9" t="s">
        <v>1033</v>
      </c>
      <c r="H27" s="9" t="s">
        <v>17</v>
      </c>
      <c r="I27" s="9" t="s">
        <v>1021</v>
      </c>
      <c r="J27" s="3" t="s">
        <v>1669</v>
      </c>
      <c r="K27" s="13" t="s">
        <v>1034</v>
      </c>
      <c r="L27" s="14" t="s">
        <v>1035</v>
      </c>
      <c r="M27" s="18">
        <f t="shared" si="3"/>
        <v>1.5405092592592595E-2</v>
      </c>
      <c r="N27">
        <f t="shared" si="4"/>
        <v>13</v>
      </c>
      <c r="P27" t="s">
        <v>1676</v>
      </c>
      <c r="Q27">
        <v>91</v>
      </c>
    </row>
    <row r="28" spans="1:20" x14ac:dyDescent="0.25">
      <c r="A28" s="11"/>
      <c r="B28" s="12"/>
      <c r="C28" s="12"/>
      <c r="D28" s="12"/>
      <c r="E28" s="12"/>
      <c r="F28" s="12"/>
      <c r="G28" s="9" t="s">
        <v>1036</v>
      </c>
      <c r="H28" s="9" t="s">
        <v>24</v>
      </c>
      <c r="I28" s="9" t="s">
        <v>1021</v>
      </c>
      <c r="J28" s="3" t="s">
        <v>1669</v>
      </c>
      <c r="K28" s="13" t="s">
        <v>1037</v>
      </c>
      <c r="L28" s="14" t="s">
        <v>1038</v>
      </c>
      <c r="M28" s="18">
        <f t="shared" si="3"/>
        <v>1.4490740740740748E-2</v>
      </c>
      <c r="N28">
        <f t="shared" si="4"/>
        <v>15</v>
      </c>
      <c r="P28" t="s">
        <v>1670</v>
      </c>
      <c r="Q28">
        <v>118</v>
      </c>
    </row>
    <row r="29" spans="1:20" x14ac:dyDescent="0.25">
      <c r="A29" s="11"/>
      <c r="B29" s="12"/>
      <c r="C29" s="12"/>
      <c r="D29" s="12"/>
      <c r="E29" s="12"/>
      <c r="F29" s="12"/>
      <c r="G29" s="9" t="s">
        <v>1369</v>
      </c>
      <c r="H29" s="9" t="s">
        <v>24</v>
      </c>
      <c r="I29" s="9" t="s">
        <v>1370</v>
      </c>
      <c r="J29" s="3" t="s">
        <v>1669</v>
      </c>
      <c r="K29" s="13" t="s">
        <v>1371</v>
      </c>
      <c r="L29" s="14" t="s">
        <v>1372</v>
      </c>
      <c r="M29" s="18">
        <f t="shared" si="3"/>
        <v>1.5324074074074101E-2</v>
      </c>
      <c r="N29">
        <f t="shared" si="4"/>
        <v>5</v>
      </c>
      <c r="P29" t="s">
        <v>1671</v>
      </c>
      <c r="Q29">
        <v>96</v>
      </c>
    </row>
    <row r="30" spans="1:20" x14ac:dyDescent="0.25">
      <c r="A30" s="11"/>
      <c r="B30" s="12"/>
      <c r="C30" s="12"/>
      <c r="D30" s="12"/>
      <c r="E30" s="12"/>
      <c r="F30" s="12"/>
      <c r="G30" s="9" t="s">
        <v>1373</v>
      </c>
      <c r="H30" s="9" t="s">
        <v>17</v>
      </c>
      <c r="I30" s="9" t="s">
        <v>1370</v>
      </c>
      <c r="J30" s="3" t="s">
        <v>1669</v>
      </c>
      <c r="K30" s="13" t="s">
        <v>1374</v>
      </c>
      <c r="L30" s="14" t="s">
        <v>1375</v>
      </c>
      <c r="M30" s="18">
        <f t="shared" si="3"/>
        <v>2.003472222222219E-2</v>
      </c>
      <c r="N30">
        <f t="shared" si="4"/>
        <v>10</v>
      </c>
      <c r="P30" t="s">
        <v>1672</v>
      </c>
      <c r="Q30">
        <v>110</v>
      </c>
    </row>
    <row r="31" spans="1:20" x14ac:dyDescent="0.25">
      <c r="A31" s="11"/>
      <c r="B31" s="12"/>
      <c r="C31" s="12"/>
      <c r="D31" s="12"/>
      <c r="E31" s="12"/>
      <c r="F31" s="12"/>
      <c r="G31" s="9" t="s">
        <v>1376</v>
      </c>
      <c r="H31" s="9" t="s">
        <v>24</v>
      </c>
      <c r="I31" s="9" t="s">
        <v>1370</v>
      </c>
      <c r="J31" s="3" t="s">
        <v>1669</v>
      </c>
      <c r="K31" s="13" t="s">
        <v>1377</v>
      </c>
      <c r="L31" s="14" t="s">
        <v>1378</v>
      </c>
      <c r="M31" s="18">
        <f t="shared" si="3"/>
        <v>1.8877314814814861E-2</v>
      </c>
      <c r="N31">
        <f t="shared" si="4"/>
        <v>11</v>
      </c>
      <c r="P31" t="s">
        <v>1673</v>
      </c>
      <c r="Q31">
        <v>72</v>
      </c>
    </row>
    <row r="32" spans="1:20" x14ac:dyDescent="0.25">
      <c r="A32" s="11"/>
      <c r="B32" s="12"/>
      <c r="C32" s="12"/>
      <c r="D32" s="12"/>
      <c r="E32" s="12"/>
      <c r="F32" s="12"/>
      <c r="G32" s="9" t="s">
        <v>1379</v>
      </c>
      <c r="H32" s="9" t="s">
        <v>24</v>
      </c>
      <c r="I32" s="9" t="s">
        <v>1370</v>
      </c>
      <c r="J32" s="3" t="s">
        <v>1669</v>
      </c>
      <c r="K32" s="13" t="s">
        <v>1380</v>
      </c>
      <c r="L32" s="14" t="s">
        <v>1381</v>
      </c>
      <c r="M32" s="18">
        <f t="shared" si="3"/>
        <v>1.7708333333333326E-2</v>
      </c>
      <c r="N32">
        <f t="shared" si="4"/>
        <v>13</v>
      </c>
      <c r="P32" t="s">
        <v>1674</v>
      </c>
      <c r="Q32">
        <v>15</v>
      </c>
    </row>
    <row r="33" spans="1:17" x14ac:dyDescent="0.25">
      <c r="A33" s="11"/>
      <c r="B33" s="12"/>
      <c r="C33" s="9" t="s">
        <v>392</v>
      </c>
      <c r="D33" s="9" t="s">
        <v>393</v>
      </c>
      <c r="E33" s="9" t="s">
        <v>393</v>
      </c>
      <c r="F33" s="9" t="s">
        <v>15</v>
      </c>
      <c r="G33" s="10" t="s">
        <v>12</v>
      </c>
      <c r="H33" s="5"/>
      <c r="I33" s="5"/>
      <c r="J33" s="6"/>
      <c r="K33" s="7"/>
      <c r="L33" s="8"/>
      <c r="P33" t="s">
        <v>1675</v>
      </c>
      <c r="Q33">
        <v>9</v>
      </c>
    </row>
    <row r="34" spans="1:17" x14ac:dyDescent="0.25">
      <c r="A34" s="11"/>
      <c r="B34" s="12"/>
      <c r="C34" s="12"/>
      <c r="D34" s="12"/>
      <c r="E34" s="12"/>
      <c r="F34" s="12"/>
      <c r="G34" s="9" t="s">
        <v>394</v>
      </c>
      <c r="H34" s="9" t="s">
        <v>24</v>
      </c>
      <c r="I34" s="9" t="s">
        <v>18</v>
      </c>
      <c r="J34" s="3" t="s">
        <v>1669</v>
      </c>
      <c r="K34" s="13" t="s">
        <v>395</v>
      </c>
      <c r="L34" s="14" t="s">
        <v>396</v>
      </c>
      <c r="M34" s="18">
        <f t="shared" si="3"/>
        <v>2.1145833333333308E-2</v>
      </c>
      <c r="N34">
        <f t="shared" si="4"/>
        <v>8</v>
      </c>
    </row>
    <row r="35" spans="1:17" x14ac:dyDescent="0.25">
      <c r="A35" s="11"/>
      <c r="B35" s="12"/>
      <c r="C35" s="12"/>
      <c r="D35" s="12"/>
      <c r="E35" s="12"/>
      <c r="F35" s="12"/>
      <c r="G35" s="9" t="s">
        <v>1039</v>
      </c>
      <c r="H35" s="9" t="s">
        <v>17</v>
      </c>
      <c r="I35" s="9" t="s">
        <v>1021</v>
      </c>
      <c r="J35" s="3" t="s">
        <v>1669</v>
      </c>
      <c r="K35" s="13" t="s">
        <v>1040</v>
      </c>
      <c r="L35" s="14" t="s">
        <v>1041</v>
      </c>
      <c r="M35" s="18">
        <f t="shared" si="3"/>
        <v>1.7488425925925935E-2</v>
      </c>
      <c r="N35">
        <f t="shared" si="4"/>
        <v>2</v>
      </c>
    </row>
    <row r="36" spans="1:17" x14ac:dyDescent="0.25">
      <c r="A36" s="11"/>
      <c r="B36" s="12"/>
      <c r="C36" s="12"/>
      <c r="D36" s="12"/>
      <c r="E36" s="12"/>
      <c r="F36" s="12"/>
      <c r="G36" s="9" t="s">
        <v>1042</v>
      </c>
      <c r="H36" s="9" t="s">
        <v>24</v>
      </c>
      <c r="I36" s="9" t="s">
        <v>1021</v>
      </c>
      <c r="J36" s="3" t="s">
        <v>1669</v>
      </c>
      <c r="K36" s="13" t="s">
        <v>1043</v>
      </c>
      <c r="L36" s="14" t="s">
        <v>1044</v>
      </c>
      <c r="M36" s="18">
        <f t="shared" si="3"/>
        <v>1.9328703703703737E-2</v>
      </c>
      <c r="N36">
        <f t="shared" si="4"/>
        <v>4</v>
      </c>
    </row>
    <row r="37" spans="1:17" x14ac:dyDescent="0.25">
      <c r="A37" s="11"/>
      <c r="B37" s="12"/>
      <c r="C37" s="12"/>
      <c r="D37" s="12"/>
      <c r="E37" s="12"/>
      <c r="F37" s="12"/>
      <c r="G37" s="9" t="s">
        <v>1045</v>
      </c>
      <c r="H37" s="9" t="s">
        <v>24</v>
      </c>
      <c r="I37" s="9" t="s">
        <v>1021</v>
      </c>
      <c r="J37" s="3" t="s">
        <v>1669</v>
      </c>
      <c r="K37" s="13" t="s">
        <v>1046</v>
      </c>
      <c r="L37" s="14" t="s">
        <v>1047</v>
      </c>
      <c r="M37" s="18">
        <f t="shared" si="3"/>
        <v>1.8611111111111134E-2</v>
      </c>
      <c r="N37">
        <f t="shared" si="4"/>
        <v>7</v>
      </c>
    </row>
    <row r="38" spans="1:17" x14ac:dyDescent="0.25">
      <c r="A38" s="11"/>
      <c r="B38" s="12"/>
      <c r="C38" s="12"/>
      <c r="D38" s="12"/>
      <c r="E38" s="12"/>
      <c r="F38" s="12"/>
      <c r="G38" s="9" t="s">
        <v>1382</v>
      </c>
      <c r="H38" s="9" t="s">
        <v>1383</v>
      </c>
      <c r="I38" s="9" t="s">
        <v>1370</v>
      </c>
      <c r="J38" s="3" t="s">
        <v>1669</v>
      </c>
      <c r="K38" s="13" t="s">
        <v>1384</v>
      </c>
      <c r="L38" s="14" t="s">
        <v>1385</v>
      </c>
      <c r="M38" s="18">
        <f t="shared" si="3"/>
        <v>1.1192129629629621E-2</v>
      </c>
      <c r="N38">
        <f t="shared" si="4"/>
        <v>9</v>
      </c>
    </row>
    <row r="39" spans="1:17" x14ac:dyDescent="0.25">
      <c r="A39" s="11"/>
      <c r="B39" s="12"/>
      <c r="C39" s="12"/>
      <c r="D39" s="12"/>
      <c r="E39" s="12"/>
      <c r="F39" s="12"/>
      <c r="G39" s="9" t="s">
        <v>1386</v>
      </c>
      <c r="H39" s="9" t="s">
        <v>1387</v>
      </c>
      <c r="I39" s="9" t="s">
        <v>1370</v>
      </c>
      <c r="J39" s="3" t="s">
        <v>1669</v>
      </c>
      <c r="K39" s="13" t="s">
        <v>1388</v>
      </c>
      <c r="L39" s="14" t="s">
        <v>1389</v>
      </c>
      <c r="M39" s="18">
        <f t="shared" si="3"/>
        <v>1.9467592592592564E-2</v>
      </c>
      <c r="N39">
        <f t="shared" si="4"/>
        <v>9</v>
      </c>
    </row>
    <row r="40" spans="1:17" x14ac:dyDescent="0.25">
      <c r="A40" s="11"/>
      <c r="B40" s="12"/>
      <c r="C40" s="9" t="s">
        <v>59</v>
      </c>
      <c r="D40" s="9" t="s">
        <v>60</v>
      </c>
      <c r="E40" s="9" t="s">
        <v>60</v>
      </c>
      <c r="F40" s="9" t="s">
        <v>15</v>
      </c>
      <c r="G40" s="10" t="s">
        <v>12</v>
      </c>
      <c r="H40" s="5"/>
      <c r="I40" s="5"/>
      <c r="J40" s="6"/>
      <c r="K40" s="7"/>
      <c r="L40" s="8"/>
    </row>
    <row r="41" spans="1:17" x14ac:dyDescent="0.25">
      <c r="A41" s="11"/>
      <c r="B41" s="12"/>
      <c r="C41" s="12"/>
      <c r="D41" s="12"/>
      <c r="E41" s="12"/>
      <c r="F41" s="12"/>
      <c r="G41" s="9" t="s">
        <v>459</v>
      </c>
      <c r="H41" s="9" t="s">
        <v>24</v>
      </c>
      <c r="I41" s="9" t="s">
        <v>441</v>
      </c>
      <c r="J41" s="3" t="s">
        <v>1669</v>
      </c>
      <c r="K41" s="13" t="s">
        <v>460</v>
      </c>
      <c r="L41" s="14" t="s">
        <v>461</v>
      </c>
      <c r="M41" s="18">
        <f t="shared" si="3"/>
        <v>3.2951388888888933E-2</v>
      </c>
      <c r="N41">
        <f t="shared" si="4"/>
        <v>18</v>
      </c>
    </row>
    <row r="42" spans="1:17" x14ac:dyDescent="0.25">
      <c r="A42" s="11"/>
      <c r="B42" s="12"/>
      <c r="C42" s="12"/>
      <c r="D42" s="12"/>
      <c r="E42" s="12"/>
      <c r="F42" s="12"/>
      <c r="G42" s="9" t="s">
        <v>397</v>
      </c>
      <c r="H42" s="9" t="s">
        <v>17</v>
      </c>
      <c r="I42" s="9" t="s">
        <v>18</v>
      </c>
      <c r="J42" s="3" t="s">
        <v>1669</v>
      </c>
      <c r="K42" s="13" t="s">
        <v>398</v>
      </c>
      <c r="L42" s="14" t="s">
        <v>399</v>
      </c>
      <c r="M42" s="18">
        <f t="shared" si="3"/>
        <v>1.6215277777777759E-2</v>
      </c>
      <c r="N42">
        <f t="shared" si="4"/>
        <v>10</v>
      </c>
    </row>
    <row r="43" spans="1:17" x14ac:dyDescent="0.25">
      <c r="A43" s="11"/>
      <c r="B43" s="12"/>
      <c r="C43" s="12"/>
      <c r="D43" s="12"/>
      <c r="E43" s="12"/>
      <c r="F43" s="12"/>
      <c r="G43" s="9" t="s">
        <v>400</v>
      </c>
      <c r="H43" s="9" t="s">
        <v>17</v>
      </c>
      <c r="I43" s="9" t="s">
        <v>18</v>
      </c>
      <c r="J43" s="3" t="s">
        <v>1669</v>
      </c>
      <c r="K43" s="13" t="s">
        <v>401</v>
      </c>
      <c r="L43" s="14" t="s">
        <v>402</v>
      </c>
      <c r="M43" s="18">
        <f t="shared" si="3"/>
        <v>1.4942129629629708E-2</v>
      </c>
      <c r="N43">
        <f t="shared" si="4"/>
        <v>21</v>
      </c>
    </row>
    <row r="44" spans="1:17" x14ac:dyDescent="0.25">
      <c r="A44" s="11"/>
      <c r="B44" s="12"/>
      <c r="C44" s="12"/>
      <c r="D44" s="12"/>
      <c r="E44" s="12"/>
      <c r="F44" s="12"/>
      <c r="G44" s="9" t="s">
        <v>403</v>
      </c>
      <c r="H44" s="9" t="s">
        <v>24</v>
      </c>
      <c r="I44" s="9" t="s">
        <v>18</v>
      </c>
      <c r="J44" s="3" t="s">
        <v>1669</v>
      </c>
      <c r="K44" s="13" t="s">
        <v>404</v>
      </c>
      <c r="L44" s="14" t="s">
        <v>405</v>
      </c>
      <c r="M44" s="18">
        <f t="shared" si="3"/>
        <v>2.9849537037037077E-2</v>
      </c>
      <c r="N44">
        <f t="shared" si="4"/>
        <v>18</v>
      </c>
    </row>
    <row r="45" spans="1:17" x14ac:dyDescent="0.25">
      <c r="A45" s="11"/>
      <c r="B45" s="12"/>
      <c r="C45" s="12"/>
      <c r="D45" s="12"/>
      <c r="E45" s="12"/>
      <c r="F45" s="12"/>
      <c r="G45" s="9" t="s">
        <v>999</v>
      </c>
      <c r="H45" s="9" t="s">
        <v>17</v>
      </c>
      <c r="I45" s="9" t="s">
        <v>731</v>
      </c>
      <c r="J45" s="3" t="s">
        <v>1669</v>
      </c>
      <c r="K45" s="13" t="s">
        <v>200</v>
      </c>
      <c r="L45" s="14" t="s">
        <v>1000</v>
      </c>
      <c r="M45" s="18">
        <f t="shared" si="3"/>
        <v>2.2442129629629604E-2</v>
      </c>
      <c r="N45">
        <f t="shared" si="4"/>
        <v>8</v>
      </c>
    </row>
    <row r="46" spans="1:17" x14ac:dyDescent="0.25">
      <c r="A46" s="11"/>
      <c r="B46" s="12"/>
      <c r="C46" s="12"/>
      <c r="D46" s="12"/>
      <c r="E46" s="12"/>
      <c r="F46" s="12"/>
      <c r="G46" s="9" t="s">
        <v>1001</v>
      </c>
      <c r="H46" s="9" t="s">
        <v>17</v>
      </c>
      <c r="I46" s="9" t="s">
        <v>731</v>
      </c>
      <c r="J46" s="3" t="s">
        <v>1669</v>
      </c>
      <c r="K46" s="13" t="s">
        <v>1002</v>
      </c>
      <c r="L46" s="14" t="s">
        <v>1003</v>
      </c>
      <c r="M46" s="18">
        <f t="shared" si="3"/>
        <v>2.5208333333333388E-2</v>
      </c>
      <c r="N46">
        <f t="shared" si="4"/>
        <v>13</v>
      </c>
    </row>
    <row r="47" spans="1:17" x14ac:dyDescent="0.25">
      <c r="A47" s="11"/>
      <c r="B47" s="12"/>
      <c r="C47" s="12"/>
      <c r="D47" s="12"/>
      <c r="E47" s="12"/>
      <c r="F47" s="12"/>
      <c r="G47" s="9" t="s">
        <v>1048</v>
      </c>
      <c r="H47" s="9" t="s">
        <v>17</v>
      </c>
      <c r="I47" s="9" t="s">
        <v>1021</v>
      </c>
      <c r="J47" s="3" t="s">
        <v>1669</v>
      </c>
      <c r="K47" s="13" t="s">
        <v>1049</v>
      </c>
      <c r="L47" s="14" t="s">
        <v>1050</v>
      </c>
      <c r="M47" s="18">
        <f t="shared" si="3"/>
        <v>3.9745370370370292E-2</v>
      </c>
      <c r="N47">
        <f t="shared" si="4"/>
        <v>18</v>
      </c>
    </row>
    <row r="48" spans="1:17" x14ac:dyDescent="0.25">
      <c r="A48" s="11"/>
      <c r="B48" s="12"/>
      <c r="C48" s="12"/>
      <c r="D48" s="12"/>
      <c r="E48" s="12"/>
      <c r="F48" s="12"/>
      <c r="G48" s="9" t="s">
        <v>1051</v>
      </c>
      <c r="H48" s="9" t="s">
        <v>17</v>
      </c>
      <c r="I48" s="9" t="s">
        <v>1021</v>
      </c>
      <c r="J48" s="3" t="s">
        <v>1669</v>
      </c>
      <c r="K48" s="13" t="s">
        <v>1052</v>
      </c>
      <c r="L48" s="14" t="s">
        <v>1053</v>
      </c>
      <c r="M48" s="18">
        <f t="shared" si="3"/>
        <v>1.5925925925925899E-2</v>
      </c>
      <c r="N48">
        <f t="shared" si="4"/>
        <v>9</v>
      </c>
    </row>
    <row r="49" spans="1:14" x14ac:dyDescent="0.25">
      <c r="A49" s="11"/>
      <c r="B49" s="12"/>
      <c r="C49" s="12"/>
      <c r="D49" s="12"/>
      <c r="E49" s="12"/>
      <c r="F49" s="12"/>
      <c r="G49" s="9" t="s">
        <v>1054</v>
      </c>
      <c r="H49" s="9" t="s">
        <v>17</v>
      </c>
      <c r="I49" s="9" t="s">
        <v>1021</v>
      </c>
      <c r="J49" s="3" t="s">
        <v>1669</v>
      </c>
      <c r="K49" s="13" t="s">
        <v>1055</v>
      </c>
      <c r="L49" s="14" t="s">
        <v>1056</v>
      </c>
      <c r="M49" s="18">
        <f t="shared" si="3"/>
        <v>2.0092592592592662E-2</v>
      </c>
      <c r="N49">
        <f t="shared" si="4"/>
        <v>16</v>
      </c>
    </row>
    <row r="50" spans="1:14" x14ac:dyDescent="0.25">
      <c r="A50" s="11"/>
      <c r="B50" s="12"/>
      <c r="C50" s="12"/>
      <c r="D50" s="12"/>
      <c r="E50" s="12"/>
      <c r="F50" s="12"/>
      <c r="G50" s="9" t="s">
        <v>1390</v>
      </c>
      <c r="H50" s="9" t="s">
        <v>17</v>
      </c>
      <c r="I50" s="9" t="s">
        <v>1370</v>
      </c>
      <c r="J50" s="3" t="s">
        <v>1669</v>
      </c>
      <c r="K50" s="13" t="s">
        <v>1391</v>
      </c>
      <c r="L50" s="14" t="s">
        <v>1392</v>
      </c>
      <c r="M50" s="18">
        <f t="shared" si="3"/>
        <v>1.9861111111111218E-2</v>
      </c>
      <c r="N50">
        <f t="shared" si="4"/>
        <v>21</v>
      </c>
    </row>
    <row r="51" spans="1:14" x14ac:dyDescent="0.25">
      <c r="A51" s="11"/>
      <c r="B51" s="12"/>
      <c r="C51" s="9" t="s">
        <v>406</v>
      </c>
      <c r="D51" s="9" t="s">
        <v>407</v>
      </c>
      <c r="E51" s="9" t="s">
        <v>407</v>
      </c>
      <c r="F51" s="9" t="s">
        <v>15</v>
      </c>
      <c r="G51" s="10" t="s">
        <v>12</v>
      </c>
      <c r="H51" s="5"/>
      <c r="I51" s="5"/>
      <c r="J51" s="6"/>
      <c r="K51" s="7"/>
      <c r="L51" s="8"/>
    </row>
    <row r="52" spans="1:14" x14ac:dyDescent="0.25">
      <c r="A52" s="11"/>
      <c r="B52" s="12"/>
      <c r="C52" s="12"/>
      <c r="D52" s="12"/>
      <c r="E52" s="12"/>
      <c r="F52" s="12"/>
      <c r="G52" s="9" t="s">
        <v>408</v>
      </c>
      <c r="H52" s="9" t="s">
        <v>17</v>
      </c>
      <c r="I52" s="9" t="s">
        <v>18</v>
      </c>
      <c r="J52" s="3" t="s">
        <v>1669</v>
      </c>
      <c r="K52" s="13" t="s">
        <v>409</v>
      </c>
      <c r="L52" s="14" t="s">
        <v>410</v>
      </c>
      <c r="M52" s="18">
        <f t="shared" si="3"/>
        <v>1.4641203703703698E-2</v>
      </c>
      <c r="N52">
        <f t="shared" si="4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1004</v>
      </c>
      <c r="H53" s="9" t="s">
        <v>17</v>
      </c>
      <c r="I53" s="9" t="s">
        <v>731</v>
      </c>
      <c r="J53" s="3" t="s">
        <v>1669</v>
      </c>
      <c r="K53" s="13" t="s">
        <v>1005</v>
      </c>
      <c r="L53" s="14" t="s">
        <v>1006</v>
      </c>
      <c r="M53" s="18">
        <f t="shared" si="3"/>
        <v>1.7314814814814783E-2</v>
      </c>
      <c r="N53">
        <f t="shared" si="4"/>
        <v>9</v>
      </c>
    </row>
    <row r="54" spans="1:14" x14ac:dyDescent="0.25">
      <c r="A54" s="11"/>
      <c r="B54" s="12"/>
      <c r="C54" s="12"/>
      <c r="D54" s="12"/>
      <c r="E54" s="12"/>
      <c r="F54" s="12"/>
      <c r="G54" s="9" t="s">
        <v>1057</v>
      </c>
      <c r="H54" s="9" t="s">
        <v>17</v>
      </c>
      <c r="I54" s="9" t="s">
        <v>1021</v>
      </c>
      <c r="J54" s="3" t="s">
        <v>1669</v>
      </c>
      <c r="K54" s="13" t="s">
        <v>1058</v>
      </c>
      <c r="L54" s="14" t="s">
        <v>1059</v>
      </c>
      <c r="M54" s="18">
        <f t="shared" si="3"/>
        <v>1.8553240740740745E-2</v>
      </c>
      <c r="N54">
        <f t="shared" si="4"/>
        <v>5</v>
      </c>
    </row>
    <row r="55" spans="1:14" x14ac:dyDescent="0.25">
      <c r="A55" s="11"/>
      <c r="B55" s="12"/>
      <c r="C55" s="9" t="s">
        <v>302</v>
      </c>
      <c r="D55" s="9" t="s">
        <v>303</v>
      </c>
      <c r="E55" s="10" t="s">
        <v>12</v>
      </c>
      <c r="F55" s="5"/>
      <c r="G55" s="5"/>
      <c r="H55" s="5"/>
      <c r="I55" s="5"/>
      <c r="J55" s="6"/>
      <c r="K55" s="7"/>
      <c r="L55" s="8"/>
    </row>
    <row r="56" spans="1:14" x14ac:dyDescent="0.25">
      <c r="A56" s="11"/>
      <c r="B56" s="12"/>
      <c r="C56" s="12"/>
      <c r="D56" s="12"/>
      <c r="E56" s="9" t="s">
        <v>304</v>
      </c>
      <c r="F56" s="9" t="s">
        <v>15</v>
      </c>
      <c r="G56" s="9" t="s">
        <v>462</v>
      </c>
      <c r="H56" s="9" t="s">
        <v>17</v>
      </c>
      <c r="I56" s="9" t="s">
        <v>441</v>
      </c>
      <c r="J56" s="3" t="s">
        <v>1669</v>
      </c>
      <c r="K56" s="13" t="s">
        <v>463</v>
      </c>
      <c r="L56" s="14" t="s">
        <v>464</v>
      </c>
      <c r="M56" s="18">
        <f t="shared" si="3"/>
        <v>1.1516203703703765E-2</v>
      </c>
      <c r="N56">
        <f t="shared" si="4"/>
        <v>18</v>
      </c>
    </row>
    <row r="57" spans="1:14" x14ac:dyDescent="0.25">
      <c r="A57" s="11"/>
      <c r="B57" s="12"/>
      <c r="C57" s="12"/>
      <c r="D57" s="12"/>
      <c r="E57" s="9" t="s">
        <v>303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1393</v>
      </c>
      <c r="H58" s="9" t="s">
        <v>17</v>
      </c>
      <c r="I58" s="9" t="s">
        <v>1370</v>
      </c>
      <c r="J58" s="3" t="s">
        <v>1669</v>
      </c>
      <c r="K58" s="13" t="s">
        <v>1394</v>
      </c>
      <c r="L58" s="14" t="s">
        <v>1395</v>
      </c>
      <c r="M58" s="18">
        <f t="shared" si="3"/>
        <v>2.5115740740740744E-2</v>
      </c>
      <c r="N58">
        <f t="shared" si="4"/>
        <v>10</v>
      </c>
    </row>
    <row r="59" spans="1:14" x14ac:dyDescent="0.25">
      <c r="A59" s="11"/>
      <c r="B59" s="12"/>
      <c r="C59" s="12"/>
      <c r="D59" s="12"/>
      <c r="E59" s="12"/>
      <c r="F59" s="12"/>
      <c r="G59" s="9" t="s">
        <v>1396</v>
      </c>
      <c r="H59" s="9" t="s">
        <v>17</v>
      </c>
      <c r="I59" s="9" t="s">
        <v>1370</v>
      </c>
      <c r="J59" s="3" t="s">
        <v>1669</v>
      </c>
      <c r="K59" s="13" t="s">
        <v>1397</v>
      </c>
      <c r="L59" s="14" t="s">
        <v>1398</v>
      </c>
      <c r="M59" s="18">
        <f t="shared" si="3"/>
        <v>2.5347222222222188E-2</v>
      </c>
      <c r="N59">
        <f t="shared" si="4"/>
        <v>12</v>
      </c>
    </row>
    <row r="60" spans="1:14" x14ac:dyDescent="0.25">
      <c r="A60" s="11"/>
      <c r="B60" s="12"/>
      <c r="C60" s="12"/>
      <c r="D60" s="12"/>
      <c r="E60" s="12"/>
      <c r="F60" s="12"/>
      <c r="G60" s="9" t="s">
        <v>1641</v>
      </c>
      <c r="H60" s="9" t="s">
        <v>17</v>
      </c>
      <c r="I60" s="9" t="s">
        <v>1642</v>
      </c>
      <c r="J60" s="3" t="s">
        <v>1669</v>
      </c>
      <c r="K60" s="13" t="s">
        <v>1643</v>
      </c>
      <c r="L60" s="14" t="s">
        <v>1644</v>
      </c>
      <c r="M60" s="18">
        <f t="shared" si="3"/>
        <v>1.606481481481481E-2</v>
      </c>
      <c r="N60">
        <f t="shared" si="4"/>
        <v>10</v>
      </c>
    </row>
    <row r="61" spans="1:14" x14ac:dyDescent="0.25">
      <c r="A61" s="11"/>
      <c r="B61" s="12"/>
      <c r="C61" s="9" t="s">
        <v>1007</v>
      </c>
      <c r="D61" s="9" t="s">
        <v>1008</v>
      </c>
      <c r="E61" s="9" t="s">
        <v>1008</v>
      </c>
      <c r="F61" s="9" t="s">
        <v>15</v>
      </c>
      <c r="G61" s="9" t="s">
        <v>1009</v>
      </c>
      <c r="H61" s="9" t="s">
        <v>24</v>
      </c>
      <c r="I61" s="9" t="s">
        <v>731</v>
      </c>
      <c r="J61" s="3" t="s">
        <v>1669</v>
      </c>
      <c r="K61" s="13" t="s">
        <v>1010</v>
      </c>
      <c r="L61" s="14" t="s">
        <v>1011</v>
      </c>
      <c r="M61" s="18">
        <f t="shared" si="3"/>
        <v>1.9895833333333335E-2</v>
      </c>
      <c r="N61">
        <f t="shared" si="4"/>
        <v>6</v>
      </c>
    </row>
    <row r="62" spans="1:14" x14ac:dyDescent="0.25">
      <c r="A62" s="11"/>
      <c r="B62" s="12"/>
      <c r="C62" s="9" t="s">
        <v>1012</v>
      </c>
      <c r="D62" s="9" t="s">
        <v>1013</v>
      </c>
      <c r="E62" s="9" t="s">
        <v>1013</v>
      </c>
      <c r="F62" s="9" t="s">
        <v>15</v>
      </c>
      <c r="G62" s="10" t="s">
        <v>12</v>
      </c>
      <c r="H62" s="5"/>
      <c r="I62" s="5"/>
      <c r="J62" s="6"/>
      <c r="K62" s="7"/>
      <c r="L62" s="8"/>
    </row>
    <row r="63" spans="1:14" x14ac:dyDescent="0.25">
      <c r="A63" s="11"/>
      <c r="B63" s="12"/>
      <c r="C63" s="12"/>
      <c r="D63" s="12"/>
      <c r="E63" s="12"/>
      <c r="F63" s="12"/>
      <c r="G63" s="9" t="s">
        <v>1014</v>
      </c>
      <c r="H63" s="9" t="s">
        <v>24</v>
      </c>
      <c r="I63" s="9" t="s">
        <v>731</v>
      </c>
      <c r="J63" s="3" t="s">
        <v>1669</v>
      </c>
      <c r="K63" s="13" t="s">
        <v>1015</v>
      </c>
      <c r="L63" s="14" t="s">
        <v>1016</v>
      </c>
      <c r="M63" s="18">
        <f t="shared" si="3"/>
        <v>1.6099537037037037E-2</v>
      </c>
      <c r="N63">
        <f t="shared" si="4"/>
        <v>4</v>
      </c>
    </row>
    <row r="64" spans="1:14" x14ac:dyDescent="0.25">
      <c r="A64" s="11"/>
      <c r="B64" s="12"/>
      <c r="C64" s="12"/>
      <c r="D64" s="12"/>
      <c r="E64" s="12"/>
      <c r="F64" s="12"/>
      <c r="G64" s="9" t="s">
        <v>1060</v>
      </c>
      <c r="H64" s="9" t="s">
        <v>17</v>
      </c>
      <c r="I64" s="9" t="s">
        <v>1021</v>
      </c>
      <c r="J64" s="3" t="s">
        <v>1669</v>
      </c>
      <c r="K64" s="13" t="s">
        <v>1061</v>
      </c>
      <c r="L64" s="14" t="s">
        <v>1062</v>
      </c>
      <c r="M64" s="18">
        <f t="shared" si="3"/>
        <v>1.6666666666666663E-2</v>
      </c>
      <c r="N64">
        <f t="shared" si="4"/>
        <v>9</v>
      </c>
    </row>
    <row r="65" spans="1:14" x14ac:dyDescent="0.25">
      <c r="A65" s="11"/>
      <c r="B65" s="12"/>
      <c r="C65" s="12"/>
      <c r="D65" s="12"/>
      <c r="E65" s="12"/>
      <c r="F65" s="12"/>
      <c r="G65" s="9" t="s">
        <v>1645</v>
      </c>
      <c r="H65" s="9" t="s">
        <v>17</v>
      </c>
      <c r="I65" s="9" t="s">
        <v>1642</v>
      </c>
      <c r="J65" s="3" t="s">
        <v>1669</v>
      </c>
      <c r="K65" s="13" t="s">
        <v>1646</v>
      </c>
      <c r="L65" s="14" t="s">
        <v>1647</v>
      </c>
      <c r="M65" s="18">
        <f t="shared" si="3"/>
        <v>1.4270833333333344E-2</v>
      </c>
      <c r="N65">
        <f t="shared" si="4"/>
        <v>6</v>
      </c>
    </row>
    <row r="66" spans="1:14" x14ac:dyDescent="0.25">
      <c r="A66" s="11"/>
      <c r="B66" s="12"/>
      <c r="C66" s="12"/>
      <c r="D66" s="12"/>
      <c r="E66" s="12"/>
      <c r="F66" s="12"/>
      <c r="G66" s="9" t="s">
        <v>1648</v>
      </c>
      <c r="H66" s="9" t="s">
        <v>17</v>
      </c>
      <c r="I66" s="9" t="s">
        <v>1642</v>
      </c>
      <c r="J66" s="3" t="s">
        <v>1669</v>
      </c>
      <c r="K66" s="13" t="s">
        <v>1649</v>
      </c>
      <c r="L66" s="14" t="s">
        <v>1650</v>
      </c>
      <c r="M66" s="18">
        <f t="shared" si="3"/>
        <v>1.4386574074074066E-2</v>
      </c>
      <c r="N66">
        <f t="shared" si="4"/>
        <v>12</v>
      </c>
    </row>
    <row r="67" spans="1:14" x14ac:dyDescent="0.25">
      <c r="A67" s="3" t="s">
        <v>10</v>
      </c>
      <c r="B67" s="9" t="s">
        <v>11</v>
      </c>
      <c r="C67" s="10" t="s">
        <v>12</v>
      </c>
      <c r="D67" s="5"/>
      <c r="E67" s="5"/>
      <c r="F67" s="5"/>
      <c r="G67" s="5"/>
      <c r="H67" s="5"/>
      <c r="I67" s="5"/>
      <c r="J67" s="6"/>
      <c r="K67" s="7"/>
      <c r="L67" s="8"/>
    </row>
    <row r="68" spans="1:14" x14ac:dyDescent="0.25">
      <c r="A68" s="11"/>
      <c r="B68" s="12"/>
      <c r="C68" s="9" t="s">
        <v>13</v>
      </c>
      <c r="D68" s="9" t="s">
        <v>14</v>
      </c>
      <c r="E68" s="9" t="s">
        <v>14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465</v>
      </c>
      <c r="H69" s="9" t="s">
        <v>17</v>
      </c>
      <c r="I69" s="9" t="s">
        <v>441</v>
      </c>
      <c r="J69" s="3" t="s">
        <v>1669</v>
      </c>
      <c r="K69" s="13" t="s">
        <v>466</v>
      </c>
      <c r="L69" s="14" t="s">
        <v>467</v>
      </c>
      <c r="M69" s="18">
        <f t="shared" ref="M69:M130" si="5">L69-K69</f>
        <v>2.3101851851851873E-2</v>
      </c>
      <c r="N69">
        <f t="shared" ref="N69:N130" si="6">HOUR(K69)</f>
        <v>7</v>
      </c>
    </row>
    <row r="70" spans="1:14" x14ac:dyDescent="0.25">
      <c r="A70" s="11"/>
      <c r="B70" s="12"/>
      <c r="C70" s="12"/>
      <c r="D70" s="12"/>
      <c r="E70" s="12"/>
      <c r="F70" s="12"/>
      <c r="G70" s="9" t="s">
        <v>16</v>
      </c>
      <c r="H70" s="9" t="s">
        <v>17</v>
      </c>
      <c r="I70" s="9" t="s">
        <v>18</v>
      </c>
      <c r="J70" s="3" t="s">
        <v>1669</v>
      </c>
      <c r="K70" s="13" t="s">
        <v>19</v>
      </c>
      <c r="L70" s="14" t="s">
        <v>20</v>
      </c>
      <c r="M70" s="18">
        <f t="shared" si="5"/>
        <v>1.700231481481479E-2</v>
      </c>
      <c r="N70">
        <f t="shared" si="6"/>
        <v>8</v>
      </c>
    </row>
    <row r="71" spans="1:14" x14ac:dyDescent="0.25">
      <c r="A71" s="11"/>
      <c r="B71" s="12"/>
      <c r="C71" s="12"/>
      <c r="D71" s="12"/>
      <c r="E71" s="12"/>
      <c r="F71" s="12"/>
      <c r="G71" s="9" t="s">
        <v>730</v>
      </c>
      <c r="H71" s="9" t="s">
        <v>17</v>
      </c>
      <c r="I71" s="9" t="s">
        <v>731</v>
      </c>
      <c r="J71" s="3" t="s">
        <v>1669</v>
      </c>
      <c r="K71" s="13" t="s">
        <v>732</v>
      </c>
      <c r="L71" s="14" t="s">
        <v>733</v>
      </c>
      <c r="M71" s="18">
        <f t="shared" si="5"/>
        <v>2.546296296296291E-2</v>
      </c>
      <c r="N71">
        <f t="shared" si="6"/>
        <v>13</v>
      </c>
    </row>
    <row r="72" spans="1:14" x14ac:dyDescent="0.25">
      <c r="A72" s="11"/>
      <c r="B72" s="12"/>
      <c r="C72" s="12"/>
      <c r="D72" s="12"/>
      <c r="E72" s="12"/>
      <c r="F72" s="12"/>
      <c r="G72" s="9" t="s">
        <v>1063</v>
      </c>
      <c r="H72" s="9" t="s">
        <v>17</v>
      </c>
      <c r="I72" s="9" t="s">
        <v>1021</v>
      </c>
      <c r="J72" s="3" t="s">
        <v>1669</v>
      </c>
      <c r="K72" s="13" t="s">
        <v>1064</v>
      </c>
      <c r="L72" s="14" t="s">
        <v>1065</v>
      </c>
      <c r="M72" s="18">
        <f t="shared" si="5"/>
        <v>2.2152777777777743E-2</v>
      </c>
      <c r="N72">
        <f t="shared" si="6"/>
        <v>8</v>
      </c>
    </row>
    <row r="73" spans="1:14" x14ac:dyDescent="0.25">
      <c r="A73" s="11"/>
      <c r="B73" s="12"/>
      <c r="C73" s="12"/>
      <c r="D73" s="12"/>
      <c r="E73" s="12"/>
      <c r="F73" s="12"/>
      <c r="G73" s="9" t="s">
        <v>1399</v>
      </c>
      <c r="H73" s="9" t="s">
        <v>17</v>
      </c>
      <c r="I73" s="9" t="s">
        <v>1370</v>
      </c>
      <c r="J73" s="3" t="s">
        <v>1669</v>
      </c>
      <c r="K73" s="13" t="s">
        <v>1400</v>
      </c>
      <c r="L73" s="14" t="s">
        <v>1401</v>
      </c>
      <c r="M73" s="18">
        <f t="shared" si="5"/>
        <v>2.3275462962962956E-2</v>
      </c>
      <c r="N73">
        <f t="shared" si="6"/>
        <v>9</v>
      </c>
    </row>
    <row r="74" spans="1:14" x14ac:dyDescent="0.25">
      <c r="A74" s="11"/>
      <c r="B74" s="12"/>
      <c r="C74" s="9" t="s">
        <v>21</v>
      </c>
      <c r="D74" s="9" t="s">
        <v>22</v>
      </c>
      <c r="E74" s="9" t="s">
        <v>22</v>
      </c>
      <c r="F74" s="9" t="s">
        <v>15</v>
      </c>
      <c r="G74" s="10" t="s">
        <v>12</v>
      </c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12"/>
      <c r="F75" s="12"/>
      <c r="G75" s="9" t="s">
        <v>468</v>
      </c>
      <c r="H75" s="9" t="s">
        <v>24</v>
      </c>
      <c r="I75" s="9" t="s">
        <v>441</v>
      </c>
      <c r="J75" s="3" t="s">
        <v>1669</v>
      </c>
      <c r="K75" s="13" t="s">
        <v>469</v>
      </c>
      <c r="L75" s="14" t="s">
        <v>470</v>
      </c>
      <c r="M75" s="18">
        <f t="shared" si="5"/>
        <v>2.025462962962965E-2</v>
      </c>
      <c r="N75">
        <f t="shared" si="6"/>
        <v>8</v>
      </c>
    </row>
    <row r="76" spans="1:14" x14ac:dyDescent="0.25">
      <c r="A76" s="11"/>
      <c r="B76" s="12"/>
      <c r="C76" s="12"/>
      <c r="D76" s="12"/>
      <c r="E76" s="12"/>
      <c r="F76" s="12"/>
      <c r="G76" s="9" t="s">
        <v>471</v>
      </c>
      <c r="H76" s="9" t="s">
        <v>24</v>
      </c>
      <c r="I76" s="9" t="s">
        <v>441</v>
      </c>
      <c r="J76" s="3" t="s">
        <v>1669</v>
      </c>
      <c r="K76" s="13" t="s">
        <v>472</v>
      </c>
      <c r="L76" s="14" t="s">
        <v>473</v>
      </c>
      <c r="M76" s="18">
        <f t="shared" si="5"/>
        <v>3.1238425925925961E-2</v>
      </c>
      <c r="N76">
        <f t="shared" si="6"/>
        <v>10</v>
      </c>
    </row>
    <row r="77" spans="1:14" x14ac:dyDescent="0.25">
      <c r="A77" s="11"/>
      <c r="B77" s="12"/>
      <c r="C77" s="12"/>
      <c r="D77" s="12"/>
      <c r="E77" s="12"/>
      <c r="F77" s="12"/>
      <c r="G77" s="9" t="s">
        <v>474</v>
      </c>
      <c r="H77" s="9" t="s">
        <v>17</v>
      </c>
      <c r="I77" s="9" t="s">
        <v>441</v>
      </c>
      <c r="J77" s="3" t="s">
        <v>1669</v>
      </c>
      <c r="K77" s="13" t="s">
        <v>475</v>
      </c>
      <c r="L77" s="14" t="s">
        <v>476</v>
      </c>
      <c r="M77" s="18">
        <f t="shared" si="5"/>
        <v>2.6921296296296249E-2</v>
      </c>
      <c r="N77">
        <f t="shared" si="6"/>
        <v>14</v>
      </c>
    </row>
    <row r="78" spans="1:14" x14ac:dyDescent="0.25">
      <c r="A78" s="11"/>
      <c r="B78" s="12"/>
      <c r="C78" s="12"/>
      <c r="D78" s="12"/>
      <c r="E78" s="12"/>
      <c r="F78" s="12"/>
      <c r="G78" s="9" t="s">
        <v>23</v>
      </c>
      <c r="H78" s="9" t="s">
        <v>24</v>
      </c>
      <c r="I78" s="9" t="s">
        <v>18</v>
      </c>
      <c r="J78" s="3" t="s">
        <v>1669</v>
      </c>
      <c r="K78" s="13" t="s">
        <v>25</v>
      </c>
      <c r="L78" s="14" t="s">
        <v>26</v>
      </c>
      <c r="M78" s="18">
        <f t="shared" si="5"/>
        <v>1.7453703703703694E-2</v>
      </c>
      <c r="N78">
        <f t="shared" si="6"/>
        <v>8</v>
      </c>
    </row>
    <row r="79" spans="1:14" x14ac:dyDescent="0.25">
      <c r="A79" s="11"/>
      <c r="B79" s="12"/>
      <c r="C79" s="12"/>
      <c r="D79" s="12"/>
      <c r="E79" s="12"/>
      <c r="F79" s="12"/>
      <c r="G79" s="9" t="s">
        <v>27</v>
      </c>
      <c r="H79" s="9" t="s">
        <v>24</v>
      </c>
      <c r="I79" s="9" t="s">
        <v>18</v>
      </c>
      <c r="J79" s="3" t="s">
        <v>1669</v>
      </c>
      <c r="K79" s="13" t="s">
        <v>28</v>
      </c>
      <c r="L79" s="14" t="s">
        <v>29</v>
      </c>
      <c r="M79" s="18">
        <f t="shared" si="5"/>
        <v>2.3657407407407405E-2</v>
      </c>
      <c r="N79">
        <f t="shared" si="6"/>
        <v>10</v>
      </c>
    </row>
    <row r="80" spans="1:14" x14ac:dyDescent="0.25">
      <c r="A80" s="11"/>
      <c r="B80" s="12"/>
      <c r="C80" s="12"/>
      <c r="D80" s="12"/>
      <c r="E80" s="12"/>
      <c r="F80" s="12"/>
      <c r="G80" s="9" t="s">
        <v>30</v>
      </c>
      <c r="H80" s="9" t="s">
        <v>24</v>
      </c>
      <c r="I80" s="9" t="s">
        <v>18</v>
      </c>
      <c r="J80" s="3" t="s">
        <v>1669</v>
      </c>
      <c r="K80" s="13" t="s">
        <v>31</v>
      </c>
      <c r="L80" s="14" t="s">
        <v>32</v>
      </c>
      <c r="M80" s="18">
        <f t="shared" si="5"/>
        <v>2.2650462962962914E-2</v>
      </c>
      <c r="N80">
        <f t="shared" si="6"/>
        <v>13</v>
      </c>
    </row>
    <row r="81" spans="1:14" x14ac:dyDescent="0.25">
      <c r="A81" s="11"/>
      <c r="B81" s="12"/>
      <c r="C81" s="12"/>
      <c r="D81" s="12"/>
      <c r="E81" s="12"/>
      <c r="F81" s="12"/>
      <c r="G81" s="9" t="s">
        <v>734</v>
      </c>
      <c r="H81" s="9" t="s">
        <v>24</v>
      </c>
      <c r="I81" s="9" t="s">
        <v>731</v>
      </c>
      <c r="J81" s="3" t="s">
        <v>1669</v>
      </c>
      <c r="K81" s="13" t="s">
        <v>735</v>
      </c>
      <c r="L81" s="14" t="s">
        <v>736</v>
      </c>
      <c r="M81" s="18">
        <f t="shared" si="5"/>
        <v>1.5798611111111083E-2</v>
      </c>
      <c r="N81">
        <f t="shared" si="6"/>
        <v>8</v>
      </c>
    </row>
    <row r="82" spans="1:14" x14ac:dyDescent="0.25">
      <c r="A82" s="11"/>
      <c r="B82" s="12"/>
      <c r="C82" s="9" t="s">
        <v>33</v>
      </c>
      <c r="D82" s="9" t="s">
        <v>34</v>
      </c>
      <c r="E82" s="9" t="s">
        <v>34</v>
      </c>
      <c r="F82" s="9" t="s">
        <v>15</v>
      </c>
      <c r="G82" s="10" t="s">
        <v>12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477</v>
      </c>
      <c r="H83" s="9" t="s">
        <v>24</v>
      </c>
      <c r="I83" s="9" t="s">
        <v>441</v>
      </c>
      <c r="J83" s="3" t="s">
        <v>1669</v>
      </c>
      <c r="K83" s="13" t="s">
        <v>478</v>
      </c>
      <c r="L83" s="14" t="s">
        <v>479</v>
      </c>
      <c r="M83" s="18">
        <f t="shared" si="5"/>
        <v>1.7280092592592611E-2</v>
      </c>
      <c r="N83">
        <f t="shared" si="6"/>
        <v>8</v>
      </c>
    </row>
    <row r="84" spans="1:14" x14ac:dyDescent="0.25">
      <c r="A84" s="11"/>
      <c r="B84" s="12"/>
      <c r="C84" s="12"/>
      <c r="D84" s="12"/>
      <c r="E84" s="12"/>
      <c r="F84" s="12"/>
      <c r="G84" s="9" t="s">
        <v>35</v>
      </c>
      <c r="H84" s="9" t="s">
        <v>24</v>
      </c>
      <c r="I84" s="9" t="s">
        <v>18</v>
      </c>
      <c r="J84" s="3" t="s">
        <v>1669</v>
      </c>
      <c r="K84" s="13" t="s">
        <v>36</v>
      </c>
      <c r="L84" s="14" t="s">
        <v>37</v>
      </c>
      <c r="M84" s="18">
        <f t="shared" si="5"/>
        <v>1.807870370370368E-2</v>
      </c>
      <c r="N84">
        <f t="shared" si="6"/>
        <v>5</v>
      </c>
    </row>
    <row r="85" spans="1:14" x14ac:dyDescent="0.25">
      <c r="A85" s="11"/>
      <c r="B85" s="12"/>
      <c r="C85" s="12"/>
      <c r="D85" s="12"/>
      <c r="E85" s="12"/>
      <c r="F85" s="12"/>
      <c r="G85" s="9" t="s">
        <v>38</v>
      </c>
      <c r="H85" s="9" t="s">
        <v>24</v>
      </c>
      <c r="I85" s="9" t="s">
        <v>18</v>
      </c>
      <c r="J85" s="3" t="s">
        <v>1669</v>
      </c>
      <c r="K85" s="13" t="s">
        <v>39</v>
      </c>
      <c r="L85" s="14" t="s">
        <v>40</v>
      </c>
      <c r="M85" s="18">
        <f t="shared" si="5"/>
        <v>2.7708333333333335E-2</v>
      </c>
      <c r="N85">
        <f t="shared" si="6"/>
        <v>9</v>
      </c>
    </row>
    <row r="86" spans="1:14" x14ac:dyDescent="0.25">
      <c r="A86" s="11"/>
      <c r="B86" s="12"/>
      <c r="C86" s="12"/>
      <c r="D86" s="12"/>
      <c r="E86" s="12"/>
      <c r="F86" s="12"/>
      <c r="G86" s="9" t="s">
        <v>737</v>
      </c>
      <c r="H86" s="9" t="s">
        <v>24</v>
      </c>
      <c r="I86" s="9" t="s">
        <v>731</v>
      </c>
      <c r="J86" s="3" t="s">
        <v>1669</v>
      </c>
      <c r="K86" s="13" t="s">
        <v>738</v>
      </c>
      <c r="L86" s="14" t="s">
        <v>739</v>
      </c>
      <c r="M86" s="18">
        <f t="shared" si="5"/>
        <v>1.612268518518517E-2</v>
      </c>
      <c r="N86">
        <f t="shared" si="6"/>
        <v>7</v>
      </c>
    </row>
    <row r="87" spans="1:14" x14ac:dyDescent="0.25">
      <c r="A87" s="11"/>
      <c r="B87" s="12"/>
      <c r="C87" s="12"/>
      <c r="D87" s="12"/>
      <c r="E87" s="12"/>
      <c r="F87" s="12"/>
      <c r="G87" s="9" t="s">
        <v>740</v>
      </c>
      <c r="H87" s="9" t="s">
        <v>24</v>
      </c>
      <c r="I87" s="9" t="s">
        <v>731</v>
      </c>
      <c r="J87" s="3" t="s">
        <v>1669</v>
      </c>
      <c r="K87" s="13" t="s">
        <v>741</v>
      </c>
      <c r="L87" s="14" t="s">
        <v>742</v>
      </c>
      <c r="M87" s="18">
        <f t="shared" si="5"/>
        <v>2.3946759259259265E-2</v>
      </c>
      <c r="N87">
        <f t="shared" si="6"/>
        <v>9</v>
      </c>
    </row>
    <row r="88" spans="1:14" x14ac:dyDescent="0.25">
      <c r="A88" s="11"/>
      <c r="B88" s="12"/>
      <c r="C88" s="12"/>
      <c r="D88" s="12"/>
      <c r="E88" s="12"/>
      <c r="F88" s="12"/>
      <c r="G88" s="9" t="s">
        <v>743</v>
      </c>
      <c r="H88" s="9" t="s">
        <v>17</v>
      </c>
      <c r="I88" s="9" t="s">
        <v>731</v>
      </c>
      <c r="J88" s="3" t="s">
        <v>1669</v>
      </c>
      <c r="K88" s="13" t="s">
        <v>744</v>
      </c>
      <c r="L88" s="14" t="s">
        <v>745</v>
      </c>
      <c r="M88" s="18">
        <f t="shared" si="5"/>
        <v>2.8530092592592593E-2</v>
      </c>
      <c r="N88">
        <f t="shared" si="6"/>
        <v>11</v>
      </c>
    </row>
    <row r="89" spans="1:14" x14ac:dyDescent="0.25">
      <c r="A89" s="11"/>
      <c r="B89" s="12"/>
      <c r="C89" s="12"/>
      <c r="D89" s="12"/>
      <c r="E89" s="12"/>
      <c r="F89" s="12"/>
      <c r="G89" s="9" t="s">
        <v>746</v>
      </c>
      <c r="H89" s="9" t="s">
        <v>24</v>
      </c>
      <c r="I89" s="9" t="s">
        <v>731</v>
      </c>
      <c r="J89" s="3" t="s">
        <v>1669</v>
      </c>
      <c r="K89" s="13" t="s">
        <v>747</v>
      </c>
      <c r="L89" s="14" t="s">
        <v>748</v>
      </c>
      <c r="M89" s="18">
        <f t="shared" si="5"/>
        <v>1.7465277777777732E-2</v>
      </c>
      <c r="N89">
        <f t="shared" si="6"/>
        <v>14</v>
      </c>
    </row>
    <row r="90" spans="1:14" x14ac:dyDescent="0.25">
      <c r="A90" s="11"/>
      <c r="B90" s="12"/>
      <c r="C90" s="12"/>
      <c r="D90" s="12"/>
      <c r="E90" s="12"/>
      <c r="F90" s="12"/>
      <c r="G90" s="9" t="s">
        <v>1066</v>
      </c>
      <c r="H90" s="9" t="s">
        <v>24</v>
      </c>
      <c r="I90" s="9" t="s">
        <v>1021</v>
      </c>
      <c r="J90" s="3" t="s">
        <v>1669</v>
      </c>
      <c r="K90" s="13" t="s">
        <v>1067</v>
      </c>
      <c r="L90" s="14" t="s">
        <v>1068</v>
      </c>
      <c r="M90" s="18">
        <f t="shared" si="5"/>
        <v>1.501157407407408E-2</v>
      </c>
      <c r="N90">
        <f t="shared" si="6"/>
        <v>5</v>
      </c>
    </row>
    <row r="91" spans="1:14" x14ac:dyDescent="0.25">
      <c r="A91" s="11"/>
      <c r="B91" s="12"/>
      <c r="C91" s="12"/>
      <c r="D91" s="12"/>
      <c r="E91" s="12"/>
      <c r="F91" s="12"/>
      <c r="G91" s="9" t="s">
        <v>1069</v>
      </c>
      <c r="H91" s="9" t="s">
        <v>24</v>
      </c>
      <c r="I91" s="9" t="s">
        <v>1021</v>
      </c>
      <c r="J91" s="3" t="s">
        <v>1669</v>
      </c>
      <c r="K91" s="13" t="s">
        <v>1070</v>
      </c>
      <c r="L91" s="14" t="s">
        <v>1071</v>
      </c>
      <c r="M91" s="18">
        <f t="shared" si="5"/>
        <v>1.424768518518521E-2</v>
      </c>
      <c r="N91">
        <f t="shared" si="6"/>
        <v>8</v>
      </c>
    </row>
    <row r="92" spans="1:14" x14ac:dyDescent="0.25">
      <c r="A92" s="11"/>
      <c r="B92" s="12"/>
      <c r="C92" s="12"/>
      <c r="D92" s="12"/>
      <c r="E92" s="12"/>
      <c r="F92" s="12"/>
      <c r="G92" s="9" t="s">
        <v>1402</v>
      </c>
      <c r="H92" s="9" t="s">
        <v>17</v>
      </c>
      <c r="I92" s="9" t="s">
        <v>1370</v>
      </c>
      <c r="J92" s="3" t="s">
        <v>1669</v>
      </c>
      <c r="K92" s="13" t="s">
        <v>1403</v>
      </c>
      <c r="L92" s="14" t="s">
        <v>1404</v>
      </c>
      <c r="M92" s="18">
        <f t="shared" si="5"/>
        <v>1.678240740740744E-2</v>
      </c>
      <c r="N92">
        <f t="shared" si="6"/>
        <v>10</v>
      </c>
    </row>
    <row r="93" spans="1:14" x14ac:dyDescent="0.25">
      <c r="A93" s="11"/>
      <c r="B93" s="12"/>
      <c r="C93" s="9" t="s">
        <v>480</v>
      </c>
      <c r="D93" s="9" t="s">
        <v>481</v>
      </c>
      <c r="E93" s="9" t="s">
        <v>481</v>
      </c>
      <c r="F93" s="9" t="s">
        <v>15</v>
      </c>
      <c r="G93" s="9" t="s">
        <v>482</v>
      </c>
      <c r="H93" s="9" t="s">
        <v>17</v>
      </c>
      <c r="I93" s="9" t="s">
        <v>441</v>
      </c>
      <c r="J93" s="3" t="s">
        <v>1669</v>
      </c>
      <c r="K93" s="13" t="s">
        <v>483</v>
      </c>
      <c r="L93" s="14" t="s">
        <v>484</v>
      </c>
      <c r="M93" s="18">
        <f t="shared" si="5"/>
        <v>2.0949074074074037E-2</v>
      </c>
      <c r="N93">
        <f t="shared" si="6"/>
        <v>8</v>
      </c>
    </row>
    <row r="94" spans="1:14" x14ac:dyDescent="0.25">
      <c r="A94" s="11"/>
      <c r="B94" s="12"/>
      <c r="C94" s="9" t="s">
        <v>41</v>
      </c>
      <c r="D94" s="9" t="s">
        <v>42</v>
      </c>
      <c r="E94" s="9" t="s">
        <v>42</v>
      </c>
      <c r="F94" s="9" t="s">
        <v>15</v>
      </c>
      <c r="G94" s="9" t="s">
        <v>43</v>
      </c>
      <c r="H94" s="9" t="s">
        <v>24</v>
      </c>
      <c r="I94" s="9" t="s">
        <v>18</v>
      </c>
      <c r="J94" s="3" t="s">
        <v>1669</v>
      </c>
      <c r="K94" s="13" t="s">
        <v>44</v>
      </c>
      <c r="L94" s="14" t="s">
        <v>45</v>
      </c>
      <c r="M94" s="18">
        <f t="shared" si="5"/>
        <v>2.8206018518518505E-2</v>
      </c>
      <c r="N94">
        <f t="shared" si="6"/>
        <v>11</v>
      </c>
    </row>
    <row r="95" spans="1:14" x14ac:dyDescent="0.25">
      <c r="A95" s="11"/>
      <c r="B95" s="12"/>
      <c r="C95" s="9" t="s">
        <v>46</v>
      </c>
      <c r="D95" s="9" t="s">
        <v>47</v>
      </c>
      <c r="E95" s="9" t="s">
        <v>47</v>
      </c>
      <c r="F95" s="9" t="s">
        <v>15</v>
      </c>
      <c r="G95" s="10" t="s">
        <v>12</v>
      </c>
      <c r="H95" s="5"/>
      <c r="I95" s="5"/>
      <c r="J95" s="6"/>
      <c r="K95" s="7"/>
      <c r="L95" s="8"/>
    </row>
    <row r="96" spans="1:14" x14ac:dyDescent="0.25">
      <c r="A96" s="11"/>
      <c r="B96" s="12"/>
      <c r="C96" s="12"/>
      <c r="D96" s="12"/>
      <c r="E96" s="12"/>
      <c r="F96" s="12"/>
      <c r="G96" s="9" t="s">
        <v>485</v>
      </c>
      <c r="H96" s="9" t="s">
        <v>17</v>
      </c>
      <c r="I96" s="9" t="s">
        <v>441</v>
      </c>
      <c r="J96" s="3" t="s">
        <v>1669</v>
      </c>
      <c r="K96" s="13" t="s">
        <v>486</v>
      </c>
      <c r="L96" s="14" t="s">
        <v>487</v>
      </c>
      <c r="M96" s="18">
        <f t="shared" si="5"/>
        <v>1.6157407407407454E-2</v>
      </c>
      <c r="N96">
        <f t="shared" si="6"/>
        <v>7</v>
      </c>
    </row>
    <row r="97" spans="1:14" x14ac:dyDescent="0.25">
      <c r="A97" s="11"/>
      <c r="B97" s="12"/>
      <c r="C97" s="12"/>
      <c r="D97" s="12"/>
      <c r="E97" s="12"/>
      <c r="F97" s="12"/>
      <c r="G97" s="9" t="s">
        <v>48</v>
      </c>
      <c r="H97" s="9" t="s">
        <v>17</v>
      </c>
      <c r="I97" s="9" t="s">
        <v>18</v>
      </c>
      <c r="J97" s="3" t="s">
        <v>1669</v>
      </c>
      <c r="K97" s="13" t="s">
        <v>49</v>
      </c>
      <c r="L97" s="14" t="s">
        <v>50</v>
      </c>
      <c r="M97" s="18">
        <f t="shared" si="5"/>
        <v>2.6365740740740717E-2</v>
      </c>
      <c r="N97">
        <f t="shared" si="6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51</v>
      </c>
      <c r="H98" s="9" t="s">
        <v>17</v>
      </c>
      <c r="I98" s="9" t="s">
        <v>18</v>
      </c>
      <c r="J98" s="3" t="s">
        <v>1669</v>
      </c>
      <c r="K98" s="13" t="s">
        <v>52</v>
      </c>
      <c r="L98" s="14" t="s">
        <v>53</v>
      </c>
      <c r="M98" s="18">
        <f t="shared" si="5"/>
        <v>1.2199074074074168E-2</v>
      </c>
      <c r="N98">
        <f t="shared" si="6"/>
        <v>21</v>
      </c>
    </row>
    <row r="99" spans="1:14" x14ac:dyDescent="0.25">
      <c r="A99" s="11"/>
      <c r="B99" s="12"/>
      <c r="C99" s="12"/>
      <c r="D99" s="12"/>
      <c r="E99" s="12"/>
      <c r="F99" s="12"/>
      <c r="G99" s="9" t="s">
        <v>749</v>
      </c>
      <c r="H99" s="9" t="s">
        <v>17</v>
      </c>
      <c r="I99" s="9" t="s">
        <v>731</v>
      </c>
      <c r="J99" s="3" t="s">
        <v>1669</v>
      </c>
      <c r="K99" s="13" t="s">
        <v>750</v>
      </c>
      <c r="L99" s="14" t="s">
        <v>751</v>
      </c>
      <c r="M99" s="18">
        <f t="shared" si="5"/>
        <v>1.579861111111111E-2</v>
      </c>
      <c r="N99">
        <f t="shared" si="6"/>
        <v>4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752</v>
      </c>
      <c r="H100" s="9" t="s">
        <v>17</v>
      </c>
      <c r="I100" s="9" t="s">
        <v>731</v>
      </c>
      <c r="J100" s="3" t="s">
        <v>1669</v>
      </c>
      <c r="K100" s="13" t="s">
        <v>753</v>
      </c>
      <c r="L100" s="14" t="s">
        <v>754</v>
      </c>
      <c r="M100" s="18">
        <f t="shared" si="5"/>
        <v>1.3703703703703662E-2</v>
      </c>
      <c r="N100">
        <f t="shared" si="6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755</v>
      </c>
      <c r="H101" s="9" t="s">
        <v>17</v>
      </c>
      <c r="I101" s="9" t="s">
        <v>731</v>
      </c>
      <c r="J101" s="3" t="s">
        <v>1669</v>
      </c>
      <c r="K101" s="13" t="s">
        <v>756</v>
      </c>
      <c r="L101" s="14" t="s">
        <v>757</v>
      </c>
      <c r="M101" s="18">
        <f t="shared" si="5"/>
        <v>2.2349537037037015E-2</v>
      </c>
      <c r="N101">
        <f t="shared" si="6"/>
        <v>10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1072</v>
      </c>
      <c r="H102" s="9" t="s">
        <v>17</v>
      </c>
      <c r="I102" s="9" t="s">
        <v>1021</v>
      </c>
      <c r="J102" s="3" t="s">
        <v>1669</v>
      </c>
      <c r="K102" s="13" t="s">
        <v>1073</v>
      </c>
      <c r="L102" s="14" t="s">
        <v>1074</v>
      </c>
      <c r="M102" s="18">
        <f t="shared" si="5"/>
        <v>1.4733796296296314E-2</v>
      </c>
      <c r="N102">
        <f t="shared" si="6"/>
        <v>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1075</v>
      </c>
      <c r="H103" s="9" t="s">
        <v>17</v>
      </c>
      <c r="I103" s="9" t="s">
        <v>1021</v>
      </c>
      <c r="J103" s="3" t="s">
        <v>1669</v>
      </c>
      <c r="K103" s="13" t="s">
        <v>1076</v>
      </c>
      <c r="L103" s="14" t="s">
        <v>1077</v>
      </c>
      <c r="M103" s="18">
        <f t="shared" si="5"/>
        <v>1.1666666666666686E-2</v>
      </c>
      <c r="N103">
        <f t="shared" si="6"/>
        <v>4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1078</v>
      </c>
      <c r="H104" s="9" t="s">
        <v>17</v>
      </c>
      <c r="I104" s="9" t="s">
        <v>1021</v>
      </c>
      <c r="J104" s="3" t="s">
        <v>1669</v>
      </c>
      <c r="K104" s="13" t="s">
        <v>1079</v>
      </c>
      <c r="L104" s="14" t="s">
        <v>1080</v>
      </c>
      <c r="M104" s="18">
        <f t="shared" si="5"/>
        <v>1.8541666666666679E-2</v>
      </c>
      <c r="N104">
        <f t="shared" si="6"/>
        <v>6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1081</v>
      </c>
      <c r="H105" s="9" t="s">
        <v>17</v>
      </c>
      <c r="I105" s="9" t="s">
        <v>1021</v>
      </c>
      <c r="J105" s="3" t="s">
        <v>1669</v>
      </c>
      <c r="K105" s="13" t="s">
        <v>1082</v>
      </c>
      <c r="L105" s="14" t="s">
        <v>1083</v>
      </c>
      <c r="M105" s="18">
        <f t="shared" si="5"/>
        <v>1.7939814814814825E-2</v>
      </c>
      <c r="N105">
        <f t="shared" si="6"/>
        <v>7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1405</v>
      </c>
      <c r="H106" s="9" t="s">
        <v>17</v>
      </c>
      <c r="I106" s="9" t="s">
        <v>1370</v>
      </c>
      <c r="J106" s="3" t="s">
        <v>1669</v>
      </c>
      <c r="K106" s="13" t="s">
        <v>1406</v>
      </c>
      <c r="L106" s="14" t="s">
        <v>1407</v>
      </c>
      <c r="M106" s="18">
        <f t="shared" si="5"/>
        <v>1.4027777777777778E-2</v>
      </c>
      <c r="N106">
        <f t="shared" si="6"/>
        <v>4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1408</v>
      </c>
      <c r="H107" s="9" t="s">
        <v>17</v>
      </c>
      <c r="I107" s="9" t="s">
        <v>1370</v>
      </c>
      <c r="J107" s="3" t="s">
        <v>1669</v>
      </c>
      <c r="K107" s="13" t="s">
        <v>1409</v>
      </c>
      <c r="L107" s="14" t="s">
        <v>1410</v>
      </c>
      <c r="M107" s="18">
        <f t="shared" si="5"/>
        <v>2.7083333333333348E-2</v>
      </c>
      <c r="N107">
        <f t="shared" si="6"/>
        <v>8</v>
      </c>
    </row>
    <row r="108" spans="1:14" x14ac:dyDescent="0.25">
      <c r="A108" s="11"/>
      <c r="B108" s="12"/>
      <c r="C108" s="9" t="s">
        <v>392</v>
      </c>
      <c r="D108" s="9" t="s">
        <v>393</v>
      </c>
      <c r="E108" s="9" t="s">
        <v>393</v>
      </c>
      <c r="F108" s="9" t="s">
        <v>15</v>
      </c>
      <c r="G108" s="9" t="s">
        <v>1411</v>
      </c>
      <c r="H108" s="9" t="s">
        <v>24</v>
      </c>
      <c r="I108" s="9" t="s">
        <v>1370</v>
      </c>
      <c r="J108" s="3" t="s">
        <v>1669</v>
      </c>
      <c r="K108" s="13" t="s">
        <v>1412</v>
      </c>
      <c r="L108" s="14" t="s">
        <v>1413</v>
      </c>
      <c r="M108" s="18">
        <f t="shared" si="5"/>
        <v>1.6967592592592617E-2</v>
      </c>
      <c r="N108">
        <f t="shared" si="6"/>
        <v>14</v>
      </c>
    </row>
    <row r="109" spans="1:14" x14ac:dyDescent="0.25">
      <c r="A109" s="11"/>
      <c r="B109" s="12"/>
      <c r="C109" s="9" t="s">
        <v>54</v>
      </c>
      <c r="D109" s="9" t="s">
        <v>55</v>
      </c>
      <c r="E109" s="9" t="s">
        <v>55</v>
      </c>
      <c r="F109" s="9" t="s">
        <v>15</v>
      </c>
      <c r="G109" s="9" t="s">
        <v>56</v>
      </c>
      <c r="H109" s="9" t="s">
        <v>24</v>
      </c>
      <c r="I109" s="9" t="s">
        <v>18</v>
      </c>
      <c r="J109" s="3" t="s">
        <v>1669</v>
      </c>
      <c r="K109" s="13" t="s">
        <v>57</v>
      </c>
      <c r="L109" s="14" t="s">
        <v>58</v>
      </c>
      <c r="M109" s="18">
        <f t="shared" si="5"/>
        <v>1.6180555555555587E-2</v>
      </c>
      <c r="N109">
        <f t="shared" si="6"/>
        <v>11</v>
      </c>
    </row>
    <row r="110" spans="1:14" x14ac:dyDescent="0.25">
      <c r="A110" s="11"/>
      <c r="B110" s="12"/>
      <c r="C110" s="9" t="s">
        <v>59</v>
      </c>
      <c r="D110" s="9" t="s">
        <v>60</v>
      </c>
      <c r="E110" s="9" t="s">
        <v>60</v>
      </c>
      <c r="F110" s="9" t="s">
        <v>15</v>
      </c>
      <c r="G110" s="10" t="s">
        <v>12</v>
      </c>
      <c r="H110" s="5"/>
      <c r="I110" s="5"/>
      <c r="J110" s="6"/>
      <c r="K110" s="7"/>
      <c r="L110" s="8"/>
    </row>
    <row r="111" spans="1:14" x14ac:dyDescent="0.25">
      <c r="A111" s="11"/>
      <c r="B111" s="12"/>
      <c r="C111" s="12"/>
      <c r="D111" s="12"/>
      <c r="E111" s="12"/>
      <c r="F111" s="12"/>
      <c r="G111" s="9" t="s">
        <v>488</v>
      </c>
      <c r="H111" s="9" t="s">
        <v>24</v>
      </c>
      <c r="I111" s="9" t="s">
        <v>441</v>
      </c>
      <c r="J111" s="3" t="s">
        <v>1669</v>
      </c>
      <c r="K111" s="13" t="s">
        <v>489</v>
      </c>
      <c r="L111" s="14" t="s">
        <v>490</v>
      </c>
      <c r="M111" s="18">
        <f t="shared" si="5"/>
        <v>1.7118055555555456E-2</v>
      </c>
      <c r="N111">
        <f t="shared" si="6"/>
        <v>17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491</v>
      </c>
      <c r="H112" s="9" t="s">
        <v>17</v>
      </c>
      <c r="I112" s="9" t="s">
        <v>441</v>
      </c>
      <c r="J112" s="3" t="s">
        <v>1669</v>
      </c>
      <c r="K112" s="13" t="s">
        <v>492</v>
      </c>
      <c r="L112" s="14" t="s">
        <v>493</v>
      </c>
      <c r="M112" s="18">
        <f t="shared" si="5"/>
        <v>2.0185185185185195E-2</v>
      </c>
      <c r="N112">
        <f t="shared" si="6"/>
        <v>20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61</v>
      </c>
      <c r="H113" s="9" t="s">
        <v>24</v>
      </c>
      <c r="I113" s="9" t="s">
        <v>18</v>
      </c>
      <c r="J113" s="3" t="s">
        <v>1669</v>
      </c>
      <c r="K113" s="13" t="s">
        <v>62</v>
      </c>
      <c r="L113" s="14" t="s">
        <v>63</v>
      </c>
      <c r="M113" s="18">
        <f t="shared" si="5"/>
        <v>1.7731481481481404E-2</v>
      </c>
      <c r="N113">
        <f t="shared" si="6"/>
        <v>13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64</v>
      </c>
      <c r="H114" s="9" t="s">
        <v>24</v>
      </c>
      <c r="I114" s="9" t="s">
        <v>18</v>
      </c>
      <c r="J114" s="3" t="s">
        <v>1669</v>
      </c>
      <c r="K114" s="13" t="s">
        <v>65</v>
      </c>
      <c r="L114" s="14" t="s">
        <v>66</v>
      </c>
      <c r="M114" s="18">
        <f t="shared" si="5"/>
        <v>2.4965277777777906E-2</v>
      </c>
      <c r="N114">
        <f t="shared" si="6"/>
        <v>17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758</v>
      </c>
      <c r="H115" s="9" t="s">
        <v>17</v>
      </c>
      <c r="I115" s="9" t="s">
        <v>731</v>
      </c>
      <c r="J115" s="3" t="s">
        <v>1669</v>
      </c>
      <c r="K115" s="13" t="s">
        <v>759</v>
      </c>
      <c r="L115" s="14" t="s">
        <v>760</v>
      </c>
      <c r="M115" s="18">
        <f t="shared" si="5"/>
        <v>4.1435185185185186E-2</v>
      </c>
      <c r="N115">
        <f t="shared" si="6"/>
        <v>19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1084</v>
      </c>
      <c r="H116" s="9" t="s">
        <v>24</v>
      </c>
      <c r="I116" s="9" t="s">
        <v>1021</v>
      </c>
      <c r="J116" s="3" t="s">
        <v>1669</v>
      </c>
      <c r="K116" s="13" t="s">
        <v>1085</v>
      </c>
      <c r="L116" s="14" t="s">
        <v>1086</v>
      </c>
      <c r="M116" s="18">
        <f t="shared" si="5"/>
        <v>2.5821759259259225E-2</v>
      </c>
      <c r="N116">
        <f t="shared" si="6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1087</v>
      </c>
      <c r="H117" s="9" t="s">
        <v>17</v>
      </c>
      <c r="I117" s="9" t="s">
        <v>1021</v>
      </c>
      <c r="J117" s="3" t="s">
        <v>1669</v>
      </c>
      <c r="K117" s="13" t="s">
        <v>1088</v>
      </c>
      <c r="L117" s="14" t="s">
        <v>1089</v>
      </c>
      <c r="M117" s="18">
        <f t="shared" si="5"/>
        <v>2.2731481481481519E-2</v>
      </c>
      <c r="N117">
        <f t="shared" si="6"/>
        <v>18</v>
      </c>
    </row>
    <row r="118" spans="1:14" x14ac:dyDescent="0.25">
      <c r="A118" s="11"/>
      <c r="B118" s="12"/>
      <c r="C118" s="9" t="s">
        <v>406</v>
      </c>
      <c r="D118" s="9" t="s">
        <v>407</v>
      </c>
      <c r="E118" s="9" t="s">
        <v>407</v>
      </c>
      <c r="F118" s="9" t="s">
        <v>15</v>
      </c>
      <c r="G118" s="10" t="s">
        <v>12</v>
      </c>
      <c r="H118" s="5"/>
      <c r="I118" s="5"/>
      <c r="J118" s="6"/>
      <c r="K118" s="7"/>
      <c r="L118" s="8"/>
    </row>
    <row r="119" spans="1:14" x14ac:dyDescent="0.25">
      <c r="A119" s="11"/>
      <c r="B119" s="12"/>
      <c r="C119" s="12"/>
      <c r="D119" s="12"/>
      <c r="E119" s="12"/>
      <c r="F119" s="12"/>
      <c r="G119" s="9" t="s">
        <v>494</v>
      </c>
      <c r="H119" s="9" t="s">
        <v>17</v>
      </c>
      <c r="I119" s="9" t="s">
        <v>441</v>
      </c>
      <c r="J119" s="3" t="s">
        <v>1669</v>
      </c>
      <c r="K119" s="13" t="s">
        <v>495</v>
      </c>
      <c r="L119" s="14" t="s">
        <v>496</v>
      </c>
      <c r="M119" s="18">
        <f t="shared" si="5"/>
        <v>1.9282407407407443E-2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761</v>
      </c>
      <c r="H120" s="9" t="s">
        <v>17</v>
      </c>
      <c r="I120" s="9" t="s">
        <v>731</v>
      </c>
      <c r="J120" s="3" t="s">
        <v>1669</v>
      </c>
      <c r="K120" s="13" t="s">
        <v>762</v>
      </c>
      <c r="L120" s="14" t="s">
        <v>763</v>
      </c>
      <c r="M120" s="18">
        <f t="shared" si="5"/>
        <v>2.4525462962962985E-2</v>
      </c>
      <c r="N120">
        <f t="shared" si="6"/>
        <v>7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1414</v>
      </c>
      <c r="H121" s="9" t="s">
        <v>17</v>
      </c>
      <c r="I121" s="9" t="s">
        <v>1370</v>
      </c>
      <c r="J121" s="3" t="s">
        <v>1669</v>
      </c>
      <c r="K121" s="13" t="s">
        <v>1415</v>
      </c>
      <c r="L121" s="14" t="s">
        <v>1416</v>
      </c>
      <c r="M121" s="18">
        <f t="shared" si="5"/>
        <v>1.5439814814814823E-2</v>
      </c>
      <c r="N121">
        <f t="shared" si="6"/>
        <v>6</v>
      </c>
    </row>
    <row r="122" spans="1:14" x14ac:dyDescent="0.25">
      <c r="A122" s="11"/>
      <c r="B122" s="12"/>
      <c r="C122" s="9" t="s">
        <v>67</v>
      </c>
      <c r="D122" s="9" t="s">
        <v>68</v>
      </c>
      <c r="E122" s="9" t="s">
        <v>68</v>
      </c>
      <c r="F122" s="9" t="s">
        <v>15</v>
      </c>
      <c r="G122" s="9" t="s">
        <v>69</v>
      </c>
      <c r="H122" s="9" t="s">
        <v>17</v>
      </c>
      <c r="I122" s="9" t="s">
        <v>18</v>
      </c>
      <c r="J122" s="3" t="s">
        <v>1669</v>
      </c>
      <c r="K122" s="13" t="s">
        <v>70</v>
      </c>
      <c r="L122" s="14" t="s">
        <v>71</v>
      </c>
      <c r="M122" s="18">
        <f t="shared" si="5"/>
        <v>2.5856481481481453E-2</v>
      </c>
      <c r="N122">
        <f t="shared" si="6"/>
        <v>11</v>
      </c>
    </row>
    <row r="123" spans="1:14" x14ac:dyDescent="0.25">
      <c r="A123" s="3" t="s">
        <v>72</v>
      </c>
      <c r="B123" s="9" t="s">
        <v>73</v>
      </c>
      <c r="C123" s="10" t="s">
        <v>12</v>
      </c>
      <c r="D123" s="5"/>
      <c r="E123" s="5"/>
      <c r="F123" s="5"/>
      <c r="G123" s="5"/>
      <c r="H123" s="5"/>
      <c r="I123" s="5"/>
      <c r="J123" s="6"/>
      <c r="K123" s="7"/>
      <c r="L123" s="8"/>
    </row>
    <row r="124" spans="1:14" x14ac:dyDescent="0.25">
      <c r="A124" s="11"/>
      <c r="B124" s="12"/>
      <c r="C124" s="9" t="s">
        <v>74</v>
      </c>
      <c r="D124" s="9" t="s">
        <v>75</v>
      </c>
      <c r="E124" s="10" t="s">
        <v>12</v>
      </c>
      <c r="F124" s="5"/>
      <c r="G124" s="5"/>
      <c r="H124" s="5"/>
      <c r="I124" s="5"/>
      <c r="J124" s="6"/>
      <c r="K124" s="7"/>
      <c r="L124" s="8"/>
    </row>
    <row r="125" spans="1:14" x14ac:dyDescent="0.25">
      <c r="A125" s="11"/>
      <c r="B125" s="12"/>
      <c r="C125" s="12"/>
      <c r="D125" s="12"/>
      <c r="E125" s="9" t="s">
        <v>75</v>
      </c>
      <c r="F125" s="9" t="s">
        <v>15</v>
      </c>
      <c r="G125" s="10" t="s">
        <v>12</v>
      </c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12"/>
      <c r="F126" s="12"/>
      <c r="G126" s="9" t="s">
        <v>497</v>
      </c>
      <c r="H126" s="9" t="s">
        <v>77</v>
      </c>
      <c r="I126" s="9" t="s">
        <v>441</v>
      </c>
      <c r="J126" s="3" t="s">
        <v>1669</v>
      </c>
      <c r="K126" s="13" t="s">
        <v>498</v>
      </c>
      <c r="L126" s="14" t="s">
        <v>499</v>
      </c>
      <c r="M126" s="18">
        <f t="shared" si="5"/>
        <v>1.8287037037037046E-2</v>
      </c>
      <c r="N126">
        <f t="shared" si="6"/>
        <v>6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500</v>
      </c>
      <c r="H127" s="9" t="s">
        <v>77</v>
      </c>
      <c r="I127" s="9" t="s">
        <v>441</v>
      </c>
      <c r="J127" s="3" t="s">
        <v>1669</v>
      </c>
      <c r="K127" s="13" t="s">
        <v>501</v>
      </c>
      <c r="L127" s="14" t="s">
        <v>502</v>
      </c>
      <c r="M127" s="18">
        <f t="shared" si="5"/>
        <v>2.2546296296296231E-2</v>
      </c>
      <c r="N127">
        <f t="shared" si="6"/>
        <v>8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503</v>
      </c>
      <c r="H128" s="9" t="s">
        <v>77</v>
      </c>
      <c r="I128" s="9" t="s">
        <v>441</v>
      </c>
      <c r="J128" s="3" t="s">
        <v>1669</v>
      </c>
      <c r="K128" s="13" t="s">
        <v>504</v>
      </c>
      <c r="L128" s="14" t="s">
        <v>505</v>
      </c>
      <c r="M128" s="18">
        <f t="shared" si="5"/>
        <v>1.7129629629629606E-2</v>
      </c>
      <c r="N128">
        <f t="shared" si="6"/>
        <v>12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506</v>
      </c>
      <c r="H129" s="9" t="s">
        <v>77</v>
      </c>
      <c r="I129" s="9" t="s">
        <v>441</v>
      </c>
      <c r="J129" s="3" t="s">
        <v>1669</v>
      </c>
      <c r="K129" s="13" t="s">
        <v>507</v>
      </c>
      <c r="L129" s="14" t="s">
        <v>508</v>
      </c>
      <c r="M129" s="18">
        <f t="shared" si="5"/>
        <v>1.7615740740740793E-2</v>
      </c>
      <c r="N129">
        <f t="shared" si="6"/>
        <v>17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509</v>
      </c>
      <c r="H130" s="9" t="s">
        <v>77</v>
      </c>
      <c r="I130" s="9" t="s">
        <v>441</v>
      </c>
      <c r="J130" s="3" t="s">
        <v>1669</v>
      </c>
      <c r="K130" s="13" t="s">
        <v>510</v>
      </c>
      <c r="L130" s="14" t="s">
        <v>511</v>
      </c>
      <c r="M130" s="18">
        <f t="shared" si="5"/>
        <v>1.5300925925925801E-2</v>
      </c>
      <c r="N130">
        <f t="shared" si="6"/>
        <v>20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512</v>
      </c>
      <c r="H131" s="9" t="s">
        <v>77</v>
      </c>
      <c r="I131" s="9" t="s">
        <v>441</v>
      </c>
      <c r="J131" s="3" t="s">
        <v>1669</v>
      </c>
      <c r="K131" s="13" t="s">
        <v>513</v>
      </c>
      <c r="L131" s="17" t="s">
        <v>1358</v>
      </c>
      <c r="M131" s="18">
        <f t="shared" ref="M131:M194" si="7">L131-K131</f>
        <v>3.530092592592593E-2</v>
      </c>
      <c r="N131">
        <f t="shared" ref="N131:N194" si="8">HOUR(K131)</f>
        <v>23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76</v>
      </c>
      <c r="H132" s="9" t="s">
        <v>77</v>
      </c>
      <c r="I132" s="9" t="s">
        <v>18</v>
      </c>
      <c r="J132" s="3" t="s">
        <v>1669</v>
      </c>
      <c r="K132" s="13" t="s">
        <v>78</v>
      </c>
      <c r="L132" s="14" t="s">
        <v>79</v>
      </c>
      <c r="M132" s="18">
        <f t="shared" si="7"/>
        <v>1.4641203703703698E-2</v>
      </c>
      <c r="N132">
        <f t="shared" si="8"/>
        <v>2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80</v>
      </c>
      <c r="H133" s="9" t="s">
        <v>77</v>
      </c>
      <c r="I133" s="9" t="s">
        <v>18</v>
      </c>
      <c r="J133" s="3" t="s">
        <v>1669</v>
      </c>
      <c r="K133" s="13" t="s">
        <v>81</v>
      </c>
      <c r="L133" s="14" t="s">
        <v>82</v>
      </c>
      <c r="M133" s="18">
        <f t="shared" si="7"/>
        <v>1.5659722222222172E-2</v>
      </c>
      <c r="N133">
        <f t="shared" si="8"/>
        <v>7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83</v>
      </c>
      <c r="H134" s="9" t="s">
        <v>77</v>
      </c>
      <c r="I134" s="9" t="s">
        <v>18</v>
      </c>
      <c r="J134" s="3" t="s">
        <v>1669</v>
      </c>
      <c r="K134" s="13" t="s">
        <v>84</v>
      </c>
      <c r="L134" s="14" t="s">
        <v>85</v>
      </c>
      <c r="M134" s="18">
        <f t="shared" si="7"/>
        <v>1.9444444444444375E-2</v>
      </c>
      <c r="N134">
        <f t="shared" si="8"/>
        <v>12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86</v>
      </c>
      <c r="H135" s="9" t="s">
        <v>77</v>
      </c>
      <c r="I135" s="9" t="s">
        <v>18</v>
      </c>
      <c r="J135" s="3" t="s">
        <v>1669</v>
      </c>
      <c r="K135" s="13" t="s">
        <v>87</v>
      </c>
      <c r="L135" s="14" t="s">
        <v>88</v>
      </c>
      <c r="M135" s="18">
        <f t="shared" si="7"/>
        <v>1.5543981481481506E-2</v>
      </c>
      <c r="N135">
        <f t="shared" si="8"/>
        <v>12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89</v>
      </c>
      <c r="H136" s="9" t="s">
        <v>77</v>
      </c>
      <c r="I136" s="9" t="s">
        <v>18</v>
      </c>
      <c r="J136" s="3" t="s">
        <v>1669</v>
      </c>
      <c r="K136" s="13" t="s">
        <v>90</v>
      </c>
      <c r="L136" s="14" t="s">
        <v>91</v>
      </c>
      <c r="M136" s="18">
        <f t="shared" si="7"/>
        <v>1.6006944444444504E-2</v>
      </c>
      <c r="N136">
        <f t="shared" si="8"/>
        <v>20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92</v>
      </c>
      <c r="H137" s="9" t="s">
        <v>77</v>
      </c>
      <c r="I137" s="9" t="s">
        <v>18</v>
      </c>
      <c r="J137" s="3" t="s">
        <v>1669</v>
      </c>
      <c r="K137" s="13" t="s">
        <v>93</v>
      </c>
      <c r="L137" s="14" t="s">
        <v>94</v>
      </c>
      <c r="M137" s="18">
        <f t="shared" si="7"/>
        <v>1.1793981481481475E-2</v>
      </c>
      <c r="N137">
        <f t="shared" si="8"/>
        <v>16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95</v>
      </c>
      <c r="H138" s="9" t="s">
        <v>77</v>
      </c>
      <c r="I138" s="9" t="s">
        <v>18</v>
      </c>
      <c r="J138" s="3" t="s">
        <v>1669</v>
      </c>
      <c r="K138" s="13" t="s">
        <v>96</v>
      </c>
      <c r="L138" s="14" t="s">
        <v>97</v>
      </c>
      <c r="M138" s="18">
        <f t="shared" si="7"/>
        <v>1.288194444444446E-2</v>
      </c>
      <c r="N138">
        <f t="shared" si="8"/>
        <v>23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764</v>
      </c>
      <c r="H139" s="9" t="s">
        <v>77</v>
      </c>
      <c r="I139" s="9" t="s">
        <v>731</v>
      </c>
      <c r="J139" s="3" t="s">
        <v>1669</v>
      </c>
      <c r="K139" s="13" t="s">
        <v>765</v>
      </c>
      <c r="L139" s="14" t="s">
        <v>355</v>
      </c>
      <c r="M139" s="18">
        <f t="shared" si="7"/>
        <v>1.4016203703703697E-2</v>
      </c>
      <c r="N139">
        <f t="shared" si="8"/>
        <v>2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766</v>
      </c>
      <c r="H140" s="9" t="s">
        <v>77</v>
      </c>
      <c r="I140" s="9" t="s">
        <v>731</v>
      </c>
      <c r="J140" s="3" t="s">
        <v>1669</v>
      </c>
      <c r="K140" s="13" t="s">
        <v>767</v>
      </c>
      <c r="L140" s="14" t="s">
        <v>768</v>
      </c>
      <c r="M140" s="18">
        <f t="shared" si="7"/>
        <v>2.1793981481481484E-2</v>
      </c>
      <c r="N140">
        <f t="shared" si="8"/>
        <v>6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769</v>
      </c>
      <c r="H141" s="9" t="s">
        <v>77</v>
      </c>
      <c r="I141" s="9" t="s">
        <v>731</v>
      </c>
      <c r="J141" s="3" t="s">
        <v>1669</v>
      </c>
      <c r="K141" s="13" t="s">
        <v>770</v>
      </c>
      <c r="L141" s="14" t="s">
        <v>771</v>
      </c>
      <c r="M141" s="18">
        <f t="shared" si="7"/>
        <v>2.8449074074074099E-2</v>
      </c>
      <c r="N141">
        <f t="shared" si="8"/>
        <v>7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772</v>
      </c>
      <c r="H142" s="9" t="s">
        <v>77</v>
      </c>
      <c r="I142" s="9" t="s">
        <v>731</v>
      </c>
      <c r="J142" s="3" t="s">
        <v>1669</v>
      </c>
      <c r="K142" s="13" t="s">
        <v>773</v>
      </c>
      <c r="L142" s="14" t="s">
        <v>774</v>
      </c>
      <c r="M142" s="18">
        <f t="shared" si="7"/>
        <v>1.606481481481481E-2</v>
      </c>
      <c r="N142">
        <f t="shared" si="8"/>
        <v>9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775</v>
      </c>
      <c r="H143" s="9" t="s">
        <v>77</v>
      </c>
      <c r="I143" s="9" t="s">
        <v>731</v>
      </c>
      <c r="J143" s="3" t="s">
        <v>1669</v>
      </c>
      <c r="K143" s="13" t="s">
        <v>776</v>
      </c>
      <c r="L143" s="14" t="s">
        <v>777</v>
      </c>
      <c r="M143" s="18">
        <f t="shared" si="7"/>
        <v>1.4409722222222199E-2</v>
      </c>
      <c r="N143">
        <f t="shared" si="8"/>
        <v>11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778</v>
      </c>
      <c r="H144" s="9" t="s">
        <v>77</v>
      </c>
      <c r="I144" s="9" t="s">
        <v>731</v>
      </c>
      <c r="J144" s="3" t="s">
        <v>1669</v>
      </c>
      <c r="K144" s="13" t="s">
        <v>779</v>
      </c>
      <c r="L144" s="14" t="s">
        <v>780</v>
      </c>
      <c r="M144" s="18">
        <f t="shared" si="7"/>
        <v>1.9050925925925943E-2</v>
      </c>
      <c r="N144">
        <f t="shared" si="8"/>
        <v>13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781</v>
      </c>
      <c r="H145" s="9" t="s">
        <v>77</v>
      </c>
      <c r="I145" s="9" t="s">
        <v>731</v>
      </c>
      <c r="J145" s="3" t="s">
        <v>1669</v>
      </c>
      <c r="K145" s="13" t="s">
        <v>782</v>
      </c>
      <c r="L145" s="14" t="s">
        <v>783</v>
      </c>
      <c r="M145" s="18">
        <f t="shared" si="7"/>
        <v>1.5023148148148202E-2</v>
      </c>
      <c r="N145">
        <f t="shared" si="8"/>
        <v>15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784</v>
      </c>
      <c r="H146" s="9" t="s">
        <v>77</v>
      </c>
      <c r="I146" s="9" t="s">
        <v>731</v>
      </c>
      <c r="J146" s="3" t="s">
        <v>1669</v>
      </c>
      <c r="K146" s="13" t="s">
        <v>785</v>
      </c>
      <c r="L146" s="14" t="s">
        <v>786</v>
      </c>
      <c r="M146" s="18">
        <f t="shared" si="7"/>
        <v>1.2442129629629539E-2</v>
      </c>
      <c r="N146">
        <f t="shared" si="8"/>
        <v>16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787</v>
      </c>
      <c r="H147" s="9" t="s">
        <v>77</v>
      </c>
      <c r="I147" s="9" t="s">
        <v>731</v>
      </c>
      <c r="J147" s="3" t="s">
        <v>1669</v>
      </c>
      <c r="K147" s="13" t="s">
        <v>788</v>
      </c>
      <c r="L147" s="14" t="s">
        <v>789</v>
      </c>
      <c r="M147" s="18">
        <f t="shared" si="7"/>
        <v>1.2546296296296333E-2</v>
      </c>
      <c r="N147">
        <f t="shared" si="8"/>
        <v>19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790</v>
      </c>
      <c r="H148" s="9" t="s">
        <v>77</v>
      </c>
      <c r="I148" s="9" t="s">
        <v>731</v>
      </c>
      <c r="J148" s="3" t="s">
        <v>1669</v>
      </c>
      <c r="K148" s="13" t="s">
        <v>791</v>
      </c>
      <c r="L148" s="14" t="s">
        <v>792</v>
      </c>
      <c r="M148" s="18">
        <f t="shared" si="7"/>
        <v>1.2453703703703689E-2</v>
      </c>
      <c r="N148">
        <f t="shared" si="8"/>
        <v>20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793</v>
      </c>
      <c r="H149" s="9" t="s">
        <v>77</v>
      </c>
      <c r="I149" s="9" t="s">
        <v>731</v>
      </c>
      <c r="J149" s="3" t="s">
        <v>1669</v>
      </c>
      <c r="K149" s="13" t="s">
        <v>794</v>
      </c>
      <c r="L149" s="17" t="s">
        <v>1368</v>
      </c>
      <c r="M149" s="18">
        <f t="shared" si="7"/>
        <v>5.3449074074073954E-2</v>
      </c>
      <c r="N149">
        <f t="shared" si="8"/>
        <v>22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1090</v>
      </c>
      <c r="H150" s="9" t="s">
        <v>77</v>
      </c>
      <c r="I150" s="9" t="s">
        <v>1021</v>
      </c>
      <c r="J150" s="3" t="s">
        <v>1669</v>
      </c>
      <c r="K150" s="13" t="s">
        <v>1091</v>
      </c>
      <c r="L150" s="14" t="s">
        <v>1092</v>
      </c>
      <c r="M150" s="18">
        <f t="shared" si="7"/>
        <v>1.1909722222222224E-2</v>
      </c>
      <c r="N150">
        <f t="shared" si="8"/>
        <v>2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1093</v>
      </c>
      <c r="H151" s="9" t="s">
        <v>77</v>
      </c>
      <c r="I151" s="9" t="s">
        <v>1021</v>
      </c>
      <c r="J151" s="3" t="s">
        <v>1669</v>
      </c>
      <c r="K151" s="13" t="s">
        <v>1094</v>
      </c>
      <c r="L151" s="14" t="s">
        <v>1095</v>
      </c>
      <c r="M151" s="18">
        <f t="shared" si="7"/>
        <v>2.575231481481477E-2</v>
      </c>
      <c r="N151">
        <f t="shared" si="8"/>
        <v>6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1096</v>
      </c>
      <c r="H152" s="9" t="s">
        <v>77</v>
      </c>
      <c r="I152" s="9" t="s">
        <v>1021</v>
      </c>
      <c r="J152" s="3" t="s">
        <v>1669</v>
      </c>
      <c r="K152" s="13" t="s">
        <v>1097</v>
      </c>
      <c r="L152" s="14" t="s">
        <v>1098</v>
      </c>
      <c r="M152" s="18">
        <f t="shared" si="7"/>
        <v>2.1041666666666681E-2</v>
      </c>
      <c r="N152">
        <f t="shared" si="8"/>
        <v>9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1099</v>
      </c>
      <c r="H153" s="9" t="s">
        <v>77</v>
      </c>
      <c r="I153" s="9" t="s">
        <v>1021</v>
      </c>
      <c r="J153" s="3" t="s">
        <v>1669</v>
      </c>
      <c r="K153" s="13" t="s">
        <v>1100</v>
      </c>
      <c r="L153" s="14" t="s">
        <v>1101</v>
      </c>
      <c r="M153" s="18">
        <f t="shared" si="7"/>
        <v>1.7407407407407427E-2</v>
      </c>
      <c r="N153">
        <f t="shared" si="8"/>
        <v>10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1102</v>
      </c>
      <c r="H154" s="9" t="s">
        <v>77</v>
      </c>
      <c r="I154" s="9" t="s">
        <v>1021</v>
      </c>
      <c r="J154" s="3" t="s">
        <v>1669</v>
      </c>
      <c r="K154" s="13" t="s">
        <v>1103</v>
      </c>
      <c r="L154" s="14" t="s">
        <v>1104</v>
      </c>
      <c r="M154" s="18">
        <f t="shared" si="7"/>
        <v>1.6770833333333401E-2</v>
      </c>
      <c r="N154">
        <f t="shared" si="8"/>
        <v>12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1105</v>
      </c>
      <c r="H155" s="9" t="s">
        <v>77</v>
      </c>
      <c r="I155" s="9" t="s">
        <v>1021</v>
      </c>
      <c r="J155" s="3" t="s">
        <v>1669</v>
      </c>
      <c r="K155" s="13" t="s">
        <v>1106</v>
      </c>
      <c r="L155" s="14" t="s">
        <v>1107</v>
      </c>
      <c r="M155" s="18">
        <f t="shared" si="7"/>
        <v>3.7731481481481532E-2</v>
      </c>
      <c r="N155">
        <f t="shared" si="8"/>
        <v>13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1108</v>
      </c>
      <c r="H156" s="9" t="s">
        <v>77</v>
      </c>
      <c r="I156" s="9" t="s">
        <v>1021</v>
      </c>
      <c r="J156" s="3" t="s">
        <v>1669</v>
      </c>
      <c r="K156" s="13" t="s">
        <v>1109</v>
      </c>
      <c r="L156" s="14" t="s">
        <v>1110</v>
      </c>
      <c r="M156" s="18">
        <f t="shared" si="7"/>
        <v>1.7361111111111049E-2</v>
      </c>
      <c r="N156">
        <f t="shared" si="8"/>
        <v>16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1111</v>
      </c>
      <c r="H157" s="9" t="s">
        <v>77</v>
      </c>
      <c r="I157" s="9" t="s">
        <v>1021</v>
      </c>
      <c r="J157" s="3" t="s">
        <v>1669</v>
      </c>
      <c r="K157" s="13" t="s">
        <v>1112</v>
      </c>
      <c r="L157" s="14" t="s">
        <v>1113</v>
      </c>
      <c r="M157" s="18">
        <f t="shared" si="7"/>
        <v>1.5995370370370465E-2</v>
      </c>
      <c r="N157">
        <f t="shared" si="8"/>
        <v>19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1114</v>
      </c>
      <c r="H158" s="9" t="s">
        <v>77</v>
      </c>
      <c r="I158" s="9" t="s">
        <v>1021</v>
      </c>
      <c r="J158" s="3" t="s">
        <v>1669</v>
      </c>
      <c r="K158" s="13" t="s">
        <v>1115</v>
      </c>
      <c r="L158" s="14" t="s">
        <v>1116</v>
      </c>
      <c r="M158" s="18">
        <f t="shared" si="7"/>
        <v>2.8009259259259345E-2</v>
      </c>
      <c r="N158">
        <f t="shared" si="8"/>
        <v>23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1417</v>
      </c>
      <c r="H159" s="9" t="s">
        <v>77</v>
      </c>
      <c r="I159" s="9" t="s">
        <v>1370</v>
      </c>
      <c r="J159" s="3" t="s">
        <v>1669</v>
      </c>
      <c r="K159" s="13" t="s">
        <v>1418</v>
      </c>
      <c r="L159" s="14" t="s">
        <v>1419</v>
      </c>
      <c r="M159" s="18">
        <f t="shared" si="7"/>
        <v>1.8796296296296297E-2</v>
      </c>
      <c r="N159">
        <f t="shared" si="8"/>
        <v>2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1420</v>
      </c>
      <c r="H160" s="9" t="s">
        <v>77</v>
      </c>
      <c r="I160" s="9" t="s">
        <v>1370</v>
      </c>
      <c r="J160" s="3" t="s">
        <v>1669</v>
      </c>
      <c r="K160" s="13" t="s">
        <v>1421</v>
      </c>
      <c r="L160" s="14" t="s">
        <v>1422</v>
      </c>
      <c r="M160" s="18">
        <f t="shared" si="7"/>
        <v>2.3310185185185239E-2</v>
      </c>
      <c r="N160">
        <f t="shared" si="8"/>
        <v>6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1423</v>
      </c>
      <c r="H161" s="9" t="s">
        <v>77</v>
      </c>
      <c r="I161" s="9" t="s">
        <v>1370</v>
      </c>
      <c r="J161" s="3" t="s">
        <v>1669</v>
      </c>
      <c r="K161" s="13" t="s">
        <v>1424</v>
      </c>
      <c r="L161" s="14" t="s">
        <v>1425</v>
      </c>
      <c r="M161" s="18">
        <f t="shared" si="7"/>
        <v>0.1312962962962963</v>
      </c>
      <c r="N161">
        <f t="shared" si="8"/>
        <v>7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1426</v>
      </c>
      <c r="H162" s="9" t="s">
        <v>77</v>
      </c>
      <c r="I162" s="9" t="s">
        <v>1370</v>
      </c>
      <c r="J162" s="3" t="s">
        <v>1669</v>
      </c>
      <c r="K162" s="13" t="s">
        <v>1427</v>
      </c>
      <c r="L162" s="14" t="s">
        <v>1428</v>
      </c>
      <c r="M162" s="18">
        <f t="shared" si="7"/>
        <v>1.930555555555552E-2</v>
      </c>
      <c r="N162">
        <f t="shared" si="8"/>
        <v>9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1429</v>
      </c>
      <c r="H163" s="9" t="s">
        <v>77</v>
      </c>
      <c r="I163" s="9" t="s">
        <v>1370</v>
      </c>
      <c r="J163" s="3" t="s">
        <v>1669</v>
      </c>
      <c r="K163" s="13" t="s">
        <v>1430</v>
      </c>
      <c r="L163" s="14" t="s">
        <v>1431</v>
      </c>
      <c r="M163" s="18">
        <f t="shared" si="7"/>
        <v>1.7372685185185199E-2</v>
      </c>
      <c r="N163">
        <f t="shared" si="8"/>
        <v>10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1432</v>
      </c>
      <c r="H164" s="9" t="s">
        <v>77</v>
      </c>
      <c r="I164" s="9" t="s">
        <v>1370</v>
      </c>
      <c r="J164" s="3" t="s">
        <v>1669</v>
      </c>
      <c r="K164" s="13" t="s">
        <v>1433</v>
      </c>
      <c r="L164" s="14" t="s">
        <v>1434</v>
      </c>
      <c r="M164" s="18">
        <f t="shared" si="7"/>
        <v>2.1956018518518472E-2</v>
      </c>
      <c r="N164">
        <f t="shared" si="8"/>
        <v>12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1435</v>
      </c>
      <c r="H165" s="9" t="s">
        <v>77</v>
      </c>
      <c r="I165" s="9" t="s">
        <v>1370</v>
      </c>
      <c r="J165" s="3" t="s">
        <v>1669</v>
      </c>
      <c r="K165" s="13" t="s">
        <v>1436</v>
      </c>
      <c r="L165" s="14" t="s">
        <v>1437</v>
      </c>
      <c r="M165" s="18">
        <f t="shared" si="7"/>
        <v>1.7777777777777892E-2</v>
      </c>
      <c r="N165">
        <f t="shared" si="8"/>
        <v>14</v>
      </c>
    </row>
    <row r="166" spans="1:14" x14ac:dyDescent="0.25">
      <c r="A166" s="11"/>
      <c r="B166" s="12"/>
      <c r="C166" s="12"/>
      <c r="D166" s="12"/>
      <c r="E166" s="9" t="s">
        <v>98</v>
      </c>
      <c r="F166" s="9" t="s">
        <v>15</v>
      </c>
      <c r="G166" s="10" t="s">
        <v>12</v>
      </c>
      <c r="H166" s="5"/>
      <c r="I166" s="5"/>
      <c r="J166" s="6"/>
      <c r="K166" s="7"/>
      <c r="L166" s="8"/>
    </row>
    <row r="167" spans="1:14" x14ac:dyDescent="0.25">
      <c r="A167" s="11"/>
      <c r="B167" s="12"/>
      <c r="C167" s="12"/>
      <c r="D167" s="12"/>
      <c r="E167" s="12"/>
      <c r="F167" s="12"/>
      <c r="G167" s="9" t="s">
        <v>514</v>
      </c>
      <c r="H167" s="9" t="s">
        <v>100</v>
      </c>
      <c r="I167" s="9" t="s">
        <v>441</v>
      </c>
      <c r="J167" s="3" t="s">
        <v>1669</v>
      </c>
      <c r="K167" s="13" t="s">
        <v>515</v>
      </c>
      <c r="L167" s="14" t="s">
        <v>516</v>
      </c>
      <c r="M167" s="18">
        <f t="shared" si="7"/>
        <v>1.9444444444444431E-2</v>
      </c>
      <c r="N167">
        <f t="shared" si="8"/>
        <v>6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517</v>
      </c>
      <c r="H168" s="9" t="s">
        <v>100</v>
      </c>
      <c r="I168" s="9" t="s">
        <v>441</v>
      </c>
      <c r="J168" s="3" t="s">
        <v>1669</v>
      </c>
      <c r="K168" s="13" t="s">
        <v>518</v>
      </c>
      <c r="L168" s="14" t="s">
        <v>519</v>
      </c>
      <c r="M168" s="18">
        <f t="shared" si="7"/>
        <v>1.6944444444444429E-2</v>
      </c>
      <c r="N168">
        <f t="shared" si="8"/>
        <v>7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520</v>
      </c>
      <c r="H169" s="9" t="s">
        <v>100</v>
      </c>
      <c r="I169" s="9" t="s">
        <v>441</v>
      </c>
      <c r="J169" s="3" t="s">
        <v>1669</v>
      </c>
      <c r="K169" s="13" t="s">
        <v>521</v>
      </c>
      <c r="L169" s="14" t="s">
        <v>522</v>
      </c>
      <c r="M169" s="18">
        <f t="shared" si="7"/>
        <v>1.4201388888888777E-2</v>
      </c>
      <c r="N169">
        <f t="shared" si="8"/>
        <v>22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99</v>
      </c>
      <c r="H170" s="9" t="s">
        <v>100</v>
      </c>
      <c r="I170" s="9" t="s">
        <v>18</v>
      </c>
      <c r="J170" s="3" t="s">
        <v>1669</v>
      </c>
      <c r="K170" s="13" t="s">
        <v>101</v>
      </c>
      <c r="L170" s="14" t="s">
        <v>102</v>
      </c>
      <c r="M170" s="18">
        <f t="shared" si="7"/>
        <v>1.4432870370370374E-2</v>
      </c>
      <c r="N170">
        <f t="shared" si="8"/>
        <v>1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103</v>
      </c>
      <c r="H171" s="9" t="s">
        <v>100</v>
      </c>
      <c r="I171" s="9" t="s">
        <v>18</v>
      </c>
      <c r="J171" s="3" t="s">
        <v>1669</v>
      </c>
      <c r="K171" s="13" t="s">
        <v>104</v>
      </c>
      <c r="L171" s="14" t="s">
        <v>105</v>
      </c>
      <c r="M171" s="18">
        <f t="shared" si="7"/>
        <v>1.594907407407406E-2</v>
      </c>
      <c r="N171">
        <f t="shared" si="8"/>
        <v>2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106</v>
      </c>
      <c r="H172" s="9" t="s">
        <v>100</v>
      </c>
      <c r="I172" s="9" t="s">
        <v>18</v>
      </c>
      <c r="J172" s="3" t="s">
        <v>1669</v>
      </c>
      <c r="K172" s="13" t="s">
        <v>107</v>
      </c>
      <c r="L172" s="14" t="s">
        <v>108</v>
      </c>
      <c r="M172" s="18">
        <f t="shared" si="7"/>
        <v>1.6261574074074081E-2</v>
      </c>
      <c r="N172">
        <f t="shared" si="8"/>
        <v>4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109</v>
      </c>
      <c r="H173" s="9" t="s">
        <v>100</v>
      </c>
      <c r="I173" s="9" t="s">
        <v>18</v>
      </c>
      <c r="J173" s="3" t="s">
        <v>1669</v>
      </c>
      <c r="K173" s="13" t="s">
        <v>110</v>
      </c>
      <c r="L173" s="14" t="s">
        <v>111</v>
      </c>
      <c r="M173" s="18">
        <f t="shared" si="7"/>
        <v>2.2060185185185155E-2</v>
      </c>
      <c r="N173">
        <f t="shared" si="8"/>
        <v>7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112</v>
      </c>
      <c r="H174" s="9" t="s">
        <v>100</v>
      </c>
      <c r="I174" s="9" t="s">
        <v>18</v>
      </c>
      <c r="J174" s="3" t="s">
        <v>1669</v>
      </c>
      <c r="K174" s="13" t="s">
        <v>113</v>
      </c>
      <c r="L174" s="14" t="s">
        <v>114</v>
      </c>
      <c r="M174" s="18">
        <f t="shared" si="7"/>
        <v>1.8831018518518539E-2</v>
      </c>
      <c r="N174">
        <f t="shared" si="8"/>
        <v>11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795</v>
      </c>
      <c r="H175" s="9" t="s">
        <v>100</v>
      </c>
      <c r="I175" s="9" t="s">
        <v>731</v>
      </c>
      <c r="J175" s="3" t="s">
        <v>1669</v>
      </c>
      <c r="K175" s="13" t="s">
        <v>796</v>
      </c>
      <c r="L175" s="14" t="s">
        <v>797</v>
      </c>
      <c r="M175" s="18">
        <f t="shared" si="7"/>
        <v>1.381944444444444E-2</v>
      </c>
      <c r="N175">
        <f t="shared" si="8"/>
        <v>6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798</v>
      </c>
      <c r="H176" s="9" t="s">
        <v>100</v>
      </c>
      <c r="I176" s="9" t="s">
        <v>731</v>
      </c>
      <c r="J176" s="3" t="s">
        <v>1669</v>
      </c>
      <c r="K176" s="13" t="s">
        <v>799</v>
      </c>
      <c r="L176" s="14" t="s">
        <v>800</v>
      </c>
      <c r="M176" s="18">
        <f t="shared" si="7"/>
        <v>1.8252314814814818E-2</v>
      </c>
      <c r="N176">
        <f t="shared" si="8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1117</v>
      </c>
      <c r="H177" s="9" t="s">
        <v>100</v>
      </c>
      <c r="I177" s="9" t="s">
        <v>1021</v>
      </c>
      <c r="J177" s="3" t="s">
        <v>1669</v>
      </c>
      <c r="K177" s="13" t="s">
        <v>1118</v>
      </c>
      <c r="L177" s="14" t="s">
        <v>1119</v>
      </c>
      <c r="M177" s="18">
        <f t="shared" si="7"/>
        <v>1.9016203703703688E-2</v>
      </c>
      <c r="N177">
        <f t="shared" si="8"/>
        <v>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1120</v>
      </c>
      <c r="H178" s="9" t="s">
        <v>100</v>
      </c>
      <c r="I178" s="9" t="s">
        <v>1021</v>
      </c>
      <c r="J178" s="3" t="s">
        <v>1669</v>
      </c>
      <c r="K178" s="13" t="s">
        <v>1121</v>
      </c>
      <c r="L178" s="14" t="s">
        <v>1122</v>
      </c>
      <c r="M178" s="18">
        <f t="shared" si="7"/>
        <v>1.2199074074074057E-2</v>
      </c>
      <c r="N178">
        <f t="shared" si="8"/>
        <v>7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1123</v>
      </c>
      <c r="H179" s="9" t="s">
        <v>100</v>
      </c>
      <c r="I179" s="9" t="s">
        <v>1021</v>
      </c>
      <c r="J179" s="3" t="s">
        <v>1669</v>
      </c>
      <c r="K179" s="13" t="s">
        <v>1124</v>
      </c>
      <c r="L179" s="14" t="s">
        <v>1125</v>
      </c>
      <c r="M179" s="18">
        <f t="shared" si="7"/>
        <v>2.2800925925925919E-2</v>
      </c>
      <c r="N179">
        <f t="shared" si="8"/>
        <v>9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1126</v>
      </c>
      <c r="H180" s="9" t="s">
        <v>100</v>
      </c>
      <c r="I180" s="9" t="s">
        <v>1021</v>
      </c>
      <c r="J180" s="3" t="s">
        <v>1669</v>
      </c>
      <c r="K180" s="13" t="s">
        <v>1127</v>
      </c>
      <c r="L180" s="14" t="s">
        <v>1128</v>
      </c>
      <c r="M180" s="18">
        <f t="shared" si="7"/>
        <v>1.502314814814798E-2</v>
      </c>
      <c r="N180">
        <f t="shared" si="8"/>
        <v>21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1438</v>
      </c>
      <c r="H181" s="9" t="s">
        <v>100</v>
      </c>
      <c r="I181" s="9" t="s">
        <v>1370</v>
      </c>
      <c r="J181" s="3" t="s">
        <v>1669</v>
      </c>
      <c r="K181" s="13" t="s">
        <v>1439</v>
      </c>
      <c r="L181" s="14" t="s">
        <v>1440</v>
      </c>
      <c r="M181" s="18">
        <f t="shared" si="7"/>
        <v>1.4398148148148153E-2</v>
      </c>
      <c r="N181">
        <f t="shared" si="8"/>
        <v>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1593</v>
      </c>
      <c r="H182" s="9" t="s">
        <v>100</v>
      </c>
      <c r="I182" s="9" t="s">
        <v>1594</v>
      </c>
      <c r="J182" s="3" t="s">
        <v>1669</v>
      </c>
      <c r="K182" s="13" t="s">
        <v>1595</v>
      </c>
      <c r="L182" s="14" t="s">
        <v>1596</v>
      </c>
      <c r="M182" s="18">
        <f t="shared" si="7"/>
        <v>7.3032407407408462E-3</v>
      </c>
      <c r="N182">
        <f t="shared" si="8"/>
        <v>18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1441</v>
      </c>
      <c r="H183" s="9" t="s">
        <v>100</v>
      </c>
      <c r="I183" s="9" t="s">
        <v>1370</v>
      </c>
      <c r="J183" s="3" t="s">
        <v>1669</v>
      </c>
      <c r="K183" s="13" t="s">
        <v>1442</v>
      </c>
      <c r="L183" s="14" t="s">
        <v>1443</v>
      </c>
      <c r="M183" s="18">
        <f t="shared" si="7"/>
        <v>1.6840277777777746E-2</v>
      </c>
      <c r="N183">
        <f t="shared" si="8"/>
        <v>9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1597</v>
      </c>
      <c r="H184" s="9" t="s">
        <v>100</v>
      </c>
      <c r="I184" s="9" t="s">
        <v>1594</v>
      </c>
      <c r="J184" s="3" t="s">
        <v>1669</v>
      </c>
      <c r="K184" s="13" t="s">
        <v>1598</v>
      </c>
      <c r="L184" s="14" t="s">
        <v>1599</v>
      </c>
      <c r="M184" s="18">
        <f t="shared" si="7"/>
        <v>1.8703703703703702E-2</v>
      </c>
      <c r="N184">
        <f t="shared" si="8"/>
        <v>1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1600</v>
      </c>
      <c r="H185" s="9" t="s">
        <v>100</v>
      </c>
      <c r="I185" s="9" t="s">
        <v>1594</v>
      </c>
      <c r="J185" s="3" t="s">
        <v>1669</v>
      </c>
      <c r="K185" s="13" t="s">
        <v>1601</v>
      </c>
      <c r="L185" s="14" t="s">
        <v>1602</v>
      </c>
      <c r="M185" s="18">
        <f t="shared" si="7"/>
        <v>1.9062499999999982E-2</v>
      </c>
      <c r="N185">
        <f t="shared" si="8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1603</v>
      </c>
      <c r="H186" s="9" t="s">
        <v>100</v>
      </c>
      <c r="I186" s="9" t="s">
        <v>1594</v>
      </c>
      <c r="J186" s="3" t="s">
        <v>1669</v>
      </c>
      <c r="K186" s="13" t="s">
        <v>1604</v>
      </c>
      <c r="L186" s="14" t="s">
        <v>1605</v>
      </c>
      <c r="M186" s="18">
        <f t="shared" si="7"/>
        <v>1.9432870370370336E-2</v>
      </c>
      <c r="N186">
        <f t="shared" si="8"/>
        <v>6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1651</v>
      </c>
      <c r="H187" s="9" t="s">
        <v>100</v>
      </c>
      <c r="I187" s="9" t="s">
        <v>1642</v>
      </c>
      <c r="J187" s="3" t="s">
        <v>1669</v>
      </c>
      <c r="K187" s="13" t="s">
        <v>1652</v>
      </c>
      <c r="L187" s="14" t="s">
        <v>1653</v>
      </c>
      <c r="M187" s="18">
        <f t="shared" si="7"/>
        <v>2.1238425925925952E-2</v>
      </c>
      <c r="N187">
        <f t="shared" si="8"/>
        <v>20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1606</v>
      </c>
      <c r="H188" s="9" t="s">
        <v>100</v>
      </c>
      <c r="I188" s="9" t="s">
        <v>1594</v>
      </c>
      <c r="J188" s="3" t="s">
        <v>1669</v>
      </c>
      <c r="K188" s="13" t="s">
        <v>1607</v>
      </c>
      <c r="L188" s="14" t="s">
        <v>1608</v>
      </c>
      <c r="M188" s="18">
        <f t="shared" si="7"/>
        <v>2.2465277777777737E-2</v>
      </c>
      <c r="N188">
        <f t="shared" si="8"/>
        <v>9</v>
      </c>
    </row>
    <row r="189" spans="1:14" x14ac:dyDescent="0.25">
      <c r="A189" s="11"/>
      <c r="B189" s="12"/>
      <c r="C189" s="9" t="s">
        <v>115</v>
      </c>
      <c r="D189" s="9" t="s">
        <v>116</v>
      </c>
      <c r="E189" s="9" t="s">
        <v>116</v>
      </c>
      <c r="F189" s="9" t="s">
        <v>15</v>
      </c>
      <c r="G189" s="10" t="s">
        <v>12</v>
      </c>
      <c r="H189" s="5"/>
      <c r="I189" s="5"/>
      <c r="J189" s="6"/>
      <c r="K189" s="7"/>
      <c r="L189" s="8"/>
    </row>
    <row r="190" spans="1:14" x14ac:dyDescent="0.25">
      <c r="A190" s="11"/>
      <c r="B190" s="12"/>
      <c r="C190" s="12"/>
      <c r="D190" s="12"/>
      <c r="E190" s="12"/>
      <c r="F190" s="12"/>
      <c r="G190" s="9" t="s">
        <v>523</v>
      </c>
      <c r="H190" s="9" t="s">
        <v>77</v>
      </c>
      <c r="I190" s="9" t="s">
        <v>441</v>
      </c>
      <c r="J190" s="3" t="s">
        <v>1669</v>
      </c>
      <c r="K190" s="13" t="s">
        <v>524</v>
      </c>
      <c r="L190" s="14" t="s">
        <v>525</v>
      </c>
      <c r="M190" s="18">
        <f t="shared" si="7"/>
        <v>1.5254629629629646E-2</v>
      </c>
      <c r="N190">
        <f t="shared" si="8"/>
        <v>4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526</v>
      </c>
      <c r="H191" s="9" t="s">
        <v>77</v>
      </c>
      <c r="I191" s="9" t="s">
        <v>441</v>
      </c>
      <c r="J191" s="3" t="s">
        <v>1669</v>
      </c>
      <c r="K191" s="13" t="s">
        <v>527</v>
      </c>
      <c r="L191" s="14" t="s">
        <v>528</v>
      </c>
      <c r="M191" s="18">
        <f t="shared" si="7"/>
        <v>2.0231481481481461E-2</v>
      </c>
      <c r="N191">
        <f t="shared" si="8"/>
        <v>8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529</v>
      </c>
      <c r="H192" s="9" t="s">
        <v>77</v>
      </c>
      <c r="I192" s="9" t="s">
        <v>441</v>
      </c>
      <c r="J192" s="3" t="s">
        <v>1669</v>
      </c>
      <c r="K192" s="13" t="s">
        <v>530</v>
      </c>
      <c r="L192" s="14" t="s">
        <v>531</v>
      </c>
      <c r="M192" s="18">
        <f t="shared" si="7"/>
        <v>1.8159722222222174E-2</v>
      </c>
      <c r="N192">
        <f t="shared" si="8"/>
        <v>12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532</v>
      </c>
      <c r="H193" s="9" t="s">
        <v>77</v>
      </c>
      <c r="I193" s="9" t="s">
        <v>441</v>
      </c>
      <c r="J193" s="3" t="s">
        <v>1669</v>
      </c>
      <c r="K193" s="13" t="s">
        <v>533</v>
      </c>
      <c r="L193" s="14" t="s">
        <v>534</v>
      </c>
      <c r="M193" s="18">
        <f t="shared" si="7"/>
        <v>1.7118055555555567E-2</v>
      </c>
      <c r="N193">
        <f t="shared" si="8"/>
        <v>14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117</v>
      </c>
      <c r="H194" s="9" t="s">
        <v>77</v>
      </c>
      <c r="I194" s="9" t="s">
        <v>18</v>
      </c>
      <c r="J194" s="3" t="s">
        <v>1669</v>
      </c>
      <c r="K194" s="13" t="s">
        <v>118</v>
      </c>
      <c r="L194" s="14" t="s">
        <v>119</v>
      </c>
      <c r="M194" s="18">
        <f t="shared" si="7"/>
        <v>1.5219907407407363E-2</v>
      </c>
      <c r="N194">
        <f t="shared" si="8"/>
        <v>11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120</v>
      </c>
      <c r="H195" s="9" t="s">
        <v>77</v>
      </c>
      <c r="I195" s="9" t="s">
        <v>18</v>
      </c>
      <c r="J195" s="3" t="s">
        <v>1669</v>
      </c>
      <c r="K195" s="13" t="s">
        <v>121</v>
      </c>
      <c r="L195" s="14" t="s">
        <v>122</v>
      </c>
      <c r="M195" s="18">
        <f t="shared" ref="M195:M256" si="9">L195-K195</f>
        <v>1.7094907407407378E-2</v>
      </c>
      <c r="N195">
        <f t="shared" ref="N195:N256" si="10">HOUR(K195)</f>
        <v>13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801</v>
      </c>
      <c r="H196" s="9" t="s">
        <v>77</v>
      </c>
      <c r="I196" s="9" t="s">
        <v>731</v>
      </c>
      <c r="J196" s="3" t="s">
        <v>1669</v>
      </c>
      <c r="K196" s="13" t="s">
        <v>802</v>
      </c>
      <c r="L196" s="14" t="s">
        <v>803</v>
      </c>
      <c r="M196" s="18">
        <f t="shared" si="9"/>
        <v>1.6851851851851896E-2</v>
      </c>
      <c r="N196">
        <f t="shared" si="10"/>
        <v>11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804</v>
      </c>
      <c r="H197" s="9" t="s">
        <v>77</v>
      </c>
      <c r="I197" s="9" t="s">
        <v>731</v>
      </c>
      <c r="J197" s="3" t="s">
        <v>1669</v>
      </c>
      <c r="K197" s="13" t="s">
        <v>805</v>
      </c>
      <c r="L197" s="14" t="s">
        <v>806</v>
      </c>
      <c r="M197" s="18">
        <f t="shared" si="9"/>
        <v>1.7662037037037059E-2</v>
      </c>
      <c r="N197">
        <f t="shared" si="10"/>
        <v>14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1129</v>
      </c>
      <c r="H198" s="9" t="s">
        <v>77</v>
      </c>
      <c r="I198" s="9" t="s">
        <v>1021</v>
      </c>
      <c r="J198" s="3" t="s">
        <v>1669</v>
      </c>
      <c r="K198" s="13" t="s">
        <v>1130</v>
      </c>
      <c r="L198" s="14" t="s">
        <v>1131</v>
      </c>
      <c r="M198" s="18">
        <f t="shared" si="9"/>
        <v>2.0277777777777756E-2</v>
      </c>
      <c r="N198">
        <f t="shared" si="10"/>
        <v>4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1132</v>
      </c>
      <c r="H199" s="9" t="s">
        <v>77</v>
      </c>
      <c r="I199" s="9" t="s">
        <v>1021</v>
      </c>
      <c r="J199" s="3" t="s">
        <v>1669</v>
      </c>
      <c r="K199" s="13" t="s">
        <v>1133</v>
      </c>
      <c r="L199" s="14" t="s">
        <v>1134</v>
      </c>
      <c r="M199" s="18">
        <f t="shared" si="9"/>
        <v>1.7210648148148155E-2</v>
      </c>
      <c r="N199">
        <f t="shared" si="10"/>
        <v>8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1135</v>
      </c>
      <c r="H200" s="9" t="s">
        <v>77</v>
      </c>
      <c r="I200" s="9" t="s">
        <v>1021</v>
      </c>
      <c r="J200" s="3" t="s">
        <v>1669</v>
      </c>
      <c r="K200" s="13" t="s">
        <v>1136</v>
      </c>
      <c r="L200" s="14" t="s">
        <v>1137</v>
      </c>
      <c r="M200" s="18">
        <f t="shared" si="9"/>
        <v>1.87268518518518E-2</v>
      </c>
      <c r="N200">
        <f t="shared" si="10"/>
        <v>11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1138</v>
      </c>
      <c r="H201" s="9" t="s">
        <v>77</v>
      </c>
      <c r="I201" s="9" t="s">
        <v>1021</v>
      </c>
      <c r="J201" s="3" t="s">
        <v>1669</v>
      </c>
      <c r="K201" s="13" t="s">
        <v>1139</v>
      </c>
      <c r="L201" s="14" t="s">
        <v>1140</v>
      </c>
      <c r="M201" s="18">
        <f t="shared" si="9"/>
        <v>1.7581018518518454E-2</v>
      </c>
      <c r="N201">
        <f t="shared" si="10"/>
        <v>13</v>
      </c>
    </row>
    <row r="202" spans="1:14" x14ac:dyDescent="0.25">
      <c r="A202" s="11"/>
      <c r="B202" s="12"/>
      <c r="C202" s="9" t="s">
        <v>207</v>
      </c>
      <c r="D202" s="9" t="s">
        <v>208</v>
      </c>
      <c r="E202" s="9" t="s">
        <v>807</v>
      </c>
      <c r="F202" s="9" t="s">
        <v>15</v>
      </c>
      <c r="G202" s="10" t="s">
        <v>12</v>
      </c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12"/>
      <c r="F203" s="12"/>
      <c r="G203" s="9" t="s">
        <v>808</v>
      </c>
      <c r="H203" s="9" t="s">
        <v>100</v>
      </c>
      <c r="I203" s="9" t="s">
        <v>731</v>
      </c>
      <c r="J203" s="3" t="s">
        <v>1669</v>
      </c>
      <c r="K203" s="13" t="s">
        <v>809</v>
      </c>
      <c r="L203" s="14" t="s">
        <v>810</v>
      </c>
      <c r="M203" s="18">
        <f t="shared" si="9"/>
        <v>1.6076388888888959E-2</v>
      </c>
      <c r="N203">
        <f t="shared" si="10"/>
        <v>13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1444</v>
      </c>
      <c r="H204" s="9" t="s">
        <v>100</v>
      </c>
      <c r="I204" s="9" t="s">
        <v>1370</v>
      </c>
      <c r="J204" s="3" t="s">
        <v>1669</v>
      </c>
      <c r="K204" s="13" t="s">
        <v>1445</v>
      </c>
      <c r="L204" s="14" t="s">
        <v>1446</v>
      </c>
      <c r="M204" s="18">
        <f t="shared" si="9"/>
        <v>1.5150462962962963E-2</v>
      </c>
      <c r="N204">
        <f t="shared" si="10"/>
        <v>11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1447</v>
      </c>
      <c r="H205" s="9" t="s">
        <v>100</v>
      </c>
      <c r="I205" s="9" t="s">
        <v>1370</v>
      </c>
      <c r="J205" s="3" t="s">
        <v>1669</v>
      </c>
      <c r="K205" s="13" t="s">
        <v>1448</v>
      </c>
      <c r="L205" s="14" t="s">
        <v>1449</v>
      </c>
      <c r="M205" s="18">
        <f t="shared" si="9"/>
        <v>1.5613425925925961E-2</v>
      </c>
      <c r="N205">
        <f t="shared" si="10"/>
        <v>16</v>
      </c>
    </row>
    <row r="206" spans="1:14" x14ac:dyDescent="0.25">
      <c r="A206" s="11"/>
      <c r="B206" s="12"/>
      <c r="C206" s="9" t="s">
        <v>123</v>
      </c>
      <c r="D206" s="9" t="s">
        <v>124</v>
      </c>
      <c r="E206" s="10" t="s">
        <v>12</v>
      </c>
      <c r="F206" s="5"/>
      <c r="G206" s="5"/>
      <c r="H206" s="5"/>
      <c r="I206" s="5"/>
      <c r="J206" s="6"/>
      <c r="K206" s="7"/>
      <c r="L206" s="8"/>
    </row>
    <row r="207" spans="1:14" x14ac:dyDescent="0.25">
      <c r="A207" s="11"/>
      <c r="B207" s="12"/>
      <c r="C207" s="12"/>
      <c r="D207" s="12"/>
      <c r="E207" s="9" t="s">
        <v>811</v>
      </c>
      <c r="F207" s="9" t="s">
        <v>15</v>
      </c>
      <c r="G207" s="10" t="s">
        <v>12</v>
      </c>
      <c r="H207" s="5"/>
      <c r="I207" s="5"/>
      <c r="J207" s="6"/>
      <c r="K207" s="7"/>
      <c r="L207" s="8"/>
    </row>
    <row r="208" spans="1:14" x14ac:dyDescent="0.25">
      <c r="A208" s="11"/>
      <c r="B208" s="12"/>
      <c r="C208" s="12"/>
      <c r="D208" s="12"/>
      <c r="E208" s="12"/>
      <c r="F208" s="12"/>
      <c r="G208" s="9" t="s">
        <v>812</v>
      </c>
      <c r="H208" s="9" t="s">
        <v>100</v>
      </c>
      <c r="I208" s="9" t="s">
        <v>731</v>
      </c>
      <c r="J208" s="3" t="s">
        <v>1669</v>
      </c>
      <c r="K208" s="13" t="s">
        <v>813</v>
      </c>
      <c r="L208" s="14" t="s">
        <v>814</v>
      </c>
      <c r="M208" s="18">
        <f t="shared" si="9"/>
        <v>2.1770833333333184E-2</v>
      </c>
      <c r="N208">
        <f t="shared" si="10"/>
        <v>17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815</v>
      </c>
      <c r="H209" s="9" t="s">
        <v>100</v>
      </c>
      <c r="I209" s="9" t="s">
        <v>731</v>
      </c>
      <c r="J209" s="3" t="s">
        <v>1669</v>
      </c>
      <c r="K209" s="13" t="s">
        <v>816</v>
      </c>
      <c r="L209" s="14" t="s">
        <v>817</v>
      </c>
      <c r="M209" s="18">
        <f t="shared" si="9"/>
        <v>1.8275462962963007E-2</v>
      </c>
      <c r="N209">
        <f t="shared" si="10"/>
        <v>20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1141</v>
      </c>
      <c r="H210" s="9" t="s">
        <v>100</v>
      </c>
      <c r="I210" s="9" t="s">
        <v>1021</v>
      </c>
      <c r="J210" s="3" t="s">
        <v>1669</v>
      </c>
      <c r="K210" s="13" t="s">
        <v>1143</v>
      </c>
      <c r="L210" s="14" t="s">
        <v>1144</v>
      </c>
      <c r="M210" s="18">
        <f t="shared" si="9"/>
        <v>2.0717592592592593E-2</v>
      </c>
      <c r="N210">
        <f t="shared" si="10"/>
        <v>6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1450</v>
      </c>
      <c r="H211" s="9" t="s">
        <v>100</v>
      </c>
      <c r="I211" s="9" t="s">
        <v>1370</v>
      </c>
      <c r="J211" s="3" t="s">
        <v>1669</v>
      </c>
      <c r="K211" s="13" t="s">
        <v>1451</v>
      </c>
      <c r="L211" s="14" t="s">
        <v>1452</v>
      </c>
      <c r="M211" s="18">
        <f t="shared" si="9"/>
        <v>1.9293981481481481E-2</v>
      </c>
      <c r="N211">
        <f t="shared" si="10"/>
        <v>6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1453</v>
      </c>
      <c r="H212" s="9" t="s">
        <v>100</v>
      </c>
      <c r="I212" s="9" t="s">
        <v>1370</v>
      </c>
      <c r="J212" s="3" t="s">
        <v>1669</v>
      </c>
      <c r="K212" s="13" t="s">
        <v>1454</v>
      </c>
      <c r="L212" s="14" t="s">
        <v>1455</v>
      </c>
      <c r="M212" s="18">
        <f t="shared" si="9"/>
        <v>1.966435185185178E-2</v>
      </c>
      <c r="N212">
        <f t="shared" si="10"/>
        <v>10</v>
      </c>
    </row>
    <row r="213" spans="1:14" x14ac:dyDescent="0.25">
      <c r="A213" s="11"/>
      <c r="B213" s="12"/>
      <c r="C213" s="12"/>
      <c r="D213" s="12"/>
      <c r="E213" s="9" t="s">
        <v>124</v>
      </c>
      <c r="F213" s="9" t="s">
        <v>15</v>
      </c>
      <c r="G213" s="10" t="s">
        <v>12</v>
      </c>
      <c r="H213" s="5"/>
      <c r="I213" s="5"/>
      <c r="J213" s="6"/>
      <c r="K213" s="7"/>
      <c r="L213" s="8"/>
    </row>
    <row r="214" spans="1:14" x14ac:dyDescent="0.25">
      <c r="A214" s="11"/>
      <c r="B214" s="12"/>
      <c r="C214" s="12"/>
      <c r="D214" s="12"/>
      <c r="E214" s="12"/>
      <c r="F214" s="12"/>
      <c r="G214" s="9" t="s">
        <v>125</v>
      </c>
      <c r="H214" s="9" t="s">
        <v>77</v>
      </c>
      <c r="I214" s="9" t="s">
        <v>18</v>
      </c>
      <c r="J214" s="3" t="s">
        <v>1669</v>
      </c>
      <c r="K214" s="13" t="s">
        <v>126</v>
      </c>
      <c r="L214" s="14" t="s">
        <v>127</v>
      </c>
      <c r="M214" s="18">
        <f t="shared" si="9"/>
        <v>1.5972222222222276E-2</v>
      </c>
      <c r="N214">
        <f t="shared" si="10"/>
        <v>10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128</v>
      </c>
      <c r="H215" s="9" t="s">
        <v>77</v>
      </c>
      <c r="I215" s="9" t="s">
        <v>18</v>
      </c>
      <c r="J215" s="3" t="s">
        <v>1669</v>
      </c>
      <c r="K215" s="13" t="s">
        <v>129</v>
      </c>
      <c r="L215" s="14" t="s">
        <v>130</v>
      </c>
      <c r="M215" s="18">
        <f t="shared" si="9"/>
        <v>1.4270833333333455E-2</v>
      </c>
      <c r="N215">
        <f t="shared" si="10"/>
        <v>17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818</v>
      </c>
      <c r="H216" s="9" t="s">
        <v>77</v>
      </c>
      <c r="I216" s="9" t="s">
        <v>731</v>
      </c>
      <c r="J216" s="3" t="s">
        <v>1669</v>
      </c>
      <c r="K216" s="13" t="s">
        <v>819</v>
      </c>
      <c r="L216" s="14" t="s">
        <v>820</v>
      </c>
      <c r="M216" s="18">
        <f t="shared" si="9"/>
        <v>1.3067129629629637E-2</v>
      </c>
      <c r="N216">
        <f t="shared" si="10"/>
        <v>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821</v>
      </c>
      <c r="H217" s="9" t="s">
        <v>77</v>
      </c>
      <c r="I217" s="9" t="s">
        <v>731</v>
      </c>
      <c r="J217" s="3" t="s">
        <v>1669</v>
      </c>
      <c r="K217" s="13" t="s">
        <v>822</v>
      </c>
      <c r="L217" s="14" t="s">
        <v>823</v>
      </c>
      <c r="M217" s="18">
        <f t="shared" si="9"/>
        <v>2.1296296296296258E-2</v>
      </c>
      <c r="N217">
        <f t="shared" si="10"/>
        <v>12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824</v>
      </c>
      <c r="H218" s="9" t="s">
        <v>77</v>
      </c>
      <c r="I218" s="9" t="s">
        <v>731</v>
      </c>
      <c r="J218" s="3" t="s">
        <v>1669</v>
      </c>
      <c r="K218" s="13" t="s">
        <v>825</v>
      </c>
      <c r="L218" s="14" t="s">
        <v>826</v>
      </c>
      <c r="M218" s="18">
        <f t="shared" si="9"/>
        <v>1.388888888888884E-2</v>
      </c>
      <c r="N218">
        <f t="shared" si="10"/>
        <v>16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1145</v>
      </c>
      <c r="H219" s="9" t="s">
        <v>77</v>
      </c>
      <c r="I219" s="9" t="s">
        <v>1021</v>
      </c>
      <c r="J219" s="3" t="s">
        <v>1669</v>
      </c>
      <c r="K219" s="13" t="s">
        <v>1146</v>
      </c>
      <c r="L219" s="14" t="s">
        <v>1147</v>
      </c>
      <c r="M219" s="18">
        <f t="shared" si="9"/>
        <v>2.0925925925925848E-2</v>
      </c>
      <c r="N219">
        <f t="shared" si="10"/>
        <v>10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1148</v>
      </c>
      <c r="H220" s="9" t="s">
        <v>77</v>
      </c>
      <c r="I220" s="9" t="s">
        <v>1021</v>
      </c>
      <c r="J220" s="3" t="s">
        <v>1669</v>
      </c>
      <c r="K220" s="13" t="s">
        <v>1149</v>
      </c>
      <c r="L220" s="14" t="s">
        <v>1150</v>
      </c>
      <c r="M220" s="18">
        <f t="shared" si="9"/>
        <v>1.2071759259259296E-2</v>
      </c>
      <c r="N220">
        <f t="shared" si="10"/>
        <v>14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1609</v>
      </c>
      <c r="H221" s="9" t="s">
        <v>77</v>
      </c>
      <c r="I221" s="9" t="s">
        <v>1594</v>
      </c>
      <c r="J221" s="3" t="s">
        <v>1669</v>
      </c>
      <c r="K221" s="13" t="s">
        <v>1610</v>
      </c>
      <c r="L221" s="14" t="s">
        <v>1611</v>
      </c>
      <c r="M221" s="18">
        <f t="shared" si="9"/>
        <v>1.1319444444444493E-2</v>
      </c>
      <c r="N221">
        <f t="shared" si="10"/>
        <v>11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1654</v>
      </c>
      <c r="H222" s="9" t="s">
        <v>77</v>
      </c>
      <c r="I222" s="9" t="s">
        <v>1642</v>
      </c>
      <c r="J222" s="3" t="s">
        <v>1669</v>
      </c>
      <c r="K222" s="13" t="s">
        <v>1655</v>
      </c>
      <c r="L222" s="14" t="s">
        <v>1656</v>
      </c>
      <c r="M222" s="18">
        <f t="shared" si="9"/>
        <v>1.113425925925926E-2</v>
      </c>
      <c r="N222">
        <f t="shared" si="10"/>
        <v>8</v>
      </c>
    </row>
    <row r="223" spans="1:14" x14ac:dyDescent="0.25">
      <c r="A223" s="11"/>
      <c r="B223" s="12"/>
      <c r="C223" s="9" t="s">
        <v>46</v>
      </c>
      <c r="D223" s="9" t="s">
        <v>47</v>
      </c>
      <c r="E223" s="10" t="s">
        <v>12</v>
      </c>
      <c r="F223" s="5"/>
      <c r="G223" s="5"/>
      <c r="H223" s="5"/>
      <c r="I223" s="5"/>
      <c r="J223" s="6"/>
      <c r="K223" s="7"/>
      <c r="L223" s="8"/>
    </row>
    <row r="224" spans="1:14" x14ac:dyDescent="0.25">
      <c r="A224" s="11"/>
      <c r="B224" s="12"/>
      <c r="C224" s="12"/>
      <c r="D224" s="12"/>
      <c r="E224" s="9" t="s">
        <v>47</v>
      </c>
      <c r="F224" s="9" t="s">
        <v>15</v>
      </c>
      <c r="G224" s="10" t="s">
        <v>12</v>
      </c>
      <c r="H224" s="5"/>
      <c r="I224" s="5"/>
      <c r="J224" s="6"/>
      <c r="K224" s="7"/>
      <c r="L224" s="8"/>
    </row>
    <row r="225" spans="1:14" x14ac:dyDescent="0.25">
      <c r="A225" s="11"/>
      <c r="B225" s="12"/>
      <c r="C225" s="12"/>
      <c r="D225" s="12"/>
      <c r="E225" s="12"/>
      <c r="F225" s="12"/>
      <c r="G225" s="9" t="s">
        <v>827</v>
      </c>
      <c r="H225" s="9" t="s">
        <v>77</v>
      </c>
      <c r="I225" s="9" t="s">
        <v>731</v>
      </c>
      <c r="J225" s="3" t="s">
        <v>1669</v>
      </c>
      <c r="K225" s="13" t="s">
        <v>828</v>
      </c>
      <c r="L225" s="14" t="s">
        <v>829</v>
      </c>
      <c r="M225" s="18">
        <f t="shared" si="9"/>
        <v>1.5115740740740735E-2</v>
      </c>
      <c r="N225">
        <f t="shared" si="10"/>
        <v>6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830</v>
      </c>
      <c r="H226" s="9" t="s">
        <v>77</v>
      </c>
      <c r="I226" s="9" t="s">
        <v>731</v>
      </c>
      <c r="J226" s="3" t="s">
        <v>1669</v>
      </c>
      <c r="K226" s="13" t="s">
        <v>831</v>
      </c>
      <c r="L226" s="14" t="s">
        <v>832</v>
      </c>
      <c r="M226" s="18">
        <f t="shared" si="9"/>
        <v>1.3460648148148069E-2</v>
      </c>
      <c r="N226">
        <f t="shared" si="10"/>
        <v>22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1151</v>
      </c>
      <c r="H227" s="9" t="s">
        <v>77</v>
      </c>
      <c r="I227" s="9" t="s">
        <v>1021</v>
      </c>
      <c r="J227" s="3" t="s">
        <v>1669</v>
      </c>
      <c r="K227" s="13" t="s">
        <v>1152</v>
      </c>
      <c r="L227" s="14" t="s">
        <v>1153</v>
      </c>
      <c r="M227" s="18">
        <f t="shared" si="9"/>
        <v>1.1446759259259254E-2</v>
      </c>
      <c r="N227">
        <f t="shared" si="10"/>
        <v>1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1154</v>
      </c>
      <c r="H228" s="9" t="s">
        <v>77</v>
      </c>
      <c r="I228" s="9" t="s">
        <v>1021</v>
      </c>
      <c r="J228" s="3" t="s">
        <v>1669</v>
      </c>
      <c r="K228" s="13" t="s">
        <v>1155</v>
      </c>
      <c r="L228" s="14" t="s">
        <v>1156</v>
      </c>
      <c r="M228" s="18">
        <f t="shared" si="9"/>
        <v>2.0370370370370372E-2</v>
      </c>
      <c r="N228">
        <f t="shared" si="10"/>
        <v>11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1157</v>
      </c>
      <c r="H229" s="9" t="s">
        <v>77</v>
      </c>
      <c r="I229" s="9" t="s">
        <v>1021</v>
      </c>
      <c r="J229" s="3" t="s">
        <v>1669</v>
      </c>
      <c r="K229" s="13" t="s">
        <v>1158</v>
      </c>
      <c r="L229" s="14" t="s">
        <v>1159</v>
      </c>
      <c r="M229" s="18">
        <f t="shared" si="9"/>
        <v>1.8796296296296311E-2</v>
      </c>
      <c r="N229">
        <f t="shared" si="10"/>
        <v>11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1657</v>
      </c>
      <c r="H230" s="9" t="s">
        <v>77</v>
      </c>
      <c r="I230" s="9" t="s">
        <v>1642</v>
      </c>
      <c r="J230" s="3" t="s">
        <v>1669</v>
      </c>
      <c r="K230" s="13" t="s">
        <v>1658</v>
      </c>
      <c r="L230" s="14" t="s">
        <v>1659</v>
      </c>
      <c r="M230" s="18">
        <f t="shared" si="9"/>
        <v>1.5034722222222241E-2</v>
      </c>
      <c r="N230">
        <f t="shared" si="10"/>
        <v>22</v>
      </c>
    </row>
    <row r="231" spans="1:14" x14ac:dyDescent="0.25">
      <c r="A231" s="11"/>
      <c r="B231" s="12"/>
      <c r="C231" s="12"/>
      <c r="D231" s="12"/>
      <c r="E231" s="9" t="s">
        <v>131</v>
      </c>
      <c r="F231" s="9" t="s">
        <v>15</v>
      </c>
      <c r="G231" s="10" t="s">
        <v>12</v>
      </c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12"/>
      <c r="F232" s="12"/>
      <c r="G232" s="9" t="s">
        <v>535</v>
      </c>
      <c r="H232" s="9" t="s">
        <v>77</v>
      </c>
      <c r="I232" s="9" t="s">
        <v>441</v>
      </c>
      <c r="J232" s="3" t="s">
        <v>1669</v>
      </c>
      <c r="K232" s="13" t="s">
        <v>536</v>
      </c>
      <c r="L232" s="14" t="s">
        <v>537</v>
      </c>
      <c r="M232" s="18">
        <f t="shared" si="9"/>
        <v>1.850694444444434E-2</v>
      </c>
      <c r="N232">
        <f t="shared" si="10"/>
        <v>17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132</v>
      </c>
      <c r="H233" s="9" t="s">
        <v>77</v>
      </c>
      <c r="I233" s="9" t="s">
        <v>18</v>
      </c>
      <c r="J233" s="3" t="s">
        <v>1669</v>
      </c>
      <c r="K233" s="13" t="s">
        <v>133</v>
      </c>
      <c r="L233" s="14" t="s">
        <v>134</v>
      </c>
      <c r="M233" s="18">
        <f t="shared" si="9"/>
        <v>2.3715277777777821E-2</v>
      </c>
      <c r="N233">
        <f t="shared" si="10"/>
        <v>10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135</v>
      </c>
      <c r="H234" s="9" t="s">
        <v>77</v>
      </c>
      <c r="I234" s="9" t="s">
        <v>18</v>
      </c>
      <c r="J234" s="3" t="s">
        <v>1669</v>
      </c>
      <c r="K234" s="13" t="s">
        <v>136</v>
      </c>
      <c r="L234" s="14" t="s">
        <v>137</v>
      </c>
      <c r="M234" s="18">
        <f t="shared" si="9"/>
        <v>1.3773148148148229E-2</v>
      </c>
      <c r="N234">
        <f t="shared" si="10"/>
        <v>20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138</v>
      </c>
      <c r="H235" s="9" t="s">
        <v>77</v>
      </c>
      <c r="I235" s="9" t="s">
        <v>18</v>
      </c>
      <c r="J235" s="3" t="s">
        <v>1669</v>
      </c>
      <c r="K235" s="13" t="s">
        <v>139</v>
      </c>
      <c r="L235" s="14" t="s">
        <v>140</v>
      </c>
      <c r="M235" s="18">
        <f t="shared" si="9"/>
        <v>1.5625E-2</v>
      </c>
      <c r="N235">
        <f t="shared" si="10"/>
        <v>17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833</v>
      </c>
      <c r="H236" s="9" t="s">
        <v>77</v>
      </c>
      <c r="I236" s="9" t="s">
        <v>731</v>
      </c>
      <c r="J236" s="3" t="s">
        <v>1669</v>
      </c>
      <c r="K236" s="13" t="s">
        <v>834</v>
      </c>
      <c r="L236" s="14" t="s">
        <v>835</v>
      </c>
      <c r="M236" s="18">
        <f t="shared" si="9"/>
        <v>1.5208333333333379E-2</v>
      </c>
      <c r="N236">
        <f t="shared" si="10"/>
        <v>10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836</v>
      </c>
      <c r="H237" s="9" t="s">
        <v>77</v>
      </c>
      <c r="I237" s="9" t="s">
        <v>731</v>
      </c>
      <c r="J237" s="3" t="s">
        <v>1669</v>
      </c>
      <c r="K237" s="13" t="s">
        <v>837</v>
      </c>
      <c r="L237" s="14" t="s">
        <v>838</v>
      </c>
      <c r="M237" s="18">
        <f t="shared" si="9"/>
        <v>8.5648148148148584E-3</v>
      </c>
      <c r="N237">
        <f t="shared" si="10"/>
        <v>17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839</v>
      </c>
      <c r="H238" s="9" t="s">
        <v>77</v>
      </c>
      <c r="I238" s="9" t="s">
        <v>731</v>
      </c>
      <c r="J238" s="3" t="s">
        <v>1669</v>
      </c>
      <c r="K238" s="13" t="s">
        <v>840</v>
      </c>
      <c r="L238" s="14" t="s">
        <v>841</v>
      </c>
      <c r="M238" s="18">
        <f t="shared" si="9"/>
        <v>1.678240740740744E-2</v>
      </c>
      <c r="N238">
        <f t="shared" si="10"/>
        <v>20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1160</v>
      </c>
      <c r="H239" s="9" t="s">
        <v>77</v>
      </c>
      <c r="I239" s="9" t="s">
        <v>1021</v>
      </c>
      <c r="J239" s="3" t="s">
        <v>1669</v>
      </c>
      <c r="K239" s="13" t="s">
        <v>1161</v>
      </c>
      <c r="L239" s="14" t="s">
        <v>1162</v>
      </c>
      <c r="M239" s="18">
        <f t="shared" si="9"/>
        <v>1.5474537037037051E-2</v>
      </c>
      <c r="N239">
        <f t="shared" si="10"/>
        <v>10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1163</v>
      </c>
      <c r="H240" s="9" t="s">
        <v>77</v>
      </c>
      <c r="I240" s="9" t="s">
        <v>1021</v>
      </c>
      <c r="J240" s="3" t="s">
        <v>1669</v>
      </c>
      <c r="K240" s="13" t="s">
        <v>1164</v>
      </c>
      <c r="L240" s="14" t="s">
        <v>1165</v>
      </c>
      <c r="M240" s="18">
        <f t="shared" si="9"/>
        <v>1.2719907407407471E-2</v>
      </c>
      <c r="N240">
        <f t="shared" si="10"/>
        <v>17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1166</v>
      </c>
      <c r="H241" s="9" t="s">
        <v>77</v>
      </c>
      <c r="I241" s="9" t="s">
        <v>1021</v>
      </c>
      <c r="J241" s="3" t="s">
        <v>1669</v>
      </c>
      <c r="K241" s="13" t="s">
        <v>1167</v>
      </c>
      <c r="L241" s="14" t="s">
        <v>1168</v>
      </c>
      <c r="M241" s="18">
        <f t="shared" si="9"/>
        <v>1.288194444444446E-2</v>
      </c>
      <c r="N241">
        <f t="shared" si="10"/>
        <v>20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1456</v>
      </c>
      <c r="H242" s="9" t="s">
        <v>77</v>
      </c>
      <c r="I242" s="9" t="s">
        <v>1370</v>
      </c>
      <c r="J242" s="3" t="s">
        <v>1669</v>
      </c>
      <c r="K242" s="13" t="s">
        <v>1457</v>
      </c>
      <c r="L242" s="14" t="s">
        <v>1458</v>
      </c>
      <c r="M242" s="18">
        <f t="shared" si="9"/>
        <v>1.3483796296296147E-2</v>
      </c>
      <c r="N242">
        <f t="shared" si="10"/>
        <v>21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1459</v>
      </c>
      <c r="H243" s="9" t="s">
        <v>77</v>
      </c>
      <c r="I243" s="9" t="s">
        <v>1370</v>
      </c>
      <c r="J243" s="3" t="s">
        <v>1669</v>
      </c>
      <c r="K243" s="13" t="s">
        <v>1460</v>
      </c>
      <c r="L243" s="14" t="s">
        <v>1461</v>
      </c>
      <c r="M243" s="18">
        <f t="shared" si="9"/>
        <v>1.3333333333333419E-2</v>
      </c>
      <c r="N243">
        <f t="shared" si="10"/>
        <v>17</v>
      </c>
    </row>
    <row r="244" spans="1:14" x14ac:dyDescent="0.25">
      <c r="A244" s="11"/>
      <c r="B244" s="12"/>
      <c r="C244" s="9" t="s">
        <v>59</v>
      </c>
      <c r="D244" s="9" t="s">
        <v>60</v>
      </c>
      <c r="E244" s="9" t="s">
        <v>60</v>
      </c>
      <c r="F244" s="9" t="s">
        <v>15</v>
      </c>
      <c r="G244" s="9" t="s">
        <v>1462</v>
      </c>
      <c r="H244" s="9" t="s">
        <v>77</v>
      </c>
      <c r="I244" s="9" t="s">
        <v>1370</v>
      </c>
      <c r="J244" s="3" t="s">
        <v>1669</v>
      </c>
      <c r="K244" s="13" t="s">
        <v>1463</v>
      </c>
      <c r="L244" s="14" t="s">
        <v>1464</v>
      </c>
      <c r="M244" s="18">
        <f t="shared" si="9"/>
        <v>2.4363425925925941E-2</v>
      </c>
      <c r="N244">
        <f t="shared" si="10"/>
        <v>10</v>
      </c>
    </row>
    <row r="245" spans="1:14" x14ac:dyDescent="0.25">
      <c r="A245" s="11"/>
      <c r="B245" s="12"/>
      <c r="C245" s="9" t="s">
        <v>141</v>
      </c>
      <c r="D245" s="9" t="s">
        <v>142</v>
      </c>
      <c r="E245" s="9" t="s">
        <v>142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143</v>
      </c>
      <c r="H246" s="9" t="s">
        <v>77</v>
      </c>
      <c r="I246" s="9" t="s">
        <v>18</v>
      </c>
      <c r="J246" s="3" t="s">
        <v>1669</v>
      </c>
      <c r="K246" s="13" t="s">
        <v>144</v>
      </c>
      <c r="L246" s="14" t="s">
        <v>145</v>
      </c>
      <c r="M246" s="18">
        <f t="shared" si="9"/>
        <v>1.6724537037037079E-2</v>
      </c>
      <c r="N246">
        <f t="shared" si="10"/>
        <v>4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146</v>
      </c>
      <c r="H247" s="9" t="s">
        <v>77</v>
      </c>
      <c r="I247" s="9" t="s">
        <v>18</v>
      </c>
      <c r="J247" s="3" t="s">
        <v>1669</v>
      </c>
      <c r="K247" s="13" t="s">
        <v>147</v>
      </c>
      <c r="L247" s="14" t="s">
        <v>148</v>
      </c>
      <c r="M247" s="18">
        <f t="shared" si="9"/>
        <v>1.6273148148148175E-2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842</v>
      </c>
      <c r="H248" s="9" t="s">
        <v>77</v>
      </c>
      <c r="I248" s="9" t="s">
        <v>731</v>
      </c>
      <c r="J248" s="3" t="s">
        <v>1669</v>
      </c>
      <c r="K248" s="13" t="s">
        <v>843</v>
      </c>
      <c r="L248" s="14" t="s">
        <v>844</v>
      </c>
      <c r="M248" s="18">
        <f t="shared" si="9"/>
        <v>1.644675925925923E-2</v>
      </c>
      <c r="N248">
        <f t="shared" si="10"/>
        <v>4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1169</v>
      </c>
      <c r="H249" s="9" t="s">
        <v>77</v>
      </c>
      <c r="I249" s="9" t="s">
        <v>1021</v>
      </c>
      <c r="J249" s="3" t="s">
        <v>1669</v>
      </c>
      <c r="K249" s="13" t="s">
        <v>1170</v>
      </c>
      <c r="L249" s="14" t="s">
        <v>1171</v>
      </c>
      <c r="M249" s="18">
        <f t="shared" si="9"/>
        <v>1.6666666666666663E-2</v>
      </c>
      <c r="N249">
        <f t="shared" si="10"/>
        <v>4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1172</v>
      </c>
      <c r="H250" s="9" t="s">
        <v>77</v>
      </c>
      <c r="I250" s="9" t="s">
        <v>1021</v>
      </c>
      <c r="J250" s="3" t="s">
        <v>1669</v>
      </c>
      <c r="K250" s="13" t="s">
        <v>1173</v>
      </c>
      <c r="L250" s="14" t="s">
        <v>1174</v>
      </c>
      <c r="M250" s="18">
        <f t="shared" si="9"/>
        <v>2.6793981481481488E-2</v>
      </c>
      <c r="N250">
        <f t="shared" si="10"/>
        <v>4</v>
      </c>
    </row>
    <row r="251" spans="1:14" x14ac:dyDescent="0.25">
      <c r="A251" s="11"/>
      <c r="B251" s="12"/>
      <c r="C251" s="9" t="s">
        <v>302</v>
      </c>
      <c r="D251" s="9" t="s">
        <v>303</v>
      </c>
      <c r="E251" s="9" t="s">
        <v>304</v>
      </c>
      <c r="F251" s="9" t="s">
        <v>15</v>
      </c>
      <c r="G251" s="9" t="s">
        <v>538</v>
      </c>
      <c r="H251" s="9" t="s">
        <v>77</v>
      </c>
      <c r="I251" s="9" t="s">
        <v>441</v>
      </c>
      <c r="J251" s="3" t="s">
        <v>1669</v>
      </c>
      <c r="K251" s="13" t="s">
        <v>539</v>
      </c>
      <c r="L251" s="14" t="s">
        <v>540</v>
      </c>
      <c r="M251" s="18">
        <f t="shared" si="9"/>
        <v>2.1377314814814807E-2</v>
      </c>
      <c r="N251">
        <f t="shared" si="10"/>
        <v>8</v>
      </c>
    </row>
    <row r="252" spans="1:14" x14ac:dyDescent="0.25">
      <c r="A252" s="11"/>
      <c r="B252" s="12"/>
      <c r="C252" s="9" t="s">
        <v>1175</v>
      </c>
      <c r="D252" s="9" t="s">
        <v>1176</v>
      </c>
      <c r="E252" s="9" t="s">
        <v>1176</v>
      </c>
      <c r="F252" s="9" t="s">
        <v>15</v>
      </c>
      <c r="G252" s="9" t="s">
        <v>1177</v>
      </c>
      <c r="H252" s="9" t="s">
        <v>77</v>
      </c>
      <c r="I252" s="9" t="s">
        <v>1021</v>
      </c>
      <c r="J252" s="3" t="s">
        <v>1669</v>
      </c>
      <c r="K252" s="13" t="s">
        <v>1178</v>
      </c>
      <c r="L252" s="14" t="s">
        <v>1179</v>
      </c>
      <c r="M252" s="18">
        <f t="shared" si="9"/>
        <v>2.069444444444446E-2</v>
      </c>
      <c r="N252">
        <f t="shared" si="10"/>
        <v>11</v>
      </c>
    </row>
    <row r="253" spans="1:14" x14ac:dyDescent="0.25">
      <c r="A253" s="11"/>
      <c r="B253" s="12"/>
      <c r="C253" s="9" t="s">
        <v>541</v>
      </c>
      <c r="D253" s="9" t="s">
        <v>542</v>
      </c>
      <c r="E253" s="9" t="s">
        <v>542</v>
      </c>
      <c r="F253" s="9" t="s">
        <v>15</v>
      </c>
      <c r="G253" s="9" t="s">
        <v>543</v>
      </c>
      <c r="H253" s="9" t="s">
        <v>77</v>
      </c>
      <c r="I253" s="9" t="s">
        <v>441</v>
      </c>
      <c r="J253" s="3" t="s">
        <v>1669</v>
      </c>
      <c r="K253" s="13" t="s">
        <v>544</v>
      </c>
      <c r="L253" s="14" t="s">
        <v>545</v>
      </c>
      <c r="M253" s="18">
        <f t="shared" si="9"/>
        <v>1.8472222222222112E-2</v>
      </c>
      <c r="N253">
        <f t="shared" si="10"/>
        <v>19</v>
      </c>
    </row>
    <row r="254" spans="1:14" x14ac:dyDescent="0.25">
      <c r="A254" s="11"/>
      <c r="B254" s="12"/>
      <c r="C254" s="9" t="s">
        <v>352</v>
      </c>
      <c r="D254" s="9" t="s">
        <v>353</v>
      </c>
      <c r="E254" s="9" t="s">
        <v>353</v>
      </c>
      <c r="F254" s="9" t="s">
        <v>15</v>
      </c>
      <c r="G254" s="10" t="s">
        <v>12</v>
      </c>
      <c r="H254" s="5"/>
      <c r="I254" s="5"/>
      <c r="J254" s="6"/>
      <c r="K254" s="7"/>
      <c r="L254" s="8"/>
    </row>
    <row r="255" spans="1:14" x14ac:dyDescent="0.25">
      <c r="A255" s="11"/>
      <c r="B255" s="12"/>
      <c r="C255" s="12"/>
      <c r="D255" s="12"/>
      <c r="E255" s="12"/>
      <c r="F255" s="12"/>
      <c r="G255" s="9" t="s">
        <v>546</v>
      </c>
      <c r="H255" s="9" t="s">
        <v>77</v>
      </c>
      <c r="I255" s="9" t="s">
        <v>441</v>
      </c>
      <c r="J255" s="3" t="s">
        <v>1669</v>
      </c>
      <c r="K255" s="13" t="s">
        <v>547</v>
      </c>
      <c r="L255" s="14" t="s">
        <v>548</v>
      </c>
      <c r="M255" s="18">
        <f t="shared" si="9"/>
        <v>3.9583333333333304E-2</v>
      </c>
      <c r="N255">
        <f t="shared" si="10"/>
        <v>11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549</v>
      </c>
      <c r="H256" s="9" t="s">
        <v>77</v>
      </c>
      <c r="I256" s="9" t="s">
        <v>441</v>
      </c>
      <c r="J256" s="3" t="s">
        <v>1669</v>
      </c>
      <c r="K256" s="13" t="s">
        <v>550</v>
      </c>
      <c r="L256" s="14" t="s">
        <v>551</v>
      </c>
      <c r="M256" s="18">
        <f t="shared" si="9"/>
        <v>2.3668981481481444E-2</v>
      </c>
      <c r="N256">
        <f t="shared" si="10"/>
        <v>13</v>
      </c>
    </row>
    <row r="257" spans="1:14" x14ac:dyDescent="0.25">
      <c r="A257" s="3" t="s">
        <v>149</v>
      </c>
      <c r="B257" s="9" t="s">
        <v>150</v>
      </c>
      <c r="C257" s="10" t="s">
        <v>12</v>
      </c>
      <c r="D257" s="5"/>
      <c r="E257" s="5"/>
      <c r="F257" s="5"/>
      <c r="G257" s="5"/>
      <c r="H257" s="5"/>
      <c r="I257" s="5"/>
      <c r="J257" s="6"/>
      <c r="K257" s="7"/>
      <c r="L257" s="8"/>
    </row>
    <row r="258" spans="1:14" x14ac:dyDescent="0.25">
      <c r="A258" s="11"/>
      <c r="B258" s="12"/>
      <c r="C258" s="9" t="s">
        <v>151</v>
      </c>
      <c r="D258" s="9" t="s">
        <v>152</v>
      </c>
      <c r="E258" s="9" t="s">
        <v>152</v>
      </c>
      <c r="F258" s="9" t="s">
        <v>15</v>
      </c>
      <c r="G258" s="10" t="s">
        <v>12</v>
      </c>
      <c r="H258" s="5"/>
      <c r="I258" s="5"/>
      <c r="J258" s="6"/>
      <c r="K258" s="7"/>
      <c r="L258" s="8"/>
    </row>
    <row r="259" spans="1:14" x14ac:dyDescent="0.25">
      <c r="A259" s="11"/>
      <c r="B259" s="12"/>
      <c r="C259" s="12"/>
      <c r="D259" s="12"/>
      <c r="E259" s="12"/>
      <c r="F259" s="12"/>
      <c r="G259" s="9" t="s">
        <v>552</v>
      </c>
      <c r="H259" s="9" t="s">
        <v>77</v>
      </c>
      <c r="I259" s="9" t="s">
        <v>441</v>
      </c>
      <c r="J259" s="3" t="s">
        <v>1669</v>
      </c>
      <c r="K259" s="13" t="s">
        <v>553</v>
      </c>
      <c r="L259" s="14" t="s">
        <v>554</v>
      </c>
      <c r="M259" s="18">
        <f t="shared" ref="M259:M322" si="11">L259-K259</f>
        <v>3.2256944444444463E-2</v>
      </c>
      <c r="N259">
        <f t="shared" ref="N259:N322" si="12">HOUR(K259)</f>
        <v>5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555</v>
      </c>
      <c r="H260" s="9" t="s">
        <v>77</v>
      </c>
      <c r="I260" s="9" t="s">
        <v>441</v>
      </c>
      <c r="J260" s="3" t="s">
        <v>1669</v>
      </c>
      <c r="K260" s="13" t="s">
        <v>556</v>
      </c>
      <c r="L260" s="14" t="s">
        <v>557</v>
      </c>
      <c r="M260" s="18">
        <f t="shared" si="11"/>
        <v>5.353009259259256E-2</v>
      </c>
      <c r="N260">
        <f t="shared" si="12"/>
        <v>10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153</v>
      </c>
      <c r="H261" s="9" t="s">
        <v>77</v>
      </c>
      <c r="I261" s="9" t="s">
        <v>18</v>
      </c>
      <c r="J261" s="3" t="s">
        <v>1669</v>
      </c>
      <c r="K261" s="13" t="s">
        <v>154</v>
      </c>
      <c r="L261" s="14" t="s">
        <v>155</v>
      </c>
      <c r="M261" s="18">
        <f t="shared" si="11"/>
        <v>2.0925925925925903E-2</v>
      </c>
      <c r="N261">
        <f t="shared" si="12"/>
        <v>4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156</v>
      </c>
      <c r="H262" s="9" t="s">
        <v>77</v>
      </c>
      <c r="I262" s="9" t="s">
        <v>18</v>
      </c>
      <c r="J262" s="3" t="s">
        <v>1669</v>
      </c>
      <c r="K262" s="13" t="s">
        <v>157</v>
      </c>
      <c r="L262" s="14" t="s">
        <v>158</v>
      </c>
      <c r="M262" s="18">
        <f t="shared" si="11"/>
        <v>1.5104166666666669E-2</v>
      </c>
      <c r="N262">
        <f t="shared" si="12"/>
        <v>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159</v>
      </c>
      <c r="H263" s="9" t="s">
        <v>77</v>
      </c>
      <c r="I263" s="9" t="s">
        <v>18</v>
      </c>
      <c r="J263" s="3" t="s">
        <v>1669</v>
      </c>
      <c r="K263" s="13" t="s">
        <v>160</v>
      </c>
      <c r="L263" s="14" t="s">
        <v>161</v>
      </c>
      <c r="M263" s="18">
        <f t="shared" si="11"/>
        <v>1.5752314814814816E-2</v>
      </c>
      <c r="N263">
        <f t="shared" si="12"/>
        <v>7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162</v>
      </c>
      <c r="H264" s="9" t="s">
        <v>77</v>
      </c>
      <c r="I264" s="9" t="s">
        <v>18</v>
      </c>
      <c r="J264" s="3" t="s">
        <v>1669</v>
      </c>
      <c r="K264" s="13" t="s">
        <v>163</v>
      </c>
      <c r="L264" s="14" t="s">
        <v>164</v>
      </c>
      <c r="M264" s="18">
        <f t="shared" si="11"/>
        <v>1.693287037037039E-2</v>
      </c>
      <c r="N264">
        <f t="shared" si="12"/>
        <v>13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845</v>
      </c>
      <c r="H265" s="9" t="s">
        <v>77</v>
      </c>
      <c r="I265" s="9" t="s">
        <v>731</v>
      </c>
      <c r="J265" s="3" t="s">
        <v>1669</v>
      </c>
      <c r="K265" s="13" t="s">
        <v>846</v>
      </c>
      <c r="L265" s="14" t="s">
        <v>847</v>
      </c>
      <c r="M265" s="18">
        <f t="shared" si="11"/>
        <v>1.4560185185185204E-2</v>
      </c>
      <c r="N265">
        <f t="shared" si="12"/>
        <v>4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848</v>
      </c>
      <c r="H266" s="9" t="s">
        <v>77</v>
      </c>
      <c r="I266" s="9" t="s">
        <v>731</v>
      </c>
      <c r="J266" s="3" t="s">
        <v>1669</v>
      </c>
      <c r="K266" s="13" t="s">
        <v>849</v>
      </c>
      <c r="L266" s="14" t="s">
        <v>850</v>
      </c>
      <c r="M266" s="18">
        <f t="shared" si="11"/>
        <v>1.6539351851851875E-2</v>
      </c>
      <c r="N266">
        <f t="shared" si="12"/>
        <v>5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851</v>
      </c>
      <c r="H267" s="9" t="s">
        <v>77</v>
      </c>
      <c r="I267" s="9" t="s">
        <v>731</v>
      </c>
      <c r="J267" s="3" t="s">
        <v>1669</v>
      </c>
      <c r="K267" s="13" t="s">
        <v>852</v>
      </c>
      <c r="L267" s="14" t="s">
        <v>853</v>
      </c>
      <c r="M267" s="18">
        <f t="shared" si="11"/>
        <v>1.5138888888888868E-2</v>
      </c>
      <c r="N267">
        <f t="shared" si="12"/>
        <v>6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854</v>
      </c>
      <c r="H268" s="9" t="s">
        <v>77</v>
      </c>
      <c r="I268" s="9" t="s">
        <v>731</v>
      </c>
      <c r="J268" s="3" t="s">
        <v>1669</v>
      </c>
      <c r="K268" s="13" t="s">
        <v>855</v>
      </c>
      <c r="L268" s="14" t="s">
        <v>856</v>
      </c>
      <c r="M268" s="18">
        <f t="shared" si="11"/>
        <v>1.2789351851851816E-2</v>
      </c>
      <c r="N268">
        <f t="shared" si="12"/>
        <v>8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857</v>
      </c>
      <c r="H269" s="9" t="s">
        <v>77</v>
      </c>
      <c r="I269" s="9" t="s">
        <v>731</v>
      </c>
      <c r="J269" s="3" t="s">
        <v>1669</v>
      </c>
      <c r="K269" s="13" t="s">
        <v>858</v>
      </c>
      <c r="L269" s="14" t="s">
        <v>859</v>
      </c>
      <c r="M269" s="18">
        <f t="shared" si="11"/>
        <v>1.9050925925925943E-2</v>
      </c>
      <c r="N269">
        <f t="shared" si="12"/>
        <v>10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860</v>
      </c>
      <c r="H270" s="9" t="s">
        <v>77</v>
      </c>
      <c r="I270" s="9" t="s">
        <v>731</v>
      </c>
      <c r="J270" s="3" t="s">
        <v>1669</v>
      </c>
      <c r="K270" s="13" t="s">
        <v>861</v>
      </c>
      <c r="L270" s="14" t="s">
        <v>862</v>
      </c>
      <c r="M270" s="18">
        <f t="shared" si="11"/>
        <v>2.3564814814814761E-2</v>
      </c>
      <c r="N270">
        <f t="shared" si="12"/>
        <v>14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1180</v>
      </c>
      <c r="H271" s="9" t="s">
        <v>77</v>
      </c>
      <c r="I271" s="9" t="s">
        <v>1021</v>
      </c>
      <c r="J271" s="3" t="s">
        <v>1669</v>
      </c>
      <c r="K271" s="13" t="s">
        <v>1181</v>
      </c>
      <c r="L271" s="14" t="s">
        <v>1182</v>
      </c>
      <c r="M271" s="18">
        <f t="shared" si="11"/>
        <v>2.1504629629629624E-2</v>
      </c>
      <c r="N271">
        <f t="shared" si="12"/>
        <v>4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1183</v>
      </c>
      <c r="H272" s="9" t="s">
        <v>77</v>
      </c>
      <c r="I272" s="9" t="s">
        <v>1021</v>
      </c>
      <c r="J272" s="3" t="s">
        <v>1669</v>
      </c>
      <c r="K272" s="13" t="s">
        <v>1184</v>
      </c>
      <c r="L272" s="14" t="s">
        <v>1185</v>
      </c>
      <c r="M272" s="18">
        <f t="shared" si="11"/>
        <v>1.3217592592592586E-2</v>
      </c>
      <c r="N272">
        <f t="shared" si="12"/>
        <v>5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1186</v>
      </c>
      <c r="H273" s="9" t="s">
        <v>77</v>
      </c>
      <c r="I273" s="9" t="s">
        <v>1021</v>
      </c>
      <c r="J273" s="3" t="s">
        <v>1669</v>
      </c>
      <c r="K273" s="13" t="s">
        <v>1187</v>
      </c>
      <c r="L273" s="14" t="s">
        <v>1188</v>
      </c>
      <c r="M273" s="18">
        <f t="shared" si="11"/>
        <v>3.386574074074078E-2</v>
      </c>
      <c r="N273">
        <f t="shared" si="12"/>
        <v>12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1189</v>
      </c>
      <c r="H274" s="9" t="s">
        <v>77</v>
      </c>
      <c r="I274" s="9" t="s">
        <v>1021</v>
      </c>
      <c r="J274" s="3" t="s">
        <v>1669</v>
      </c>
      <c r="K274" s="13" t="s">
        <v>1190</v>
      </c>
      <c r="L274" s="14" t="s">
        <v>1191</v>
      </c>
      <c r="M274" s="18">
        <f t="shared" si="11"/>
        <v>3.0416666666666758E-2</v>
      </c>
      <c r="N274">
        <f t="shared" si="12"/>
        <v>12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1192</v>
      </c>
      <c r="H275" s="9" t="s">
        <v>77</v>
      </c>
      <c r="I275" s="9" t="s">
        <v>1021</v>
      </c>
      <c r="J275" s="3" t="s">
        <v>1669</v>
      </c>
      <c r="K275" s="13" t="s">
        <v>1193</v>
      </c>
      <c r="L275" s="14" t="s">
        <v>1194</v>
      </c>
      <c r="M275" s="18">
        <f t="shared" si="11"/>
        <v>1.6574074074073963E-2</v>
      </c>
      <c r="N275">
        <f t="shared" si="12"/>
        <v>16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1465</v>
      </c>
      <c r="H276" s="9" t="s">
        <v>77</v>
      </c>
      <c r="I276" s="9" t="s">
        <v>1370</v>
      </c>
      <c r="J276" s="3" t="s">
        <v>1669</v>
      </c>
      <c r="K276" s="13" t="s">
        <v>1466</v>
      </c>
      <c r="L276" s="14" t="s">
        <v>1467</v>
      </c>
      <c r="M276" s="18">
        <f t="shared" si="11"/>
        <v>1.3645833333333329E-2</v>
      </c>
      <c r="N276">
        <f t="shared" si="12"/>
        <v>4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1468</v>
      </c>
      <c r="H277" s="9" t="s">
        <v>77</v>
      </c>
      <c r="I277" s="9" t="s">
        <v>1370</v>
      </c>
      <c r="J277" s="3" t="s">
        <v>1669</v>
      </c>
      <c r="K277" s="13" t="s">
        <v>1469</v>
      </c>
      <c r="L277" s="14" t="s">
        <v>1470</v>
      </c>
      <c r="M277" s="18">
        <f t="shared" si="11"/>
        <v>1.3182870370370359E-2</v>
      </c>
      <c r="N277">
        <f t="shared" si="12"/>
        <v>5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1471</v>
      </c>
      <c r="H278" s="9" t="s">
        <v>77</v>
      </c>
      <c r="I278" s="9" t="s">
        <v>1370</v>
      </c>
      <c r="J278" s="3" t="s">
        <v>1669</v>
      </c>
      <c r="K278" s="13" t="s">
        <v>1472</v>
      </c>
      <c r="L278" s="14" t="s">
        <v>1473</v>
      </c>
      <c r="M278" s="18">
        <f t="shared" si="11"/>
        <v>1.4039351851851789E-2</v>
      </c>
      <c r="N278">
        <f t="shared" si="12"/>
        <v>6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1474</v>
      </c>
      <c r="H279" s="9" t="s">
        <v>77</v>
      </c>
      <c r="I279" s="9" t="s">
        <v>1370</v>
      </c>
      <c r="J279" s="3" t="s">
        <v>1669</v>
      </c>
      <c r="K279" s="13" t="s">
        <v>1475</v>
      </c>
      <c r="L279" s="14" t="s">
        <v>1476</v>
      </c>
      <c r="M279" s="18">
        <f t="shared" si="11"/>
        <v>1.9548611111111114E-2</v>
      </c>
      <c r="N279">
        <f t="shared" si="12"/>
        <v>10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1477</v>
      </c>
      <c r="H280" s="9" t="s">
        <v>77</v>
      </c>
      <c r="I280" s="9" t="s">
        <v>1370</v>
      </c>
      <c r="J280" s="3" t="s">
        <v>1669</v>
      </c>
      <c r="K280" s="13" t="s">
        <v>1478</v>
      </c>
      <c r="L280" s="14" t="s">
        <v>1479</v>
      </c>
      <c r="M280" s="18">
        <f t="shared" si="11"/>
        <v>1.288194444444446E-2</v>
      </c>
      <c r="N280">
        <f t="shared" si="12"/>
        <v>10</v>
      </c>
    </row>
    <row r="281" spans="1:14" x14ac:dyDescent="0.25">
      <c r="A281" s="11"/>
      <c r="B281" s="12"/>
      <c r="C281" s="9" t="s">
        <v>74</v>
      </c>
      <c r="D281" s="9" t="s">
        <v>75</v>
      </c>
      <c r="E281" s="9" t="s">
        <v>75</v>
      </c>
      <c r="F281" s="9" t="s">
        <v>15</v>
      </c>
      <c r="G281" s="10" t="s">
        <v>12</v>
      </c>
      <c r="H281" s="5"/>
      <c r="I281" s="5"/>
      <c r="J281" s="6"/>
      <c r="K281" s="7"/>
      <c r="L281" s="8"/>
    </row>
    <row r="282" spans="1:14" x14ac:dyDescent="0.25">
      <c r="A282" s="11"/>
      <c r="B282" s="12"/>
      <c r="C282" s="12"/>
      <c r="D282" s="12"/>
      <c r="E282" s="12"/>
      <c r="F282" s="12"/>
      <c r="G282" s="9" t="s">
        <v>558</v>
      </c>
      <c r="H282" s="9" t="s">
        <v>77</v>
      </c>
      <c r="I282" s="9" t="s">
        <v>441</v>
      </c>
      <c r="J282" s="3" t="s">
        <v>1669</v>
      </c>
      <c r="K282" s="13" t="s">
        <v>559</v>
      </c>
      <c r="L282" s="14" t="s">
        <v>560</v>
      </c>
      <c r="M282" s="18">
        <f t="shared" si="11"/>
        <v>2.4062499999999987E-2</v>
      </c>
      <c r="N282">
        <f t="shared" si="12"/>
        <v>12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561</v>
      </c>
      <c r="H283" s="9" t="s">
        <v>77</v>
      </c>
      <c r="I283" s="9" t="s">
        <v>441</v>
      </c>
      <c r="J283" s="3" t="s">
        <v>1669</v>
      </c>
      <c r="K283" s="13" t="s">
        <v>562</v>
      </c>
      <c r="L283" s="14" t="s">
        <v>563</v>
      </c>
      <c r="M283" s="18">
        <f t="shared" si="11"/>
        <v>2.241898148148147E-2</v>
      </c>
      <c r="N283">
        <f t="shared" si="12"/>
        <v>14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165</v>
      </c>
      <c r="H284" s="9" t="s">
        <v>77</v>
      </c>
      <c r="I284" s="9" t="s">
        <v>18</v>
      </c>
      <c r="J284" s="3" t="s">
        <v>1669</v>
      </c>
      <c r="K284" s="13" t="s">
        <v>166</v>
      </c>
      <c r="L284" s="14" t="s">
        <v>167</v>
      </c>
      <c r="M284" s="18">
        <f t="shared" si="11"/>
        <v>1.2673611111111094E-2</v>
      </c>
      <c r="N284">
        <f t="shared" si="12"/>
        <v>4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168</v>
      </c>
      <c r="H285" s="9" t="s">
        <v>77</v>
      </c>
      <c r="I285" s="9" t="s">
        <v>18</v>
      </c>
      <c r="J285" s="3" t="s">
        <v>1669</v>
      </c>
      <c r="K285" s="13" t="s">
        <v>169</v>
      </c>
      <c r="L285" s="14" t="s">
        <v>170</v>
      </c>
      <c r="M285" s="18">
        <f t="shared" si="11"/>
        <v>1.446759259259256E-2</v>
      </c>
      <c r="N285">
        <f t="shared" si="12"/>
        <v>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171</v>
      </c>
      <c r="H286" s="9" t="s">
        <v>77</v>
      </c>
      <c r="I286" s="9" t="s">
        <v>18</v>
      </c>
      <c r="J286" s="3" t="s">
        <v>1669</v>
      </c>
      <c r="K286" s="13" t="s">
        <v>172</v>
      </c>
      <c r="L286" s="14" t="s">
        <v>173</v>
      </c>
      <c r="M286" s="18">
        <f t="shared" si="11"/>
        <v>1.5983796296296204E-2</v>
      </c>
      <c r="N286">
        <f t="shared" si="12"/>
        <v>9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174</v>
      </c>
      <c r="H287" s="9" t="s">
        <v>77</v>
      </c>
      <c r="I287" s="9" t="s">
        <v>18</v>
      </c>
      <c r="J287" s="3" t="s">
        <v>1669</v>
      </c>
      <c r="K287" s="13" t="s">
        <v>175</v>
      </c>
      <c r="L287" s="14" t="s">
        <v>176</v>
      </c>
      <c r="M287" s="18">
        <f t="shared" si="11"/>
        <v>1.5219907407407418E-2</v>
      </c>
      <c r="N287">
        <f t="shared" si="12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177</v>
      </c>
      <c r="H288" s="9" t="s">
        <v>77</v>
      </c>
      <c r="I288" s="9" t="s">
        <v>18</v>
      </c>
      <c r="J288" s="3" t="s">
        <v>1669</v>
      </c>
      <c r="K288" s="13" t="s">
        <v>178</v>
      </c>
      <c r="L288" s="14" t="s">
        <v>179</v>
      </c>
      <c r="M288" s="18">
        <f t="shared" si="11"/>
        <v>2.2465277777777792E-2</v>
      </c>
      <c r="N288">
        <f t="shared" si="12"/>
        <v>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180</v>
      </c>
      <c r="H289" s="9" t="s">
        <v>77</v>
      </c>
      <c r="I289" s="9" t="s">
        <v>18</v>
      </c>
      <c r="J289" s="3" t="s">
        <v>1669</v>
      </c>
      <c r="K289" s="13" t="s">
        <v>181</v>
      </c>
      <c r="L289" s="14" t="s">
        <v>182</v>
      </c>
      <c r="M289" s="18">
        <f t="shared" si="11"/>
        <v>1.8113425925925963E-2</v>
      </c>
      <c r="N289">
        <f t="shared" si="12"/>
        <v>11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183</v>
      </c>
      <c r="H290" s="9" t="s">
        <v>77</v>
      </c>
      <c r="I290" s="9" t="s">
        <v>18</v>
      </c>
      <c r="J290" s="3" t="s">
        <v>1669</v>
      </c>
      <c r="K290" s="13" t="s">
        <v>184</v>
      </c>
      <c r="L290" s="14" t="s">
        <v>185</v>
      </c>
      <c r="M290" s="18">
        <f t="shared" si="11"/>
        <v>1.2534722222222183E-2</v>
      </c>
      <c r="N290">
        <f t="shared" si="12"/>
        <v>20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186</v>
      </c>
      <c r="H291" s="9" t="s">
        <v>77</v>
      </c>
      <c r="I291" s="9" t="s">
        <v>18</v>
      </c>
      <c r="J291" s="3" t="s">
        <v>1669</v>
      </c>
      <c r="K291" s="13" t="s">
        <v>187</v>
      </c>
      <c r="L291" s="14" t="s">
        <v>188</v>
      </c>
      <c r="M291" s="18">
        <f t="shared" si="11"/>
        <v>1.3668981481481546E-2</v>
      </c>
      <c r="N291">
        <f t="shared" si="12"/>
        <v>15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189</v>
      </c>
      <c r="H292" s="9" t="s">
        <v>77</v>
      </c>
      <c r="I292" s="9" t="s">
        <v>18</v>
      </c>
      <c r="J292" s="3" t="s">
        <v>1669</v>
      </c>
      <c r="K292" s="13" t="s">
        <v>190</v>
      </c>
      <c r="L292" s="14" t="s">
        <v>191</v>
      </c>
      <c r="M292" s="18">
        <f t="shared" si="11"/>
        <v>1.3391203703703725E-2</v>
      </c>
      <c r="N292">
        <f t="shared" si="12"/>
        <v>18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863</v>
      </c>
      <c r="H293" s="9" t="s">
        <v>77</v>
      </c>
      <c r="I293" s="9" t="s">
        <v>731</v>
      </c>
      <c r="J293" s="3" t="s">
        <v>1669</v>
      </c>
      <c r="K293" s="13" t="s">
        <v>864</v>
      </c>
      <c r="L293" s="14" t="s">
        <v>865</v>
      </c>
      <c r="M293" s="18">
        <f t="shared" si="11"/>
        <v>1.5057870370370374E-2</v>
      </c>
      <c r="N293">
        <f t="shared" si="12"/>
        <v>6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866</v>
      </c>
      <c r="H294" s="9" t="s">
        <v>77</v>
      </c>
      <c r="I294" s="9" t="s">
        <v>731</v>
      </c>
      <c r="J294" s="3" t="s">
        <v>1669</v>
      </c>
      <c r="K294" s="13" t="s">
        <v>867</v>
      </c>
      <c r="L294" s="14" t="s">
        <v>868</v>
      </c>
      <c r="M294" s="18">
        <f t="shared" si="11"/>
        <v>1.6944444444444429E-2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869</v>
      </c>
      <c r="H295" s="9" t="s">
        <v>77</v>
      </c>
      <c r="I295" s="9" t="s">
        <v>731</v>
      </c>
      <c r="J295" s="3" t="s">
        <v>1669</v>
      </c>
      <c r="K295" s="13" t="s">
        <v>870</v>
      </c>
      <c r="L295" s="14" t="s">
        <v>871</v>
      </c>
      <c r="M295" s="18">
        <f t="shared" si="11"/>
        <v>1.6331018518518536E-2</v>
      </c>
      <c r="N295">
        <f t="shared" si="12"/>
        <v>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872</v>
      </c>
      <c r="H296" s="9" t="s">
        <v>77</v>
      </c>
      <c r="I296" s="9" t="s">
        <v>731</v>
      </c>
      <c r="J296" s="3" t="s">
        <v>1669</v>
      </c>
      <c r="K296" s="13" t="s">
        <v>873</v>
      </c>
      <c r="L296" s="14" t="s">
        <v>874</v>
      </c>
      <c r="M296" s="18">
        <f t="shared" si="11"/>
        <v>1.6759259259259252E-2</v>
      </c>
      <c r="N296">
        <f t="shared" si="12"/>
        <v>12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875</v>
      </c>
      <c r="H297" s="9" t="s">
        <v>77</v>
      </c>
      <c r="I297" s="9" t="s">
        <v>731</v>
      </c>
      <c r="J297" s="3" t="s">
        <v>1669</v>
      </c>
      <c r="K297" s="13" t="s">
        <v>876</v>
      </c>
      <c r="L297" s="14" t="s">
        <v>877</v>
      </c>
      <c r="M297" s="18">
        <f t="shared" si="11"/>
        <v>1.4791666666666647E-2</v>
      </c>
      <c r="N297">
        <f t="shared" si="12"/>
        <v>12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878</v>
      </c>
      <c r="H298" s="9" t="s">
        <v>77</v>
      </c>
      <c r="I298" s="9" t="s">
        <v>731</v>
      </c>
      <c r="J298" s="3" t="s">
        <v>1669</v>
      </c>
      <c r="K298" s="13" t="s">
        <v>879</v>
      </c>
      <c r="L298" s="14" t="s">
        <v>880</v>
      </c>
      <c r="M298" s="18">
        <f t="shared" si="11"/>
        <v>1.2847222222222121E-2</v>
      </c>
      <c r="N298">
        <f t="shared" si="12"/>
        <v>15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881</v>
      </c>
      <c r="H299" s="9" t="s">
        <v>77</v>
      </c>
      <c r="I299" s="9" t="s">
        <v>731</v>
      </c>
      <c r="J299" s="3" t="s">
        <v>1669</v>
      </c>
      <c r="K299" s="13" t="s">
        <v>882</v>
      </c>
      <c r="L299" s="14" t="s">
        <v>883</v>
      </c>
      <c r="M299" s="18">
        <f t="shared" si="11"/>
        <v>1.5370370370370368E-2</v>
      </c>
      <c r="N299">
        <f t="shared" si="12"/>
        <v>18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1195</v>
      </c>
      <c r="H300" s="9" t="s">
        <v>77</v>
      </c>
      <c r="I300" s="9" t="s">
        <v>1021</v>
      </c>
      <c r="J300" s="3" t="s">
        <v>1669</v>
      </c>
      <c r="K300" s="13" t="s">
        <v>1196</v>
      </c>
      <c r="L300" s="14" t="s">
        <v>1197</v>
      </c>
      <c r="M300" s="18">
        <f t="shared" si="11"/>
        <v>1.6736111111111146E-2</v>
      </c>
      <c r="N300">
        <f t="shared" si="12"/>
        <v>4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1198</v>
      </c>
      <c r="H301" s="9" t="s">
        <v>77</v>
      </c>
      <c r="I301" s="9" t="s">
        <v>1021</v>
      </c>
      <c r="J301" s="3" t="s">
        <v>1669</v>
      </c>
      <c r="K301" s="13" t="s">
        <v>1199</v>
      </c>
      <c r="L301" s="14" t="s">
        <v>1200</v>
      </c>
      <c r="M301" s="18">
        <f t="shared" si="11"/>
        <v>1.5995370370370354E-2</v>
      </c>
      <c r="N301">
        <f t="shared" si="12"/>
        <v>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1201</v>
      </c>
      <c r="H302" s="9" t="s">
        <v>77</v>
      </c>
      <c r="I302" s="9" t="s">
        <v>1021</v>
      </c>
      <c r="J302" s="3" t="s">
        <v>1669</v>
      </c>
      <c r="K302" s="13" t="s">
        <v>1202</v>
      </c>
      <c r="L302" s="14" t="s">
        <v>1203</v>
      </c>
      <c r="M302" s="18">
        <f t="shared" si="11"/>
        <v>1.3518518518518541E-2</v>
      </c>
      <c r="N302">
        <f t="shared" si="12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1204</v>
      </c>
      <c r="H303" s="9" t="s">
        <v>77</v>
      </c>
      <c r="I303" s="9" t="s">
        <v>1021</v>
      </c>
      <c r="J303" s="3" t="s">
        <v>1669</v>
      </c>
      <c r="K303" s="13" t="s">
        <v>1205</v>
      </c>
      <c r="L303" s="14" t="s">
        <v>1206</v>
      </c>
      <c r="M303" s="18">
        <f t="shared" si="11"/>
        <v>1.3344907407407403E-2</v>
      </c>
      <c r="N303">
        <f t="shared" si="12"/>
        <v>7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1207</v>
      </c>
      <c r="H304" s="9" t="s">
        <v>77</v>
      </c>
      <c r="I304" s="9" t="s">
        <v>1021</v>
      </c>
      <c r="J304" s="3" t="s">
        <v>1669</v>
      </c>
      <c r="K304" s="13" t="s">
        <v>1208</v>
      </c>
      <c r="L304" s="14" t="s">
        <v>1209</v>
      </c>
      <c r="M304" s="18">
        <f t="shared" si="11"/>
        <v>1.4490740740740804E-2</v>
      </c>
      <c r="N304">
        <f t="shared" si="12"/>
        <v>9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1210</v>
      </c>
      <c r="H305" s="9" t="s">
        <v>77</v>
      </c>
      <c r="I305" s="9" t="s">
        <v>1021</v>
      </c>
      <c r="J305" s="3" t="s">
        <v>1669</v>
      </c>
      <c r="K305" s="13" t="s">
        <v>1211</v>
      </c>
      <c r="L305" s="14" t="s">
        <v>1212</v>
      </c>
      <c r="M305" s="18">
        <f t="shared" si="11"/>
        <v>1.6840277777777746E-2</v>
      </c>
      <c r="N305">
        <f t="shared" si="12"/>
        <v>9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1213</v>
      </c>
      <c r="H306" s="9" t="s">
        <v>77</v>
      </c>
      <c r="I306" s="9" t="s">
        <v>1021</v>
      </c>
      <c r="J306" s="3" t="s">
        <v>1669</v>
      </c>
      <c r="K306" s="13" t="s">
        <v>1214</v>
      </c>
      <c r="L306" s="14" t="s">
        <v>1215</v>
      </c>
      <c r="M306" s="18">
        <f t="shared" si="11"/>
        <v>1.3657407407407396E-2</v>
      </c>
      <c r="N306">
        <f t="shared" si="12"/>
        <v>12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1216</v>
      </c>
      <c r="H307" s="9" t="s">
        <v>77</v>
      </c>
      <c r="I307" s="9" t="s">
        <v>1021</v>
      </c>
      <c r="J307" s="3" t="s">
        <v>1669</v>
      </c>
      <c r="K307" s="13" t="s">
        <v>1217</v>
      </c>
      <c r="L307" s="14" t="s">
        <v>1218</v>
      </c>
      <c r="M307" s="18">
        <f t="shared" si="11"/>
        <v>1.5543981481481395E-2</v>
      </c>
      <c r="N307">
        <f t="shared" si="12"/>
        <v>12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1219</v>
      </c>
      <c r="H308" s="9" t="s">
        <v>77</v>
      </c>
      <c r="I308" s="9" t="s">
        <v>1021</v>
      </c>
      <c r="J308" s="3" t="s">
        <v>1669</v>
      </c>
      <c r="K308" s="13" t="s">
        <v>1220</v>
      </c>
      <c r="L308" s="14" t="s">
        <v>1221</v>
      </c>
      <c r="M308" s="18">
        <f t="shared" si="11"/>
        <v>1.3576388888888902E-2</v>
      </c>
      <c r="N308">
        <f t="shared" si="12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1222</v>
      </c>
      <c r="H309" s="9" t="s">
        <v>77</v>
      </c>
      <c r="I309" s="9" t="s">
        <v>1021</v>
      </c>
      <c r="J309" s="3" t="s">
        <v>1669</v>
      </c>
      <c r="K309" s="13" t="s">
        <v>1223</v>
      </c>
      <c r="L309" s="14" t="s">
        <v>1224</v>
      </c>
      <c r="M309" s="18">
        <f t="shared" si="11"/>
        <v>1.2789351851852038E-2</v>
      </c>
      <c r="N309">
        <f t="shared" si="12"/>
        <v>17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1225</v>
      </c>
      <c r="H310" s="9" t="s">
        <v>77</v>
      </c>
      <c r="I310" s="9" t="s">
        <v>1021</v>
      </c>
      <c r="J310" s="3" t="s">
        <v>1669</v>
      </c>
      <c r="K310" s="13" t="s">
        <v>1226</v>
      </c>
      <c r="L310" s="14" t="s">
        <v>1227</v>
      </c>
      <c r="M310" s="18">
        <f t="shared" si="11"/>
        <v>1.0127314814814881E-2</v>
      </c>
      <c r="N310">
        <f t="shared" si="12"/>
        <v>20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1480</v>
      </c>
      <c r="H311" s="9" t="s">
        <v>77</v>
      </c>
      <c r="I311" s="9" t="s">
        <v>1370</v>
      </c>
      <c r="J311" s="3" t="s">
        <v>1669</v>
      </c>
      <c r="K311" s="13" t="s">
        <v>1481</v>
      </c>
      <c r="L311" s="14" t="s">
        <v>1482</v>
      </c>
      <c r="M311" s="18">
        <f t="shared" si="11"/>
        <v>1.2928240740740754E-2</v>
      </c>
      <c r="N311">
        <f t="shared" si="12"/>
        <v>4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1483</v>
      </c>
      <c r="H312" s="9" t="s">
        <v>77</v>
      </c>
      <c r="I312" s="9" t="s">
        <v>1370</v>
      </c>
      <c r="J312" s="3" t="s">
        <v>1669</v>
      </c>
      <c r="K312" s="13" t="s">
        <v>1484</v>
      </c>
      <c r="L312" s="14" t="s">
        <v>1485</v>
      </c>
      <c r="M312" s="18">
        <f t="shared" si="11"/>
        <v>1.2430555555555611E-2</v>
      </c>
      <c r="N312">
        <f t="shared" si="12"/>
        <v>6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1486</v>
      </c>
      <c r="H313" s="9" t="s">
        <v>77</v>
      </c>
      <c r="I313" s="9" t="s">
        <v>1370</v>
      </c>
      <c r="J313" s="3" t="s">
        <v>1669</v>
      </c>
      <c r="K313" s="13" t="s">
        <v>1487</v>
      </c>
      <c r="L313" s="14" t="s">
        <v>1488</v>
      </c>
      <c r="M313" s="18">
        <f t="shared" si="11"/>
        <v>0.13078703703703703</v>
      </c>
      <c r="N313">
        <f t="shared" si="12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1489</v>
      </c>
      <c r="H314" s="9" t="s">
        <v>77</v>
      </c>
      <c r="I314" s="9" t="s">
        <v>1370</v>
      </c>
      <c r="J314" s="3" t="s">
        <v>1669</v>
      </c>
      <c r="K314" s="13" t="s">
        <v>1490</v>
      </c>
      <c r="L314" s="14" t="s">
        <v>1491</v>
      </c>
      <c r="M314" s="18">
        <f t="shared" si="11"/>
        <v>1.373842592592589E-2</v>
      </c>
      <c r="N314">
        <f t="shared" si="12"/>
        <v>9</v>
      </c>
    </row>
    <row r="315" spans="1:14" x14ac:dyDescent="0.25">
      <c r="A315" s="11"/>
      <c r="B315" s="12"/>
      <c r="C315" s="9" t="s">
        <v>115</v>
      </c>
      <c r="D315" s="9" t="s">
        <v>116</v>
      </c>
      <c r="E315" s="9" t="s">
        <v>116</v>
      </c>
      <c r="F315" s="9" t="s">
        <v>15</v>
      </c>
      <c r="G315" s="10" t="s">
        <v>12</v>
      </c>
      <c r="H315" s="5"/>
      <c r="I315" s="5"/>
      <c r="J315" s="6"/>
      <c r="K315" s="7"/>
      <c r="L315" s="8"/>
    </row>
    <row r="316" spans="1:14" x14ac:dyDescent="0.25">
      <c r="A316" s="11"/>
      <c r="B316" s="12"/>
      <c r="C316" s="12"/>
      <c r="D316" s="12"/>
      <c r="E316" s="12"/>
      <c r="F316" s="12"/>
      <c r="G316" s="9" t="s">
        <v>564</v>
      </c>
      <c r="H316" s="9" t="s">
        <v>77</v>
      </c>
      <c r="I316" s="9" t="s">
        <v>441</v>
      </c>
      <c r="J316" s="3" t="s">
        <v>1669</v>
      </c>
      <c r="K316" s="13" t="s">
        <v>565</v>
      </c>
      <c r="L316" s="14" t="s">
        <v>566</v>
      </c>
      <c r="M316" s="18">
        <f t="shared" si="11"/>
        <v>1.2511574074074105E-2</v>
      </c>
      <c r="N316">
        <f t="shared" si="12"/>
        <v>4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567</v>
      </c>
      <c r="H317" s="9" t="s">
        <v>77</v>
      </c>
      <c r="I317" s="9" t="s">
        <v>441</v>
      </c>
      <c r="J317" s="3" t="s">
        <v>1669</v>
      </c>
      <c r="K317" s="13" t="s">
        <v>568</v>
      </c>
      <c r="L317" s="14" t="s">
        <v>569</v>
      </c>
      <c r="M317" s="18">
        <f t="shared" si="11"/>
        <v>1.5856481481481444E-2</v>
      </c>
      <c r="N317">
        <f t="shared" si="12"/>
        <v>7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570</v>
      </c>
      <c r="H318" s="9" t="s">
        <v>77</v>
      </c>
      <c r="I318" s="9" t="s">
        <v>441</v>
      </c>
      <c r="J318" s="3" t="s">
        <v>1669</v>
      </c>
      <c r="K318" s="13" t="s">
        <v>571</v>
      </c>
      <c r="L318" s="14" t="s">
        <v>572</v>
      </c>
      <c r="M318" s="18">
        <f t="shared" si="11"/>
        <v>2.3298611111111089E-2</v>
      </c>
      <c r="N318">
        <f t="shared" si="12"/>
        <v>8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573</v>
      </c>
      <c r="H319" s="9" t="s">
        <v>77</v>
      </c>
      <c r="I319" s="9" t="s">
        <v>441</v>
      </c>
      <c r="J319" s="3" t="s">
        <v>1669</v>
      </c>
      <c r="K319" s="13" t="s">
        <v>574</v>
      </c>
      <c r="L319" s="14" t="s">
        <v>575</v>
      </c>
      <c r="M319" s="18">
        <f t="shared" si="11"/>
        <v>2.3645833333333366E-2</v>
      </c>
      <c r="N319">
        <f t="shared" si="12"/>
        <v>10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576</v>
      </c>
      <c r="H320" s="9" t="s">
        <v>77</v>
      </c>
      <c r="I320" s="9" t="s">
        <v>441</v>
      </c>
      <c r="J320" s="3" t="s">
        <v>1669</v>
      </c>
      <c r="K320" s="13" t="s">
        <v>577</v>
      </c>
      <c r="L320" s="14" t="s">
        <v>578</v>
      </c>
      <c r="M320" s="18">
        <f t="shared" si="11"/>
        <v>4.3726851851851878E-2</v>
      </c>
      <c r="N320">
        <f t="shared" si="12"/>
        <v>13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192</v>
      </c>
      <c r="H321" s="9" t="s">
        <v>77</v>
      </c>
      <c r="I321" s="9" t="s">
        <v>18</v>
      </c>
      <c r="J321" s="3" t="s">
        <v>1669</v>
      </c>
      <c r="K321" s="13" t="s">
        <v>193</v>
      </c>
      <c r="L321" s="14" t="s">
        <v>194</v>
      </c>
      <c r="M321" s="18">
        <f t="shared" si="11"/>
        <v>1.9594907407407436E-2</v>
      </c>
      <c r="N321">
        <f t="shared" si="12"/>
        <v>4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195</v>
      </c>
      <c r="H322" s="9" t="s">
        <v>77</v>
      </c>
      <c r="I322" s="9" t="s">
        <v>18</v>
      </c>
      <c r="J322" s="3" t="s">
        <v>1669</v>
      </c>
      <c r="K322" s="13" t="s">
        <v>196</v>
      </c>
      <c r="L322" s="14" t="s">
        <v>197</v>
      </c>
      <c r="M322" s="18">
        <f t="shared" si="11"/>
        <v>2.5173611111111133E-2</v>
      </c>
      <c r="N322">
        <f t="shared" si="12"/>
        <v>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198</v>
      </c>
      <c r="H323" s="9" t="s">
        <v>77</v>
      </c>
      <c r="I323" s="9" t="s">
        <v>18</v>
      </c>
      <c r="J323" s="3" t="s">
        <v>1669</v>
      </c>
      <c r="K323" s="13" t="s">
        <v>199</v>
      </c>
      <c r="L323" s="14" t="s">
        <v>200</v>
      </c>
      <c r="M323" s="18">
        <f t="shared" ref="M323:M386" si="13">L323-K323</f>
        <v>3.060185185185188E-2</v>
      </c>
      <c r="N323">
        <f t="shared" ref="N323:N386" si="14">HOUR(K323)</f>
        <v>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201</v>
      </c>
      <c r="H324" s="9" t="s">
        <v>77</v>
      </c>
      <c r="I324" s="9" t="s">
        <v>18</v>
      </c>
      <c r="J324" s="3" t="s">
        <v>1669</v>
      </c>
      <c r="K324" s="13" t="s">
        <v>202</v>
      </c>
      <c r="L324" s="14" t="s">
        <v>203</v>
      </c>
      <c r="M324" s="18">
        <f t="shared" si="13"/>
        <v>2.5844907407407414E-2</v>
      </c>
      <c r="N324">
        <f t="shared" si="14"/>
        <v>8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204</v>
      </c>
      <c r="H325" s="9" t="s">
        <v>77</v>
      </c>
      <c r="I325" s="9" t="s">
        <v>18</v>
      </c>
      <c r="J325" s="3" t="s">
        <v>1669</v>
      </c>
      <c r="K325" s="13" t="s">
        <v>205</v>
      </c>
      <c r="L325" s="14" t="s">
        <v>206</v>
      </c>
      <c r="M325" s="18">
        <f t="shared" si="13"/>
        <v>1.6365740740740709E-2</v>
      </c>
      <c r="N325">
        <f t="shared" si="14"/>
        <v>11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884</v>
      </c>
      <c r="H326" s="9" t="s">
        <v>77</v>
      </c>
      <c r="I326" s="9" t="s">
        <v>731</v>
      </c>
      <c r="J326" s="3" t="s">
        <v>1669</v>
      </c>
      <c r="K326" s="13" t="s">
        <v>885</v>
      </c>
      <c r="L326" s="14" t="s">
        <v>886</v>
      </c>
      <c r="M326" s="18">
        <f t="shared" si="13"/>
        <v>1.2604166666666639E-2</v>
      </c>
      <c r="N326">
        <f t="shared" si="14"/>
        <v>4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887</v>
      </c>
      <c r="H327" s="9" t="s">
        <v>77</v>
      </c>
      <c r="I327" s="9" t="s">
        <v>731</v>
      </c>
      <c r="J327" s="3" t="s">
        <v>1669</v>
      </c>
      <c r="K327" s="13" t="s">
        <v>888</v>
      </c>
      <c r="L327" s="14" t="s">
        <v>889</v>
      </c>
      <c r="M327" s="18">
        <f t="shared" si="13"/>
        <v>1.7685185185185193E-2</v>
      </c>
      <c r="N327">
        <f t="shared" si="14"/>
        <v>7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890</v>
      </c>
      <c r="H328" s="9" t="s">
        <v>77</v>
      </c>
      <c r="I328" s="9" t="s">
        <v>731</v>
      </c>
      <c r="J328" s="3" t="s">
        <v>1669</v>
      </c>
      <c r="K328" s="13" t="s">
        <v>891</v>
      </c>
      <c r="L328" s="14" t="s">
        <v>892</v>
      </c>
      <c r="M328" s="18">
        <f t="shared" si="13"/>
        <v>1.344907407407403E-2</v>
      </c>
      <c r="N328">
        <f t="shared" si="14"/>
        <v>8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893</v>
      </c>
      <c r="H329" s="9" t="s">
        <v>77</v>
      </c>
      <c r="I329" s="9" t="s">
        <v>731</v>
      </c>
      <c r="J329" s="3" t="s">
        <v>1669</v>
      </c>
      <c r="K329" s="13" t="s">
        <v>894</v>
      </c>
      <c r="L329" s="14" t="s">
        <v>527</v>
      </c>
      <c r="M329" s="18">
        <f t="shared" si="13"/>
        <v>1.7048611111111167E-2</v>
      </c>
      <c r="N329">
        <f t="shared" si="14"/>
        <v>8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895</v>
      </c>
      <c r="H330" s="9" t="s">
        <v>77</v>
      </c>
      <c r="I330" s="9" t="s">
        <v>731</v>
      </c>
      <c r="J330" s="3" t="s">
        <v>1669</v>
      </c>
      <c r="K330" s="13" t="s">
        <v>896</v>
      </c>
      <c r="L330" s="14" t="s">
        <v>897</v>
      </c>
      <c r="M330" s="18">
        <f t="shared" si="13"/>
        <v>1.5717592592592589E-2</v>
      </c>
      <c r="N330">
        <f t="shared" si="14"/>
        <v>11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1228</v>
      </c>
      <c r="H331" s="9" t="s">
        <v>77</v>
      </c>
      <c r="I331" s="9" t="s">
        <v>1021</v>
      </c>
      <c r="J331" s="3" t="s">
        <v>1669</v>
      </c>
      <c r="K331" s="13" t="s">
        <v>196</v>
      </c>
      <c r="L331" s="14" t="s">
        <v>886</v>
      </c>
      <c r="M331" s="18">
        <f t="shared" si="13"/>
        <v>1.2638888888888866E-2</v>
      </c>
      <c r="N331">
        <f t="shared" si="14"/>
        <v>4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1229</v>
      </c>
      <c r="H332" s="9" t="s">
        <v>77</v>
      </c>
      <c r="I332" s="9" t="s">
        <v>1021</v>
      </c>
      <c r="J332" s="3" t="s">
        <v>1669</v>
      </c>
      <c r="K332" s="13" t="s">
        <v>1230</v>
      </c>
      <c r="L332" s="14" t="s">
        <v>1231</v>
      </c>
      <c r="M332" s="18">
        <f t="shared" si="13"/>
        <v>2.2314814814814843E-2</v>
      </c>
      <c r="N332">
        <f t="shared" si="14"/>
        <v>7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1232</v>
      </c>
      <c r="H333" s="9" t="s">
        <v>77</v>
      </c>
      <c r="I333" s="9" t="s">
        <v>1021</v>
      </c>
      <c r="J333" s="3" t="s">
        <v>1669</v>
      </c>
      <c r="K333" s="13" t="s">
        <v>1233</v>
      </c>
      <c r="L333" s="14" t="s">
        <v>1234</v>
      </c>
      <c r="M333" s="18">
        <f t="shared" si="13"/>
        <v>2.4791666666666656E-2</v>
      </c>
      <c r="N333">
        <f t="shared" si="14"/>
        <v>7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1235</v>
      </c>
      <c r="H334" s="9" t="s">
        <v>77</v>
      </c>
      <c r="I334" s="9" t="s">
        <v>1021</v>
      </c>
      <c r="J334" s="3" t="s">
        <v>1669</v>
      </c>
      <c r="K334" s="13" t="s">
        <v>1236</v>
      </c>
      <c r="L334" s="14" t="s">
        <v>1237</v>
      </c>
      <c r="M334" s="18">
        <f t="shared" si="13"/>
        <v>2.335648148148145E-2</v>
      </c>
      <c r="N334">
        <f t="shared" si="14"/>
        <v>7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1238</v>
      </c>
      <c r="H335" s="9" t="s">
        <v>77</v>
      </c>
      <c r="I335" s="9" t="s">
        <v>1021</v>
      </c>
      <c r="J335" s="3" t="s">
        <v>1669</v>
      </c>
      <c r="K335" s="13" t="s">
        <v>1239</v>
      </c>
      <c r="L335" s="14" t="s">
        <v>1240</v>
      </c>
      <c r="M335" s="18">
        <f t="shared" si="13"/>
        <v>1.2048611111111107E-2</v>
      </c>
      <c r="N335">
        <f t="shared" si="14"/>
        <v>9</v>
      </c>
    </row>
    <row r="336" spans="1:14" x14ac:dyDescent="0.25">
      <c r="A336" s="11"/>
      <c r="B336" s="12"/>
      <c r="C336" s="9" t="s">
        <v>207</v>
      </c>
      <c r="D336" s="9" t="s">
        <v>208</v>
      </c>
      <c r="E336" s="10" t="s">
        <v>12</v>
      </c>
      <c r="F336" s="5"/>
      <c r="G336" s="5"/>
      <c r="H336" s="5"/>
      <c r="I336" s="5"/>
      <c r="J336" s="6"/>
      <c r="K336" s="7"/>
      <c r="L336" s="8"/>
    </row>
    <row r="337" spans="1:14" x14ac:dyDescent="0.25">
      <c r="A337" s="11"/>
      <c r="B337" s="12"/>
      <c r="C337" s="12"/>
      <c r="D337" s="12"/>
      <c r="E337" s="9" t="s">
        <v>209</v>
      </c>
      <c r="F337" s="9" t="s">
        <v>15</v>
      </c>
      <c r="G337" s="10" t="s">
        <v>12</v>
      </c>
      <c r="H337" s="5"/>
      <c r="I337" s="5"/>
      <c r="J337" s="6"/>
      <c r="K337" s="7"/>
      <c r="L337" s="8"/>
    </row>
    <row r="338" spans="1:14" x14ac:dyDescent="0.25">
      <c r="A338" s="11"/>
      <c r="B338" s="12"/>
      <c r="C338" s="12"/>
      <c r="D338" s="12"/>
      <c r="E338" s="12"/>
      <c r="F338" s="12"/>
      <c r="G338" s="9" t="s">
        <v>579</v>
      </c>
      <c r="H338" s="9" t="s">
        <v>77</v>
      </c>
      <c r="I338" s="9" t="s">
        <v>441</v>
      </c>
      <c r="J338" s="3" t="s">
        <v>1669</v>
      </c>
      <c r="K338" s="13" t="s">
        <v>580</v>
      </c>
      <c r="L338" s="14" t="s">
        <v>581</v>
      </c>
      <c r="M338" s="18">
        <f t="shared" si="13"/>
        <v>1.8125000000000002E-2</v>
      </c>
      <c r="N338">
        <f t="shared" si="14"/>
        <v>10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582</v>
      </c>
      <c r="H339" s="9" t="s">
        <v>77</v>
      </c>
      <c r="I339" s="9" t="s">
        <v>441</v>
      </c>
      <c r="J339" s="3" t="s">
        <v>1669</v>
      </c>
      <c r="K339" s="13" t="s">
        <v>583</v>
      </c>
      <c r="L339" s="14" t="s">
        <v>584</v>
      </c>
      <c r="M339" s="18">
        <f t="shared" si="13"/>
        <v>3.3252314814814776E-2</v>
      </c>
      <c r="N339">
        <f t="shared" si="14"/>
        <v>10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585</v>
      </c>
      <c r="H340" s="9" t="s">
        <v>77</v>
      </c>
      <c r="I340" s="9" t="s">
        <v>441</v>
      </c>
      <c r="J340" s="3" t="s">
        <v>1669</v>
      </c>
      <c r="K340" s="13" t="s">
        <v>586</v>
      </c>
      <c r="L340" s="14" t="s">
        <v>587</v>
      </c>
      <c r="M340" s="18">
        <f t="shared" si="13"/>
        <v>4.7222222222222221E-2</v>
      </c>
      <c r="N340">
        <f t="shared" si="14"/>
        <v>10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588</v>
      </c>
      <c r="H341" s="9" t="s">
        <v>77</v>
      </c>
      <c r="I341" s="9" t="s">
        <v>441</v>
      </c>
      <c r="J341" s="3" t="s">
        <v>1669</v>
      </c>
      <c r="K341" s="13" t="s">
        <v>589</v>
      </c>
      <c r="L341" s="14" t="s">
        <v>590</v>
      </c>
      <c r="M341" s="18">
        <f t="shared" si="13"/>
        <v>3.3912037037037046E-2</v>
      </c>
      <c r="N341">
        <f t="shared" si="14"/>
        <v>12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591</v>
      </c>
      <c r="H342" s="9" t="s">
        <v>77</v>
      </c>
      <c r="I342" s="9" t="s">
        <v>441</v>
      </c>
      <c r="J342" s="3" t="s">
        <v>1669</v>
      </c>
      <c r="K342" s="13" t="s">
        <v>592</v>
      </c>
      <c r="L342" s="14" t="s">
        <v>593</v>
      </c>
      <c r="M342" s="18">
        <f t="shared" si="13"/>
        <v>3.7407407407407445E-2</v>
      </c>
      <c r="N342">
        <f t="shared" si="14"/>
        <v>12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594</v>
      </c>
      <c r="H343" s="9" t="s">
        <v>77</v>
      </c>
      <c r="I343" s="9" t="s">
        <v>441</v>
      </c>
      <c r="J343" s="3" t="s">
        <v>1669</v>
      </c>
      <c r="K343" s="13" t="s">
        <v>595</v>
      </c>
      <c r="L343" s="14" t="s">
        <v>596</v>
      </c>
      <c r="M343" s="18">
        <f t="shared" si="13"/>
        <v>2.0127314814814778E-2</v>
      </c>
      <c r="N343">
        <f t="shared" si="14"/>
        <v>15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597</v>
      </c>
      <c r="H344" s="9" t="s">
        <v>77</v>
      </c>
      <c r="I344" s="9" t="s">
        <v>441</v>
      </c>
      <c r="J344" s="3" t="s">
        <v>1669</v>
      </c>
      <c r="K344" s="13" t="s">
        <v>598</v>
      </c>
      <c r="L344" s="14" t="s">
        <v>599</v>
      </c>
      <c r="M344" s="18">
        <f t="shared" si="13"/>
        <v>2.0439814814814938E-2</v>
      </c>
      <c r="N344">
        <f t="shared" si="14"/>
        <v>15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210</v>
      </c>
      <c r="H345" s="9" t="s">
        <v>77</v>
      </c>
      <c r="I345" s="9" t="s">
        <v>18</v>
      </c>
      <c r="J345" s="3" t="s">
        <v>1669</v>
      </c>
      <c r="K345" s="13" t="s">
        <v>211</v>
      </c>
      <c r="L345" s="14" t="s">
        <v>212</v>
      </c>
      <c r="M345" s="18">
        <f t="shared" si="13"/>
        <v>1.8425925925925957E-2</v>
      </c>
      <c r="N345">
        <f t="shared" si="14"/>
        <v>7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213</v>
      </c>
      <c r="H346" s="9" t="s">
        <v>77</v>
      </c>
      <c r="I346" s="9" t="s">
        <v>18</v>
      </c>
      <c r="J346" s="3" t="s">
        <v>1669</v>
      </c>
      <c r="K346" s="13" t="s">
        <v>214</v>
      </c>
      <c r="L346" s="14" t="s">
        <v>215</v>
      </c>
      <c r="M346" s="18">
        <f t="shared" si="13"/>
        <v>3.6458333333333315E-2</v>
      </c>
      <c r="N346">
        <f t="shared" si="14"/>
        <v>8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216</v>
      </c>
      <c r="H347" s="9" t="s">
        <v>77</v>
      </c>
      <c r="I347" s="9" t="s">
        <v>18</v>
      </c>
      <c r="J347" s="3" t="s">
        <v>1669</v>
      </c>
      <c r="K347" s="13" t="s">
        <v>217</v>
      </c>
      <c r="L347" s="14" t="s">
        <v>218</v>
      </c>
      <c r="M347" s="18">
        <f t="shared" si="13"/>
        <v>5.3159722222222316E-2</v>
      </c>
      <c r="N347">
        <f t="shared" si="14"/>
        <v>9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219</v>
      </c>
      <c r="H348" s="9" t="s">
        <v>77</v>
      </c>
      <c r="I348" s="9" t="s">
        <v>18</v>
      </c>
      <c r="J348" s="3" t="s">
        <v>1669</v>
      </c>
      <c r="K348" s="13" t="s">
        <v>220</v>
      </c>
      <c r="L348" s="14" t="s">
        <v>221</v>
      </c>
      <c r="M348" s="18">
        <f t="shared" si="13"/>
        <v>5.6006944444444429E-2</v>
      </c>
      <c r="N348">
        <f t="shared" si="14"/>
        <v>9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222</v>
      </c>
      <c r="H349" s="9" t="s">
        <v>77</v>
      </c>
      <c r="I349" s="9" t="s">
        <v>18</v>
      </c>
      <c r="J349" s="3" t="s">
        <v>1669</v>
      </c>
      <c r="K349" s="13" t="s">
        <v>223</v>
      </c>
      <c r="L349" s="14" t="s">
        <v>224</v>
      </c>
      <c r="M349" s="18">
        <f t="shared" si="13"/>
        <v>5.3055555555555578E-2</v>
      </c>
      <c r="N349">
        <f t="shared" si="14"/>
        <v>9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225</v>
      </c>
      <c r="H350" s="9" t="s">
        <v>77</v>
      </c>
      <c r="I350" s="9" t="s">
        <v>18</v>
      </c>
      <c r="J350" s="3" t="s">
        <v>1669</v>
      </c>
      <c r="K350" s="13" t="s">
        <v>226</v>
      </c>
      <c r="L350" s="14" t="s">
        <v>227</v>
      </c>
      <c r="M350" s="18">
        <f t="shared" si="13"/>
        <v>4.7719907407407336E-2</v>
      </c>
      <c r="N350">
        <f t="shared" si="14"/>
        <v>10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228</v>
      </c>
      <c r="H351" s="9" t="s">
        <v>77</v>
      </c>
      <c r="I351" s="9" t="s">
        <v>18</v>
      </c>
      <c r="J351" s="3" t="s">
        <v>1669</v>
      </c>
      <c r="K351" s="13" t="s">
        <v>229</v>
      </c>
      <c r="L351" s="14" t="s">
        <v>230</v>
      </c>
      <c r="M351" s="18">
        <f t="shared" si="13"/>
        <v>4.912037037037037E-2</v>
      </c>
      <c r="N351">
        <f t="shared" si="14"/>
        <v>10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231</v>
      </c>
      <c r="H352" s="9" t="s">
        <v>77</v>
      </c>
      <c r="I352" s="9" t="s">
        <v>18</v>
      </c>
      <c r="J352" s="3" t="s">
        <v>1669</v>
      </c>
      <c r="K352" s="13" t="s">
        <v>232</v>
      </c>
      <c r="L352" s="14" t="s">
        <v>233</v>
      </c>
      <c r="M352" s="18">
        <f t="shared" si="13"/>
        <v>1.3090277777777826E-2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898</v>
      </c>
      <c r="H353" s="9" t="s">
        <v>77</v>
      </c>
      <c r="I353" s="9" t="s">
        <v>731</v>
      </c>
      <c r="J353" s="3" t="s">
        <v>1669</v>
      </c>
      <c r="K353" s="13" t="s">
        <v>899</v>
      </c>
      <c r="L353" s="14" t="s">
        <v>900</v>
      </c>
      <c r="M353" s="18">
        <f t="shared" si="13"/>
        <v>1.8136574074074097E-2</v>
      </c>
      <c r="N353">
        <f t="shared" si="14"/>
        <v>12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901</v>
      </c>
      <c r="H354" s="9" t="s">
        <v>77</v>
      </c>
      <c r="I354" s="9" t="s">
        <v>731</v>
      </c>
      <c r="J354" s="3" t="s">
        <v>1669</v>
      </c>
      <c r="K354" s="13" t="s">
        <v>902</v>
      </c>
      <c r="L354" s="14" t="s">
        <v>903</v>
      </c>
      <c r="M354" s="18">
        <f t="shared" si="13"/>
        <v>1.5613425925925961E-2</v>
      </c>
      <c r="N354">
        <f t="shared" si="14"/>
        <v>13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904</v>
      </c>
      <c r="H355" s="9" t="s">
        <v>77</v>
      </c>
      <c r="I355" s="9" t="s">
        <v>731</v>
      </c>
      <c r="J355" s="3" t="s">
        <v>1669</v>
      </c>
      <c r="K355" s="13" t="s">
        <v>905</v>
      </c>
      <c r="L355" s="14" t="s">
        <v>906</v>
      </c>
      <c r="M355" s="18">
        <f t="shared" si="13"/>
        <v>1.6736111111111174E-2</v>
      </c>
      <c r="N355">
        <f t="shared" si="14"/>
        <v>14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1241</v>
      </c>
      <c r="H356" s="9" t="s">
        <v>77</v>
      </c>
      <c r="I356" s="9" t="s">
        <v>1021</v>
      </c>
      <c r="J356" s="3" t="s">
        <v>1669</v>
      </c>
      <c r="K356" s="13" t="s">
        <v>1242</v>
      </c>
      <c r="L356" s="14" t="s">
        <v>1243</v>
      </c>
      <c r="M356" s="18">
        <f t="shared" si="13"/>
        <v>2.3530092592592589E-2</v>
      </c>
      <c r="N356">
        <f t="shared" si="14"/>
        <v>10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1244</v>
      </c>
      <c r="H357" s="9" t="s">
        <v>77</v>
      </c>
      <c r="I357" s="9" t="s">
        <v>1021</v>
      </c>
      <c r="J357" s="3" t="s">
        <v>1669</v>
      </c>
      <c r="K357" s="13" t="s">
        <v>1245</v>
      </c>
      <c r="L357" s="14" t="s">
        <v>1246</v>
      </c>
      <c r="M357" s="18">
        <f t="shared" si="13"/>
        <v>3.5983796296296222E-2</v>
      </c>
      <c r="N357">
        <f t="shared" si="14"/>
        <v>12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1492</v>
      </c>
      <c r="H358" s="9" t="s">
        <v>77</v>
      </c>
      <c r="I358" s="9" t="s">
        <v>1370</v>
      </c>
      <c r="J358" s="3" t="s">
        <v>1669</v>
      </c>
      <c r="K358" s="13" t="s">
        <v>1493</v>
      </c>
      <c r="L358" s="14" t="s">
        <v>1494</v>
      </c>
      <c r="M358" s="18">
        <f t="shared" si="13"/>
        <v>2.5925925925925908E-2</v>
      </c>
      <c r="N358">
        <f t="shared" si="14"/>
        <v>9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1495</v>
      </c>
      <c r="H359" s="9" t="s">
        <v>77</v>
      </c>
      <c r="I359" s="9" t="s">
        <v>1370</v>
      </c>
      <c r="J359" s="3" t="s">
        <v>1669</v>
      </c>
      <c r="K359" s="13" t="s">
        <v>1496</v>
      </c>
      <c r="L359" s="14" t="s">
        <v>1497</v>
      </c>
      <c r="M359" s="18">
        <f t="shared" si="13"/>
        <v>3.0821759259259285E-2</v>
      </c>
      <c r="N359">
        <f t="shared" si="14"/>
        <v>9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1498</v>
      </c>
      <c r="H360" s="9" t="s">
        <v>77</v>
      </c>
      <c r="I360" s="9" t="s">
        <v>1370</v>
      </c>
      <c r="J360" s="3" t="s">
        <v>1669</v>
      </c>
      <c r="K360" s="13" t="s">
        <v>1499</v>
      </c>
      <c r="L360" s="14" t="s">
        <v>1500</v>
      </c>
      <c r="M360" s="18">
        <f t="shared" si="13"/>
        <v>1.693287037037039E-2</v>
      </c>
      <c r="N360">
        <f t="shared" si="14"/>
        <v>12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1501</v>
      </c>
      <c r="H361" s="9" t="s">
        <v>77</v>
      </c>
      <c r="I361" s="9" t="s">
        <v>1370</v>
      </c>
      <c r="J361" s="3" t="s">
        <v>1669</v>
      </c>
      <c r="K361" s="13" t="s">
        <v>1502</v>
      </c>
      <c r="L361" s="14" t="s">
        <v>1503</v>
      </c>
      <c r="M361" s="18">
        <f t="shared" si="13"/>
        <v>1.4027777777777861E-2</v>
      </c>
      <c r="N361">
        <f t="shared" si="14"/>
        <v>13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1504</v>
      </c>
      <c r="H362" s="9" t="s">
        <v>77</v>
      </c>
      <c r="I362" s="9" t="s">
        <v>1370</v>
      </c>
      <c r="J362" s="3" t="s">
        <v>1669</v>
      </c>
      <c r="K362" s="13" t="s">
        <v>1505</v>
      </c>
      <c r="L362" s="14" t="s">
        <v>1506</v>
      </c>
      <c r="M362" s="18">
        <f t="shared" si="13"/>
        <v>1.5787037037036988E-2</v>
      </c>
      <c r="N362">
        <f t="shared" si="14"/>
        <v>14</v>
      </c>
    </row>
    <row r="363" spans="1:14" x14ac:dyDescent="0.25">
      <c r="A363" s="11"/>
      <c r="B363" s="12"/>
      <c r="C363" s="12"/>
      <c r="D363" s="12"/>
      <c r="E363" s="9" t="s">
        <v>234</v>
      </c>
      <c r="F363" s="9" t="s">
        <v>15</v>
      </c>
      <c r="G363" s="10" t="s">
        <v>12</v>
      </c>
      <c r="H363" s="5"/>
      <c r="I363" s="5"/>
      <c r="J363" s="6"/>
      <c r="K363" s="7"/>
      <c r="L363" s="8"/>
    </row>
    <row r="364" spans="1:14" x14ac:dyDescent="0.25">
      <c r="A364" s="11"/>
      <c r="B364" s="12"/>
      <c r="C364" s="12"/>
      <c r="D364" s="12"/>
      <c r="E364" s="12"/>
      <c r="F364" s="12"/>
      <c r="G364" s="9" t="s">
        <v>600</v>
      </c>
      <c r="H364" s="9" t="s">
        <v>77</v>
      </c>
      <c r="I364" s="9" t="s">
        <v>441</v>
      </c>
      <c r="J364" s="3" t="s">
        <v>1669</v>
      </c>
      <c r="K364" s="13" t="s">
        <v>601</v>
      </c>
      <c r="L364" s="14" t="s">
        <v>602</v>
      </c>
      <c r="M364" s="18">
        <f t="shared" si="13"/>
        <v>1.5902777777777821E-2</v>
      </c>
      <c r="N364">
        <f t="shared" si="14"/>
        <v>12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603</v>
      </c>
      <c r="H365" s="9" t="s">
        <v>77</v>
      </c>
      <c r="I365" s="9" t="s">
        <v>441</v>
      </c>
      <c r="J365" s="3" t="s">
        <v>1669</v>
      </c>
      <c r="K365" s="13" t="s">
        <v>604</v>
      </c>
      <c r="L365" s="14" t="s">
        <v>605</v>
      </c>
      <c r="M365" s="18">
        <f t="shared" si="13"/>
        <v>3.949074074074066E-2</v>
      </c>
      <c r="N365">
        <f t="shared" si="14"/>
        <v>13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235</v>
      </c>
      <c r="H366" s="9" t="s">
        <v>77</v>
      </c>
      <c r="I366" s="9" t="s">
        <v>18</v>
      </c>
      <c r="J366" s="3" t="s">
        <v>1669</v>
      </c>
      <c r="K366" s="13" t="s">
        <v>236</v>
      </c>
      <c r="L366" s="14" t="s">
        <v>237</v>
      </c>
      <c r="M366" s="18">
        <f t="shared" si="13"/>
        <v>2.763888888888888E-2</v>
      </c>
      <c r="N366">
        <f t="shared" si="14"/>
        <v>8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238</v>
      </c>
      <c r="H367" s="9" t="s">
        <v>77</v>
      </c>
      <c r="I367" s="9" t="s">
        <v>18</v>
      </c>
      <c r="J367" s="3" t="s">
        <v>1669</v>
      </c>
      <c r="K367" s="13" t="s">
        <v>239</v>
      </c>
      <c r="L367" s="14" t="s">
        <v>240</v>
      </c>
      <c r="M367" s="18">
        <f t="shared" si="13"/>
        <v>4.8101851851851896E-2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241</v>
      </c>
      <c r="H368" s="9" t="s">
        <v>77</v>
      </c>
      <c r="I368" s="9" t="s">
        <v>18</v>
      </c>
      <c r="J368" s="3" t="s">
        <v>1669</v>
      </c>
      <c r="K368" s="13" t="s">
        <v>242</v>
      </c>
      <c r="L368" s="14" t="s">
        <v>243</v>
      </c>
      <c r="M368" s="18">
        <f t="shared" si="13"/>
        <v>3.9537037037037093E-2</v>
      </c>
      <c r="N368">
        <f t="shared" si="14"/>
        <v>9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244</v>
      </c>
      <c r="H369" s="9" t="s">
        <v>77</v>
      </c>
      <c r="I369" s="9" t="s">
        <v>18</v>
      </c>
      <c r="J369" s="3" t="s">
        <v>1669</v>
      </c>
      <c r="K369" s="13" t="s">
        <v>245</v>
      </c>
      <c r="L369" s="14" t="s">
        <v>246</v>
      </c>
      <c r="M369" s="18">
        <f t="shared" si="13"/>
        <v>4.0740740740740744E-2</v>
      </c>
      <c r="N369">
        <f t="shared" si="14"/>
        <v>9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247</v>
      </c>
      <c r="H370" s="9" t="s">
        <v>77</v>
      </c>
      <c r="I370" s="9" t="s">
        <v>18</v>
      </c>
      <c r="J370" s="3" t="s">
        <v>1669</v>
      </c>
      <c r="K370" s="13" t="s">
        <v>248</v>
      </c>
      <c r="L370" s="14" t="s">
        <v>249</v>
      </c>
      <c r="M370" s="18">
        <f t="shared" si="13"/>
        <v>1.5451388888888917E-2</v>
      </c>
      <c r="N370">
        <f t="shared" si="14"/>
        <v>11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250</v>
      </c>
      <c r="H371" s="9" t="s">
        <v>77</v>
      </c>
      <c r="I371" s="9" t="s">
        <v>18</v>
      </c>
      <c r="J371" s="3" t="s">
        <v>1669</v>
      </c>
      <c r="K371" s="13" t="s">
        <v>251</v>
      </c>
      <c r="L371" s="14" t="s">
        <v>252</v>
      </c>
      <c r="M371" s="18">
        <f t="shared" si="13"/>
        <v>2.5277777777777843E-2</v>
      </c>
      <c r="N371">
        <f t="shared" si="14"/>
        <v>12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253</v>
      </c>
      <c r="H372" s="9" t="s">
        <v>77</v>
      </c>
      <c r="I372" s="9" t="s">
        <v>18</v>
      </c>
      <c r="J372" s="3" t="s">
        <v>1669</v>
      </c>
      <c r="K372" s="13" t="s">
        <v>254</v>
      </c>
      <c r="L372" s="14" t="s">
        <v>255</v>
      </c>
      <c r="M372" s="18">
        <f t="shared" si="13"/>
        <v>1.7569444444444526E-2</v>
      </c>
      <c r="N372">
        <f t="shared" si="14"/>
        <v>14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256</v>
      </c>
      <c r="H373" s="9" t="s">
        <v>77</v>
      </c>
      <c r="I373" s="9" t="s">
        <v>18</v>
      </c>
      <c r="J373" s="3" t="s">
        <v>1669</v>
      </c>
      <c r="K373" s="13" t="s">
        <v>257</v>
      </c>
      <c r="L373" s="14" t="s">
        <v>258</v>
      </c>
      <c r="M373" s="18">
        <f t="shared" si="13"/>
        <v>1.6759259259259141E-2</v>
      </c>
      <c r="N373">
        <f t="shared" si="14"/>
        <v>15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907</v>
      </c>
      <c r="H374" s="9" t="s">
        <v>77</v>
      </c>
      <c r="I374" s="9" t="s">
        <v>731</v>
      </c>
      <c r="J374" s="3" t="s">
        <v>1669</v>
      </c>
      <c r="K374" s="13" t="s">
        <v>908</v>
      </c>
      <c r="L374" s="14" t="s">
        <v>909</v>
      </c>
      <c r="M374" s="18">
        <f t="shared" si="13"/>
        <v>1.2673611111111038E-2</v>
      </c>
      <c r="N374">
        <f t="shared" si="14"/>
        <v>8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910</v>
      </c>
      <c r="H375" s="9" t="s">
        <v>77</v>
      </c>
      <c r="I375" s="9" t="s">
        <v>731</v>
      </c>
      <c r="J375" s="3" t="s">
        <v>1669</v>
      </c>
      <c r="K375" s="13" t="s">
        <v>911</v>
      </c>
      <c r="L375" s="14" t="s">
        <v>912</v>
      </c>
      <c r="M375" s="18">
        <f t="shared" si="13"/>
        <v>2.9918981481481477E-2</v>
      </c>
      <c r="N375">
        <f t="shared" si="14"/>
        <v>9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913</v>
      </c>
      <c r="H376" s="9" t="s">
        <v>77</v>
      </c>
      <c r="I376" s="9" t="s">
        <v>731</v>
      </c>
      <c r="J376" s="3" t="s">
        <v>1669</v>
      </c>
      <c r="K376" s="13" t="s">
        <v>914</v>
      </c>
      <c r="L376" s="14" t="s">
        <v>915</v>
      </c>
      <c r="M376" s="18">
        <f t="shared" si="13"/>
        <v>3.4201388888888906E-2</v>
      </c>
      <c r="N376">
        <f t="shared" si="14"/>
        <v>9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916</v>
      </c>
      <c r="H377" s="9" t="s">
        <v>77</v>
      </c>
      <c r="I377" s="9" t="s">
        <v>731</v>
      </c>
      <c r="J377" s="3" t="s">
        <v>1669</v>
      </c>
      <c r="K377" s="13" t="s">
        <v>917</v>
      </c>
      <c r="L377" s="14" t="s">
        <v>918</v>
      </c>
      <c r="M377" s="18">
        <f t="shared" si="13"/>
        <v>1.7685185185185193E-2</v>
      </c>
      <c r="N377">
        <f t="shared" si="14"/>
        <v>10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919</v>
      </c>
      <c r="H378" s="9" t="s">
        <v>77</v>
      </c>
      <c r="I378" s="9" t="s">
        <v>731</v>
      </c>
      <c r="J378" s="3" t="s">
        <v>1669</v>
      </c>
      <c r="K378" s="13" t="s">
        <v>920</v>
      </c>
      <c r="L378" s="14" t="s">
        <v>921</v>
      </c>
      <c r="M378" s="18">
        <f t="shared" si="13"/>
        <v>1.4722222222222248E-2</v>
      </c>
      <c r="N378">
        <f t="shared" si="14"/>
        <v>10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922</v>
      </c>
      <c r="H379" s="9" t="s">
        <v>77</v>
      </c>
      <c r="I379" s="9" t="s">
        <v>731</v>
      </c>
      <c r="J379" s="3" t="s">
        <v>1669</v>
      </c>
      <c r="K379" s="13" t="s">
        <v>923</v>
      </c>
      <c r="L379" s="14" t="s">
        <v>924</v>
      </c>
      <c r="M379" s="18">
        <f t="shared" si="13"/>
        <v>1.866898148148155E-2</v>
      </c>
      <c r="N379">
        <f t="shared" si="14"/>
        <v>12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925</v>
      </c>
      <c r="H380" s="9" t="s">
        <v>77</v>
      </c>
      <c r="I380" s="9" t="s">
        <v>731</v>
      </c>
      <c r="J380" s="3" t="s">
        <v>1669</v>
      </c>
      <c r="K380" s="13" t="s">
        <v>926</v>
      </c>
      <c r="L380" s="14" t="s">
        <v>927</v>
      </c>
      <c r="M380" s="18">
        <f t="shared" si="13"/>
        <v>2.4328703703703769E-2</v>
      </c>
      <c r="N380">
        <f t="shared" si="14"/>
        <v>13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928</v>
      </c>
      <c r="H381" s="9" t="s">
        <v>77</v>
      </c>
      <c r="I381" s="9" t="s">
        <v>731</v>
      </c>
      <c r="J381" s="3" t="s">
        <v>1669</v>
      </c>
      <c r="K381" s="13" t="s">
        <v>929</v>
      </c>
      <c r="L381" s="14" t="s">
        <v>930</v>
      </c>
      <c r="M381" s="18">
        <f t="shared" si="13"/>
        <v>2.3923611111111076E-2</v>
      </c>
      <c r="N381">
        <f t="shared" si="14"/>
        <v>15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1247</v>
      </c>
      <c r="H382" s="9" t="s">
        <v>77</v>
      </c>
      <c r="I382" s="9" t="s">
        <v>1021</v>
      </c>
      <c r="J382" s="3" t="s">
        <v>1669</v>
      </c>
      <c r="K382" s="13" t="s">
        <v>1248</v>
      </c>
      <c r="L382" s="14" t="s">
        <v>1249</v>
      </c>
      <c r="M382" s="18">
        <f t="shared" si="13"/>
        <v>1.504629629629628E-2</v>
      </c>
      <c r="N382">
        <f t="shared" si="14"/>
        <v>8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1250</v>
      </c>
      <c r="H383" s="9" t="s">
        <v>77</v>
      </c>
      <c r="I383" s="9" t="s">
        <v>1021</v>
      </c>
      <c r="J383" s="3" t="s">
        <v>1669</v>
      </c>
      <c r="K383" s="13" t="s">
        <v>1251</v>
      </c>
      <c r="L383" s="14" t="s">
        <v>1252</v>
      </c>
      <c r="M383" s="18">
        <f t="shared" si="13"/>
        <v>1.7025462962962923E-2</v>
      </c>
      <c r="N383">
        <f t="shared" si="14"/>
        <v>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1253</v>
      </c>
      <c r="H384" s="9" t="s">
        <v>77</v>
      </c>
      <c r="I384" s="9" t="s">
        <v>1021</v>
      </c>
      <c r="J384" s="3" t="s">
        <v>1669</v>
      </c>
      <c r="K384" s="13" t="s">
        <v>1254</v>
      </c>
      <c r="L384" s="14" t="s">
        <v>1255</v>
      </c>
      <c r="M384" s="18">
        <f t="shared" si="13"/>
        <v>1.9155092592592571E-2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1256</v>
      </c>
      <c r="H385" s="9" t="s">
        <v>77</v>
      </c>
      <c r="I385" s="9" t="s">
        <v>1021</v>
      </c>
      <c r="J385" s="3" t="s">
        <v>1669</v>
      </c>
      <c r="K385" s="13" t="s">
        <v>1257</v>
      </c>
      <c r="L385" s="14" t="s">
        <v>1258</v>
      </c>
      <c r="M385" s="18">
        <f t="shared" si="13"/>
        <v>1.5370370370370423E-2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1259</v>
      </c>
      <c r="H386" s="9" t="s">
        <v>77</v>
      </c>
      <c r="I386" s="9" t="s">
        <v>1021</v>
      </c>
      <c r="J386" s="3" t="s">
        <v>1669</v>
      </c>
      <c r="K386" s="13" t="s">
        <v>1260</v>
      </c>
      <c r="L386" s="14" t="s">
        <v>1261</v>
      </c>
      <c r="M386" s="18">
        <f t="shared" si="13"/>
        <v>1.8414351851851807E-2</v>
      </c>
      <c r="N386">
        <f t="shared" si="14"/>
        <v>10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1262</v>
      </c>
      <c r="H387" s="9" t="s">
        <v>77</v>
      </c>
      <c r="I387" s="9" t="s">
        <v>1021</v>
      </c>
      <c r="J387" s="3" t="s">
        <v>1669</v>
      </c>
      <c r="K387" s="13" t="s">
        <v>1263</v>
      </c>
      <c r="L387" s="14" t="s">
        <v>1264</v>
      </c>
      <c r="M387" s="18">
        <f t="shared" ref="M387:M450" si="15">L387-K387</f>
        <v>1.7337962962963027E-2</v>
      </c>
      <c r="N387">
        <f t="shared" ref="N387:N450" si="16">HOUR(K387)</f>
        <v>11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1265</v>
      </c>
      <c r="H388" s="9" t="s">
        <v>77</v>
      </c>
      <c r="I388" s="9" t="s">
        <v>1021</v>
      </c>
      <c r="J388" s="3" t="s">
        <v>1669</v>
      </c>
      <c r="K388" s="13" t="s">
        <v>1266</v>
      </c>
      <c r="L388" s="14" t="s">
        <v>1267</v>
      </c>
      <c r="M388" s="18">
        <f t="shared" si="15"/>
        <v>1.7048611111111112E-2</v>
      </c>
      <c r="N388">
        <f t="shared" si="16"/>
        <v>12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1268</v>
      </c>
      <c r="H389" s="9" t="s">
        <v>77</v>
      </c>
      <c r="I389" s="9" t="s">
        <v>1021</v>
      </c>
      <c r="J389" s="3" t="s">
        <v>1669</v>
      </c>
      <c r="K389" s="13" t="s">
        <v>1269</v>
      </c>
      <c r="L389" s="14" t="s">
        <v>1270</v>
      </c>
      <c r="M389" s="18">
        <f t="shared" si="15"/>
        <v>1.777777777777767E-2</v>
      </c>
      <c r="N389">
        <f t="shared" si="16"/>
        <v>13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1271</v>
      </c>
      <c r="H390" s="9" t="s">
        <v>77</v>
      </c>
      <c r="I390" s="9" t="s">
        <v>1021</v>
      </c>
      <c r="J390" s="3" t="s">
        <v>1669</v>
      </c>
      <c r="K390" s="13" t="s">
        <v>1272</v>
      </c>
      <c r="L390" s="14" t="s">
        <v>1273</v>
      </c>
      <c r="M390" s="18">
        <f t="shared" si="15"/>
        <v>1.8935185185185222E-2</v>
      </c>
      <c r="N390">
        <f t="shared" si="16"/>
        <v>15</v>
      </c>
    </row>
    <row r="391" spans="1:14" x14ac:dyDescent="0.25">
      <c r="A391" s="11"/>
      <c r="B391" s="12"/>
      <c r="C391" s="9" t="s">
        <v>123</v>
      </c>
      <c r="D391" s="9" t="s">
        <v>124</v>
      </c>
      <c r="E391" s="9" t="s">
        <v>124</v>
      </c>
      <c r="F391" s="9" t="s">
        <v>15</v>
      </c>
      <c r="G391" s="10" t="s">
        <v>12</v>
      </c>
      <c r="H391" s="5"/>
      <c r="I391" s="5"/>
      <c r="J391" s="6"/>
      <c r="K391" s="7"/>
      <c r="L391" s="8"/>
    </row>
    <row r="392" spans="1:14" x14ac:dyDescent="0.25">
      <c r="A392" s="11"/>
      <c r="B392" s="12"/>
      <c r="C392" s="12"/>
      <c r="D392" s="12"/>
      <c r="E392" s="12"/>
      <c r="F392" s="12"/>
      <c r="G392" s="9" t="s">
        <v>606</v>
      </c>
      <c r="H392" s="9" t="s">
        <v>77</v>
      </c>
      <c r="I392" s="9" t="s">
        <v>441</v>
      </c>
      <c r="J392" s="3" t="s">
        <v>1669</v>
      </c>
      <c r="K392" s="13" t="s">
        <v>607</v>
      </c>
      <c r="L392" s="14" t="s">
        <v>608</v>
      </c>
      <c r="M392" s="18">
        <f t="shared" si="15"/>
        <v>1.6469907407407447E-2</v>
      </c>
      <c r="N392">
        <f t="shared" si="16"/>
        <v>7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609</v>
      </c>
      <c r="H393" s="9" t="s">
        <v>77</v>
      </c>
      <c r="I393" s="9" t="s">
        <v>441</v>
      </c>
      <c r="J393" s="3" t="s">
        <v>1669</v>
      </c>
      <c r="K393" s="13" t="s">
        <v>610</v>
      </c>
      <c r="L393" s="14" t="s">
        <v>611</v>
      </c>
      <c r="M393" s="18">
        <f t="shared" si="15"/>
        <v>4.2118055555555589E-2</v>
      </c>
      <c r="N393">
        <f t="shared" si="16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612</v>
      </c>
      <c r="H394" s="9" t="s">
        <v>77</v>
      </c>
      <c r="I394" s="9" t="s">
        <v>441</v>
      </c>
      <c r="J394" s="3" t="s">
        <v>1669</v>
      </c>
      <c r="K394" s="13" t="s">
        <v>613</v>
      </c>
      <c r="L394" s="14" t="s">
        <v>614</v>
      </c>
      <c r="M394" s="18">
        <f t="shared" si="15"/>
        <v>4.8171296296296351E-2</v>
      </c>
      <c r="N394">
        <f t="shared" si="16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615</v>
      </c>
      <c r="H395" s="9" t="s">
        <v>77</v>
      </c>
      <c r="I395" s="9" t="s">
        <v>441</v>
      </c>
      <c r="J395" s="3" t="s">
        <v>1669</v>
      </c>
      <c r="K395" s="13" t="s">
        <v>616</v>
      </c>
      <c r="L395" s="14" t="s">
        <v>617</v>
      </c>
      <c r="M395" s="18">
        <f t="shared" si="15"/>
        <v>4.2407407407407449E-2</v>
      </c>
      <c r="N395">
        <f t="shared" si="16"/>
        <v>14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618</v>
      </c>
      <c r="H396" s="9" t="s">
        <v>77</v>
      </c>
      <c r="I396" s="9" t="s">
        <v>441</v>
      </c>
      <c r="J396" s="3" t="s">
        <v>1669</v>
      </c>
      <c r="K396" s="13" t="s">
        <v>619</v>
      </c>
      <c r="L396" s="14" t="s">
        <v>620</v>
      </c>
      <c r="M396" s="18">
        <f t="shared" si="15"/>
        <v>1.6018518518518654E-2</v>
      </c>
      <c r="N396">
        <f t="shared" si="16"/>
        <v>18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259</v>
      </c>
      <c r="H397" s="9" t="s">
        <v>77</v>
      </c>
      <c r="I397" s="9" t="s">
        <v>18</v>
      </c>
      <c r="J397" s="3" t="s">
        <v>1669</v>
      </c>
      <c r="K397" s="13" t="s">
        <v>260</v>
      </c>
      <c r="L397" s="14" t="s">
        <v>261</v>
      </c>
      <c r="M397" s="18">
        <f t="shared" si="15"/>
        <v>1.6747685185185157E-2</v>
      </c>
      <c r="N397">
        <f t="shared" si="16"/>
        <v>6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262</v>
      </c>
      <c r="H398" s="9" t="s">
        <v>77</v>
      </c>
      <c r="I398" s="9" t="s">
        <v>18</v>
      </c>
      <c r="J398" s="3" t="s">
        <v>1669</v>
      </c>
      <c r="K398" s="13" t="s">
        <v>263</v>
      </c>
      <c r="L398" s="14" t="s">
        <v>264</v>
      </c>
      <c r="M398" s="18">
        <f t="shared" si="15"/>
        <v>2.7824074074074112E-2</v>
      </c>
      <c r="N398">
        <f t="shared" si="16"/>
        <v>7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265</v>
      </c>
      <c r="H399" s="9" t="s">
        <v>77</v>
      </c>
      <c r="I399" s="9" t="s">
        <v>18</v>
      </c>
      <c r="J399" s="3" t="s">
        <v>1669</v>
      </c>
      <c r="K399" s="13" t="s">
        <v>266</v>
      </c>
      <c r="L399" s="14" t="s">
        <v>267</v>
      </c>
      <c r="M399" s="18">
        <f t="shared" si="15"/>
        <v>2.7175925925925881E-2</v>
      </c>
      <c r="N399">
        <f t="shared" si="16"/>
        <v>7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268</v>
      </c>
      <c r="H400" s="9" t="s">
        <v>77</v>
      </c>
      <c r="I400" s="9" t="s">
        <v>18</v>
      </c>
      <c r="J400" s="3" t="s">
        <v>1669</v>
      </c>
      <c r="K400" s="13" t="s">
        <v>269</v>
      </c>
      <c r="L400" s="14" t="s">
        <v>270</v>
      </c>
      <c r="M400" s="18">
        <f t="shared" si="15"/>
        <v>2.8726851851851753E-2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1507</v>
      </c>
      <c r="H401" s="9" t="s">
        <v>77</v>
      </c>
      <c r="I401" s="9" t="s">
        <v>1370</v>
      </c>
      <c r="J401" s="3" t="s">
        <v>1669</v>
      </c>
      <c r="K401" s="13" t="s">
        <v>1508</v>
      </c>
      <c r="L401" s="14" t="s">
        <v>1509</v>
      </c>
      <c r="M401" s="18">
        <f t="shared" si="15"/>
        <v>3.5462962962962974E-2</v>
      </c>
      <c r="N401">
        <f t="shared" si="16"/>
        <v>8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1510</v>
      </c>
      <c r="H402" s="9" t="s">
        <v>77</v>
      </c>
      <c r="I402" s="9" t="s">
        <v>1370</v>
      </c>
      <c r="J402" s="3" t="s">
        <v>1669</v>
      </c>
      <c r="K402" s="13" t="s">
        <v>1511</v>
      </c>
      <c r="L402" s="14" t="s">
        <v>1512</v>
      </c>
      <c r="M402" s="18">
        <f t="shared" si="15"/>
        <v>3.7314814814814912E-2</v>
      </c>
      <c r="N402">
        <f t="shared" si="16"/>
        <v>9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1513</v>
      </c>
      <c r="H403" s="9" t="s">
        <v>77</v>
      </c>
      <c r="I403" s="9" t="s">
        <v>1370</v>
      </c>
      <c r="J403" s="3" t="s">
        <v>1669</v>
      </c>
      <c r="K403" s="13" t="s">
        <v>1514</v>
      </c>
      <c r="L403" s="14" t="s">
        <v>1515</v>
      </c>
      <c r="M403" s="18">
        <f t="shared" si="15"/>
        <v>2.3703703703703727E-2</v>
      </c>
      <c r="N403">
        <f t="shared" si="16"/>
        <v>10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1516</v>
      </c>
      <c r="H404" s="9" t="s">
        <v>77</v>
      </c>
      <c r="I404" s="9" t="s">
        <v>1370</v>
      </c>
      <c r="J404" s="3" t="s">
        <v>1669</v>
      </c>
      <c r="K404" s="13" t="s">
        <v>1517</v>
      </c>
      <c r="L404" s="14" t="s">
        <v>1518</v>
      </c>
      <c r="M404" s="18">
        <f t="shared" si="15"/>
        <v>1.4409722222222143E-2</v>
      </c>
      <c r="N404">
        <f t="shared" si="16"/>
        <v>12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1519</v>
      </c>
      <c r="H405" s="9" t="s">
        <v>77</v>
      </c>
      <c r="I405" s="9" t="s">
        <v>1370</v>
      </c>
      <c r="J405" s="3" t="s">
        <v>1669</v>
      </c>
      <c r="K405" s="13" t="s">
        <v>1520</v>
      </c>
      <c r="L405" s="14" t="s">
        <v>1521</v>
      </c>
      <c r="M405" s="18">
        <f t="shared" si="15"/>
        <v>2.532407407407411E-2</v>
      </c>
      <c r="N405">
        <f t="shared" si="16"/>
        <v>15</v>
      </c>
    </row>
    <row r="406" spans="1:14" x14ac:dyDescent="0.25">
      <c r="A406" s="11"/>
      <c r="B406" s="12"/>
      <c r="C406" s="9" t="s">
        <v>46</v>
      </c>
      <c r="D406" s="9" t="s">
        <v>47</v>
      </c>
      <c r="E406" s="10" t="s">
        <v>12</v>
      </c>
      <c r="F406" s="5"/>
      <c r="G406" s="5"/>
      <c r="H406" s="5"/>
      <c r="I406" s="5"/>
      <c r="J406" s="6"/>
      <c r="K406" s="7"/>
      <c r="L406" s="8"/>
    </row>
    <row r="407" spans="1:14" x14ac:dyDescent="0.25">
      <c r="A407" s="11"/>
      <c r="B407" s="12"/>
      <c r="C407" s="12"/>
      <c r="D407" s="12"/>
      <c r="E407" s="9" t="s">
        <v>47</v>
      </c>
      <c r="F407" s="9" t="s">
        <v>15</v>
      </c>
      <c r="G407" s="10" t="s">
        <v>12</v>
      </c>
      <c r="H407" s="5"/>
      <c r="I407" s="5"/>
      <c r="J407" s="6"/>
      <c r="K407" s="7"/>
      <c r="L407" s="8"/>
    </row>
    <row r="408" spans="1:14" x14ac:dyDescent="0.25">
      <c r="A408" s="11"/>
      <c r="B408" s="12"/>
      <c r="C408" s="12"/>
      <c r="D408" s="12"/>
      <c r="E408" s="12"/>
      <c r="F408" s="12"/>
      <c r="G408" s="9" t="s">
        <v>621</v>
      </c>
      <c r="H408" s="9" t="s">
        <v>77</v>
      </c>
      <c r="I408" s="9" t="s">
        <v>441</v>
      </c>
      <c r="J408" s="3" t="s">
        <v>1669</v>
      </c>
      <c r="K408" s="13" t="s">
        <v>622</v>
      </c>
      <c r="L408" s="14" t="s">
        <v>623</v>
      </c>
      <c r="M408" s="18">
        <f t="shared" si="15"/>
        <v>1.3124999999999998E-2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624</v>
      </c>
      <c r="H409" s="9" t="s">
        <v>77</v>
      </c>
      <c r="I409" s="9" t="s">
        <v>441</v>
      </c>
      <c r="J409" s="3" t="s">
        <v>1669</v>
      </c>
      <c r="K409" s="13" t="s">
        <v>625</v>
      </c>
      <c r="L409" s="14" t="s">
        <v>626</v>
      </c>
      <c r="M409" s="18">
        <f t="shared" si="15"/>
        <v>1.0173611111111092E-2</v>
      </c>
      <c r="N409">
        <f t="shared" si="16"/>
        <v>3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627</v>
      </c>
      <c r="H410" s="9" t="s">
        <v>77</v>
      </c>
      <c r="I410" s="9" t="s">
        <v>441</v>
      </c>
      <c r="J410" s="3" t="s">
        <v>1669</v>
      </c>
      <c r="K410" s="13" t="s">
        <v>628</v>
      </c>
      <c r="L410" s="14" t="s">
        <v>629</v>
      </c>
      <c r="M410" s="18">
        <f t="shared" si="15"/>
        <v>2.444444444444438E-2</v>
      </c>
      <c r="N410">
        <f t="shared" si="16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630</v>
      </c>
      <c r="H411" s="9" t="s">
        <v>77</v>
      </c>
      <c r="I411" s="9" t="s">
        <v>441</v>
      </c>
      <c r="J411" s="3" t="s">
        <v>1669</v>
      </c>
      <c r="K411" s="13" t="s">
        <v>631</v>
      </c>
      <c r="L411" s="14" t="s">
        <v>632</v>
      </c>
      <c r="M411" s="18">
        <f t="shared" si="15"/>
        <v>3.0949074074074101E-2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633</v>
      </c>
      <c r="H412" s="9" t="s">
        <v>77</v>
      </c>
      <c r="I412" s="9" t="s">
        <v>441</v>
      </c>
      <c r="J412" s="3" t="s">
        <v>1669</v>
      </c>
      <c r="K412" s="13" t="s">
        <v>634</v>
      </c>
      <c r="L412" s="14" t="s">
        <v>635</v>
      </c>
      <c r="M412" s="18">
        <f t="shared" si="15"/>
        <v>1.2048611111111107E-2</v>
      </c>
      <c r="N412">
        <f t="shared" si="16"/>
        <v>21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271</v>
      </c>
      <c r="H413" s="9" t="s">
        <v>77</v>
      </c>
      <c r="I413" s="9" t="s">
        <v>18</v>
      </c>
      <c r="J413" s="3" t="s">
        <v>1669</v>
      </c>
      <c r="K413" s="13" t="s">
        <v>272</v>
      </c>
      <c r="L413" s="14" t="s">
        <v>273</v>
      </c>
      <c r="M413" s="18">
        <f t="shared" si="15"/>
        <v>1.800925925925928E-2</v>
      </c>
      <c r="N413">
        <f t="shared" si="16"/>
        <v>5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274</v>
      </c>
      <c r="H414" s="9" t="s">
        <v>77</v>
      </c>
      <c r="I414" s="9" t="s">
        <v>18</v>
      </c>
      <c r="J414" s="3" t="s">
        <v>1669</v>
      </c>
      <c r="K414" s="13" t="s">
        <v>275</v>
      </c>
      <c r="L414" s="14" t="s">
        <v>276</v>
      </c>
      <c r="M414" s="18">
        <f t="shared" si="15"/>
        <v>2.662037037037035E-2</v>
      </c>
      <c r="N414">
        <f t="shared" si="16"/>
        <v>12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931</v>
      </c>
      <c r="H415" s="9" t="s">
        <v>77</v>
      </c>
      <c r="I415" s="9" t="s">
        <v>731</v>
      </c>
      <c r="J415" s="3" t="s">
        <v>1669</v>
      </c>
      <c r="K415" s="13" t="s">
        <v>932</v>
      </c>
      <c r="L415" s="14" t="s">
        <v>933</v>
      </c>
      <c r="M415" s="18">
        <f t="shared" si="15"/>
        <v>1.02199074074074E-2</v>
      </c>
      <c r="N415">
        <f t="shared" si="16"/>
        <v>1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934</v>
      </c>
      <c r="H416" s="9" t="s">
        <v>77</v>
      </c>
      <c r="I416" s="9" t="s">
        <v>731</v>
      </c>
      <c r="J416" s="3" t="s">
        <v>1669</v>
      </c>
      <c r="K416" s="13" t="s">
        <v>935</v>
      </c>
      <c r="L416" s="14" t="s">
        <v>936</v>
      </c>
      <c r="M416" s="18">
        <f t="shared" si="15"/>
        <v>1.533564814814814E-2</v>
      </c>
      <c r="N416">
        <f t="shared" si="16"/>
        <v>4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1274</v>
      </c>
      <c r="H417" s="9" t="s">
        <v>77</v>
      </c>
      <c r="I417" s="9" t="s">
        <v>1021</v>
      </c>
      <c r="J417" s="3" t="s">
        <v>1669</v>
      </c>
      <c r="K417" s="13" t="s">
        <v>1275</v>
      </c>
      <c r="L417" s="14" t="s">
        <v>1276</v>
      </c>
      <c r="M417" s="18">
        <f t="shared" si="15"/>
        <v>1.758101851851851E-2</v>
      </c>
      <c r="N417">
        <f t="shared" si="16"/>
        <v>7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1277</v>
      </c>
      <c r="H418" s="9" t="s">
        <v>77</v>
      </c>
      <c r="I418" s="9" t="s">
        <v>1021</v>
      </c>
      <c r="J418" s="3" t="s">
        <v>1669</v>
      </c>
      <c r="K418" s="13" t="s">
        <v>1278</v>
      </c>
      <c r="L418" s="14" t="s">
        <v>1279</v>
      </c>
      <c r="M418" s="18">
        <f t="shared" si="15"/>
        <v>1.2071759259259185E-2</v>
      </c>
      <c r="N418">
        <f t="shared" si="16"/>
        <v>22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1522</v>
      </c>
      <c r="H419" s="9" t="s">
        <v>77</v>
      </c>
      <c r="I419" s="9" t="s">
        <v>1370</v>
      </c>
      <c r="J419" s="3" t="s">
        <v>1669</v>
      </c>
      <c r="K419" s="13" t="s">
        <v>1523</v>
      </c>
      <c r="L419" s="14" t="s">
        <v>1524</v>
      </c>
      <c r="M419" s="18">
        <f t="shared" si="15"/>
        <v>9.1782407407407368E-3</v>
      </c>
      <c r="N419">
        <f t="shared" si="16"/>
        <v>1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1525</v>
      </c>
      <c r="H420" s="9" t="s">
        <v>77</v>
      </c>
      <c r="I420" s="9" t="s">
        <v>1370</v>
      </c>
      <c r="J420" s="3" t="s">
        <v>1669</v>
      </c>
      <c r="K420" s="13" t="s">
        <v>1526</v>
      </c>
      <c r="L420" s="14" t="s">
        <v>1527</v>
      </c>
      <c r="M420" s="18">
        <f t="shared" si="15"/>
        <v>1.0775462962962945E-2</v>
      </c>
      <c r="N420">
        <f t="shared" si="16"/>
        <v>4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1528</v>
      </c>
      <c r="H421" s="9" t="s">
        <v>77</v>
      </c>
      <c r="I421" s="9" t="s">
        <v>1370</v>
      </c>
      <c r="J421" s="3" t="s">
        <v>1669</v>
      </c>
      <c r="K421" s="13" t="s">
        <v>1529</v>
      </c>
      <c r="L421" s="14" t="s">
        <v>1530</v>
      </c>
      <c r="M421" s="18">
        <f t="shared" si="15"/>
        <v>1.5428240740740756E-2</v>
      </c>
      <c r="N421">
        <f t="shared" si="16"/>
        <v>5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1531</v>
      </c>
      <c r="H422" s="9" t="s">
        <v>77</v>
      </c>
      <c r="I422" s="9" t="s">
        <v>1370</v>
      </c>
      <c r="J422" s="3" t="s">
        <v>1669</v>
      </c>
      <c r="K422" s="13" t="s">
        <v>1532</v>
      </c>
      <c r="L422" s="14" t="s">
        <v>1533</v>
      </c>
      <c r="M422" s="18">
        <f t="shared" si="15"/>
        <v>2.2800925925925863E-2</v>
      </c>
      <c r="N422">
        <f t="shared" si="16"/>
        <v>12</v>
      </c>
    </row>
    <row r="423" spans="1:14" x14ac:dyDescent="0.25">
      <c r="A423" s="11"/>
      <c r="B423" s="12"/>
      <c r="C423" s="12"/>
      <c r="D423" s="12"/>
      <c r="E423" s="9" t="s">
        <v>131</v>
      </c>
      <c r="F423" s="9" t="s">
        <v>15</v>
      </c>
      <c r="G423" s="10" t="s">
        <v>12</v>
      </c>
      <c r="H423" s="5"/>
      <c r="I423" s="5"/>
      <c r="J423" s="6"/>
      <c r="K423" s="7"/>
      <c r="L423" s="8"/>
    </row>
    <row r="424" spans="1:14" x14ac:dyDescent="0.25">
      <c r="A424" s="11"/>
      <c r="B424" s="12"/>
      <c r="C424" s="12"/>
      <c r="D424" s="12"/>
      <c r="E424" s="12"/>
      <c r="F424" s="12"/>
      <c r="G424" s="9" t="s">
        <v>636</v>
      </c>
      <c r="H424" s="9" t="s">
        <v>77</v>
      </c>
      <c r="I424" s="9" t="s">
        <v>441</v>
      </c>
      <c r="J424" s="3" t="s">
        <v>1669</v>
      </c>
      <c r="K424" s="13" t="s">
        <v>637</v>
      </c>
      <c r="L424" s="14" t="s">
        <v>638</v>
      </c>
      <c r="M424" s="18">
        <f t="shared" si="15"/>
        <v>2.19212962962963E-2</v>
      </c>
      <c r="N424">
        <f t="shared" si="16"/>
        <v>6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639</v>
      </c>
      <c r="H425" s="9" t="s">
        <v>77</v>
      </c>
      <c r="I425" s="9" t="s">
        <v>441</v>
      </c>
      <c r="J425" s="3" t="s">
        <v>1669</v>
      </c>
      <c r="K425" s="13" t="s">
        <v>640</v>
      </c>
      <c r="L425" s="14" t="s">
        <v>641</v>
      </c>
      <c r="M425" s="18">
        <f t="shared" si="15"/>
        <v>3.6342592592592649E-2</v>
      </c>
      <c r="N425">
        <f t="shared" si="16"/>
        <v>12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277</v>
      </c>
      <c r="H426" s="9" t="s">
        <v>77</v>
      </c>
      <c r="I426" s="9" t="s">
        <v>18</v>
      </c>
      <c r="J426" s="3" t="s">
        <v>1669</v>
      </c>
      <c r="K426" s="13" t="s">
        <v>278</v>
      </c>
      <c r="L426" s="14" t="s">
        <v>279</v>
      </c>
      <c r="M426" s="18">
        <f t="shared" si="15"/>
        <v>5.9155092592592551E-2</v>
      </c>
      <c r="N426">
        <f t="shared" si="16"/>
        <v>8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937</v>
      </c>
      <c r="H427" s="9" t="s">
        <v>77</v>
      </c>
      <c r="I427" s="9" t="s">
        <v>731</v>
      </c>
      <c r="J427" s="3" t="s">
        <v>1669</v>
      </c>
      <c r="K427" s="13" t="s">
        <v>938</v>
      </c>
      <c r="L427" s="14" t="s">
        <v>939</v>
      </c>
      <c r="M427" s="18">
        <f t="shared" si="15"/>
        <v>1.3784722222222212E-2</v>
      </c>
      <c r="N427">
        <f t="shared" si="16"/>
        <v>6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1280</v>
      </c>
      <c r="H428" s="9" t="s">
        <v>77</v>
      </c>
      <c r="I428" s="9" t="s">
        <v>1021</v>
      </c>
      <c r="J428" s="3" t="s">
        <v>1669</v>
      </c>
      <c r="K428" s="13" t="s">
        <v>1281</v>
      </c>
      <c r="L428" s="14" t="s">
        <v>1282</v>
      </c>
      <c r="M428" s="18">
        <f t="shared" si="15"/>
        <v>2.9224537037036979E-2</v>
      </c>
      <c r="N428">
        <f t="shared" si="16"/>
        <v>12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1534</v>
      </c>
      <c r="H429" s="9" t="s">
        <v>77</v>
      </c>
      <c r="I429" s="9" t="s">
        <v>1370</v>
      </c>
      <c r="J429" s="3" t="s">
        <v>1669</v>
      </c>
      <c r="K429" s="13" t="s">
        <v>1535</v>
      </c>
      <c r="L429" s="14" t="s">
        <v>1536</v>
      </c>
      <c r="M429" s="18">
        <f t="shared" si="15"/>
        <v>3.5416666666666707E-2</v>
      </c>
      <c r="N429">
        <f t="shared" si="16"/>
        <v>8</v>
      </c>
    </row>
    <row r="430" spans="1:14" x14ac:dyDescent="0.25">
      <c r="A430" s="11"/>
      <c r="B430" s="12"/>
      <c r="C430" s="9" t="s">
        <v>280</v>
      </c>
      <c r="D430" s="9" t="s">
        <v>281</v>
      </c>
      <c r="E430" s="9" t="s">
        <v>281</v>
      </c>
      <c r="F430" s="9" t="s">
        <v>15</v>
      </c>
      <c r="G430" s="10" t="s">
        <v>12</v>
      </c>
      <c r="H430" s="5"/>
      <c r="I430" s="5"/>
      <c r="J430" s="6"/>
      <c r="K430" s="7"/>
      <c r="L430" s="8"/>
    </row>
    <row r="431" spans="1:14" x14ac:dyDescent="0.25">
      <c r="A431" s="11"/>
      <c r="B431" s="12"/>
      <c r="C431" s="12"/>
      <c r="D431" s="12"/>
      <c r="E431" s="12"/>
      <c r="F431" s="12"/>
      <c r="G431" s="9" t="s">
        <v>642</v>
      </c>
      <c r="H431" s="9" t="s">
        <v>77</v>
      </c>
      <c r="I431" s="9" t="s">
        <v>441</v>
      </c>
      <c r="J431" s="3" t="s">
        <v>1669</v>
      </c>
      <c r="K431" s="13" t="s">
        <v>643</v>
      </c>
      <c r="L431" s="14" t="s">
        <v>644</v>
      </c>
      <c r="M431" s="18">
        <f t="shared" si="15"/>
        <v>3.9143518518518494E-2</v>
      </c>
      <c r="N431">
        <f t="shared" si="16"/>
        <v>13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645</v>
      </c>
      <c r="H432" s="9" t="s">
        <v>77</v>
      </c>
      <c r="I432" s="9" t="s">
        <v>441</v>
      </c>
      <c r="J432" s="3" t="s">
        <v>1669</v>
      </c>
      <c r="K432" s="13" t="s">
        <v>646</v>
      </c>
      <c r="L432" s="14" t="s">
        <v>647</v>
      </c>
      <c r="M432" s="18">
        <f t="shared" si="15"/>
        <v>3.7187499999999929E-2</v>
      </c>
      <c r="N432">
        <f t="shared" si="16"/>
        <v>14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648</v>
      </c>
      <c r="H433" s="9" t="s">
        <v>77</v>
      </c>
      <c r="I433" s="9" t="s">
        <v>441</v>
      </c>
      <c r="J433" s="3" t="s">
        <v>1669</v>
      </c>
      <c r="K433" s="13" t="s">
        <v>649</v>
      </c>
      <c r="L433" s="14" t="s">
        <v>650</v>
      </c>
      <c r="M433" s="18">
        <f t="shared" si="15"/>
        <v>1.4710648148148042E-2</v>
      </c>
      <c r="N433">
        <f t="shared" si="16"/>
        <v>19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651</v>
      </c>
      <c r="H434" s="9" t="s">
        <v>77</v>
      </c>
      <c r="I434" s="9" t="s">
        <v>441</v>
      </c>
      <c r="J434" s="3" t="s">
        <v>1669</v>
      </c>
      <c r="K434" s="13" t="s">
        <v>652</v>
      </c>
      <c r="L434" s="14" t="s">
        <v>653</v>
      </c>
      <c r="M434" s="18">
        <f t="shared" si="15"/>
        <v>1.2708333333333321E-2</v>
      </c>
      <c r="N434">
        <f t="shared" si="16"/>
        <v>21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654</v>
      </c>
      <c r="H435" s="9" t="s">
        <v>77</v>
      </c>
      <c r="I435" s="9" t="s">
        <v>441</v>
      </c>
      <c r="J435" s="3" t="s">
        <v>1669</v>
      </c>
      <c r="K435" s="13" t="s">
        <v>655</v>
      </c>
      <c r="L435" s="14" t="s">
        <v>656</v>
      </c>
      <c r="M435" s="18">
        <f t="shared" si="15"/>
        <v>1.6944444444444429E-2</v>
      </c>
      <c r="N435">
        <f t="shared" si="16"/>
        <v>23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282</v>
      </c>
      <c r="H436" s="9" t="s">
        <v>77</v>
      </c>
      <c r="I436" s="9" t="s">
        <v>18</v>
      </c>
      <c r="J436" s="3" t="s">
        <v>1669</v>
      </c>
      <c r="K436" s="13" t="s">
        <v>283</v>
      </c>
      <c r="L436" s="14" t="s">
        <v>284</v>
      </c>
      <c r="M436" s="18">
        <f t="shared" si="15"/>
        <v>1.7129629629629661E-2</v>
      </c>
      <c r="N436">
        <f t="shared" si="16"/>
        <v>3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285</v>
      </c>
      <c r="H437" s="9" t="s">
        <v>77</v>
      </c>
      <c r="I437" s="9" t="s">
        <v>18</v>
      </c>
      <c r="J437" s="3" t="s">
        <v>1669</v>
      </c>
      <c r="K437" s="13" t="s">
        <v>286</v>
      </c>
      <c r="L437" s="14" t="s">
        <v>287</v>
      </c>
      <c r="M437" s="18">
        <f t="shared" si="15"/>
        <v>1.8009259259259225E-2</v>
      </c>
      <c r="N437">
        <f t="shared" si="16"/>
        <v>6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288</v>
      </c>
      <c r="H438" s="9" t="s">
        <v>77</v>
      </c>
      <c r="I438" s="9" t="s">
        <v>18</v>
      </c>
      <c r="J438" s="3" t="s">
        <v>1669</v>
      </c>
      <c r="K438" s="13" t="s">
        <v>289</v>
      </c>
      <c r="L438" s="14" t="s">
        <v>290</v>
      </c>
      <c r="M438" s="18">
        <f t="shared" si="15"/>
        <v>3.8090277777777737E-2</v>
      </c>
      <c r="N438">
        <f t="shared" si="16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291</v>
      </c>
      <c r="H439" s="9" t="s">
        <v>77</v>
      </c>
      <c r="I439" s="9" t="s">
        <v>18</v>
      </c>
      <c r="J439" s="3" t="s">
        <v>1669</v>
      </c>
      <c r="K439" s="13" t="s">
        <v>292</v>
      </c>
      <c r="L439" s="14" t="s">
        <v>293</v>
      </c>
      <c r="M439" s="18">
        <f t="shared" si="15"/>
        <v>5.3124999999999978E-2</v>
      </c>
      <c r="N439">
        <f t="shared" si="16"/>
        <v>10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294</v>
      </c>
      <c r="H440" s="9" t="s">
        <v>77</v>
      </c>
      <c r="I440" s="9" t="s">
        <v>18</v>
      </c>
      <c r="J440" s="3" t="s">
        <v>1669</v>
      </c>
      <c r="K440" s="13" t="s">
        <v>295</v>
      </c>
      <c r="L440" s="14" t="s">
        <v>296</v>
      </c>
      <c r="M440" s="18">
        <f t="shared" si="15"/>
        <v>1.4525462962962976E-2</v>
      </c>
      <c r="N440">
        <f t="shared" si="16"/>
        <v>13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297</v>
      </c>
      <c r="H441" s="9" t="s">
        <v>77</v>
      </c>
      <c r="I441" s="9" t="s">
        <v>18</v>
      </c>
      <c r="J441" s="3" t="s">
        <v>1669</v>
      </c>
      <c r="K441" s="13" t="s">
        <v>298</v>
      </c>
      <c r="L441" s="14" t="s">
        <v>299</v>
      </c>
      <c r="M441" s="18">
        <f t="shared" si="15"/>
        <v>2.0439814814814827E-2</v>
      </c>
      <c r="N441">
        <f t="shared" si="16"/>
        <v>18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300</v>
      </c>
      <c r="H442" s="9" t="s">
        <v>77</v>
      </c>
      <c r="I442" s="9" t="s">
        <v>18</v>
      </c>
      <c r="J442" s="3" t="s">
        <v>1669</v>
      </c>
      <c r="K442" s="13" t="s">
        <v>301</v>
      </c>
      <c r="L442" s="17" t="s">
        <v>1366</v>
      </c>
      <c r="M442" s="18">
        <f t="shared" si="15"/>
        <v>1.6990740740740695E-2</v>
      </c>
      <c r="N442">
        <f t="shared" si="16"/>
        <v>23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940</v>
      </c>
      <c r="H443" s="9" t="s">
        <v>77</v>
      </c>
      <c r="I443" s="9" t="s">
        <v>731</v>
      </c>
      <c r="J443" s="3" t="s">
        <v>1669</v>
      </c>
      <c r="K443" s="13" t="s">
        <v>941</v>
      </c>
      <c r="L443" s="14" t="s">
        <v>942</v>
      </c>
      <c r="M443" s="18">
        <f t="shared" si="15"/>
        <v>1.3125000000000053E-2</v>
      </c>
      <c r="N443">
        <f t="shared" si="16"/>
        <v>7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943</v>
      </c>
      <c r="H444" s="9" t="s">
        <v>77</v>
      </c>
      <c r="I444" s="9" t="s">
        <v>731</v>
      </c>
      <c r="J444" s="3" t="s">
        <v>1669</v>
      </c>
      <c r="K444" s="13" t="s">
        <v>944</v>
      </c>
      <c r="L444" s="14" t="s">
        <v>945</v>
      </c>
      <c r="M444" s="18">
        <f t="shared" si="15"/>
        <v>1.6597222222222263E-2</v>
      </c>
      <c r="N444">
        <f t="shared" si="16"/>
        <v>9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946</v>
      </c>
      <c r="H445" s="9" t="s">
        <v>77</v>
      </c>
      <c r="I445" s="9" t="s">
        <v>731</v>
      </c>
      <c r="J445" s="3" t="s">
        <v>1669</v>
      </c>
      <c r="K445" s="13" t="s">
        <v>947</v>
      </c>
      <c r="L445" s="14" t="s">
        <v>948</v>
      </c>
      <c r="M445" s="18">
        <f t="shared" si="15"/>
        <v>2.1041666666666736E-2</v>
      </c>
      <c r="N445">
        <f t="shared" si="16"/>
        <v>14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949</v>
      </c>
      <c r="H446" s="9" t="s">
        <v>77</v>
      </c>
      <c r="I446" s="9" t="s">
        <v>731</v>
      </c>
      <c r="J446" s="3" t="s">
        <v>1669</v>
      </c>
      <c r="K446" s="13" t="s">
        <v>950</v>
      </c>
      <c r="L446" s="14" t="s">
        <v>951</v>
      </c>
      <c r="M446" s="18">
        <f t="shared" si="15"/>
        <v>1.9583333333333286E-2</v>
      </c>
      <c r="N446">
        <f t="shared" si="16"/>
        <v>14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952</v>
      </c>
      <c r="H447" s="9" t="s">
        <v>77</v>
      </c>
      <c r="I447" s="9" t="s">
        <v>731</v>
      </c>
      <c r="J447" s="3" t="s">
        <v>1669</v>
      </c>
      <c r="K447" s="13" t="s">
        <v>953</v>
      </c>
      <c r="L447" s="14" t="s">
        <v>954</v>
      </c>
      <c r="M447" s="18">
        <f t="shared" si="15"/>
        <v>1.2743055555555549E-2</v>
      </c>
      <c r="N447">
        <f t="shared" si="16"/>
        <v>20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955</v>
      </c>
      <c r="H448" s="9" t="s">
        <v>77</v>
      </c>
      <c r="I448" s="9" t="s">
        <v>731</v>
      </c>
      <c r="J448" s="3" t="s">
        <v>1669</v>
      </c>
      <c r="K448" s="13" t="s">
        <v>956</v>
      </c>
      <c r="L448" s="17" t="s">
        <v>1367</v>
      </c>
      <c r="M448" s="18">
        <f t="shared" si="15"/>
        <v>1.8043981481481342E-2</v>
      </c>
      <c r="N448">
        <f t="shared" si="16"/>
        <v>23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1283</v>
      </c>
      <c r="H449" s="9" t="s">
        <v>77</v>
      </c>
      <c r="I449" s="9" t="s">
        <v>1021</v>
      </c>
      <c r="J449" s="3" t="s">
        <v>1669</v>
      </c>
      <c r="K449" s="13" t="s">
        <v>1284</v>
      </c>
      <c r="L449" s="14" t="s">
        <v>1285</v>
      </c>
      <c r="M449" s="18">
        <f t="shared" si="15"/>
        <v>2.3969907407407426E-2</v>
      </c>
      <c r="N449">
        <f t="shared" si="16"/>
        <v>5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1286</v>
      </c>
      <c r="H450" s="9" t="s">
        <v>77</v>
      </c>
      <c r="I450" s="9" t="s">
        <v>1021</v>
      </c>
      <c r="J450" s="3" t="s">
        <v>1669</v>
      </c>
      <c r="K450" s="13" t="s">
        <v>1287</v>
      </c>
      <c r="L450" s="14" t="s">
        <v>1288</v>
      </c>
      <c r="M450" s="18">
        <f t="shared" si="15"/>
        <v>2.04050925925926E-2</v>
      </c>
      <c r="N450">
        <f t="shared" si="16"/>
        <v>7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1289</v>
      </c>
      <c r="H451" s="9" t="s">
        <v>77</v>
      </c>
      <c r="I451" s="9" t="s">
        <v>1021</v>
      </c>
      <c r="J451" s="3" t="s">
        <v>1669</v>
      </c>
      <c r="K451" s="13" t="s">
        <v>1290</v>
      </c>
      <c r="L451" s="14" t="s">
        <v>1291</v>
      </c>
      <c r="M451" s="18">
        <f t="shared" ref="M451:M514" si="17">L451-K451</f>
        <v>1.9375000000000031E-2</v>
      </c>
      <c r="N451">
        <f t="shared" ref="N451:N514" si="18">HOUR(K451)</f>
        <v>10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1292</v>
      </c>
      <c r="H452" s="9" t="s">
        <v>77</v>
      </c>
      <c r="I452" s="9" t="s">
        <v>1021</v>
      </c>
      <c r="J452" s="3" t="s">
        <v>1669</v>
      </c>
      <c r="K452" s="13" t="s">
        <v>1293</v>
      </c>
      <c r="L452" s="14" t="s">
        <v>1294</v>
      </c>
      <c r="M452" s="18">
        <f t="shared" si="17"/>
        <v>2.2083333333333344E-2</v>
      </c>
      <c r="N452">
        <f t="shared" si="18"/>
        <v>12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1295</v>
      </c>
      <c r="H453" s="9" t="s">
        <v>77</v>
      </c>
      <c r="I453" s="9" t="s">
        <v>1021</v>
      </c>
      <c r="J453" s="3" t="s">
        <v>1669</v>
      </c>
      <c r="K453" s="13" t="s">
        <v>1296</v>
      </c>
      <c r="L453" s="14" t="s">
        <v>1297</v>
      </c>
      <c r="M453" s="18">
        <f t="shared" si="17"/>
        <v>1.5300925925925801E-2</v>
      </c>
      <c r="N453">
        <f t="shared" si="18"/>
        <v>15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1298</v>
      </c>
      <c r="H454" s="9" t="s">
        <v>77</v>
      </c>
      <c r="I454" s="9" t="s">
        <v>1021</v>
      </c>
      <c r="J454" s="3" t="s">
        <v>1669</v>
      </c>
      <c r="K454" s="13" t="s">
        <v>1299</v>
      </c>
      <c r="L454" s="14" t="s">
        <v>1300</v>
      </c>
      <c r="M454" s="18">
        <f t="shared" si="17"/>
        <v>1.5277777777777835E-2</v>
      </c>
      <c r="N454">
        <f t="shared" si="18"/>
        <v>17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1537</v>
      </c>
      <c r="H455" s="9" t="s">
        <v>77</v>
      </c>
      <c r="I455" s="9" t="s">
        <v>1370</v>
      </c>
      <c r="J455" s="3" t="s">
        <v>1669</v>
      </c>
      <c r="K455" s="13" t="s">
        <v>1538</v>
      </c>
      <c r="L455" s="14" t="s">
        <v>1539</v>
      </c>
      <c r="M455" s="18">
        <f t="shared" si="17"/>
        <v>1.6585648148148169E-2</v>
      </c>
      <c r="N455">
        <f t="shared" si="18"/>
        <v>5</v>
      </c>
    </row>
    <row r="456" spans="1:14" x14ac:dyDescent="0.25">
      <c r="A456" s="11"/>
      <c r="B456" s="12"/>
      <c r="C456" s="9" t="s">
        <v>59</v>
      </c>
      <c r="D456" s="9" t="s">
        <v>60</v>
      </c>
      <c r="E456" s="9" t="s">
        <v>60</v>
      </c>
      <c r="F456" s="9" t="s">
        <v>15</v>
      </c>
      <c r="G456" s="9" t="s">
        <v>1540</v>
      </c>
      <c r="H456" s="9" t="s">
        <v>77</v>
      </c>
      <c r="I456" s="9" t="s">
        <v>1370</v>
      </c>
      <c r="J456" s="3" t="s">
        <v>1669</v>
      </c>
      <c r="K456" s="13" t="s">
        <v>1541</v>
      </c>
      <c r="L456" s="14" t="s">
        <v>1542</v>
      </c>
      <c r="M456" s="18">
        <f t="shared" si="17"/>
        <v>2.3067129629629646E-2</v>
      </c>
      <c r="N456">
        <f t="shared" si="18"/>
        <v>14</v>
      </c>
    </row>
    <row r="457" spans="1:14" x14ac:dyDescent="0.25">
      <c r="A457" s="11"/>
      <c r="B457" s="12"/>
      <c r="C457" s="9" t="s">
        <v>302</v>
      </c>
      <c r="D457" s="9" t="s">
        <v>303</v>
      </c>
      <c r="E457" s="10" t="s">
        <v>12</v>
      </c>
      <c r="F457" s="5"/>
      <c r="G457" s="5"/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9" t="s">
        <v>304</v>
      </c>
      <c r="F458" s="9" t="s">
        <v>15</v>
      </c>
      <c r="G458" s="10" t="s">
        <v>12</v>
      </c>
      <c r="H458" s="5"/>
      <c r="I458" s="5"/>
      <c r="J458" s="6"/>
      <c r="K458" s="7"/>
      <c r="L458" s="8"/>
    </row>
    <row r="459" spans="1:14" x14ac:dyDescent="0.25">
      <c r="A459" s="11"/>
      <c r="B459" s="12"/>
      <c r="C459" s="12"/>
      <c r="D459" s="12"/>
      <c r="E459" s="12"/>
      <c r="F459" s="12"/>
      <c r="G459" s="9" t="s">
        <v>657</v>
      </c>
      <c r="H459" s="9" t="s">
        <v>306</v>
      </c>
      <c r="I459" s="9" t="s">
        <v>441</v>
      </c>
      <c r="J459" s="3" t="s">
        <v>1669</v>
      </c>
      <c r="K459" s="13" t="s">
        <v>658</v>
      </c>
      <c r="L459" s="14" t="s">
        <v>659</v>
      </c>
      <c r="M459" s="18">
        <f t="shared" si="17"/>
        <v>1.7349537037037066E-2</v>
      </c>
      <c r="N459">
        <f t="shared" si="18"/>
        <v>5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660</v>
      </c>
      <c r="H460" s="9" t="s">
        <v>306</v>
      </c>
      <c r="I460" s="9" t="s">
        <v>441</v>
      </c>
      <c r="J460" s="3" t="s">
        <v>1669</v>
      </c>
      <c r="K460" s="13" t="s">
        <v>661</v>
      </c>
      <c r="L460" s="14" t="s">
        <v>662</v>
      </c>
      <c r="M460" s="18">
        <f t="shared" si="17"/>
        <v>4.0752314814814838E-2</v>
      </c>
      <c r="N460">
        <f t="shared" si="18"/>
        <v>11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663</v>
      </c>
      <c r="H461" s="9" t="s">
        <v>306</v>
      </c>
      <c r="I461" s="9" t="s">
        <v>441</v>
      </c>
      <c r="J461" s="3" t="s">
        <v>1669</v>
      </c>
      <c r="K461" s="13" t="s">
        <v>664</v>
      </c>
      <c r="L461" s="14" t="s">
        <v>665</v>
      </c>
      <c r="M461" s="18">
        <f t="shared" si="17"/>
        <v>3.2141203703703658E-2</v>
      </c>
      <c r="N461">
        <f t="shared" si="18"/>
        <v>12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666</v>
      </c>
      <c r="H462" s="9" t="s">
        <v>306</v>
      </c>
      <c r="I462" s="9" t="s">
        <v>441</v>
      </c>
      <c r="J462" s="3" t="s">
        <v>1669</v>
      </c>
      <c r="K462" s="13" t="s">
        <v>667</v>
      </c>
      <c r="L462" s="14" t="s">
        <v>668</v>
      </c>
      <c r="M462" s="18">
        <f t="shared" si="17"/>
        <v>3.4930555555555576E-2</v>
      </c>
      <c r="N462">
        <f t="shared" si="18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669</v>
      </c>
      <c r="H463" s="9" t="s">
        <v>306</v>
      </c>
      <c r="I463" s="9" t="s">
        <v>441</v>
      </c>
      <c r="J463" s="3" t="s">
        <v>1669</v>
      </c>
      <c r="K463" s="13" t="s">
        <v>670</v>
      </c>
      <c r="L463" s="14" t="s">
        <v>671</v>
      </c>
      <c r="M463" s="18">
        <f t="shared" si="17"/>
        <v>4.6597222222222179E-2</v>
      </c>
      <c r="N463">
        <f t="shared" si="18"/>
        <v>13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672</v>
      </c>
      <c r="H464" s="9" t="s">
        <v>306</v>
      </c>
      <c r="I464" s="9" t="s">
        <v>441</v>
      </c>
      <c r="J464" s="3" t="s">
        <v>1669</v>
      </c>
      <c r="K464" s="13" t="s">
        <v>673</v>
      </c>
      <c r="L464" s="14" t="s">
        <v>674</v>
      </c>
      <c r="M464" s="18">
        <f t="shared" si="17"/>
        <v>1.2870370370370421E-2</v>
      </c>
      <c r="N464">
        <f t="shared" si="18"/>
        <v>23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305</v>
      </c>
      <c r="H465" s="9" t="s">
        <v>306</v>
      </c>
      <c r="I465" s="9" t="s">
        <v>18</v>
      </c>
      <c r="J465" s="3" t="s">
        <v>1669</v>
      </c>
      <c r="K465" s="13" t="s">
        <v>307</v>
      </c>
      <c r="L465" s="14" t="s">
        <v>308</v>
      </c>
      <c r="M465" s="18">
        <f t="shared" si="17"/>
        <v>1.5150462962962963E-2</v>
      </c>
      <c r="N465">
        <f t="shared" si="18"/>
        <v>5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309</v>
      </c>
      <c r="H466" s="9" t="s">
        <v>306</v>
      </c>
      <c r="I466" s="9" t="s">
        <v>18</v>
      </c>
      <c r="J466" s="3" t="s">
        <v>1669</v>
      </c>
      <c r="K466" s="13" t="s">
        <v>310</v>
      </c>
      <c r="L466" s="14" t="s">
        <v>311</v>
      </c>
      <c r="M466" s="18">
        <f t="shared" si="17"/>
        <v>1.6226851851851826E-2</v>
      </c>
      <c r="N466">
        <f t="shared" si="18"/>
        <v>5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312</v>
      </c>
      <c r="H467" s="9" t="s">
        <v>306</v>
      </c>
      <c r="I467" s="9" t="s">
        <v>18</v>
      </c>
      <c r="J467" s="3" t="s">
        <v>1669</v>
      </c>
      <c r="K467" s="13" t="s">
        <v>313</v>
      </c>
      <c r="L467" s="14" t="s">
        <v>314</v>
      </c>
      <c r="M467" s="18">
        <f t="shared" si="17"/>
        <v>1.2986111111111087E-2</v>
      </c>
      <c r="N467">
        <f t="shared" si="18"/>
        <v>6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315</v>
      </c>
      <c r="H468" s="9" t="s">
        <v>306</v>
      </c>
      <c r="I468" s="9" t="s">
        <v>18</v>
      </c>
      <c r="J468" s="3" t="s">
        <v>1669</v>
      </c>
      <c r="K468" s="13" t="s">
        <v>316</v>
      </c>
      <c r="L468" s="14" t="s">
        <v>317</v>
      </c>
      <c r="M468" s="18">
        <f t="shared" si="17"/>
        <v>3.6203703703703627E-2</v>
      </c>
      <c r="N468">
        <f t="shared" si="18"/>
        <v>12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318</v>
      </c>
      <c r="H469" s="9" t="s">
        <v>306</v>
      </c>
      <c r="I469" s="9" t="s">
        <v>18</v>
      </c>
      <c r="J469" s="3" t="s">
        <v>1669</v>
      </c>
      <c r="K469" s="13" t="s">
        <v>319</v>
      </c>
      <c r="L469" s="14" t="s">
        <v>320</v>
      </c>
      <c r="M469" s="18">
        <f t="shared" si="17"/>
        <v>3.1874999999999876E-2</v>
      </c>
      <c r="N469">
        <f t="shared" si="18"/>
        <v>12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321</v>
      </c>
      <c r="H470" s="9" t="s">
        <v>306</v>
      </c>
      <c r="I470" s="9" t="s">
        <v>18</v>
      </c>
      <c r="J470" s="3" t="s">
        <v>1669</v>
      </c>
      <c r="K470" s="13" t="s">
        <v>322</v>
      </c>
      <c r="L470" s="14" t="s">
        <v>323</v>
      </c>
      <c r="M470" s="18">
        <f t="shared" si="17"/>
        <v>1.9861111111111107E-2</v>
      </c>
      <c r="N470">
        <f t="shared" si="18"/>
        <v>18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324</v>
      </c>
      <c r="H471" s="9" t="s">
        <v>306</v>
      </c>
      <c r="I471" s="9" t="s">
        <v>18</v>
      </c>
      <c r="J471" s="3" t="s">
        <v>1669</v>
      </c>
      <c r="K471" s="13" t="s">
        <v>325</v>
      </c>
      <c r="L471" s="14" t="s">
        <v>326</v>
      </c>
      <c r="M471" s="18">
        <f t="shared" si="17"/>
        <v>1.4780092592592609E-2</v>
      </c>
      <c r="N471">
        <f t="shared" si="18"/>
        <v>22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327</v>
      </c>
      <c r="H472" s="9" t="s">
        <v>306</v>
      </c>
      <c r="I472" s="9" t="s">
        <v>18</v>
      </c>
      <c r="J472" s="3" t="s">
        <v>1669</v>
      </c>
      <c r="K472" s="13" t="s">
        <v>328</v>
      </c>
      <c r="L472" s="14" t="s">
        <v>329</v>
      </c>
      <c r="M472" s="18">
        <f t="shared" si="17"/>
        <v>1.5694444444444566E-2</v>
      </c>
      <c r="N472">
        <f t="shared" si="18"/>
        <v>18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957</v>
      </c>
      <c r="H473" s="9" t="s">
        <v>306</v>
      </c>
      <c r="I473" s="9" t="s">
        <v>731</v>
      </c>
      <c r="J473" s="3" t="s">
        <v>1669</v>
      </c>
      <c r="K473" s="13" t="s">
        <v>958</v>
      </c>
      <c r="L473" s="14" t="s">
        <v>959</v>
      </c>
      <c r="M473" s="18">
        <f t="shared" si="17"/>
        <v>1.1921296296296263E-2</v>
      </c>
      <c r="N473">
        <f t="shared" si="18"/>
        <v>5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960</v>
      </c>
      <c r="H474" s="9" t="s">
        <v>306</v>
      </c>
      <c r="I474" s="9" t="s">
        <v>731</v>
      </c>
      <c r="J474" s="3" t="s">
        <v>1669</v>
      </c>
      <c r="K474" s="13" t="s">
        <v>961</v>
      </c>
      <c r="L474" s="14" t="s">
        <v>962</v>
      </c>
      <c r="M474" s="18">
        <f t="shared" si="17"/>
        <v>1.4525462962962921E-2</v>
      </c>
      <c r="N474">
        <f t="shared" si="18"/>
        <v>5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963</v>
      </c>
      <c r="H475" s="9" t="s">
        <v>306</v>
      </c>
      <c r="I475" s="9" t="s">
        <v>731</v>
      </c>
      <c r="J475" s="3" t="s">
        <v>1669</v>
      </c>
      <c r="K475" s="13" t="s">
        <v>964</v>
      </c>
      <c r="L475" s="14" t="s">
        <v>965</v>
      </c>
      <c r="M475" s="18">
        <f t="shared" si="17"/>
        <v>1.3900462962962934E-2</v>
      </c>
      <c r="N475">
        <f t="shared" si="18"/>
        <v>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966</v>
      </c>
      <c r="H476" s="9" t="s">
        <v>306</v>
      </c>
      <c r="I476" s="9" t="s">
        <v>731</v>
      </c>
      <c r="J476" s="3" t="s">
        <v>1669</v>
      </c>
      <c r="K476" s="13" t="s">
        <v>967</v>
      </c>
      <c r="L476" s="14" t="s">
        <v>968</v>
      </c>
      <c r="M476" s="18">
        <f t="shared" si="17"/>
        <v>1.4166666666666661E-2</v>
      </c>
      <c r="N476">
        <f t="shared" si="18"/>
        <v>18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969</v>
      </c>
      <c r="H477" s="9" t="s">
        <v>306</v>
      </c>
      <c r="I477" s="9" t="s">
        <v>731</v>
      </c>
      <c r="J477" s="3" t="s">
        <v>1669</v>
      </c>
      <c r="K477" s="13" t="s">
        <v>970</v>
      </c>
      <c r="L477" s="14" t="s">
        <v>971</v>
      </c>
      <c r="M477" s="18">
        <f t="shared" si="17"/>
        <v>1.2754629629629699E-2</v>
      </c>
      <c r="N477">
        <f t="shared" si="18"/>
        <v>22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1301</v>
      </c>
      <c r="H478" s="9" t="s">
        <v>306</v>
      </c>
      <c r="I478" s="9" t="s">
        <v>1021</v>
      </c>
      <c r="J478" s="3" t="s">
        <v>1669</v>
      </c>
      <c r="K478" s="13" t="s">
        <v>1302</v>
      </c>
      <c r="L478" s="14" t="s">
        <v>1303</v>
      </c>
      <c r="M478" s="18">
        <f t="shared" si="17"/>
        <v>1.4502314814814801E-2</v>
      </c>
      <c r="N478">
        <f t="shared" si="18"/>
        <v>2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1304</v>
      </c>
      <c r="H479" s="9" t="s">
        <v>306</v>
      </c>
      <c r="I479" s="9" t="s">
        <v>1021</v>
      </c>
      <c r="J479" s="3" t="s">
        <v>1669</v>
      </c>
      <c r="K479" s="13" t="s">
        <v>1305</v>
      </c>
      <c r="L479" s="14" t="s">
        <v>1306</v>
      </c>
      <c r="M479" s="18">
        <f t="shared" si="17"/>
        <v>1.7083333333333367E-2</v>
      </c>
      <c r="N479">
        <f t="shared" si="18"/>
        <v>5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1307</v>
      </c>
      <c r="H480" s="9" t="s">
        <v>306</v>
      </c>
      <c r="I480" s="9" t="s">
        <v>1021</v>
      </c>
      <c r="J480" s="3" t="s">
        <v>1669</v>
      </c>
      <c r="K480" s="13" t="s">
        <v>1308</v>
      </c>
      <c r="L480" s="14" t="s">
        <v>1309</v>
      </c>
      <c r="M480" s="18">
        <f t="shared" si="17"/>
        <v>1.7129629629629606E-2</v>
      </c>
      <c r="N480">
        <f t="shared" si="18"/>
        <v>7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1310</v>
      </c>
      <c r="H481" s="9" t="s">
        <v>306</v>
      </c>
      <c r="I481" s="9" t="s">
        <v>1021</v>
      </c>
      <c r="J481" s="3" t="s">
        <v>1669</v>
      </c>
      <c r="K481" s="13" t="s">
        <v>1311</v>
      </c>
      <c r="L481" s="14" t="s">
        <v>1312</v>
      </c>
      <c r="M481" s="18">
        <f t="shared" si="17"/>
        <v>1.9386574074074014E-2</v>
      </c>
      <c r="N481">
        <f t="shared" si="18"/>
        <v>11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1313</v>
      </c>
      <c r="H482" s="9" t="s">
        <v>306</v>
      </c>
      <c r="I482" s="9" t="s">
        <v>1021</v>
      </c>
      <c r="J482" s="3" t="s">
        <v>1669</v>
      </c>
      <c r="K482" s="13" t="s">
        <v>1314</v>
      </c>
      <c r="L482" s="14" t="s">
        <v>1315</v>
      </c>
      <c r="M482" s="18">
        <f t="shared" si="17"/>
        <v>1.3784722222222268E-2</v>
      </c>
      <c r="N482">
        <f t="shared" si="18"/>
        <v>21</v>
      </c>
    </row>
    <row r="483" spans="1:14" x14ac:dyDescent="0.25">
      <c r="A483" s="11"/>
      <c r="B483" s="12"/>
      <c r="C483" s="12"/>
      <c r="D483" s="12"/>
      <c r="E483" s="9" t="s">
        <v>303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675</v>
      </c>
      <c r="H484" s="9" t="s">
        <v>306</v>
      </c>
      <c r="I484" s="9" t="s">
        <v>441</v>
      </c>
      <c r="J484" s="3" t="s">
        <v>1669</v>
      </c>
      <c r="K484" s="13" t="s">
        <v>676</v>
      </c>
      <c r="L484" s="14" t="s">
        <v>677</v>
      </c>
      <c r="M484" s="18">
        <f t="shared" si="17"/>
        <v>4.3773148148148255E-2</v>
      </c>
      <c r="N484">
        <f t="shared" si="18"/>
        <v>14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678</v>
      </c>
      <c r="H485" s="9" t="s">
        <v>306</v>
      </c>
      <c r="I485" s="9" t="s">
        <v>441</v>
      </c>
      <c r="J485" s="3" t="s">
        <v>1669</v>
      </c>
      <c r="K485" s="13" t="s">
        <v>679</v>
      </c>
      <c r="L485" s="14" t="s">
        <v>680</v>
      </c>
      <c r="M485" s="18">
        <f t="shared" si="17"/>
        <v>1.8483796296296262E-2</v>
      </c>
      <c r="N485">
        <f t="shared" si="18"/>
        <v>17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330</v>
      </c>
      <c r="H486" s="9" t="s">
        <v>306</v>
      </c>
      <c r="I486" s="9" t="s">
        <v>18</v>
      </c>
      <c r="J486" s="3" t="s">
        <v>1669</v>
      </c>
      <c r="K486" s="13" t="s">
        <v>331</v>
      </c>
      <c r="L486" s="14" t="s">
        <v>332</v>
      </c>
      <c r="M486" s="18">
        <f t="shared" si="17"/>
        <v>2.6053240740740724E-2</v>
      </c>
      <c r="N486">
        <f t="shared" si="18"/>
        <v>7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333</v>
      </c>
      <c r="H487" s="9" t="s">
        <v>306</v>
      </c>
      <c r="I487" s="9" t="s">
        <v>18</v>
      </c>
      <c r="J487" s="3" t="s">
        <v>1669</v>
      </c>
      <c r="K487" s="13" t="s">
        <v>334</v>
      </c>
      <c r="L487" s="14" t="s">
        <v>335</v>
      </c>
      <c r="M487" s="18">
        <f t="shared" si="17"/>
        <v>2.263888888888882E-2</v>
      </c>
      <c r="N487">
        <f t="shared" si="18"/>
        <v>11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336</v>
      </c>
      <c r="H488" s="9" t="s">
        <v>306</v>
      </c>
      <c r="I488" s="9" t="s">
        <v>18</v>
      </c>
      <c r="J488" s="3" t="s">
        <v>1669</v>
      </c>
      <c r="K488" s="13" t="s">
        <v>337</v>
      </c>
      <c r="L488" s="14" t="s">
        <v>338</v>
      </c>
      <c r="M488" s="18">
        <f t="shared" si="17"/>
        <v>1.8252314814814818E-2</v>
      </c>
      <c r="N488">
        <f t="shared" si="18"/>
        <v>16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972</v>
      </c>
      <c r="H489" s="9" t="s">
        <v>306</v>
      </c>
      <c r="I489" s="9" t="s">
        <v>731</v>
      </c>
      <c r="J489" s="3" t="s">
        <v>1669</v>
      </c>
      <c r="K489" s="13" t="s">
        <v>973</v>
      </c>
      <c r="L489" s="14" t="s">
        <v>974</v>
      </c>
      <c r="M489" s="18">
        <f t="shared" si="17"/>
        <v>2.4270833333333297E-2</v>
      </c>
      <c r="N489">
        <f t="shared" si="18"/>
        <v>9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975</v>
      </c>
      <c r="H490" s="9" t="s">
        <v>306</v>
      </c>
      <c r="I490" s="9" t="s">
        <v>731</v>
      </c>
      <c r="J490" s="3" t="s">
        <v>1669</v>
      </c>
      <c r="K490" s="13" t="s">
        <v>976</v>
      </c>
      <c r="L490" s="14" t="s">
        <v>977</v>
      </c>
      <c r="M490" s="18">
        <f t="shared" si="17"/>
        <v>1.8321759259259274E-2</v>
      </c>
      <c r="N490">
        <f t="shared" si="18"/>
        <v>10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978</v>
      </c>
      <c r="H491" s="9" t="s">
        <v>306</v>
      </c>
      <c r="I491" s="9" t="s">
        <v>731</v>
      </c>
      <c r="J491" s="3" t="s">
        <v>1669</v>
      </c>
      <c r="K491" s="13" t="s">
        <v>979</v>
      </c>
      <c r="L491" s="14" t="s">
        <v>980</v>
      </c>
      <c r="M491" s="18">
        <f t="shared" si="17"/>
        <v>2.3599537037037099E-2</v>
      </c>
      <c r="N491">
        <f t="shared" si="18"/>
        <v>13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1316</v>
      </c>
      <c r="H492" s="9" t="s">
        <v>306</v>
      </c>
      <c r="I492" s="9" t="s">
        <v>1021</v>
      </c>
      <c r="J492" s="3" t="s">
        <v>1669</v>
      </c>
      <c r="K492" s="13" t="s">
        <v>1317</v>
      </c>
      <c r="L492" s="14" t="s">
        <v>1318</v>
      </c>
      <c r="M492" s="18">
        <f t="shared" si="17"/>
        <v>3.1643518518518543E-2</v>
      </c>
      <c r="N492">
        <f t="shared" si="18"/>
        <v>12</v>
      </c>
    </row>
    <row r="493" spans="1:14" x14ac:dyDescent="0.25">
      <c r="A493" s="11"/>
      <c r="B493" s="12"/>
      <c r="C493" s="9" t="s">
        <v>681</v>
      </c>
      <c r="D493" s="9" t="s">
        <v>682</v>
      </c>
      <c r="E493" s="9" t="s">
        <v>682</v>
      </c>
      <c r="F493" s="9" t="s">
        <v>15</v>
      </c>
      <c r="G493" s="9" t="s">
        <v>683</v>
      </c>
      <c r="H493" s="9" t="s">
        <v>77</v>
      </c>
      <c r="I493" s="9" t="s">
        <v>441</v>
      </c>
      <c r="J493" s="3" t="s">
        <v>1669</v>
      </c>
      <c r="K493" s="13" t="s">
        <v>684</v>
      </c>
      <c r="L493" s="14" t="s">
        <v>685</v>
      </c>
      <c r="M493" s="18">
        <f t="shared" si="17"/>
        <v>2.1539351851851851E-2</v>
      </c>
      <c r="N493">
        <f t="shared" si="18"/>
        <v>5</v>
      </c>
    </row>
    <row r="494" spans="1:14" x14ac:dyDescent="0.25">
      <c r="A494" s="11"/>
      <c r="B494" s="12"/>
      <c r="C494" s="9" t="s">
        <v>67</v>
      </c>
      <c r="D494" s="9" t="s">
        <v>68</v>
      </c>
      <c r="E494" s="9" t="s">
        <v>68</v>
      </c>
      <c r="F494" s="9" t="s">
        <v>15</v>
      </c>
      <c r="G494" s="9" t="s">
        <v>339</v>
      </c>
      <c r="H494" s="9" t="s">
        <v>77</v>
      </c>
      <c r="I494" s="9" t="s">
        <v>18</v>
      </c>
      <c r="J494" s="3" t="s">
        <v>1669</v>
      </c>
      <c r="K494" s="13" t="s">
        <v>340</v>
      </c>
      <c r="L494" s="14" t="s">
        <v>341</v>
      </c>
      <c r="M494" s="18">
        <f t="shared" si="17"/>
        <v>2.4571759259259252E-2</v>
      </c>
      <c r="N494">
        <f t="shared" si="18"/>
        <v>14</v>
      </c>
    </row>
    <row r="495" spans="1:14" x14ac:dyDescent="0.25">
      <c r="A495" s="11"/>
      <c r="B495" s="12"/>
      <c r="C495" s="9" t="s">
        <v>1319</v>
      </c>
      <c r="D495" s="9" t="s">
        <v>1320</v>
      </c>
      <c r="E495" s="9" t="s">
        <v>1320</v>
      </c>
      <c r="F495" s="9" t="s">
        <v>15</v>
      </c>
      <c r="G495" s="10" t="s">
        <v>12</v>
      </c>
      <c r="H495" s="5"/>
      <c r="I495" s="5"/>
      <c r="J495" s="6"/>
      <c r="K495" s="7"/>
      <c r="L495" s="8"/>
    </row>
    <row r="496" spans="1:14" x14ac:dyDescent="0.25">
      <c r="A496" s="11"/>
      <c r="B496" s="12"/>
      <c r="C496" s="12"/>
      <c r="D496" s="12"/>
      <c r="E496" s="12"/>
      <c r="F496" s="12"/>
      <c r="G496" s="9" t="s">
        <v>1321</v>
      </c>
      <c r="H496" s="9" t="s">
        <v>77</v>
      </c>
      <c r="I496" s="9" t="s">
        <v>1021</v>
      </c>
      <c r="J496" s="3" t="s">
        <v>1669</v>
      </c>
      <c r="K496" s="13" t="s">
        <v>1322</v>
      </c>
      <c r="L496" s="14" t="s">
        <v>1323</v>
      </c>
      <c r="M496" s="18">
        <f t="shared" si="17"/>
        <v>1.3067129629629637E-2</v>
      </c>
      <c r="N496">
        <f t="shared" si="18"/>
        <v>10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1324</v>
      </c>
      <c r="H497" s="9" t="s">
        <v>77</v>
      </c>
      <c r="I497" s="9" t="s">
        <v>1021</v>
      </c>
      <c r="J497" s="3" t="s">
        <v>1669</v>
      </c>
      <c r="K497" s="13" t="s">
        <v>1325</v>
      </c>
      <c r="L497" s="14" t="s">
        <v>1326</v>
      </c>
      <c r="M497" s="18">
        <f t="shared" si="17"/>
        <v>2.4618055555555518E-2</v>
      </c>
      <c r="N497">
        <f t="shared" si="18"/>
        <v>14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1543</v>
      </c>
      <c r="H498" s="9" t="s">
        <v>77</v>
      </c>
      <c r="I498" s="9" t="s">
        <v>1370</v>
      </c>
      <c r="J498" s="3" t="s">
        <v>1669</v>
      </c>
      <c r="K498" s="13" t="s">
        <v>1544</v>
      </c>
      <c r="L498" s="14" t="s">
        <v>1545</v>
      </c>
      <c r="M498" s="18">
        <f t="shared" si="17"/>
        <v>1.2349537037037062E-2</v>
      </c>
      <c r="N498">
        <f t="shared" si="18"/>
        <v>9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1546</v>
      </c>
      <c r="H499" s="9" t="s">
        <v>77</v>
      </c>
      <c r="I499" s="9" t="s">
        <v>1370</v>
      </c>
      <c r="J499" s="3" t="s">
        <v>1669</v>
      </c>
      <c r="K499" s="13" t="s">
        <v>1547</v>
      </c>
      <c r="L499" s="14" t="s">
        <v>1548</v>
      </c>
      <c r="M499" s="18">
        <f t="shared" si="17"/>
        <v>3.126157407407415E-2</v>
      </c>
      <c r="N499">
        <f t="shared" si="18"/>
        <v>15</v>
      </c>
    </row>
    <row r="500" spans="1:14" x14ac:dyDescent="0.25">
      <c r="A500" s="11"/>
      <c r="B500" s="12"/>
      <c r="C500" s="9" t="s">
        <v>342</v>
      </c>
      <c r="D500" s="9" t="s">
        <v>343</v>
      </c>
      <c r="E500" s="9" t="s">
        <v>343</v>
      </c>
      <c r="F500" s="9" t="s">
        <v>15</v>
      </c>
      <c r="G500" s="9" t="s">
        <v>344</v>
      </c>
      <c r="H500" s="9" t="s">
        <v>77</v>
      </c>
      <c r="I500" s="9" t="s">
        <v>18</v>
      </c>
      <c r="J500" s="3" t="s">
        <v>1669</v>
      </c>
      <c r="K500" s="13" t="s">
        <v>345</v>
      </c>
      <c r="L500" s="14" t="s">
        <v>346</v>
      </c>
      <c r="M500" s="18">
        <f t="shared" si="17"/>
        <v>2.777777777777779E-2</v>
      </c>
      <c r="N500">
        <f t="shared" si="18"/>
        <v>4</v>
      </c>
    </row>
    <row r="501" spans="1:14" x14ac:dyDescent="0.25">
      <c r="A501" s="11"/>
      <c r="B501" s="12"/>
      <c r="C501" s="9" t="s">
        <v>347</v>
      </c>
      <c r="D501" s="9" t="s">
        <v>348</v>
      </c>
      <c r="E501" s="9" t="s">
        <v>348</v>
      </c>
      <c r="F501" s="9" t="s">
        <v>15</v>
      </c>
      <c r="G501" s="9" t="s">
        <v>349</v>
      </c>
      <c r="H501" s="9" t="s">
        <v>77</v>
      </c>
      <c r="I501" s="9" t="s">
        <v>18</v>
      </c>
      <c r="J501" s="3" t="s">
        <v>1669</v>
      </c>
      <c r="K501" s="13" t="s">
        <v>350</v>
      </c>
      <c r="L501" s="14" t="s">
        <v>351</v>
      </c>
      <c r="M501" s="18">
        <f t="shared" si="17"/>
        <v>4.9583333333333313E-2</v>
      </c>
      <c r="N501">
        <f t="shared" si="18"/>
        <v>8</v>
      </c>
    </row>
    <row r="502" spans="1:14" x14ac:dyDescent="0.25">
      <c r="A502" s="11"/>
      <c r="B502" s="12"/>
      <c r="C502" s="9" t="s">
        <v>352</v>
      </c>
      <c r="D502" s="9" t="s">
        <v>353</v>
      </c>
      <c r="E502" s="9" t="s">
        <v>353</v>
      </c>
      <c r="F502" s="9" t="s">
        <v>15</v>
      </c>
      <c r="G502" s="10" t="s">
        <v>12</v>
      </c>
      <c r="H502" s="5"/>
      <c r="I502" s="5"/>
      <c r="J502" s="6"/>
      <c r="K502" s="7"/>
      <c r="L502" s="8"/>
    </row>
    <row r="503" spans="1:14" x14ac:dyDescent="0.25">
      <c r="A503" s="11"/>
      <c r="B503" s="12"/>
      <c r="C503" s="12"/>
      <c r="D503" s="12"/>
      <c r="E503" s="12"/>
      <c r="F503" s="12"/>
      <c r="G503" s="9" t="s">
        <v>686</v>
      </c>
      <c r="H503" s="9" t="s">
        <v>77</v>
      </c>
      <c r="I503" s="9" t="s">
        <v>441</v>
      </c>
      <c r="J503" s="3" t="s">
        <v>1669</v>
      </c>
      <c r="K503" s="13" t="s">
        <v>687</v>
      </c>
      <c r="L503" s="14" t="s">
        <v>688</v>
      </c>
      <c r="M503" s="18">
        <f t="shared" si="17"/>
        <v>1.5601851851851839E-2</v>
      </c>
      <c r="N503">
        <f t="shared" si="18"/>
        <v>5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689</v>
      </c>
      <c r="H504" s="9" t="s">
        <v>77</v>
      </c>
      <c r="I504" s="9" t="s">
        <v>441</v>
      </c>
      <c r="J504" s="3" t="s">
        <v>1669</v>
      </c>
      <c r="K504" s="13" t="s">
        <v>690</v>
      </c>
      <c r="L504" s="14" t="s">
        <v>691</v>
      </c>
      <c r="M504" s="18">
        <f t="shared" si="17"/>
        <v>2.3020833333333324E-2</v>
      </c>
      <c r="N504">
        <f t="shared" si="18"/>
        <v>6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692</v>
      </c>
      <c r="H505" s="9" t="s">
        <v>77</v>
      </c>
      <c r="I505" s="9" t="s">
        <v>441</v>
      </c>
      <c r="J505" s="3" t="s">
        <v>1669</v>
      </c>
      <c r="K505" s="13" t="s">
        <v>693</v>
      </c>
      <c r="L505" s="14" t="s">
        <v>694</v>
      </c>
      <c r="M505" s="18">
        <f t="shared" si="17"/>
        <v>1.5081018518518563E-2</v>
      </c>
      <c r="N505">
        <f t="shared" si="18"/>
        <v>6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695</v>
      </c>
      <c r="H506" s="9" t="s">
        <v>77</v>
      </c>
      <c r="I506" s="9" t="s">
        <v>441</v>
      </c>
      <c r="J506" s="3" t="s">
        <v>1669</v>
      </c>
      <c r="K506" s="13" t="s">
        <v>696</v>
      </c>
      <c r="L506" s="14" t="s">
        <v>697</v>
      </c>
      <c r="M506" s="18">
        <f t="shared" si="17"/>
        <v>2.1770833333333295E-2</v>
      </c>
      <c r="N506">
        <f t="shared" si="18"/>
        <v>8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698</v>
      </c>
      <c r="H507" s="9" t="s">
        <v>77</v>
      </c>
      <c r="I507" s="9" t="s">
        <v>441</v>
      </c>
      <c r="J507" s="3" t="s">
        <v>1669</v>
      </c>
      <c r="K507" s="13" t="s">
        <v>699</v>
      </c>
      <c r="L507" s="14" t="s">
        <v>700</v>
      </c>
      <c r="M507" s="18">
        <f t="shared" si="17"/>
        <v>4.2291666666666727E-2</v>
      </c>
      <c r="N507">
        <f t="shared" si="18"/>
        <v>13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701</v>
      </c>
      <c r="H508" s="9" t="s">
        <v>77</v>
      </c>
      <c r="I508" s="9" t="s">
        <v>441</v>
      </c>
      <c r="J508" s="3" t="s">
        <v>1669</v>
      </c>
      <c r="K508" s="13" t="s">
        <v>702</v>
      </c>
      <c r="L508" s="14" t="s">
        <v>703</v>
      </c>
      <c r="M508" s="18">
        <f t="shared" si="17"/>
        <v>1.4907407407407369E-2</v>
      </c>
      <c r="N508">
        <f t="shared" si="18"/>
        <v>22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354</v>
      </c>
      <c r="H509" s="9" t="s">
        <v>77</v>
      </c>
      <c r="I509" s="9" t="s">
        <v>18</v>
      </c>
      <c r="J509" s="3" t="s">
        <v>1669</v>
      </c>
      <c r="K509" s="13" t="s">
        <v>355</v>
      </c>
      <c r="L509" s="14" t="s">
        <v>356</v>
      </c>
      <c r="M509" s="18">
        <f t="shared" si="17"/>
        <v>1.5381944444444448E-2</v>
      </c>
      <c r="N509">
        <f t="shared" si="18"/>
        <v>2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357</v>
      </c>
      <c r="H510" s="9" t="s">
        <v>77</v>
      </c>
      <c r="I510" s="9" t="s">
        <v>18</v>
      </c>
      <c r="J510" s="3" t="s">
        <v>1669</v>
      </c>
      <c r="K510" s="13" t="s">
        <v>358</v>
      </c>
      <c r="L510" s="14" t="s">
        <v>359</v>
      </c>
      <c r="M510" s="18">
        <f t="shared" si="17"/>
        <v>2.3425925925925933E-2</v>
      </c>
      <c r="N510">
        <f t="shared" si="18"/>
        <v>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360</v>
      </c>
      <c r="H511" s="9" t="s">
        <v>77</v>
      </c>
      <c r="I511" s="9" t="s">
        <v>18</v>
      </c>
      <c r="J511" s="3" t="s">
        <v>1669</v>
      </c>
      <c r="K511" s="13" t="s">
        <v>361</v>
      </c>
      <c r="L511" s="14" t="s">
        <v>362</v>
      </c>
      <c r="M511" s="18">
        <f t="shared" si="17"/>
        <v>2.1701388888888895E-2</v>
      </c>
      <c r="N511">
        <f t="shared" si="18"/>
        <v>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363</v>
      </c>
      <c r="H512" s="9" t="s">
        <v>77</v>
      </c>
      <c r="I512" s="9" t="s">
        <v>18</v>
      </c>
      <c r="J512" s="3" t="s">
        <v>1669</v>
      </c>
      <c r="K512" s="13" t="s">
        <v>364</v>
      </c>
      <c r="L512" s="14" t="s">
        <v>365</v>
      </c>
      <c r="M512" s="18">
        <f t="shared" si="17"/>
        <v>2.0092592592592606E-2</v>
      </c>
      <c r="N512">
        <f t="shared" si="18"/>
        <v>6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366</v>
      </c>
      <c r="H513" s="9" t="s">
        <v>77</v>
      </c>
      <c r="I513" s="9" t="s">
        <v>18</v>
      </c>
      <c r="J513" s="3" t="s">
        <v>1669</v>
      </c>
      <c r="K513" s="13" t="s">
        <v>367</v>
      </c>
      <c r="L513" s="14" t="s">
        <v>368</v>
      </c>
      <c r="M513" s="18">
        <f t="shared" si="17"/>
        <v>2.8750000000000053E-2</v>
      </c>
      <c r="N513">
        <f t="shared" si="18"/>
        <v>8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981</v>
      </c>
      <c r="H514" s="9" t="s">
        <v>77</v>
      </c>
      <c r="I514" s="9" t="s">
        <v>731</v>
      </c>
      <c r="J514" s="3" t="s">
        <v>1669</v>
      </c>
      <c r="K514" s="13" t="s">
        <v>982</v>
      </c>
      <c r="L514" s="14" t="s">
        <v>983</v>
      </c>
      <c r="M514" s="18">
        <f t="shared" si="17"/>
        <v>1.4259259259259263E-2</v>
      </c>
      <c r="N514">
        <f t="shared" si="18"/>
        <v>2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984</v>
      </c>
      <c r="H515" s="9" t="s">
        <v>77</v>
      </c>
      <c r="I515" s="9" t="s">
        <v>731</v>
      </c>
      <c r="J515" s="3" t="s">
        <v>1669</v>
      </c>
      <c r="K515" s="13" t="s">
        <v>985</v>
      </c>
      <c r="L515" s="14" t="s">
        <v>986</v>
      </c>
      <c r="M515" s="18">
        <f t="shared" ref="M515:M575" si="19">L515-K515</f>
        <v>1.9861111111111107E-2</v>
      </c>
      <c r="N515">
        <f t="shared" ref="N515:N575" si="20">HOUR(K515)</f>
        <v>7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1327</v>
      </c>
      <c r="H516" s="9" t="s">
        <v>77</v>
      </c>
      <c r="I516" s="9" t="s">
        <v>1021</v>
      </c>
      <c r="J516" s="3" t="s">
        <v>1669</v>
      </c>
      <c r="K516" s="13" t="s">
        <v>1328</v>
      </c>
      <c r="L516" s="14" t="s">
        <v>1329</v>
      </c>
      <c r="M516" s="18">
        <f t="shared" si="19"/>
        <v>1.5428240740740673E-2</v>
      </c>
      <c r="N516">
        <f t="shared" si="20"/>
        <v>20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1549</v>
      </c>
      <c r="H517" s="9" t="s">
        <v>77</v>
      </c>
      <c r="I517" s="9" t="s">
        <v>1370</v>
      </c>
      <c r="J517" s="3" t="s">
        <v>1669</v>
      </c>
      <c r="K517" s="13" t="s">
        <v>1550</v>
      </c>
      <c r="L517" s="14" t="s">
        <v>1551</v>
      </c>
      <c r="M517" s="18">
        <f t="shared" si="19"/>
        <v>1.5104166666666669E-2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1552</v>
      </c>
      <c r="H518" s="9" t="s">
        <v>77</v>
      </c>
      <c r="I518" s="9" t="s">
        <v>1370</v>
      </c>
      <c r="J518" s="3" t="s">
        <v>1669</v>
      </c>
      <c r="K518" s="13" t="s">
        <v>1553</v>
      </c>
      <c r="L518" s="14" t="s">
        <v>1554</v>
      </c>
      <c r="M518" s="18">
        <f t="shared" si="19"/>
        <v>1.9317129629629615E-2</v>
      </c>
      <c r="N518">
        <f t="shared" si="20"/>
        <v>5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1555</v>
      </c>
      <c r="H519" s="9" t="s">
        <v>77</v>
      </c>
      <c r="I519" s="9" t="s">
        <v>1370</v>
      </c>
      <c r="J519" s="3" t="s">
        <v>1669</v>
      </c>
      <c r="K519" s="13" t="s">
        <v>1556</v>
      </c>
      <c r="L519" s="14" t="s">
        <v>1557</v>
      </c>
      <c r="M519" s="18">
        <f t="shared" si="19"/>
        <v>9.8842592592592315E-3</v>
      </c>
      <c r="N519">
        <f t="shared" si="20"/>
        <v>9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1558</v>
      </c>
      <c r="H520" s="9" t="s">
        <v>77</v>
      </c>
      <c r="I520" s="9" t="s">
        <v>1370</v>
      </c>
      <c r="J520" s="3" t="s">
        <v>1669</v>
      </c>
      <c r="K520" s="13" t="s">
        <v>1559</v>
      </c>
      <c r="L520" s="14" t="s">
        <v>1560</v>
      </c>
      <c r="M520" s="18">
        <f t="shared" si="19"/>
        <v>1.858796296296289E-2</v>
      </c>
      <c r="N520">
        <f t="shared" si="20"/>
        <v>10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1561</v>
      </c>
      <c r="H521" s="9" t="s">
        <v>77</v>
      </c>
      <c r="I521" s="9" t="s">
        <v>1370</v>
      </c>
      <c r="J521" s="3" t="s">
        <v>1669</v>
      </c>
      <c r="K521" s="13" t="s">
        <v>1562</v>
      </c>
      <c r="L521" s="14" t="s">
        <v>1563</v>
      </c>
      <c r="M521" s="18">
        <f t="shared" si="19"/>
        <v>1.3576388888888902E-2</v>
      </c>
      <c r="N521">
        <f t="shared" si="20"/>
        <v>22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1564</v>
      </c>
      <c r="H522" s="9" t="s">
        <v>77</v>
      </c>
      <c r="I522" s="9" t="s">
        <v>1370</v>
      </c>
      <c r="J522" s="3" t="s">
        <v>1669</v>
      </c>
      <c r="K522" s="13" t="s">
        <v>1565</v>
      </c>
      <c r="L522" s="14" t="s">
        <v>1566</v>
      </c>
      <c r="M522" s="18">
        <f t="shared" si="19"/>
        <v>3.2754629629629384E-3</v>
      </c>
      <c r="N522">
        <f t="shared" si="20"/>
        <v>10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1567</v>
      </c>
      <c r="H523" s="9" t="s">
        <v>77</v>
      </c>
      <c r="I523" s="9" t="s">
        <v>1370</v>
      </c>
      <c r="J523" s="3" t="s">
        <v>1669</v>
      </c>
      <c r="K523" s="13" t="s">
        <v>1568</v>
      </c>
      <c r="L523" s="14" t="s">
        <v>1569</v>
      </c>
      <c r="M523" s="18">
        <f t="shared" si="19"/>
        <v>1.4456018518518521E-2</v>
      </c>
      <c r="N523">
        <f t="shared" si="20"/>
        <v>14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1612</v>
      </c>
      <c r="H524" s="9" t="s">
        <v>77</v>
      </c>
      <c r="I524" s="9" t="s">
        <v>1594</v>
      </c>
      <c r="J524" s="3" t="s">
        <v>1669</v>
      </c>
      <c r="K524" s="13" t="s">
        <v>1613</v>
      </c>
      <c r="L524" s="14" t="s">
        <v>1614</v>
      </c>
      <c r="M524" s="18">
        <f t="shared" si="19"/>
        <v>1.4583333333333351E-2</v>
      </c>
      <c r="N524">
        <f t="shared" si="20"/>
        <v>2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1660</v>
      </c>
      <c r="H525" s="9" t="s">
        <v>77</v>
      </c>
      <c r="I525" s="9" t="s">
        <v>1642</v>
      </c>
      <c r="J525" s="3" t="s">
        <v>1669</v>
      </c>
      <c r="K525" s="13" t="s">
        <v>1661</v>
      </c>
      <c r="L525" s="14" t="s">
        <v>1662</v>
      </c>
      <c r="M525" s="18">
        <f t="shared" si="19"/>
        <v>1.4872685185185253E-2</v>
      </c>
      <c r="N525">
        <f t="shared" si="20"/>
        <v>20</v>
      </c>
    </row>
    <row r="526" spans="1:14" x14ac:dyDescent="0.25">
      <c r="A526" s="3" t="s">
        <v>411</v>
      </c>
      <c r="B526" s="9" t="s">
        <v>412</v>
      </c>
      <c r="C526" s="10" t="s">
        <v>12</v>
      </c>
      <c r="D526" s="5"/>
      <c r="E526" s="5"/>
      <c r="F526" s="5"/>
      <c r="G526" s="5"/>
      <c r="H526" s="5"/>
      <c r="I526" s="5"/>
      <c r="J526" s="6"/>
      <c r="K526" s="7"/>
      <c r="L526" s="8"/>
    </row>
    <row r="527" spans="1:14" x14ac:dyDescent="0.25">
      <c r="A527" s="11"/>
      <c r="B527" s="12"/>
      <c r="C527" s="9" t="s">
        <v>1615</v>
      </c>
      <c r="D527" s="9" t="s">
        <v>1616</v>
      </c>
      <c r="E527" s="9" t="s">
        <v>1616</v>
      </c>
      <c r="F527" s="9" t="s">
        <v>415</v>
      </c>
      <c r="G527" s="9" t="s">
        <v>1617</v>
      </c>
      <c r="H527" s="9" t="s">
        <v>77</v>
      </c>
      <c r="I527" s="9" t="s">
        <v>1594</v>
      </c>
      <c r="J527" s="3" t="s">
        <v>1669</v>
      </c>
      <c r="K527" s="13" t="s">
        <v>1618</v>
      </c>
      <c r="L527" s="14" t="s">
        <v>1619</v>
      </c>
      <c r="M527" s="18">
        <f t="shared" si="19"/>
        <v>1.591435185185186E-2</v>
      </c>
      <c r="N527">
        <f t="shared" si="20"/>
        <v>10</v>
      </c>
    </row>
    <row r="528" spans="1:14" x14ac:dyDescent="0.25">
      <c r="A528" s="11"/>
      <c r="B528" s="12"/>
      <c r="C528" s="9" t="s">
        <v>704</v>
      </c>
      <c r="D528" s="9" t="s">
        <v>705</v>
      </c>
      <c r="E528" s="9" t="s">
        <v>705</v>
      </c>
      <c r="F528" s="9" t="s">
        <v>415</v>
      </c>
      <c r="G528" s="10" t="s">
        <v>12</v>
      </c>
      <c r="H528" s="5"/>
      <c r="I528" s="5"/>
      <c r="J528" s="6"/>
      <c r="K528" s="7"/>
      <c r="L528" s="8"/>
    </row>
    <row r="529" spans="1:14" x14ac:dyDescent="0.25">
      <c r="A529" s="11"/>
      <c r="B529" s="12"/>
      <c r="C529" s="12"/>
      <c r="D529" s="12"/>
      <c r="E529" s="12"/>
      <c r="F529" s="12"/>
      <c r="G529" s="9" t="s">
        <v>706</v>
      </c>
      <c r="H529" s="9" t="s">
        <v>77</v>
      </c>
      <c r="I529" s="9" t="s">
        <v>441</v>
      </c>
      <c r="J529" s="3" t="s">
        <v>1669</v>
      </c>
      <c r="K529" s="13" t="s">
        <v>707</v>
      </c>
      <c r="L529" s="14" t="s">
        <v>708</v>
      </c>
      <c r="M529" s="18">
        <f t="shared" si="19"/>
        <v>4.3240740740740802E-2</v>
      </c>
      <c r="N529">
        <f t="shared" si="20"/>
        <v>14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1330</v>
      </c>
      <c r="H530" s="9" t="s">
        <v>77</v>
      </c>
      <c r="I530" s="9" t="s">
        <v>1021</v>
      </c>
      <c r="J530" s="3" t="s">
        <v>1669</v>
      </c>
      <c r="K530" s="13" t="s">
        <v>1331</v>
      </c>
      <c r="L530" s="14" t="s">
        <v>1332</v>
      </c>
      <c r="M530" s="18">
        <f t="shared" si="19"/>
        <v>2.5428240740740793E-2</v>
      </c>
      <c r="N530">
        <f t="shared" si="20"/>
        <v>7</v>
      </c>
    </row>
    <row r="531" spans="1:14" x14ac:dyDescent="0.25">
      <c r="A531" s="11"/>
      <c r="B531" s="12"/>
      <c r="C531" s="9" t="s">
        <v>413</v>
      </c>
      <c r="D531" s="9" t="s">
        <v>414</v>
      </c>
      <c r="E531" s="9" t="s">
        <v>414</v>
      </c>
      <c r="F531" s="9" t="s">
        <v>415</v>
      </c>
      <c r="G531" s="10" t="s">
        <v>12</v>
      </c>
      <c r="H531" s="5"/>
      <c r="I531" s="5"/>
      <c r="J531" s="6"/>
      <c r="K531" s="7"/>
      <c r="L531" s="8"/>
    </row>
    <row r="532" spans="1:14" x14ac:dyDescent="0.25">
      <c r="A532" s="11"/>
      <c r="B532" s="12"/>
      <c r="C532" s="12"/>
      <c r="D532" s="12"/>
      <c r="E532" s="12"/>
      <c r="F532" s="12"/>
      <c r="G532" s="9" t="s">
        <v>709</v>
      </c>
      <c r="H532" s="9" t="s">
        <v>77</v>
      </c>
      <c r="I532" s="9" t="s">
        <v>441</v>
      </c>
      <c r="J532" s="3" t="s">
        <v>1669</v>
      </c>
      <c r="K532" s="13" t="s">
        <v>710</v>
      </c>
      <c r="L532" s="14" t="s">
        <v>711</v>
      </c>
      <c r="M532" s="18">
        <f t="shared" si="19"/>
        <v>2.6921296296296304E-2</v>
      </c>
      <c r="N532">
        <f t="shared" si="20"/>
        <v>9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416</v>
      </c>
      <c r="H533" s="9" t="s">
        <v>77</v>
      </c>
      <c r="I533" s="9" t="s">
        <v>18</v>
      </c>
      <c r="J533" s="3" t="s">
        <v>1669</v>
      </c>
      <c r="K533" s="13" t="s">
        <v>417</v>
      </c>
      <c r="L533" s="14" t="s">
        <v>418</v>
      </c>
      <c r="M533" s="18">
        <f t="shared" si="19"/>
        <v>2.3784722222222221E-2</v>
      </c>
      <c r="N533">
        <f t="shared" si="20"/>
        <v>10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1333</v>
      </c>
      <c r="H534" s="9" t="s">
        <v>77</v>
      </c>
      <c r="I534" s="9" t="s">
        <v>1021</v>
      </c>
      <c r="J534" s="3" t="s">
        <v>1669</v>
      </c>
      <c r="K534" s="13" t="s">
        <v>1334</v>
      </c>
      <c r="L534" s="14" t="s">
        <v>1335</v>
      </c>
      <c r="M534" s="18">
        <f t="shared" si="19"/>
        <v>1.7280092592592611E-2</v>
      </c>
      <c r="N534">
        <f t="shared" si="20"/>
        <v>10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1570</v>
      </c>
      <c r="H535" s="9" t="s">
        <v>77</v>
      </c>
      <c r="I535" s="9" t="s">
        <v>1370</v>
      </c>
      <c r="J535" s="3" t="s">
        <v>1669</v>
      </c>
      <c r="K535" s="13" t="s">
        <v>1571</v>
      </c>
      <c r="L535" s="14" t="s">
        <v>1572</v>
      </c>
      <c r="M535" s="18">
        <f t="shared" si="19"/>
        <v>2.1909722222222205E-2</v>
      </c>
      <c r="N535">
        <f t="shared" si="20"/>
        <v>11</v>
      </c>
    </row>
    <row r="536" spans="1:14" x14ac:dyDescent="0.25">
      <c r="A536" s="11"/>
      <c r="B536" s="12"/>
      <c r="C536" s="9" t="s">
        <v>1573</v>
      </c>
      <c r="D536" s="9" t="s">
        <v>1574</v>
      </c>
      <c r="E536" s="9" t="s">
        <v>1574</v>
      </c>
      <c r="F536" s="9" t="s">
        <v>415</v>
      </c>
      <c r="G536" s="9" t="s">
        <v>1575</v>
      </c>
      <c r="H536" s="9" t="s">
        <v>77</v>
      </c>
      <c r="I536" s="9" t="s">
        <v>1370</v>
      </c>
      <c r="J536" s="3" t="s">
        <v>1669</v>
      </c>
      <c r="K536" s="13" t="s">
        <v>1576</v>
      </c>
      <c r="L536" s="14" t="s">
        <v>1577</v>
      </c>
      <c r="M536" s="18">
        <f t="shared" si="19"/>
        <v>2.7511574074074063E-2</v>
      </c>
      <c r="N536">
        <f t="shared" si="20"/>
        <v>9</v>
      </c>
    </row>
    <row r="537" spans="1:14" x14ac:dyDescent="0.25">
      <c r="A537" s="3" t="s">
        <v>419</v>
      </c>
      <c r="B537" s="9" t="s">
        <v>420</v>
      </c>
      <c r="C537" s="10" t="s">
        <v>12</v>
      </c>
      <c r="D537" s="5"/>
      <c r="E537" s="5"/>
      <c r="F537" s="5"/>
      <c r="G537" s="5"/>
      <c r="H537" s="5"/>
      <c r="I537" s="5"/>
      <c r="J537" s="6"/>
      <c r="K537" s="7"/>
      <c r="L537" s="8"/>
    </row>
    <row r="538" spans="1:14" x14ac:dyDescent="0.25">
      <c r="A538" s="11"/>
      <c r="B538" s="12"/>
      <c r="C538" s="9" t="s">
        <v>1336</v>
      </c>
      <c r="D538" s="9" t="s">
        <v>1337</v>
      </c>
      <c r="E538" s="10" t="s">
        <v>12</v>
      </c>
      <c r="F538" s="5"/>
      <c r="G538" s="5"/>
      <c r="H538" s="5"/>
      <c r="I538" s="5"/>
      <c r="J538" s="6"/>
      <c r="K538" s="7"/>
      <c r="L538" s="8"/>
    </row>
    <row r="539" spans="1:14" x14ac:dyDescent="0.25">
      <c r="A539" s="11"/>
      <c r="B539" s="12"/>
      <c r="C539" s="12"/>
      <c r="D539" s="12"/>
      <c r="E539" s="9" t="s">
        <v>1338</v>
      </c>
      <c r="F539" s="9" t="s">
        <v>15</v>
      </c>
      <c r="G539" s="10" t="s">
        <v>12</v>
      </c>
      <c r="H539" s="5"/>
      <c r="I539" s="5"/>
      <c r="J539" s="6"/>
      <c r="K539" s="7"/>
      <c r="L539" s="8"/>
    </row>
    <row r="540" spans="1:14" x14ac:dyDescent="0.25">
      <c r="A540" s="11"/>
      <c r="B540" s="12"/>
      <c r="C540" s="12"/>
      <c r="D540" s="12"/>
      <c r="E540" s="12"/>
      <c r="F540" s="12"/>
      <c r="G540" s="9" t="s">
        <v>1339</v>
      </c>
      <c r="H540" s="9" t="s">
        <v>77</v>
      </c>
      <c r="I540" s="9" t="s">
        <v>1021</v>
      </c>
      <c r="J540" s="3" t="s">
        <v>1669</v>
      </c>
      <c r="K540" s="13" t="s">
        <v>1340</v>
      </c>
      <c r="L540" s="14" t="s">
        <v>1341</v>
      </c>
      <c r="M540" s="18">
        <f t="shared" si="19"/>
        <v>2.2905092592592546E-2</v>
      </c>
      <c r="N540">
        <f t="shared" si="20"/>
        <v>14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1342</v>
      </c>
      <c r="H541" s="9" t="s">
        <v>77</v>
      </c>
      <c r="I541" s="9" t="s">
        <v>1021</v>
      </c>
      <c r="J541" s="3" t="s">
        <v>1669</v>
      </c>
      <c r="K541" s="13" t="s">
        <v>1343</v>
      </c>
      <c r="L541" s="14" t="s">
        <v>1344</v>
      </c>
      <c r="M541" s="18">
        <f t="shared" si="19"/>
        <v>1.4745370370370381E-2</v>
      </c>
      <c r="N541">
        <f t="shared" si="20"/>
        <v>18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1345</v>
      </c>
      <c r="H542" s="9" t="s">
        <v>77</v>
      </c>
      <c r="I542" s="9" t="s">
        <v>1021</v>
      </c>
      <c r="J542" s="3" t="s">
        <v>1669</v>
      </c>
      <c r="K542" s="13" t="s">
        <v>1346</v>
      </c>
      <c r="L542" s="14" t="s">
        <v>1347</v>
      </c>
      <c r="M542" s="18">
        <f t="shared" si="19"/>
        <v>1.5243055555555607E-2</v>
      </c>
      <c r="N542">
        <f t="shared" si="20"/>
        <v>22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1620</v>
      </c>
      <c r="H543" s="9" t="s">
        <v>77</v>
      </c>
      <c r="I543" s="9" t="s">
        <v>1594</v>
      </c>
      <c r="J543" s="3" t="s">
        <v>1669</v>
      </c>
      <c r="K543" s="13" t="s">
        <v>1621</v>
      </c>
      <c r="L543" s="14" t="s">
        <v>1622</v>
      </c>
      <c r="M543" s="18">
        <f t="shared" si="19"/>
        <v>9.9305555555555536E-3</v>
      </c>
      <c r="N543">
        <f t="shared" si="20"/>
        <v>18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1623</v>
      </c>
      <c r="H544" s="9" t="s">
        <v>77</v>
      </c>
      <c r="I544" s="9" t="s">
        <v>1594</v>
      </c>
      <c r="J544" s="3" t="s">
        <v>1669</v>
      </c>
      <c r="K544" s="13" t="s">
        <v>1624</v>
      </c>
      <c r="L544" s="14" t="s">
        <v>1625</v>
      </c>
      <c r="M544" s="18">
        <f t="shared" si="19"/>
        <v>1.533564814814814E-2</v>
      </c>
      <c r="N544">
        <f t="shared" si="20"/>
        <v>9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1626</v>
      </c>
      <c r="H545" s="9" t="s">
        <v>77</v>
      </c>
      <c r="I545" s="9" t="s">
        <v>1594</v>
      </c>
      <c r="J545" s="3" t="s">
        <v>1669</v>
      </c>
      <c r="K545" s="13" t="s">
        <v>1627</v>
      </c>
      <c r="L545" s="14" t="s">
        <v>1628</v>
      </c>
      <c r="M545" s="18">
        <f t="shared" si="19"/>
        <v>1.2847222222222177E-2</v>
      </c>
      <c r="N545">
        <f t="shared" si="20"/>
        <v>11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1663</v>
      </c>
      <c r="H546" s="9" t="s">
        <v>77</v>
      </c>
      <c r="I546" s="9" t="s">
        <v>1642</v>
      </c>
      <c r="J546" s="3" t="s">
        <v>1669</v>
      </c>
      <c r="K546" s="13" t="s">
        <v>385</v>
      </c>
      <c r="L546" s="14" t="s">
        <v>1664</v>
      </c>
      <c r="M546" s="18">
        <f t="shared" si="19"/>
        <v>1.41087962962963E-2</v>
      </c>
      <c r="N546">
        <f t="shared" si="20"/>
        <v>7</v>
      </c>
    </row>
    <row r="547" spans="1:14" x14ac:dyDescent="0.25">
      <c r="A547" s="11"/>
      <c r="B547" s="12"/>
      <c r="C547" s="12"/>
      <c r="D547" s="12"/>
      <c r="E547" s="9" t="s">
        <v>1665</v>
      </c>
      <c r="F547" s="9" t="s">
        <v>15</v>
      </c>
      <c r="G547" s="9" t="s">
        <v>1666</v>
      </c>
      <c r="H547" s="9" t="s">
        <v>77</v>
      </c>
      <c r="I547" s="9" t="s">
        <v>1642</v>
      </c>
      <c r="J547" s="3" t="s">
        <v>1669</v>
      </c>
      <c r="K547" s="13" t="s">
        <v>1667</v>
      </c>
      <c r="L547" s="14" t="s">
        <v>771</v>
      </c>
      <c r="M547" s="18">
        <f t="shared" si="19"/>
        <v>2.229166666666671E-2</v>
      </c>
      <c r="N547">
        <f t="shared" si="20"/>
        <v>7</v>
      </c>
    </row>
    <row r="548" spans="1:14" x14ac:dyDescent="0.25">
      <c r="A548" s="11"/>
      <c r="B548" s="12"/>
      <c r="C548" s="12"/>
      <c r="D548" s="12"/>
      <c r="E548" s="9" t="s">
        <v>1348</v>
      </c>
      <c r="F548" s="9" t="s">
        <v>15</v>
      </c>
      <c r="G548" s="10" t="s">
        <v>12</v>
      </c>
      <c r="H548" s="5"/>
      <c r="I548" s="5"/>
      <c r="J548" s="6"/>
      <c r="K548" s="7"/>
      <c r="L548" s="8"/>
    </row>
    <row r="549" spans="1:14" x14ac:dyDescent="0.25">
      <c r="A549" s="11"/>
      <c r="B549" s="12"/>
      <c r="C549" s="12"/>
      <c r="D549" s="12"/>
      <c r="E549" s="12"/>
      <c r="F549" s="12"/>
      <c r="G549" s="9" t="s">
        <v>1349</v>
      </c>
      <c r="H549" s="9" t="s">
        <v>77</v>
      </c>
      <c r="I549" s="9" t="s">
        <v>1021</v>
      </c>
      <c r="J549" s="3" t="s">
        <v>1669</v>
      </c>
      <c r="K549" s="13" t="s">
        <v>1350</v>
      </c>
      <c r="L549" s="14" t="s">
        <v>1351</v>
      </c>
      <c r="M549" s="18">
        <f t="shared" si="19"/>
        <v>2.6099537037036935E-2</v>
      </c>
      <c r="N549">
        <f t="shared" si="20"/>
        <v>14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1352</v>
      </c>
      <c r="H550" s="9" t="s">
        <v>77</v>
      </c>
      <c r="I550" s="9" t="s">
        <v>1021</v>
      </c>
      <c r="J550" s="3" t="s">
        <v>1669</v>
      </c>
      <c r="K550" s="13" t="s">
        <v>1353</v>
      </c>
      <c r="L550" s="14" t="s">
        <v>1354</v>
      </c>
      <c r="M550" s="18">
        <f t="shared" si="19"/>
        <v>2.5567129629629592E-2</v>
      </c>
      <c r="N550">
        <f t="shared" si="20"/>
        <v>14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1629</v>
      </c>
      <c r="H551" s="9" t="s">
        <v>77</v>
      </c>
      <c r="I551" s="9" t="s">
        <v>1594</v>
      </c>
      <c r="J551" s="3" t="s">
        <v>1669</v>
      </c>
      <c r="K551" s="13" t="s">
        <v>1630</v>
      </c>
      <c r="L551" s="14" t="s">
        <v>1631</v>
      </c>
      <c r="M551" s="18">
        <f t="shared" si="19"/>
        <v>3.4837962962962488E-3</v>
      </c>
      <c r="N551">
        <f t="shared" si="20"/>
        <v>18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1578</v>
      </c>
      <c r="H552" s="9" t="s">
        <v>77</v>
      </c>
      <c r="I552" s="9" t="s">
        <v>1370</v>
      </c>
      <c r="J552" s="3" t="s">
        <v>1669</v>
      </c>
      <c r="K552" s="13" t="s">
        <v>1579</v>
      </c>
      <c r="L552" s="14" t="s">
        <v>1580</v>
      </c>
      <c r="M552" s="18">
        <f t="shared" si="19"/>
        <v>2.163194444444444E-2</v>
      </c>
      <c r="N552">
        <f t="shared" si="20"/>
        <v>10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1581</v>
      </c>
      <c r="H553" s="9" t="s">
        <v>77</v>
      </c>
      <c r="I553" s="9" t="s">
        <v>1370</v>
      </c>
      <c r="J553" s="3" t="s">
        <v>1669</v>
      </c>
      <c r="K553" s="13" t="s">
        <v>1582</v>
      </c>
      <c r="L553" s="14" t="s">
        <v>1583</v>
      </c>
      <c r="M553" s="18">
        <f t="shared" si="19"/>
        <v>3.60300925925926E-2</v>
      </c>
      <c r="N553">
        <f t="shared" si="20"/>
        <v>15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1632</v>
      </c>
      <c r="H554" s="9" t="s">
        <v>77</v>
      </c>
      <c r="I554" s="9" t="s">
        <v>1594</v>
      </c>
      <c r="J554" s="3" t="s">
        <v>1669</v>
      </c>
      <c r="K554" s="13" t="s">
        <v>1633</v>
      </c>
      <c r="L554" s="14" t="s">
        <v>1634</v>
      </c>
      <c r="M554" s="18">
        <f t="shared" si="19"/>
        <v>1.3842592592592629E-2</v>
      </c>
      <c r="N554">
        <f t="shared" si="20"/>
        <v>8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1635</v>
      </c>
      <c r="H555" s="9" t="s">
        <v>77</v>
      </c>
      <c r="I555" s="9" t="s">
        <v>1594</v>
      </c>
      <c r="J555" s="3" t="s">
        <v>1669</v>
      </c>
      <c r="K555" s="13" t="s">
        <v>1636</v>
      </c>
      <c r="L555" s="14" t="s">
        <v>1637</v>
      </c>
      <c r="M555" s="18">
        <f t="shared" si="19"/>
        <v>2.0335648148148144E-2</v>
      </c>
      <c r="N555">
        <f t="shared" si="20"/>
        <v>11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1638</v>
      </c>
      <c r="H556" s="9" t="s">
        <v>77</v>
      </c>
      <c r="I556" s="9" t="s">
        <v>1594</v>
      </c>
      <c r="J556" s="3" t="s">
        <v>1669</v>
      </c>
      <c r="K556" s="13" t="s">
        <v>1639</v>
      </c>
      <c r="L556" s="14" t="s">
        <v>1640</v>
      </c>
      <c r="M556" s="18">
        <f t="shared" si="19"/>
        <v>2.8298611111111094E-2</v>
      </c>
      <c r="N556">
        <f t="shared" si="20"/>
        <v>22</v>
      </c>
    </row>
    <row r="557" spans="1:14" x14ac:dyDescent="0.25">
      <c r="A557" s="11"/>
      <c r="B557" s="12"/>
      <c r="C557" s="9" t="s">
        <v>421</v>
      </c>
      <c r="D557" s="9" t="s">
        <v>422</v>
      </c>
      <c r="E557" s="9" t="s">
        <v>422</v>
      </c>
      <c r="F557" s="9" t="s">
        <v>15</v>
      </c>
      <c r="G557" s="10" t="s">
        <v>12</v>
      </c>
      <c r="H557" s="5"/>
      <c r="I557" s="5"/>
      <c r="J557" s="6"/>
      <c r="K557" s="7"/>
      <c r="L557" s="8"/>
    </row>
    <row r="558" spans="1:14" x14ac:dyDescent="0.25">
      <c r="A558" s="11"/>
      <c r="B558" s="12"/>
      <c r="C558" s="12"/>
      <c r="D558" s="12"/>
      <c r="E558" s="12"/>
      <c r="F558" s="12"/>
      <c r="G558" s="9" t="s">
        <v>423</v>
      </c>
      <c r="H558" s="9" t="s">
        <v>77</v>
      </c>
      <c r="I558" s="9" t="s">
        <v>18</v>
      </c>
      <c r="J558" s="3" t="s">
        <v>1669</v>
      </c>
      <c r="K558" s="13" t="s">
        <v>424</v>
      </c>
      <c r="L558" s="14" t="s">
        <v>425</v>
      </c>
      <c r="M558" s="18">
        <f t="shared" si="19"/>
        <v>2.7662037037037013E-2</v>
      </c>
      <c r="N558">
        <f t="shared" si="20"/>
        <v>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426</v>
      </c>
      <c r="H559" s="9" t="s">
        <v>77</v>
      </c>
      <c r="I559" s="9" t="s">
        <v>18</v>
      </c>
      <c r="J559" s="3" t="s">
        <v>1669</v>
      </c>
      <c r="K559" s="13" t="s">
        <v>427</v>
      </c>
      <c r="L559" s="14" t="s">
        <v>428</v>
      </c>
      <c r="M559" s="18">
        <f t="shared" si="19"/>
        <v>5.5451388888888842E-2</v>
      </c>
      <c r="N559">
        <f t="shared" si="20"/>
        <v>9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429</v>
      </c>
      <c r="H560" s="9" t="s">
        <v>77</v>
      </c>
      <c r="I560" s="9" t="s">
        <v>18</v>
      </c>
      <c r="J560" s="3" t="s">
        <v>1669</v>
      </c>
      <c r="K560" s="13" t="s">
        <v>430</v>
      </c>
      <c r="L560" s="14" t="s">
        <v>431</v>
      </c>
      <c r="M560" s="18">
        <f t="shared" si="19"/>
        <v>1.6678240740740868E-2</v>
      </c>
      <c r="N560">
        <f t="shared" si="20"/>
        <v>14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1017</v>
      </c>
      <c r="H561" s="9" t="s">
        <v>77</v>
      </c>
      <c r="I561" s="9" t="s">
        <v>731</v>
      </c>
      <c r="J561" s="3" t="s">
        <v>1669</v>
      </c>
      <c r="K561" s="13" t="s">
        <v>1018</v>
      </c>
      <c r="L561" s="14" t="s">
        <v>1019</v>
      </c>
      <c r="M561" s="18">
        <f t="shared" si="19"/>
        <v>1.3553240740740741E-2</v>
      </c>
      <c r="N561">
        <f t="shared" si="20"/>
        <v>4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1355</v>
      </c>
      <c r="H562" s="9" t="s">
        <v>77</v>
      </c>
      <c r="I562" s="9" t="s">
        <v>1021</v>
      </c>
      <c r="J562" s="3" t="s">
        <v>1669</v>
      </c>
      <c r="K562" s="13" t="s">
        <v>1356</v>
      </c>
      <c r="L562" s="14" t="s">
        <v>1357</v>
      </c>
      <c r="M562" s="18">
        <f t="shared" si="19"/>
        <v>1.3344907407407403E-2</v>
      </c>
      <c r="N562">
        <f t="shared" si="20"/>
        <v>4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1584</v>
      </c>
      <c r="H563" s="9" t="s">
        <v>77</v>
      </c>
      <c r="I563" s="9" t="s">
        <v>1370</v>
      </c>
      <c r="J563" s="3" t="s">
        <v>1669</v>
      </c>
      <c r="K563" s="13" t="s">
        <v>1585</v>
      </c>
      <c r="L563" s="14" t="s">
        <v>1586</v>
      </c>
      <c r="M563" s="18">
        <f t="shared" si="19"/>
        <v>1.6192129629629626E-2</v>
      </c>
      <c r="N563">
        <f t="shared" si="20"/>
        <v>4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1587</v>
      </c>
      <c r="H564" s="9" t="s">
        <v>77</v>
      </c>
      <c r="I564" s="9" t="s">
        <v>1370</v>
      </c>
      <c r="J564" s="3" t="s">
        <v>1669</v>
      </c>
      <c r="K564" s="13" t="s">
        <v>1588</v>
      </c>
      <c r="L564" s="14" t="s">
        <v>1589</v>
      </c>
      <c r="M564" s="18">
        <f t="shared" si="19"/>
        <v>2.2361111111111109E-2</v>
      </c>
      <c r="N564">
        <f t="shared" si="20"/>
        <v>10</v>
      </c>
    </row>
    <row r="565" spans="1:14" x14ac:dyDescent="0.25">
      <c r="A565" s="11"/>
      <c r="B565" s="12"/>
      <c r="C565" s="9" t="s">
        <v>712</v>
      </c>
      <c r="D565" s="9" t="s">
        <v>713</v>
      </c>
      <c r="E565" s="9" t="s">
        <v>714</v>
      </c>
      <c r="F565" s="9" t="s">
        <v>15</v>
      </c>
      <c r="G565" s="9" t="s">
        <v>715</v>
      </c>
      <c r="H565" s="9" t="s">
        <v>77</v>
      </c>
      <c r="I565" s="9" t="s">
        <v>441</v>
      </c>
      <c r="J565" s="3" t="s">
        <v>1669</v>
      </c>
      <c r="K565" s="13" t="s">
        <v>716</v>
      </c>
      <c r="L565" s="14" t="s">
        <v>717</v>
      </c>
      <c r="M565" s="18">
        <f t="shared" si="19"/>
        <v>1.518518518518519E-2</v>
      </c>
      <c r="N565">
        <f t="shared" si="20"/>
        <v>7</v>
      </c>
    </row>
    <row r="566" spans="1:14" x14ac:dyDescent="0.25">
      <c r="A566" s="11"/>
      <c r="B566" s="12"/>
      <c r="C566" s="9" t="s">
        <v>718</v>
      </c>
      <c r="D566" s="9" t="s">
        <v>719</v>
      </c>
      <c r="E566" s="9" t="s">
        <v>720</v>
      </c>
      <c r="F566" s="9" t="s">
        <v>15</v>
      </c>
      <c r="G566" s="10" t="s">
        <v>12</v>
      </c>
      <c r="H566" s="5"/>
      <c r="I566" s="5"/>
      <c r="J566" s="6"/>
      <c r="K566" s="7"/>
      <c r="L566" s="8"/>
    </row>
    <row r="567" spans="1:14" x14ac:dyDescent="0.25">
      <c r="A567" s="11"/>
      <c r="B567" s="12"/>
      <c r="C567" s="12"/>
      <c r="D567" s="12"/>
      <c r="E567" s="12"/>
      <c r="F567" s="12"/>
      <c r="G567" s="9" t="s">
        <v>721</v>
      </c>
      <c r="H567" s="9" t="s">
        <v>77</v>
      </c>
      <c r="I567" s="9" t="s">
        <v>441</v>
      </c>
      <c r="J567" s="3" t="s">
        <v>1669</v>
      </c>
      <c r="K567" s="13" t="s">
        <v>722</v>
      </c>
      <c r="L567" s="14" t="s">
        <v>723</v>
      </c>
      <c r="M567" s="18">
        <f t="shared" si="19"/>
        <v>1.815972222222223E-2</v>
      </c>
      <c r="N567">
        <f t="shared" si="20"/>
        <v>11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724</v>
      </c>
      <c r="H568" s="9" t="s">
        <v>77</v>
      </c>
      <c r="I568" s="9" t="s">
        <v>441</v>
      </c>
      <c r="J568" s="3" t="s">
        <v>1669</v>
      </c>
      <c r="K568" s="13" t="s">
        <v>725</v>
      </c>
      <c r="L568" s="14" t="s">
        <v>726</v>
      </c>
      <c r="M568" s="18">
        <f t="shared" si="19"/>
        <v>1.5543981481481506E-2</v>
      </c>
      <c r="N568">
        <f t="shared" si="20"/>
        <v>16</v>
      </c>
    </row>
    <row r="569" spans="1:14" x14ac:dyDescent="0.25">
      <c r="A569" s="3" t="s">
        <v>432</v>
      </c>
      <c r="B569" s="9" t="s">
        <v>433</v>
      </c>
      <c r="C569" s="10" t="s">
        <v>12</v>
      </c>
      <c r="D569" s="5"/>
      <c r="E569" s="5"/>
      <c r="F569" s="5"/>
      <c r="G569" s="5"/>
      <c r="H569" s="5"/>
      <c r="I569" s="5"/>
      <c r="J569" s="6"/>
      <c r="K569" s="7"/>
      <c r="L569" s="8"/>
    </row>
    <row r="570" spans="1:14" x14ac:dyDescent="0.25">
      <c r="A570" s="11"/>
      <c r="B570" s="12"/>
      <c r="C570" s="9" t="s">
        <v>1336</v>
      </c>
      <c r="D570" s="9" t="s">
        <v>1337</v>
      </c>
      <c r="E570" s="9" t="s">
        <v>1348</v>
      </c>
      <c r="F570" s="9" t="s">
        <v>15</v>
      </c>
      <c r="G570" s="9" t="s">
        <v>1590</v>
      </c>
      <c r="H570" s="9" t="s">
        <v>17</v>
      </c>
      <c r="I570" s="9" t="s">
        <v>1370</v>
      </c>
      <c r="J570" s="3" t="s">
        <v>1669</v>
      </c>
      <c r="K570" s="13" t="s">
        <v>1591</v>
      </c>
      <c r="L570" s="14" t="s">
        <v>1592</v>
      </c>
      <c r="M570" s="18">
        <f t="shared" si="19"/>
        <v>3.5034722222222259E-2</v>
      </c>
      <c r="N570">
        <f t="shared" si="20"/>
        <v>15</v>
      </c>
    </row>
    <row r="571" spans="1:14" x14ac:dyDescent="0.25">
      <c r="A571" s="11"/>
      <c r="B571" s="12"/>
      <c r="C571" s="9" t="s">
        <v>421</v>
      </c>
      <c r="D571" s="9" t="s">
        <v>422</v>
      </c>
      <c r="E571" s="9" t="s">
        <v>422</v>
      </c>
      <c r="F571" s="9" t="s">
        <v>15</v>
      </c>
      <c r="G571" s="9" t="s">
        <v>727</v>
      </c>
      <c r="H571" s="9" t="s">
        <v>17</v>
      </c>
      <c r="I571" s="9" t="s">
        <v>441</v>
      </c>
      <c r="J571" s="3" t="s">
        <v>1669</v>
      </c>
      <c r="K571" s="13" t="s">
        <v>728</v>
      </c>
      <c r="L571" s="14" t="s">
        <v>729</v>
      </c>
      <c r="M571" s="18">
        <f t="shared" si="19"/>
        <v>1.7233796296296289E-2</v>
      </c>
      <c r="N571">
        <f t="shared" si="20"/>
        <v>4</v>
      </c>
    </row>
    <row r="572" spans="1:14" x14ac:dyDescent="0.25">
      <c r="A572" s="11"/>
      <c r="B572" s="11"/>
      <c r="C572" s="3" t="s">
        <v>434</v>
      </c>
      <c r="D572" s="3" t="s">
        <v>435</v>
      </c>
      <c r="E572" s="3" t="s">
        <v>436</v>
      </c>
      <c r="F572" s="3" t="s">
        <v>15</v>
      </c>
      <c r="G572" s="3" t="s">
        <v>437</v>
      </c>
      <c r="H572" s="3" t="s">
        <v>17</v>
      </c>
      <c r="I572" s="3" t="s">
        <v>18</v>
      </c>
      <c r="J572" s="3" t="s">
        <v>1669</v>
      </c>
      <c r="K572" s="15" t="s">
        <v>438</v>
      </c>
      <c r="L572" s="16" t="s">
        <v>439</v>
      </c>
      <c r="M572" s="18">
        <f t="shared" si="19"/>
        <v>2.1273148148148069E-2</v>
      </c>
      <c r="N572">
        <f t="shared" si="20"/>
        <v>14</v>
      </c>
    </row>
    <row r="573" spans="1:14" x14ac:dyDescent="0.25">
      <c r="A573" s="11"/>
      <c r="B573" s="12"/>
      <c r="C573" s="9" t="s">
        <v>1336</v>
      </c>
      <c r="D573" s="9" t="s">
        <v>1337</v>
      </c>
      <c r="E573" s="9" t="s">
        <v>1348</v>
      </c>
      <c r="F573" s="9" t="s">
        <v>15</v>
      </c>
      <c r="G573" s="9" t="s">
        <v>1590</v>
      </c>
      <c r="H573" s="9" t="s">
        <v>17</v>
      </c>
      <c r="I573" s="9" t="s">
        <v>1370</v>
      </c>
      <c r="J573" s="3" t="s">
        <v>1669</v>
      </c>
      <c r="K573" s="13" t="s">
        <v>1591</v>
      </c>
      <c r="L573" s="14" t="s">
        <v>1592</v>
      </c>
      <c r="M573" s="18">
        <f t="shared" si="19"/>
        <v>3.5034722222222259E-2</v>
      </c>
      <c r="N573">
        <f t="shared" si="20"/>
        <v>15</v>
      </c>
    </row>
    <row r="574" spans="1:14" x14ac:dyDescent="0.25">
      <c r="A574" s="11"/>
      <c r="B574" s="12"/>
      <c r="C574" s="9" t="s">
        <v>421</v>
      </c>
      <c r="D574" s="9" t="s">
        <v>422</v>
      </c>
      <c r="E574" s="9" t="s">
        <v>422</v>
      </c>
      <c r="F574" s="9" t="s">
        <v>15</v>
      </c>
      <c r="G574" s="9" t="s">
        <v>727</v>
      </c>
      <c r="H574" s="9" t="s">
        <v>17</v>
      </c>
      <c r="I574" s="9" t="s">
        <v>441</v>
      </c>
      <c r="J574" s="3" t="s">
        <v>1669</v>
      </c>
      <c r="K574" s="13" t="s">
        <v>728</v>
      </c>
      <c r="L574" s="14" t="s">
        <v>729</v>
      </c>
      <c r="M574" s="18">
        <f t="shared" si="19"/>
        <v>1.7233796296296289E-2</v>
      </c>
      <c r="N574">
        <f t="shared" si="20"/>
        <v>4</v>
      </c>
    </row>
    <row r="575" spans="1:14" x14ac:dyDescent="0.25">
      <c r="A575" s="11"/>
      <c r="B575" s="11"/>
      <c r="C575" s="3" t="s">
        <v>434</v>
      </c>
      <c r="D575" s="3" t="s">
        <v>435</v>
      </c>
      <c r="E575" s="3" t="s">
        <v>436</v>
      </c>
      <c r="F575" s="3" t="s">
        <v>15</v>
      </c>
      <c r="G575" s="3" t="s">
        <v>437</v>
      </c>
      <c r="H575" s="3" t="s">
        <v>17</v>
      </c>
      <c r="I575" s="3" t="s">
        <v>18</v>
      </c>
      <c r="J575" s="3" t="s">
        <v>1669</v>
      </c>
      <c r="K575" s="15" t="s">
        <v>438</v>
      </c>
      <c r="L575" s="16" t="s">
        <v>439</v>
      </c>
      <c r="M575" s="18">
        <f t="shared" si="19"/>
        <v>2.1273148148148069E-2</v>
      </c>
      <c r="N575">
        <f t="shared" si="20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May 9th, 2022</vt:lpstr>
      <vt:lpstr>Tue, May 10th, 2022</vt:lpstr>
      <vt:lpstr>Wed, May 11th, 2022</vt:lpstr>
      <vt:lpstr>Thu, May 12th, 2022</vt:lpstr>
      <vt:lpstr>Fri, May 13th, 2022</vt:lpstr>
      <vt:lpstr>Sat, May 14th, 2022</vt:lpstr>
      <vt:lpstr>Sun, May 15th, 2022</vt:lpstr>
      <vt:lpstr>Week 19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2022-05-13T13:22:23Z</dcterms:created>
  <dcterms:modified xsi:type="dcterms:W3CDTF">2022-05-16T19:37:56Z</dcterms:modified>
</cp:coreProperties>
</file>