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s Trucks/"/>
    </mc:Choice>
  </mc:AlternateContent>
  <bookViews>
    <workbookView xWindow="0" yWindow="1800" windowWidth="28800" windowHeight="11685" activeTab="4"/>
  </bookViews>
  <sheets>
    <sheet name="6-6" sheetId="6" r:id="rId1"/>
    <sheet name="6-7" sheetId="7" r:id="rId2"/>
    <sheet name="6-8" sheetId="8" r:id="rId3"/>
    <sheet name="6-9" sheetId="9" r:id="rId4"/>
    <sheet name="6-10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0" l="1"/>
  <c r="T3" i="10" s="1"/>
  <c r="S7" i="10"/>
  <c r="S8" i="10"/>
  <c r="S9" i="10"/>
  <c r="T24" i="10" s="1"/>
  <c r="S10" i="10"/>
  <c r="T19" i="10" s="1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R5" i="10" s="1"/>
  <c r="Q3" i="10"/>
  <c r="Q2" i="10"/>
  <c r="R8" i="10" s="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2" i="10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" i="9"/>
  <c r="S7" i="9"/>
  <c r="S8" i="9"/>
  <c r="S9" i="9"/>
  <c r="S10" i="9"/>
  <c r="S11" i="9"/>
  <c r="S12" i="9"/>
  <c r="S13" i="9"/>
  <c r="S14" i="9"/>
  <c r="S15" i="9"/>
  <c r="S17" i="9"/>
  <c r="S18" i="9"/>
  <c r="S19" i="9"/>
  <c r="S20" i="9"/>
  <c r="S22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R4" i="9" s="1"/>
  <c r="Q4" i="9"/>
  <c r="Q3" i="9"/>
  <c r="Q2" i="9"/>
  <c r="R6" i="9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2" i="9"/>
  <c r="S7" i="8"/>
  <c r="T3" i="8" s="1"/>
  <c r="S8" i="8"/>
  <c r="S9" i="8"/>
  <c r="S10" i="8"/>
  <c r="S11" i="8"/>
  <c r="T25" i="8" s="1"/>
  <c r="S12" i="8"/>
  <c r="T8" i="8" s="1"/>
  <c r="S13" i="8"/>
  <c r="S14" i="8"/>
  <c r="S15" i="8"/>
  <c r="S16" i="8"/>
  <c r="S17" i="8"/>
  <c r="S18" i="8"/>
  <c r="S19" i="8"/>
  <c r="S20" i="8"/>
  <c r="S21" i="8"/>
  <c r="S23" i="8"/>
  <c r="S24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R3" i="8" s="1"/>
  <c r="Q6" i="8"/>
  <c r="Q5" i="8"/>
  <c r="Q4" i="8"/>
  <c r="Q3" i="8"/>
  <c r="Q2" i="8"/>
  <c r="R4" i="8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2" i="8"/>
  <c r="S7" i="7"/>
  <c r="T8" i="7" s="1"/>
  <c r="S8" i="7"/>
  <c r="T4" i="7" s="1"/>
  <c r="S9" i="7"/>
  <c r="T5" i="7" s="1"/>
  <c r="S10" i="7"/>
  <c r="T6" i="7" s="1"/>
  <c r="S11" i="7"/>
  <c r="T7" i="7" s="1"/>
  <c r="S12" i="7"/>
  <c r="S13" i="7"/>
  <c r="S14" i="7"/>
  <c r="S15" i="7"/>
  <c r="S16" i="7"/>
  <c r="S17" i="7"/>
  <c r="S18" i="7"/>
  <c r="S19" i="7"/>
  <c r="S20" i="7"/>
  <c r="S21" i="7"/>
  <c r="S22" i="7"/>
  <c r="S24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Q3" i="7"/>
  <c r="Q2" i="7"/>
  <c r="R8" i="7" s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2" i="7"/>
  <c r="S4" i="6"/>
  <c r="S7" i="6"/>
  <c r="S8" i="6"/>
  <c r="S9" i="6"/>
  <c r="S10" i="6"/>
  <c r="S11" i="6"/>
  <c r="T2" i="6" s="1"/>
  <c r="S12" i="6"/>
  <c r="S13" i="6"/>
  <c r="S14" i="6"/>
  <c r="S15" i="6"/>
  <c r="S16" i="6"/>
  <c r="S17" i="6"/>
  <c r="S18" i="6"/>
  <c r="S19" i="6"/>
  <c r="S20" i="6"/>
  <c r="S22" i="6"/>
  <c r="S23" i="6"/>
  <c r="S24" i="6"/>
  <c r="S25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R6" i="6" s="1"/>
  <c r="Q2" i="6"/>
  <c r="R8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2" i="6"/>
  <c r="R24" i="10" l="1"/>
  <c r="R18" i="10"/>
  <c r="R12" i="10"/>
  <c r="R6" i="10"/>
  <c r="T25" i="10"/>
  <c r="T12" i="10"/>
  <c r="R25" i="10"/>
  <c r="R19" i="10"/>
  <c r="R13" i="10"/>
  <c r="R7" i="10"/>
  <c r="T2" i="10"/>
  <c r="T20" i="10"/>
  <c r="T14" i="10"/>
  <c r="T8" i="10"/>
  <c r="T7" i="10"/>
  <c r="R23" i="10"/>
  <c r="R17" i="10"/>
  <c r="R11" i="10"/>
  <c r="T6" i="10"/>
  <c r="R22" i="10"/>
  <c r="R16" i="10"/>
  <c r="R10" i="10"/>
  <c r="R4" i="10"/>
  <c r="T23" i="10"/>
  <c r="T17" i="10"/>
  <c r="T11" i="10"/>
  <c r="T5" i="10"/>
  <c r="T13" i="10"/>
  <c r="T18" i="10"/>
  <c r="R21" i="10"/>
  <c r="R15" i="10"/>
  <c r="R9" i="10"/>
  <c r="R3" i="10"/>
  <c r="T22" i="10"/>
  <c r="T16" i="10"/>
  <c r="T10" i="10"/>
  <c r="T4" i="10"/>
  <c r="R2" i="10"/>
  <c r="R20" i="10"/>
  <c r="R14" i="10"/>
  <c r="T21" i="10"/>
  <c r="T15" i="10"/>
  <c r="T9" i="10"/>
  <c r="R23" i="9"/>
  <c r="R17" i="9"/>
  <c r="R11" i="9"/>
  <c r="R5" i="9"/>
  <c r="R21" i="9"/>
  <c r="R15" i="9"/>
  <c r="R9" i="9"/>
  <c r="R3" i="9"/>
  <c r="R2" i="9"/>
  <c r="R20" i="9"/>
  <c r="R14" i="9"/>
  <c r="R8" i="9"/>
  <c r="R22" i="9"/>
  <c r="R16" i="9"/>
  <c r="R10" i="9"/>
  <c r="R25" i="9"/>
  <c r="R19" i="9"/>
  <c r="R13" i="9"/>
  <c r="R7" i="9"/>
  <c r="R24" i="9"/>
  <c r="R18" i="9"/>
  <c r="R12" i="9"/>
  <c r="T7" i="8"/>
  <c r="R25" i="8"/>
  <c r="R19" i="8"/>
  <c r="R13" i="8"/>
  <c r="R7" i="8"/>
  <c r="T24" i="8"/>
  <c r="T18" i="8"/>
  <c r="T12" i="8"/>
  <c r="T6" i="8"/>
  <c r="T13" i="8"/>
  <c r="R24" i="8"/>
  <c r="R18" i="8"/>
  <c r="R12" i="8"/>
  <c r="R6" i="8"/>
  <c r="T23" i="8"/>
  <c r="T17" i="8"/>
  <c r="T11" i="8"/>
  <c r="T5" i="8"/>
  <c r="R15" i="8"/>
  <c r="T14" i="8"/>
  <c r="T19" i="8"/>
  <c r="R23" i="8"/>
  <c r="R17" i="8"/>
  <c r="R11" i="8"/>
  <c r="R5" i="8"/>
  <c r="T22" i="8"/>
  <c r="T16" i="8"/>
  <c r="T10" i="8"/>
  <c r="T4" i="8"/>
  <c r="R21" i="8"/>
  <c r="R9" i="8"/>
  <c r="T2" i="8"/>
  <c r="T20" i="8"/>
  <c r="R2" i="8"/>
  <c r="R20" i="8"/>
  <c r="R14" i="8"/>
  <c r="R8" i="8"/>
  <c r="R22" i="8"/>
  <c r="R16" i="8"/>
  <c r="R10" i="8"/>
  <c r="T21" i="8"/>
  <c r="T15" i="8"/>
  <c r="T9" i="8"/>
  <c r="R2" i="7"/>
  <c r="R14" i="7"/>
  <c r="R25" i="7"/>
  <c r="R19" i="7"/>
  <c r="R13" i="7"/>
  <c r="R7" i="7"/>
  <c r="T24" i="7"/>
  <c r="T18" i="7"/>
  <c r="T12" i="7"/>
  <c r="R24" i="7"/>
  <c r="R18" i="7"/>
  <c r="R12" i="7"/>
  <c r="R6" i="7"/>
  <c r="T23" i="7"/>
  <c r="T17" i="7"/>
  <c r="T11" i="7"/>
  <c r="R23" i="7"/>
  <c r="R17" i="7"/>
  <c r="R11" i="7"/>
  <c r="R5" i="7"/>
  <c r="T22" i="7"/>
  <c r="T16" i="7"/>
  <c r="T10" i="7"/>
  <c r="R22" i="7"/>
  <c r="R16" i="7"/>
  <c r="R10" i="7"/>
  <c r="R4" i="7"/>
  <c r="T21" i="7"/>
  <c r="T15" i="7"/>
  <c r="T9" i="7"/>
  <c r="T3" i="7"/>
  <c r="R21" i="7"/>
  <c r="R15" i="7"/>
  <c r="R9" i="7"/>
  <c r="R3" i="7"/>
  <c r="T2" i="7"/>
  <c r="T20" i="7"/>
  <c r="T14" i="7"/>
  <c r="R20" i="7"/>
  <c r="T25" i="7"/>
  <c r="T19" i="7"/>
  <c r="T13" i="7"/>
  <c r="T19" i="6"/>
  <c r="R23" i="6"/>
  <c r="R17" i="6"/>
  <c r="R11" i="6"/>
  <c r="R5" i="6"/>
  <c r="R25" i="6"/>
  <c r="R19" i="6"/>
  <c r="R13" i="6"/>
  <c r="R7" i="6"/>
  <c r="R22" i="6"/>
  <c r="R16" i="6"/>
  <c r="R10" i="6"/>
  <c r="R4" i="6"/>
  <c r="R21" i="6"/>
  <c r="R15" i="6"/>
  <c r="R9" i="6"/>
  <c r="R3" i="6"/>
  <c r="R24" i="6"/>
  <c r="R18" i="6"/>
  <c r="R12" i="6"/>
  <c r="R2" i="6"/>
  <c r="R20" i="6"/>
  <c r="R14" i="6"/>
  <c r="T3" i="6"/>
  <c r="T8" i="6"/>
  <c r="T7" i="6"/>
  <c r="T24" i="6"/>
  <c r="T18" i="6"/>
  <c r="T12" i="6"/>
  <c r="T6" i="6"/>
  <c r="T20" i="6"/>
  <c r="T25" i="6"/>
  <c r="T13" i="6"/>
  <c r="T23" i="6"/>
  <c r="T17" i="6"/>
  <c r="T11" i="6"/>
  <c r="T5" i="6"/>
  <c r="T14" i="6"/>
  <c r="T22" i="6"/>
  <c r="T16" i="6"/>
  <c r="T10" i="6"/>
  <c r="T4" i="6"/>
  <c r="T21" i="6"/>
  <c r="T15" i="6"/>
  <c r="T9" i="6"/>
</calcChain>
</file>

<file path=xl/sharedStrings.xml><?xml version="1.0" encoding="utf-8"?>
<sst xmlns="http://schemas.openxmlformats.org/spreadsheetml/2006/main" count="780" uniqueCount="392">
  <si>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</si>
  <si>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</si>
  <si>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</si>
  <si>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</si>
  <si>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</si>
  <si>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</si>
  <si>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</si>
  <si>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</si>
  <si>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</si>
  <si>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</si>
  <si>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</si>
  <si>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6/6</t>
  </si>
  <si>
    <t>PU</t>
  </si>
  <si>
    <t>AM18421</t>
  </si>
  <si>
    <t>DOUBLE J</t>
  </si>
  <si>
    <t>P277153</t>
  </si>
  <si>
    <t>USA</t>
  </si>
  <si>
    <t>NYB</t>
  </si>
  <si>
    <t>SP259NNN</t>
  </si>
  <si>
    <t>AT</t>
  </si>
  <si>
    <t>AD198801</t>
  </si>
  <si>
    <t>FALLAS</t>
  </si>
  <si>
    <t>CJ94808</t>
  </si>
  <si>
    <t>TARHEEL</t>
  </si>
  <si>
    <t>PRIDE &amp; JOY</t>
  </si>
  <si>
    <t>TRINITY</t>
  </si>
  <si>
    <t>P814018</t>
  </si>
  <si>
    <t>WIDE AWAKE</t>
  </si>
  <si>
    <t>E623925</t>
  </si>
  <si>
    <t>GTM</t>
  </si>
  <si>
    <t>E343373</t>
  </si>
  <si>
    <t>GALLIMORE</t>
  </si>
  <si>
    <t>AM49013</t>
  </si>
  <si>
    <t>DATS TRANSIT</t>
  </si>
  <si>
    <t>WEST</t>
  </si>
  <si>
    <t>CONTAINER</t>
  </si>
  <si>
    <t>TCKU3398922</t>
  </si>
  <si>
    <t>S &amp; J</t>
  </si>
  <si>
    <t>SP806BPP</t>
  </si>
  <si>
    <t>SEGU4728020</t>
  </si>
  <si>
    <t xml:space="preserve"> CPG</t>
  </si>
  <si>
    <t>E623923</t>
  </si>
  <si>
    <t>E623929</t>
  </si>
  <si>
    <t>DA10646</t>
  </si>
  <si>
    <t>WILLIAMS</t>
  </si>
  <si>
    <t>177796T</t>
  </si>
  <si>
    <t>PVG</t>
  </si>
  <si>
    <t>INTERSTATE</t>
  </si>
  <si>
    <t>201306T</t>
  </si>
  <si>
    <t>PARSLEY</t>
  </si>
  <si>
    <t>W623926</t>
  </si>
  <si>
    <t>AM33465</t>
  </si>
  <si>
    <t>ELITE</t>
  </si>
  <si>
    <t>IMER EXP</t>
  </si>
  <si>
    <t>P584764</t>
  </si>
  <si>
    <t>E322155</t>
  </si>
  <si>
    <t>75951J</t>
  </si>
  <si>
    <t>GLOBAL</t>
  </si>
  <si>
    <t>271885F</t>
  </si>
  <si>
    <t>77 FREIGHT</t>
  </si>
  <si>
    <t>E283410</t>
  </si>
  <si>
    <t>3887ZT</t>
  </si>
  <si>
    <t>MAX FREIUGHT</t>
  </si>
  <si>
    <t>155B080</t>
  </si>
  <si>
    <t>CHEMAS</t>
  </si>
  <si>
    <t>6HN435</t>
  </si>
  <si>
    <t>MBX</t>
  </si>
  <si>
    <t>137418T</t>
  </si>
  <si>
    <t>KPVG</t>
  </si>
  <si>
    <t>ITL</t>
  </si>
  <si>
    <t>E343372</t>
  </si>
  <si>
    <t>E343374</t>
  </si>
  <si>
    <t>AK65645</t>
  </si>
  <si>
    <t>LAB</t>
  </si>
  <si>
    <t>MSCU3394265</t>
  </si>
  <si>
    <t>CPG</t>
  </si>
  <si>
    <t>E623928</t>
  </si>
  <si>
    <t>DA14637</t>
  </si>
  <si>
    <t>MCPEEK</t>
  </si>
  <si>
    <t>AJ92805</t>
  </si>
  <si>
    <t>SOUTHBOUND</t>
  </si>
  <si>
    <t>R8096J</t>
  </si>
  <si>
    <t>SETHI</t>
  </si>
  <si>
    <t>U514976</t>
  </si>
  <si>
    <t>MSNU5762129</t>
  </si>
  <si>
    <t>E283412</t>
  </si>
  <si>
    <t>E623921</t>
  </si>
  <si>
    <t>P66537</t>
  </si>
  <si>
    <t>WHITE OAK</t>
  </si>
  <si>
    <t>V9218Z</t>
  </si>
  <si>
    <t>UP NORTH</t>
  </si>
  <si>
    <t>55752Z</t>
  </si>
  <si>
    <t>MR FLATBED</t>
  </si>
  <si>
    <t>V2448B</t>
  </si>
  <si>
    <t>HULL</t>
  </si>
  <si>
    <t>E451879</t>
  </si>
  <si>
    <t>259136E</t>
  </si>
  <si>
    <t>LOS ALAMOS</t>
  </si>
  <si>
    <t>T4820H</t>
  </si>
  <si>
    <t>NET FREIGHT</t>
  </si>
  <si>
    <t>E451880</t>
  </si>
  <si>
    <t>25f8ch</t>
  </si>
  <si>
    <t>PT219343</t>
  </si>
  <si>
    <t>HD TRANS</t>
  </si>
  <si>
    <t>V55510</t>
  </si>
  <si>
    <t>BV4572</t>
  </si>
  <si>
    <t>1905LI</t>
  </si>
  <si>
    <t>US TRUCK</t>
  </si>
  <si>
    <t>T7215E</t>
  </si>
  <si>
    <t>PLH</t>
  </si>
  <si>
    <t>F9683Z</t>
  </si>
  <si>
    <t>JOVAN</t>
  </si>
  <si>
    <t>E451882</t>
  </si>
  <si>
    <t>P9841Y</t>
  </si>
  <si>
    <t>SEHTI</t>
  </si>
  <si>
    <t>W3381C</t>
  </si>
  <si>
    <t>METRO</t>
  </si>
  <si>
    <t>T6463M</t>
  </si>
  <si>
    <t xml:space="preserve">GTM </t>
  </si>
  <si>
    <t>RK9701J</t>
  </si>
  <si>
    <t>BERKUT</t>
  </si>
  <si>
    <t>RSB</t>
  </si>
  <si>
    <t>V1547K</t>
  </si>
  <si>
    <t>XTREME</t>
  </si>
  <si>
    <t>E623926</t>
  </si>
  <si>
    <t>W3697N</t>
  </si>
  <si>
    <t>AL54146</t>
  </si>
  <si>
    <t>BADU</t>
  </si>
  <si>
    <t>R2533K</t>
  </si>
  <si>
    <t>V6151K</t>
  </si>
  <si>
    <t>RK8510C</t>
  </si>
  <si>
    <t>LINGAN</t>
  </si>
  <si>
    <t>MSF</t>
  </si>
  <si>
    <t>MSG</t>
  </si>
  <si>
    <t>BEST</t>
  </si>
  <si>
    <t>Time Difference</t>
  </si>
  <si>
    <t>Entry Hours</t>
  </si>
  <si>
    <t>Daily Hours</t>
  </si>
  <si>
    <t>Daily Average Time</t>
  </si>
  <si>
    <t>6/7</t>
  </si>
  <si>
    <t>DG0211</t>
  </si>
  <si>
    <t>MORGANS</t>
  </si>
  <si>
    <t>GEE</t>
  </si>
  <si>
    <t>094836A</t>
  </si>
  <si>
    <t>UFI</t>
  </si>
  <si>
    <t>MRSU3187490</t>
  </si>
  <si>
    <t>INTERMODAL</t>
  </si>
  <si>
    <t>AK97099</t>
  </si>
  <si>
    <t>SALEM</t>
  </si>
  <si>
    <t>XNA6545</t>
  </si>
  <si>
    <t>AE40900</t>
  </si>
  <si>
    <t>SP620TSR</t>
  </si>
  <si>
    <t>NANCY BAER</t>
  </si>
  <si>
    <t>RADHOO</t>
  </si>
  <si>
    <t>PROLANCE</t>
  </si>
  <si>
    <t>MSKU093364</t>
  </si>
  <si>
    <t>DVL</t>
  </si>
  <si>
    <t>232175T</t>
  </si>
  <si>
    <t>CLOUD</t>
  </si>
  <si>
    <t>U722272</t>
  </si>
  <si>
    <t>SUPERIOR</t>
  </si>
  <si>
    <t>AK47738</t>
  </si>
  <si>
    <t>CARGO</t>
  </si>
  <si>
    <t>M4343D</t>
  </si>
  <si>
    <t>ET TRANS</t>
  </si>
  <si>
    <t>248546E</t>
  </si>
  <si>
    <t>SLT</t>
  </si>
  <si>
    <t>60934T</t>
  </si>
  <si>
    <t>D &amp; G</t>
  </si>
  <si>
    <t>52230T</t>
  </si>
  <si>
    <t>BLUEGRASS</t>
  </si>
  <si>
    <t>T4874H</t>
  </si>
  <si>
    <t>SSP</t>
  </si>
  <si>
    <t>PONU7538230</t>
  </si>
  <si>
    <t>INTROVERTED</t>
  </si>
  <si>
    <t>ANNWAY</t>
  </si>
  <si>
    <t>SP141CLP</t>
  </si>
  <si>
    <t>D397842</t>
  </si>
  <si>
    <t>SWITCH TO CONESTOGA</t>
  </si>
  <si>
    <t>E623922</t>
  </si>
  <si>
    <t>AM49390</t>
  </si>
  <si>
    <t>ILT</t>
  </si>
  <si>
    <t>V34890</t>
  </si>
  <si>
    <t>33K4WF</t>
  </si>
  <si>
    <t>HWY &amp; SKYWAY</t>
  </si>
  <si>
    <t>249392D</t>
  </si>
  <si>
    <t>OUTWEST</t>
  </si>
  <si>
    <t>W5576J</t>
  </si>
  <si>
    <t>E322157</t>
  </si>
  <si>
    <t>bills reflect original tag #</t>
  </si>
  <si>
    <t>FEDEX</t>
  </si>
  <si>
    <t>P4933F</t>
  </si>
  <si>
    <t>AJ97165</t>
  </si>
  <si>
    <t>GOLD COAST</t>
  </si>
  <si>
    <t>ALEMAN</t>
  </si>
  <si>
    <t>ERIC</t>
  </si>
  <si>
    <t>KEEN CARGO</t>
  </si>
  <si>
    <t>LEAN</t>
  </si>
  <si>
    <t>e623928</t>
  </si>
  <si>
    <t>e283412</t>
  </si>
  <si>
    <t>P4815F</t>
  </si>
  <si>
    <t>V2449B</t>
  </si>
  <si>
    <t>W5450A</t>
  </si>
  <si>
    <t>6FX814</t>
  </si>
  <si>
    <t>STARBOARD</t>
  </si>
  <si>
    <t>6/8</t>
  </si>
  <si>
    <t>AM33466</t>
  </si>
  <si>
    <t>936LLC</t>
  </si>
  <si>
    <t>N8862Y</t>
  </si>
  <si>
    <t>ROBSON</t>
  </si>
  <si>
    <t>AM24889</t>
  </si>
  <si>
    <t>EBF</t>
  </si>
  <si>
    <t>LANE</t>
  </si>
  <si>
    <t>241301B</t>
  </si>
  <si>
    <t>SHOULARS</t>
  </si>
  <si>
    <t>AK53507</t>
  </si>
  <si>
    <t>AK65403</t>
  </si>
  <si>
    <t>WINCHESTER</t>
  </si>
  <si>
    <t>WBN121</t>
  </si>
  <si>
    <t>POPE</t>
  </si>
  <si>
    <t>236582D</t>
  </si>
  <si>
    <t>LEAN CARGO</t>
  </si>
  <si>
    <t>10086H</t>
  </si>
  <si>
    <t>MSDU7443546</t>
  </si>
  <si>
    <t>C146772</t>
  </si>
  <si>
    <t>1 FLAVOR</t>
  </si>
  <si>
    <t>PA56419</t>
  </si>
  <si>
    <t>MC2</t>
  </si>
  <si>
    <t>GTGM</t>
  </si>
  <si>
    <t>093955A</t>
  </si>
  <si>
    <t>082404A</t>
  </si>
  <si>
    <t>SP813BPP</t>
  </si>
  <si>
    <t>23240K</t>
  </si>
  <si>
    <t>MAVEN</t>
  </si>
  <si>
    <t>P277137</t>
  </si>
  <si>
    <t>DSDM</t>
  </si>
  <si>
    <t>RJ1386J</t>
  </si>
  <si>
    <t>RR</t>
  </si>
  <si>
    <t>DA13041</t>
  </si>
  <si>
    <t>NOMAD</t>
  </si>
  <si>
    <t>M2622X</t>
  </si>
  <si>
    <t>TRAVEL</t>
  </si>
  <si>
    <t>257512C</t>
  </si>
  <si>
    <t>AMG</t>
  </si>
  <si>
    <t>SP949ERM</t>
  </si>
  <si>
    <t>TCLU5228898</t>
  </si>
  <si>
    <t>BRISTOL</t>
  </si>
  <si>
    <t>77619T</t>
  </si>
  <si>
    <t>M7146C</t>
  </si>
  <si>
    <t>TGHU9143421</t>
  </si>
  <si>
    <t>AM44987</t>
  </si>
  <si>
    <t>TORTILLERIA</t>
  </si>
  <si>
    <t>T3372Z</t>
  </si>
  <si>
    <t>MEDU4756880</t>
  </si>
  <si>
    <t>JBHU284579</t>
  </si>
  <si>
    <t>JB HUNT</t>
  </si>
  <si>
    <t>E623920</t>
  </si>
  <si>
    <t>AK23920</t>
  </si>
  <si>
    <t>239825F</t>
  </si>
  <si>
    <t>140AB954</t>
  </si>
  <si>
    <t>D &amp; D</t>
  </si>
  <si>
    <t>LANDSTAR</t>
  </si>
  <si>
    <t>AJ66065</t>
  </si>
  <si>
    <t>TRANSPORT PM</t>
  </si>
  <si>
    <t>IRONWAY</t>
  </si>
  <si>
    <t>POHL</t>
  </si>
  <si>
    <t>M7732K</t>
  </si>
  <si>
    <t>GIBSON</t>
  </si>
  <si>
    <t>W2167T</t>
  </si>
  <si>
    <t>STATE EXP</t>
  </si>
  <si>
    <t>GT EXP</t>
  </si>
  <si>
    <t>SP956ERM</t>
  </si>
  <si>
    <t>6/9</t>
  </si>
  <si>
    <t>P873000</t>
  </si>
  <si>
    <t>NATS</t>
  </si>
  <si>
    <t>171492T</t>
  </si>
  <si>
    <t>TRAVELIN LIGHT</t>
  </si>
  <si>
    <t>TEMU6079517</t>
  </si>
  <si>
    <t>SEGU6922564</t>
  </si>
  <si>
    <t>128C480</t>
  </si>
  <si>
    <t>AK44215</t>
  </si>
  <si>
    <t>RQ2256</t>
  </si>
  <si>
    <t>ABILENE</t>
  </si>
  <si>
    <t>AM44946</t>
  </si>
  <si>
    <t>LT</t>
  </si>
  <si>
    <t>CORBIN</t>
  </si>
  <si>
    <t>249210E</t>
  </si>
  <si>
    <t>VAN</t>
  </si>
  <si>
    <t>V5577K</t>
  </si>
  <si>
    <t>MW EXPRESS</t>
  </si>
  <si>
    <t>MMS</t>
  </si>
  <si>
    <t>THOR</t>
  </si>
  <si>
    <t>T9442Y</t>
  </si>
  <si>
    <t>R3488F</t>
  </si>
  <si>
    <t>4434LA</t>
  </si>
  <si>
    <t>LYON</t>
  </si>
  <si>
    <t>PRODUCT WOULDN'T FIT</t>
  </si>
  <si>
    <t>NVA</t>
  </si>
  <si>
    <t>V4830X</t>
  </si>
  <si>
    <t>31AA6B6</t>
  </si>
  <si>
    <t>SUIT</t>
  </si>
  <si>
    <t>CARU9624325</t>
  </si>
  <si>
    <t>TRUCKSTAR</t>
  </si>
  <si>
    <t>R9862T</t>
  </si>
  <si>
    <t>TRU7970</t>
  </si>
  <si>
    <t>SHAMA</t>
  </si>
  <si>
    <t>79962T</t>
  </si>
  <si>
    <t>CRSU9168809</t>
  </si>
  <si>
    <t>ON TIME</t>
  </si>
  <si>
    <t>IG</t>
  </si>
  <si>
    <t>DYLANS</t>
  </si>
  <si>
    <t>TXX96C</t>
  </si>
  <si>
    <t>SPOILAR</t>
  </si>
  <si>
    <t>EXPRESS</t>
  </si>
  <si>
    <t>E623121</t>
  </si>
  <si>
    <t>267756F</t>
  </si>
  <si>
    <t>BARNES</t>
  </si>
  <si>
    <t>APOLLO</t>
  </si>
  <si>
    <t>267757F</t>
  </si>
  <si>
    <t>ROAD KNIGHTS</t>
  </si>
  <si>
    <t>204J24</t>
  </si>
  <si>
    <t>TRANSCASA</t>
  </si>
  <si>
    <t>6/10</t>
  </si>
  <si>
    <t>117C603</t>
  </si>
  <si>
    <t>126ECM</t>
  </si>
  <si>
    <t>TRANSCASSA</t>
  </si>
  <si>
    <t>P862033</t>
  </si>
  <si>
    <t>V57448</t>
  </si>
  <si>
    <t>FALCON</t>
  </si>
  <si>
    <t>17UE6M</t>
  </si>
  <si>
    <t>CAIU4729369</t>
  </si>
  <si>
    <t>3951KS</t>
  </si>
  <si>
    <t>P777875</t>
  </si>
  <si>
    <t>AM65428</t>
  </si>
  <si>
    <t>SG BOWMAN</t>
  </si>
  <si>
    <t>TCNU9809646</t>
  </si>
  <si>
    <t>TWL76V</t>
  </si>
  <si>
    <t>S POLIER</t>
  </si>
  <si>
    <t>22UE6M</t>
  </si>
  <si>
    <t>TANSCASA</t>
  </si>
  <si>
    <t>SP811BPP</t>
  </si>
  <si>
    <t>E4518879</t>
  </si>
  <si>
    <t>4448STX</t>
  </si>
  <si>
    <t>24-7</t>
  </si>
  <si>
    <t>T4021W</t>
  </si>
  <si>
    <t>VERMANI</t>
  </si>
  <si>
    <t>R3451F</t>
  </si>
  <si>
    <t>SP709AKN</t>
  </si>
  <si>
    <t>P7162M</t>
  </si>
  <si>
    <t>BROOKS</t>
  </si>
  <si>
    <t>T484776</t>
  </si>
  <si>
    <t>GREAT PLAINS</t>
  </si>
  <si>
    <t>ROUTE ONE</t>
  </si>
  <si>
    <t>v2885z</t>
  </si>
  <si>
    <t>6gy378</t>
  </si>
  <si>
    <t>HIGHBOOST</t>
  </si>
  <si>
    <t>e322155</t>
  </si>
  <si>
    <t>237997g</t>
  </si>
  <si>
    <t>BOWICK</t>
  </si>
  <si>
    <t>MRKU5396454</t>
  </si>
  <si>
    <t>INTERMODEL</t>
  </si>
  <si>
    <t>SP69KDJ</t>
  </si>
  <si>
    <t>JSG</t>
  </si>
  <si>
    <t>MSDU8995956</t>
  </si>
  <si>
    <t>MIRELAS</t>
  </si>
  <si>
    <t>265118A</t>
  </si>
  <si>
    <t>24/7</t>
  </si>
  <si>
    <t>PC</t>
  </si>
  <si>
    <t>YEP597</t>
  </si>
  <si>
    <t>SOLY</t>
  </si>
  <si>
    <t>190872T</t>
  </si>
  <si>
    <t>PREMIER</t>
  </si>
  <si>
    <t>MSDU7675536</t>
  </si>
  <si>
    <t>SPECIALIZED</t>
  </si>
  <si>
    <t>UP72836</t>
  </si>
  <si>
    <t>EVANS</t>
  </si>
  <si>
    <t>T7020E</t>
  </si>
  <si>
    <t>UP47195</t>
  </si>
  <si>
    <t>INLAND</t>
  </si>
  <si>
    <t>254286E</t>
  </si>
  <si>
    <t>NWT</t>
  </si>
  <si>
    <t>ALEMEN</t>
  </si>
  <si>
    <t>ROAD WIZARDS</t>
  </si>
  <si>
    <t>S5236X</t>
  </si>
  <si>
    <t>MR FLATBEDS</t>
  </si>
  <si>
    <t>245108C</t>
  </si>
  <si>
    <t>E326965</t>
  </si>
  <si>
    <t>Average Time of Trip by Hour</t>
  </si>
  <si>
    <t>Total Logistics Trucks by Hour</t>
  </si>
  <si>
    <t>Daily Average Number of Logistic Trucks</t>
  </si>
  <si>
    <t>Total Logistic Trucks by Hour</t>
  </si>
  <si>
    <t>Total Logisttic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</si>
</sst>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0" fontId="5" fillId="4" borderId="5" xfId="0" applyFont="1" applyFill="1" applyBorder="1"/>
    <xf numFmtId="16" fontId="3" fillId="4" borderId="6" xfId="0" quotePrefix="1" applyNumberFormat="1" applyFont="1" applyFill="1" applyBorder="1"/>
    <xf numFmtId="0" fontId="3" fillId="4" borderId="6" xfId="0" applyFont="1" applyFill="1" applyBorder="1"/>
    <xf numFmtId="0" fontId="3" fillId="4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center"/>
    </xf>
    <xf numFmtId="21" fontId="3" fillId="0" borderId="5" xfId="0" quotePrefix="1" applyNumberFormat="1" applyFont="1" applyFill="1" applyBorder="1" applyAlignment="1">
      <alignment horizontal="center"/>
    </xf>
    <xf numFmtId="21" fontId="3" fillId="0" borderId="6" xfId="0" applyNumberFormat="1" applyFont="1" applyFill="1" applyBorder="1"/>
    <xf numFmtId="21" fontId="3" fillId="0" borderId="5" xfId="0" applyNumberFormat="1" applyFont="1" applyFill="1" applyBorder="1"/>
    <xf numFmtId="21" fontId="3" fillId="4" borderId="5" xfId="0" applyNumberFormat="1" applyFont="1" applyFill="1" applyBorder="1"/>
    <xf numFmtId="46" fontId="3" fillId="4" borderId="5" xfId="0" applyNumberFormat="1" applyFont="1" applyFill="1" applyBorder="1" applyAlignment="1">
      <alignment horizontal="center"/>
    </xf>
    <xf numFmtId="46" fontId="3" fillId="0" borderId="5" xfId="0" applyNumberFormat="1" applyFont="1" applyFill="1" applyBorder="1" applyAlignment="1">
      <alignment horizontal="center"/>
    </xf>
    <xf numFmtId="21" fontId="3" fillId="4" borderId="6" xfId="0" applyNumberFormat="1" applyFont="1" applyFill="1" applyBorder="1" applyAlignment="1">
      <alignment horizontal="center"/>
    </xf>
    <xf numFmtId="46" fontId="3" fillId="4" borderId="6" xfId="0" applyNumberFormat="1" applyFont="1" applyFill="1" applyBorder="1" applyAlignment="1">
      <alignment horizontal="left"/>
    </xf>
    <xf numFmtId="46" fontId="3" fillId="0" borderId="6" xfId="0" applyNumberFormat="1" applyFont="1" applyFill="1" applyBorder="1" applyAlignment="1">
      <alignment horizontal="left"/>
    </xf>
    <xf numFmtId="46" fontId="3" fillId="0" borderId="5" xfId="0" quotePrefix="1" applyNumberFormat="1" applyFont="1" applyFill="1" applyBorder="1" applyAlignment="1">
      <alignment horizontal="left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'6-6'!$Q$1</c:f>
              <c:strCache>
                <c:ptCount val="1"/>
                <c:pt idx="0">
                  <c:v>Total Logistics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'6-6'!$P$2:$P$25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'6-6'!$Q$2:$Q$25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C-48A6-BE69-EBF3E056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23496"/>
        <c:axId val="1131219888"/>
      </c:barChart>
      <c:lineChart>
        <c:grouping val="standard"/>
        <c:varyColors val="0"/>
        <c:ser>
          <c:idx val="1"/>
          <c:order val="1"/>
          <c:tx>
            <c:strRef>
              <c:f>'6-6'!$R$1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'6-6'!$P$2:$P$25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'6-6'!$R$2:$R$25</c:f>
              <c:numCache>
                <c:formatCode>General</c:formatCode>
                <c:ptCount val="24"/>
                <c:pt idx="0">
                  <c:v>3.7916666666666665</c:v>
                </c:pt>
                <c:pt idx="1">
                  <c:v>3.7916666666666665</c:v>
                </c:pt>
                <c:pt idx="2">
                  <c:v>3.7916666666666665</c:v>
                </c:pt>
                <c:pt idx="3">
                  <c:v>3.7916666666666665</c:v>
                </c:pt>
                <c:pt idx="4">
                  <c:v>3.7916666666666665</c:v>
                </c:pt>
                <c:pt idx="5">
                  <c:v>3.7916666666666665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3.7916666666666665</c:v>
                </c:pt>
                <c:pt idx="10">
                  <c:v>3.7916666666666665</c:v>
                </c:pt>
                <c:pt idx="11">
                  <c:v>3.7916666666666665</c:v>
                </c:pt>
                <c:pt idx="12">
                  <c:v>3.7916666666666665</c:v>
                </c:pt>
                <c:pt idx="13">
                  <c:v>3.7916666666666665</c:v>
                </c:pt>
                <c:pt idx="14">
                  <c:v>3.7916666666666665</c:v>
                </c:pt>
                <c:pt idx="15">
                  <c:v>3.7916666666666665</c:v>
                </c:pt>
                <c:pt idx="16">
                  <c:v>3.7916666666666665</c:v>
                </c:pt>
                <c:pt idx="17">
                  <c:v>3.7916666666666665</c:v>
                </c:pt>
                <c:pt idx="18">
                  <c:v>3.7916666666666665</c:v>
                </c:pt>
                <c:pt idx="19">
                  <c:v>3.7916666666666665</c:v>
                </c:pt>
                <c:pt idx="20">
                  <c:v>3.7916666666666665</c:v>
                </c:pt>
                <c:pt idx="21">
                  <c:v>3.7916666666666665</c:v>
                </c:pt>
                <c:pt idx="22">
                  <c:v>3.7916666666666665</c:v>
                </c:pt>
                <c:pt idx="23">
                  <c:v>3.7916666666666665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8A6-BE69-EBF3E056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23496"/>
        <c:axId val="1131219888"/>
      </c:lineChart>
      <c:catAx>
        <c:axId val="113122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19888"/>
        <c:crosses val="autoZero"/>
        <c:auto val="1"/>
        <c:lblAlgn val="ctr"/>
        <c:lblOffset val="100"/>
        <c:noMultiLvlLbl val="0"/>
      </c:catAx>
      <c:valAx>
        <c:axId val="11312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2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'6-10'!$S$1</c:f>
              <c:strCache>
                <c:ptCount val="1"/>
                <c:pt idx="0">
                  <c:v>Average Time of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'6-10'!$P$2:$P$25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'6-10'!$S$2:$S$25</c:f>
              <c:numCache>
                <c:formatCode>h:mm;@</c:formatCode>
                <c:ptCount val="24"/>
                <c:pt idx="0">
                  <c:v>0</c:v>
                </c:pt>
                <c:pt idx="1">
                  <c:v>0.54305555555555562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8.2986111111111108E-2</c:v>
                </c:pt>
                <c:pt idx="6">
                  <c:v>5.7638888888888851E-2</c:v>
                </c:pt>
                <c:pt idx="7">
                  <c:v>0.18888888888888888</c:v>
                </c:pt>
                <c:pt idx="8">
                  <c:v>0.23211805555555554</c:v>
                </c:pt>
                <c:pt idx="9">
                  <c:v>9.0555555555555584E-2</c:v>
                </c:pt>
                <c:pt idx="10">
                  <c:v>0.17678571428571432</c:v>
                </c:pt>
                <c:pt idx="11">
                  <c:v>0.31555555555555548</c:v>
                </c:pt>
                <c:pt idx="12">
                  <c:v>7.1701388888888884E-2</c:v>
                </c:pt>
                <c:pt idx="13">
                  <c:v>8.1111111111111162E-2</c:v>
                </c:pt>
                <c:pt idx="14">
                  <c:v>0.49409722222222219</c:v>
                </c:pt>
                <c:pt idx="15">
                  <c:v>0.31327160493827155</c:v>
                </c:pt>
                <c:pt idx="16">
                  <c:v>0.15081018518518516</c:v>
                </c:pt>
                <c:pt idx="17">
                  <c:v>5.8680555555555458E-2</c:v>
                </c:pt>
                <c:pt idx="18">
                  <c:v>4.7685185185185198E-2</c:v>
                </c:pt>
                <c:pt idx="19">
                  <c:v>6.8981481481481463E-2</c:v>
                </c:pt>
                <c:pt idx="20">
                  <c:v>0.2218750000000001</c:v>
                </c:pt>
                <c:pt idx="21">
                  <c:v>0.40694444444444444</c:v>
                </c:pt>
                <c:pt idx="22">
                  <c:v>0.39305555555555538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8-42D3-9BEB-64642EE1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076208"/>
        <c:axId val="1156053248"/>
      </c:barChart>
      <c:lineChart>
        <c:grouping val="standard"/>
        <c:varyColors val="0"/>
        <c:ser>
          <c:idx val="1"/>
          <c:order val="1"/>
          <c:tx>
            <c:strRef>
              <c:f>'6-10'!$T$1</c:f>
              <c:strCache>
                <c:ptCount val="1"/>
                <c:pt idx="0">
                  <c:v>Daily 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'6-10'!$T$2:$T$25</c:f>
              <c:numCache>
                <c:formatCode>h:mm;@</c:formatCode>
                <c:ptCount val="24"/>
                <c:pt idx="0">
                  <c:v>0.2103051610507751</c:v>
                </c:pt>
                <c:pt idx="1">
                  <c:v>0.2103051610507751</c:v>
                </c:pt>
                <c:pt idx="2">
                  <c:v>0.2103051610507751</c:v>
                </c:pt>
                <c:pt idx="3">
                  <c:v>0.2103051610507751</c:v>
                </c:pt>
                <c:pt idx="4">
                  <c:v>0.2103051610507751</c:v>
                </c:pt>
                <c:pt idx="5">
                  <c:v>0.2103051610507751</c:v>
                </c:pt>
                <c:pt idx="6">
                  <c:v>0.2103051610507751</c:v>
                </c:pt>
                <c:pt idx="7">
                  <c:v>0.2103051610507751</c:v>
                </c:pt>
                <c:pt idx="8">
                  <c:v>0.2103051610507751</c:v>
                </c:pt>
                <c:pt idx="9">
                  <c:v>0.2103051610507751</c:v>
                </c:pt>
                <c:pt idx="10">
                  <c:v>0.2103051610507751</c:v>
                </c:pt>
                <c:pt idx="11">
                  <c:v>0.2103051610507751</c:v>
                </c:pt>
                <c:pt idx="12">
                  <c:v>0.2103051610507751</c:v>
                </c:pt>
                <c:pt idx="13">
                  <c:v>0.2103051610507751</c:v>
                </c:pt>
                <c:pt idx="14">
                  <c:v>0.2103051610507751</c:v>
                </c:pt>
                <c:pt idx="15">
                  <c:v>0.2103051610507751</c:v>
                </c:pt>
                <c:pt idx="16">
                  <c:v>0.2103051610507751</c:v>
                </c:pt>
                <c:pt idx="17">
                  <c:v>0.2103051610507751</c:v>
                </c:pt>
                <c:pt idx="18">
                  <c:v>0.2103051610507751</c:v>
                </c:pt>
                <c:pt idx="19">
                  <c:v>0.2103051610507751</c:v>
                </c:pt>
                <c:pt idx="20">
                  <c:v>0.2103051610507751</c:v>
                </c:pt>
                <c:pt idx="21">
                  <c:v>0.2103051610507751</c:v>
                </c:pt>
                <c:pt idx="22">
                  <c:v>0.2103051610507751</c:v>
                </c:pt>
                <c:pt idx="23">
                  <c:v>0.2103051610507751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8-42D3-9BEB-64642EE1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076208"/>
        <c:axId val="1156053248"/>
      </c:lineChart>
      <c:catAx>
        <c:axId val="11560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3248"/>
        <c:crosses val="autoZero"/>
        <c:auto val="1"/>
        <c:lblAlgn val="ctr"/>
        <c:lblOffset val="100"/>
        <c:noMultiLvlLbl val="0"/>
      </c:catAx>
      <c:valAx>
        <c:axId val="1156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June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'6-6'!$S$1</c:f>
              <c:strCache>
                <c:ptCount val="1"/>
                <c:pt idx="0">
                  <c:v>Average Time of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'6-6'!$P$2:$P$25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'6-6'!$S$2:$S$25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0.80624999999999991</c:v>
                </c:pt>
                <c:pt idx="3">
                  <c:v>0</c:v>
                </c:pt>
                <c:pt idx="4">
                  <c:v>0</c:v>
                </c:pt>
                <c:pt idx="5">
                  <c:v>4.7916666666666663E-2</c:v>
                </c:pt>
                <c:pt idx="6">
                  <c:v>9.5370370370370369E-2</c:v>
                </c:pt>
                <c:pt idx="7">
                  <c:v>0.13680555555555554</c:v>
                </c:pt>
                <c:pt idx="8">
                  <c:v>8.2361111111111135E-2</c:v>
                </c:pt>
                <c:pt idx="9">
                  <c:v>0.24111111111111111</c:v>
                </c:pt>
                <c:pt idx="10">
                  <c:v>8.1076388888888906E-2</c:v>
                </c:pt>
                <c:pt idx="11">
                  <c:v>0.27549603174603171</c:v>
                </c:pt>
                <c:pt idx="12">
                  <c:v>0.18854166666666669</c:v>
                </c:pt>
                <c:pt idx="13">
                  <c:v>0.24196428571428572</c:v>
                </c:pt>
                <c:pt idx="14">
                  <c:v>0.27916666666666662</c:v>
                </c:pt>
                <c:pt idx="15">
                  <c:v>0.35055555555555556</c:v>
                </c:pt>
                <c:pt idx="16">
                  <c:v>0.16111111111111107</c:v>
                </c:pt>
                <c:pt idx="17">
                  <c:v>0.57314814814814818</c:v>
                </c:pt>
                <c:pt idx="18">
                  <c:v>0.26083333333333336</c:v>
                </c:pt>
                <c:pt idx="19">
                  <c:v>0</c:v>
                </c:pt>
                <c:pt idx="20">
                  <c:v>0.19624999999999998</c:v>
                </c:pt>
                <c:pt idx="21">
                  <c:v>7.3611111111111072E-2</c:v>
                </c:pt>
                <c:pt idx="22">
                  <c:v>6.8402777777777701E-2</c:v>
                </c:pt>
                <c:pt idx="23">
                  <c:v>0.37222222222222223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C-409F-9F45-6CA0505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48560"/>
        <c:axId val="722050856"/>
      </c:barChart>
      <c:lineChart>
        <c:grouping val="standard"/>
        <c:varyColors val="0"/>
        <c:ser>
          <c:idx val="1"/>
          <c:order val="1"/>
          <c:tx>
            <c:strRef>
              <c:f>'6-6'!$T$1</c:f>
              <c:strCache>
                <c:ptCount val="1"/>
                <c:pt idx="0">
                  <c:v>Daily 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'6-6'!$T$2:$T$25</c:f>
              <c:numCache>
                <c:formatCode>h:mm;@</c:formatCode>
                <c:ptCount val="24"/>
                <c:pt idx="0">
                  <c:v>0.23853653230297966</c:v>
                </c:pt>
                <c:pt idx="1">
                  <c:v>0.23853653230297966</c:v>
                </c:pt>
                <c:pt idx="2">
                  <c:v>0.23853653230297966</c:v>
                </c:pt>
                <c:pt idx="3">
                  <c:v>0.23853653230297966</c:v>
                </c:pt>
                <c:pt idx="4">
                  <c:v>0.23853653230297966</c:v>
                </c:pt>
                <c:pt idx="5">
                  <c:v>0.23853653230297966</c:v>
                </c:pt>
                <c:pt idx="6">
                  <c:v>0.23853653230297966</c:v>
                </c:pt>
                <c:pt idx="7">
                  <c:v>0.23853653230297966</c:v>
                </c:pt>
                <c:pt idx="8">
                  <c:v>0.23853653230297966</c:v>
                </c:pt>
                <c:pt idx="9">
                  <c:v>0.23853653230297966</c:v>
                </c:pt>
                <c:pt idx="10">
                  <c:v>0.23853653230297966</c:v>
                </c:pt>
                <c:pt idx="11">
                  <c:v>0.23853653230297966</c:v>
                </c:pt>
                <c:pt idx="12">
                  <c:v>0.23853653230297966</c:v>
                </c:pt>
                <c:pt idx="13">
                  <c:v>0.23853653230297966</c:v>
                </c:pt>
                <c:pt idx="14">
                  <c:v>0.23853653230297966</c:v>
                </c:pt>
                <c:pt idx="15">
                  <c:v>0.23853653230297966</c:v>
                </c:pt>
                <c:pt idx="16">
                  <c:v>0.23853653230297966</c:v>
                </c:pt>
                <c:pt idx="17">
                  <c:v>0.23853653230297966</c:v>
                </c:pt>
                <c:pt idx="18">
                  <c:v>0.23853653230297966</c:v>
                </c:pt>
                <c:pt idx="19">
                  <c:v>0.23853653230297966</c:v>
                </c:pt>
                <c:pt idx="20">
                  <c:v>0.23853653230297966</c:v>
                </c:pt>
                <c:pt idx="21">
                  <c:v>0.23853653230297966</c:v>
                </c:pt>
                <c:pt idx="22">
                  <c:v>0.23853653230297966</c:v>
                </c:pt>
                <c:pt idx="23">
                  <c:v>0.23853653230297966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C-409F-9F45-6CA0505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48560"/>
        <c:axId val="722050856"/>
      </c:lineChart>
      <c:catAx>
        <c:axId val="7220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50856"/>
        <c:crosses val="autoZero"/>
        <c:auto val="1"/>
        <c:lblAlgn val="ctr"/>
        <c:lblOffset val="100"/>
        <c:noMultiLvlLbl val="0"/>
      </c:catAx>
      <c:valAx>
        <c:axId val="7220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'6-7'!$Q$1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'6-7'!$P$2:$P$25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'6-7'!$Q$2:$Q$25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A-45BB-A7A1-A1A554E6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08552"/>
        <c:axId val="989007896"/>
      </c:barChart>
      <c:lineChart>
        <c:grouping val="standard"/>
        <c:varyColors val="0"/>
        <c:ser>
          <c:idx val="1"/>
          <c:order val="1"/>
          <c:tx>
            <c:strRef>
              <c:f>'6-7'!$R$1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'6-7'!$P$2:$P$25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'6-7'!$R$2:$R$25</c:f>
              <c:numCache>
                <c:formatCode>General</c:formatCode>
                <c:ptCount val="24"/>
                <c:pt idx="0">
                  <c:v>2.875</c:v>
                </c:pt>
                <c:pt idx="1">
                  <c:v>2.875</c:v>
                </c:pt>
                <c:pt idx="2">
                  <c:v>2.875</c:v>
                </c:pt>
                <c:pt idx="3">
                  <c:v>2.875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2.875</c:v>
                </c:pt>
                <c:pt idx="9">
                  <c:v>2.875</c:v>
                </c:pt>
                <c:pt idx="10">
                  <c:v>2.875</c:v>
                </c:pt>
                <c:pt idx="11">
                  <c:v>2.875</c:v>
                </c:pt>
                <c:pt idx="12">
                  <c:v>2.875</c:v>
                </c:pt>
                <c:pt idx="13">
                  <c:v>2.875</c:v>
                </c:pt>
                <c:pt idx="14">
                  <c:v>2.875</c:v>
                </c:pt>
                <c:pt idx="15">
                  <c:v>2.875</c:v>
                </c:pt>
                <c:pt idx="16">
                  <c:v>2.875</c:v>
                </c:pt>
                <c:pt idx="17">
                  <c:v>2.875</c:v>
                </c:pt>
                <c:pt idx="18">
                  <c:v>2.875</c:v>
                </c:pt>
                <c:pt idx="19">
                  <c:v>2.875</c:v>
                </c:pt>
                <c:pt idx="20">
                  <c:v>2.875</c:v>
                </c:pt>
                <c:pt idx="21">
                  <c:v>2.875</c:v>
                </c:pt>
                <c:pt idx="22">
                  <c:v>2.875</c:v>
                </c:pt>
                <c:pt idx="23">
                  <c:v>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A-45BB-A7A1-A1A554E6B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08552"/>
        <c:axId val="989007896"/>
      </c:lineChart>
      <c:catAx>
        <c:axId val="9890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07896"/>
        <c:crosses val="autoZero"/>
        <c:auto val="1"/>
        <c:lblAlgn val="ctr"/>
        <c:lblOffset val="100"/>
        <c:noMultiLvlLbl val="0"/>
      </c:catAx>
      <c:valAx>
        <c:axId val="9890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June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'6-7'!$S$1</c:f>
              <c:strCache>
                <c:ptCount val="1"/>
                <c:pt idx="0">
                  <c:v>Average Time of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'6-7'!$P$2:$P$25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'6-7'!$S$2:$S$25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6.0763888888888895E-2</c:v>
                </c:pt>
                <c:pt idx="6">
                  <c:v>4.270833333333332E-2</c:v>
                </c:pt>
                <c:pt idx="7">
                  <c:v>5.6944444444444443E-2</c:v>
                </c:pt>
                <c:pt idx="8">
                  <c:v>4.0277777777777801E-2</c:v>
                </c:pt>
                <c:pt idx="9">
                  <c:v>9.6924603174603205E-2</c:v>
                </c:pt>
                <c:pt idx="10">
                  <c:v>0.22343749999999996</c:v>
                </c:pt>
                <c:pt idx="11">
                  <c:v>0.27152777777777781</c:v>
                </c:pt>
                <c:pt idx="12">
                  <c:v>0.12106481481481481</c:v>
                </c:pt>
                <c:pt idx="13">
                  <c:v>0.1765873015873016</c:v>
                </c:pt>
                <c:pt idx="14">
                  <c:v>0.24470486111111112</c:v>
                </c:pt>
                <c:pt idx="15">
                  <c:v>0.51646825396825391</c:v>
                </c:pt>
                <c:pt idx="16">
                  <c:v>0.22447916666666662</c:v>
                </c:pt>
                <c:pt idx="17">
                  <c:v>0.26979166666666665</c:v>
                </c:pt>
                <c:pt idx="18">
                  <c:v>0.27800925925925929</c:v>
                </c:pt>
                <c:pt idx="19">
                  <c:v>8.2638888888888928E-2</c:v>
                </c:pt>
                <c:pt idx="20">
                  <c:v>0.11388888888888893</c:v>
                </c:pt>
                <c:pt idx="21">
                  <c:v>0</c:v>
                </c:pt>
                <c:pt idx="22">
                  <c:v>0.46840277777777778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F9C-8A0D-FE2C6F17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052472"/>
        <c:axId val="833050504"/>
      </c:barChart>
      <c:lineChart>
        <c:grouping val="standard"/>
        <c:varyColors val="0"/>
        <c:ser>
          <c:idx val="1"/>
          <c:order val="1"/>
          <c:tx>
            <c:strRef>
              <c:f>'6-7'!$T$1</c:f>
              <c:strCache>
                <c:ptCount val="1"/>
                <c:pt idx="0">
                  <c:v>Daily 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'6-7'!$T$2:$T$25</c:f>
              <c:numCache>
                <c:formatCode>h:mm;@</c:formatCode>
                <c:ptCount val="24"/>
                <c:pt idx="0">
                  <c:v>0.19344824735449739</c:v>
                </c:pt>
                <c:pt idx="1">
                  <c:v>0.19344824735449739</c:v>
                </c:pt>
                <c:pt idx="2">
                  <c:v>0.19344824735449739</c:v>
                </c:pt>
                <c:pt idx="3">
                  <c:v>0.19344824735449739</c:v>
                </c:pt>
                <c:pt idx="4">
                  <c:v>0.19344824735449739</c:v>
                </c:pt>
                <c:pt idx="5">
                  <c:v>0.19344824735449739</c:v>
                </c:pt>
                <c:pt idx="6">
                  <c:v>0.19344824735449739</c:v>
                </c:pt>
                <c:pt idx="7">
                  <c:v>0.19344824735449739</c:v>
                </c:pt>
                <c:pt idx="8">
                  <c:v>0.19344824735449739</c:v>
                </c:pt>
                <c:pt idx="9">
                  <c:v>0.19344824735449739</c:v>
                </c:pt>
                <c:pt idx="10">
                  <c:v>0.19344824735449739</c:v>
                </c:pt>
                <c:pt idx="11">
                  <c:v>0.19344824735449739</c:v>
                </c:pt>
                <c:pt idx="12">
                  <c:v>0.19344824735449739</c:v>
                </c:pt>
                <c:pt idx="13">
                  <c:v>0.19344824735449739</c:v>
                </c:pt>
                <c:pt idx="14">
                  <c:v>0.19344824735449739</c:v>
                </c:pt>
                <c:pt idx="15">
                  <c:v>0.19344824735449739</c:v>
                </c:pt>
                <c:pt idx="16">
                  <c:v>0.19344824735449739</c:v>
                </c:pt>
                <c:pt idx="17">
                  <c:v>0.19344824735449739</c:v>
                </c:pt>
                <c:pt idx="18">
                  <c:v>0.19344824735449739</c:v>
                </c:pt>
                <c:pt idx="19">
                  <c:v>0.19344824735449739</c:v>
                </c:pt>
                <c:pt idx="20">
                  <c:v>0.19344824735449739</c:v>
                </c:pt>
                <c:pt idx="21">
                  <c:v>0.19344824735449739</c:v>
                </c:pt>
                <c:pt idx="22">
                  <c:v>0.19344824735449739</c:v>
                </c:pt>
                <c:pt idx="23">
                  <c:v>0.19344824735449739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4-4F9C-8A0D-FE2C6F17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52472"/>
        <c:axId val="833050504"/>
      </c:lineChart>
      <c:catAx>
        <c:axId val="83305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50504"/>
        <c:crosses val="autoZero"/>
        <c:auto val="1"/>
        <c:lblAlgn val="ctr"/>
        <c:lblOffset val="100"/>
        <c:noMultiLvlLbl val="0"/>
      </c:catAx>
      <c:valAx>
        <c:axId val="8330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5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'6-8'!$Q$1</c:f>
              <c:strCache>
                <c:ptCount val="1"/>
                <c:pt idx="0">
                  <c:v>Total Logisttic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'6-8'!$P$2:$P$25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'6-8'!$Q$2:$Q$25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2</c:v>
                </c:pt>
                <c:pt idx="15">
                  <c:v>5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F-402A-803C-3BBB472B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131816"/>
        <c:axId val="1158136408"/>
      </c:barChart>
      <c:lineChart>
        <c:grouping val="standard"/>
        <c:varyColors val="0"/>
        <c:ser>
          <c:idx val="1"/>
          <c:order val="1"/>
          <c:tx>
            <c:strRef>
              <c:f>'6-8'!$R$1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'6-8'!$P$2:$P$25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'6-8'!$R$2:$R$25</c:f>
              <c:numCache>
                <c:formatCode>General</c:formatCode>
                <c:ptCount val="24"/>
                <c:pt idx="0">
                  <c:v>3.1666666666666665</c:v>
                </c:pt>
                <c:pt idx="1">
                  <c:v>3.1666666666666665</c:v>
                </c:pt>
                <c:pt idx="2">
                  <c:v>3.1666666666666665</c:v>
                </c:pt>
                <c:pt idx="3">
                  <c:v>3.1666666666666665</c:v>
                </c:pt>
                <c:pt idx="4">
                  <c:v>3.1666666666666665</c:v>
                </c:pt>
                <c:pt idx="5">
                  <c:v>3.1666666666666665</c:v>
                </c:pt>
                <c:pt idx="6">
                  <c:v>3.1666666666666665</c:v>
                </c:pt>
                <c:pt idx="7">
                  <c:v>3.1666666666666665</c:v>
                </c:pt>
                <c:pt idx="8">
                  <c:v>3.1666666666666665</c:v>
                </c:pt>
                <c:pt idx="9">
                  <c:v>3.1666666666666665</c:v>
                </c:pt>
                <c:pt idx="10">
                  <c:v>3.1666666666666665</c:v>
                </c:pt>
                <c:pt idx="11">
                  <c:v>3.1666666666666665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3.1666666666666665</c:v>
                </c:pt>
                <c:pt idx="15">
                  <c:v>3.1666666666666665</c:v>
                </c:pt>
                <c:pt idx="16">
                  <c:v>3.1666666666666665</c:v>
                </c:pt>
                <c:pt idx="17">
                  <c:v>3.1666666666666665</c:v>
                </c:pt>
                <c:pt idx="18">
                  <c:v>3.1666666666666665</c:v>
                </c:pt>
                <c:pt idx="19">
                  <c:v>3.1666666666666665</c:v>
                </c:pt>
                <c:pt idx="20">
                  <c:v>3.1666666666666665</c:v>
                </c:pt>
                <c:pt idx="21">
                  <c:v>3.1666666666666665</c:v>
                </c:pt>
                <c:pt idx="22">
                  <c:v>3.1666666666666665</c:v>
                </c:pt>
                <c:pt idx="23">
                  <c:v>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F-402A-803C-3BBB472B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31816"/>
        <c:axId val="1158136408"/>
      </c:lineChart>
      <c:catAx>
        <c:axId val="11581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36408"/>
        <c:crosses val="autoZero"/>
        <c:auto val="1"/>
        <c:lblAlgn val="ctr"/>
        <c:lblOffset val="100"/>
        <c:noMultiLvlLbl val="0"/>
      </c:catAx>
      <c:valAx>
        <c:axId val="11581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June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'6-8'!$S$1</c:f>
              <c:strCache>
                <c:ptCount val="1"/>
                <c:pt idx="0">
                  <c:v>Average Time of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'6-8'!$P$2:$P$25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'6-8'!$S$2:$S$25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3.8750000000000007E-2</c:v>
                </c:pt>
                <c:pt idx="6">
                  <c:v>4.4097222222222204E-2</c:v>
                </c:pt>
                <c:pt idx="7">
                  <c:v>0.10763888888888891</c:v>
                </c:pt>
                <c:pt idx="8">
                  <c:v>8.111111111111112E-2</c:v>
                </c:pt>
                <c:pt idx="9">
                  <c:v>3.4722222222222238E-2</c:v>
                </c:pt>
                <c:pt idx="10">
                  <c:v>6.5393518518518504E-2</c:v>
                </c:pt>
                <c:pt idx="11">
                  <c:v>0.22717013888888893</c:v>
                </c:pt>
                <c:pt idx="12">
                  <c:v>0.13549382716049385</c:v>
                </c:pt>
                <c:pt idx="13">
                  <c:v>0.26160714285714287</c:v>
                </c:pt>
                <c:pt idx="14">
                  <c:v>2.777777777777779E-2</c:v>
                </c:pt>
                <c:pt idx="15">
                  <c:v>0.18361111111111111</c:v>
                </c:pt>
                <c:pt idx="16">
                  <c:v>0.27974537037037039</c:v>
                </c:pt>
                <c:pt idx="17">
                  <c:v>0.18350694444444443</c:v>
                </c:pt>
                <c:pt idx="18">
                  <c:v>0.35069444444444448</c:v>
                </c:pt>
                <c:pt idx="19">
                  <c:v>6.3541666666666663E-2</c:v>
                </c:pt>
                <c:pt idx="20">
                  <c:v>0</c:v>
                </c:pt>
                <c:pt idx="21">
                  <c:v>0.20509259259259263</c:v>
                </c:pt>
                <c:pt idx="22">
                  <c:v>0.4902777777777777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0A2-9DF6-3DF72E96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144608"/>
        <c:axId val="1158142312"/>
      </c:barChart>
      <c:lineChart>
        <c:grouping val="standard"/>
        <c:varyColors val="0"/>
        <c:ser>
          <c:idx val="1"/>
          <c:order val="1"/>
          <c:tx>
            <c:strRef>
              <c:f>'6-8'!$T$1</c:f>
              <c:strCache>
                <c:ptCount val="1"/>
                <c:pt idx="0">
                  <c:v>Daily 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'6-8'!$T$2:$T$25</c:f>
              <c:numCache>
                <c:formatCode>h:mm;@</c:formatCode>
                <c:ptCount val="24"/>
                <c:pt idx="0">
                  <c:v>0.16354304453262786</c:v>
                </c:pt>
                <c:pt idx="1">
                  <c:v>0.16354304453262786</c:v>
                </c:pt>
                <c:pt idx="2">
                  <c:v>0.16354304453262786</c:v>
                </c:pt>
                <c:pt idx="3">
                  <c:v>0.16354304453262786</c:v>
                </c:pt>
                <c:pt idx="4">
                  <c:v>0.16354304453262786</c:v>
                </c:pt>
                <c:pt idx="5">
                  <c:v>0.16354304453262786</c:v>
                </c:pt>
                <c:pt idx="6">
                  <c:v>0.16354304453262786</c:v>
                </c:pt>
                <c:pt idx="7">
                  <c:v>0.16354304453262786</c:v>
                </c:pt>
                <c:pt idx="8">
                  <c:v>0.16354304453262786</c:v>
                </c:pt>
                <c:pt idx="9">
                  <c:v>0.16354304453262786</c:v>
                </c:pt>
                <c:pt idx="10">
                  <c:v>0.16354304453262786</c:v>
                </c:pt>
                <c:pt idx="11">
                  <c:v>0.16354304453262786</c:v>
                </c:pt>
                <c:pt idx="12">
                  <c:v>0.16354304453262786</c:v>
                </c:pt>
                <c:pt idx="13">
                  <c:v>0.16354304453262786</c:v>
                </c:pt>
                <c:pt idx="14">
                  <c:v>0.16354304453262786</c:v>
                </c:pt>
                <c:pt idx="15">
                  <c:v>0.16354304453262786</c:v>
                </c:pt>
                <c:pt idx="16">
                  <c:v>0.16354304453262786</c:v>
                </c:pt>
                <c:pt idx="17">
                  <c:v>0.16354304453262786</c:v>
                </c:pt>
                <c:pt idx="18">
                  <c:v>0.16354304453262786</c:v>
                </c:pt>
                <c:pt idx="19">
                  <c:v>0.16354304453262786</c:v>
                </c:pt>
                <c:pt idx="20">
                  <c:v>0.16354304453262786</c:v>
                </c:pt>
                <c:pt idx="21">
                  <c:v>0.16354304453262786</c:v>
                </c:pt>
                <c:pt idx="22">
                  <c:v>0.16354304453262786</c:v>
                </c:pt>
                <c:pt idx="23">
                  <c:v>0.16354304453262786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9-40A2-9DF6-3DF72E96C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44608"/>
        <c:axId val="1158142312"/>
      </c:lineChart>
      <c:catAx>
        <c:axId val="11581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42312"/>
        <c:crosses val="autoZero"/>
        <c:auto val="1"/>
        <c:lblAlgn val="ctr"/>
        <c:lblOffset val="100"/>
        <c:noMultiLvlLbl val="0"/>
      </c:catAx>
      <c:valAx>
        <c:axId val="11581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'6-9'!$Q$1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'6-9'!$P$2:$P$25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'6-9'!$Q$2:$Q$25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6-4EEC-828A-46FD33EA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141984"/>
        <c:axId val="1158143296"/>
      </c:barChart>
      <c:lineChart>
        <c:grouping val="standard"/>
        <c:varyColors val="0"/>
        <c:ser>
          <c:idx val="1"/>
          <c:order val="1"/>
          <c:tx>
            <c:strRef>
              <c:f>'6-9'!$R$1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'6-9'!$P$2:$P$25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'6-9'!$R$2:$R$25</c:f>
              <c:numCache>
                <c:formatCode>General</c:formatCode>
                <c:ptCount val="24"/>
                <c:pt idx="0">
                  <c:v>2.7083333333333335</c:v>
                </c:pt>
                <c:pt idx="1">
                  <c:v>2.7083333333333335</c:v>
                </c:pt>
                <c:pt idx="2">
                  <c:v>2.7083333333333335</c:v>
                </c:pt>
                <c:pt idx="3">
                  <c:v>2.7083333333333335</c:v>
                </c:pt>
                <c:pt idx="4">
                  <c:v>2.7083333333333335</c:v>
                </c:pt>
                <c:pt idx="5">
                  <c:v>2.7083333333333335</c:v>
                </c:pt>
                <c:pt idx="6">
                  <c:v>2.7083333333333335</c:v>
                </c:pt>
                <c:pt idx="7">
                  <c:v>2.7083333333333335</c:v>
                </c:pt>
                <c:pt idx="8">
                  <c:v>2.7083333333333335</c:v>
                </c:pt>
                <c:pt idx="9">
                  <c:v>2.7083333333333335</c:v>
                </c:pt>
                <c:pt idx="10">
                  <c:v>2.7083333333333335</c:v>
                </c:pt>
                <c:pt idx="11">
                  <c:v>2.7083333333333335</c:v>
                </c:pt>
                <c:pt idx="12">
                  <c:v>2.7083333333333335</c:v>
                </c:pt>
                <c:pt idx="13">
                  <c:v>2.7083333333333335</c:v>
                </c:pt>
                <c:pt idx="14">
                  <c:v>2.7083333333333335</c:v>
                </c:pt>
                <c:pt idx="15">
                  <c:v>2.7083333333333335</c:v>
                </c:pt>
                <c:pt idx="16">
                  <c:v>2.7083333333333335</c:v>
                </c:pt>
                <c:pt idx="17">
                  <c:v>2.7083333333333335</c:v>
                </c:pt>
                <c:pt idx="18">
                  <c:v>2.7083333333333335</c:v>
                </c:pt>
                <c:pt idx="19">
                  <c:v>2.7083333333333335</c:v>
                </c:pt>
                <c:pt idx="20">
                  <c:v>2.7083333333333335</c:v>
                </c:pt>
                <c:pt idx="21">
                  <c:v>2.7083333333333335</c:v>
                </c:pt>
                <c:pt idx="22">
                  <c:v>2.7083333333333335</c:v>
                </c:pt>
                <c:pt idx="23">
                  <c:v>2.7083333333333335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6-4EEC-828A-46FD33EA5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41984"/>
        <c:axId val="1158143296"/>
      </c:lineChart>
      <c:catAx>
        <c:axId val="11581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43296"/>
        <c:crosses val="autoZero"/>
        <c:auto val="1"/>
        <c:lblAlgn val="ctr"/>
        <c:lblOffset val="100"/>
        <c:noMultiLvlLbl val="0"/>
      </c:catAx>
      <c:valAx>
        <c:axId val="1158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June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'6-9'!$S$1</c:f>
              <c:strCache>
                <c:ptCount val="1"/>
                <c:pt idx="0">
                  <c:v>Average Time of Trip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'6-9'!$P$2:$P$25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'6-9'!$S$2:$S$25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0.10208333333333339</c:v>
                </c:pt>
                <c:pt idx="6">
                  <c:v>4.3923611111111122E-2</c:v>
                </c:pt>
                <c:pt idx="7">
                  <c:v>7.9166666666666663E-2</c:v>
                </c:pt>
                <c:pt idx="8">
                  <c:v>3.2638888888888884E-2</c:v>
                </c:pt>
                <c:pt idx="9">
                  <c:v>5.694444444444445E-2</c:v>
                </c:pt>
                <c:pt idx="10">
                  <c:v>7.8869047619047603E-2</c:v>
                </c:pt>
                <c:pt idx="11">
                  <c:v>4.1435185185185165E-2</c:v>
                </c:pt>
                <c:pt idx="12">
                  <c:v>0.12529761904761905</c:v>
                </c:pt>
                <c:pt idx="13">
                  <c:v>0.21579861111111107</c:v>
                </c:pt>
                <c:pt idx="14">
                  <c:v>0.2590277777777778</c:v>
                </c:pt>
                <c:pt idx="15">
                  <c:v>0.27754629629629629</c:v>
                </c:pt>
                <c:pt idx="16">
                  <c:v>0.54275793650793647</c:v>
                </c:pt>
                <c:pt idx="17">
                  <c:v>0.22760416666666664</c:v>
                </c:pt>
                <c:pt idx="18">
                  <c:v>5.8564814814814826E-2</c:v>
                </c:pt>
                <c:pt idx="19">
                  <c:v>0</c:v>
                </c:pt>
                <c:pt idx="20">
                  <c:v>0.27430555555555564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C-405E-AC30-A9E972C9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354856"/>
        <c:axId val="990349608"/>
      </c:barChart>
      <c:lineChart>
        <c:grouping val="standard"/>
        <c:varyColors val="0"/>
        <c:ser>
          <c:idx val="1"/>
          <c:order val="1"/>
          <c:tx>
            <c:strRef>
              <c:f>'6-9'!$T$1</c:f>
              <c:strCache>
                <c:ptCount val="1"/>
                <c:pt idx="0">
                  <c:v>Daily Average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'6-9'!$T$2:$T$25</c:f>
              <c:numCache>
                <c:formatCode>h:mm;@</c:formatCode>
                <c:ptCount val="24"/>
                <c:pt idx="0">
                  <c:v>0.10066516479276898</c:v>
                </c:pt>
                <c:pt idx="1">
                  <c:v>0.10066516479276898</c:v>
                </c:pt>
                <c:pt idx="2">
                  <c:v>0.10066516479276898</c:v>
                </c:pt>
                <c:pt idx="3">
                  <c:v>0.10066516479276898</c:v>
                </c:pt>
                <c:pt idx="4">
                  <c:v>0.10066516479276898</c:v>
                </c:pt>
                <c:pt idx="5">
                  <c:v>0.10066516479276898</c:v>
                </c:pt>
                <c:pt idx="6">
                  <c:v>0.10066516479276898</c:v>
                </c:pt>
                <c:pt idx="7">
                  <c:v>0.10066516479276898</c:v>
                </c:pt>
                <c:pt idx="8">
                  <c:v>0.10066516479276898</c:v>
                </c:pt>
                <c:pt idx="9">
                  <c:v>0.10066516479276898</c:v>
                </c:pt>
                <c:pt idx="10">
                  <c:v>0.10066516479276898</c:v>
                </c:pt>
                <c:pt idx="11">
                  <c:v>0.10066516479276898</c:v>
                </c:pt>
                <c:pt idx="12">
                  <c:v>0.10066516479276898</c:v>
                </c:pt>
                <c:pt idx="13">
                  <c:v>0.10066516479276898</c:v>
                </c:pt>
                <c:pt idx="14">
                  <c:v>0.10066516479276898</c:v>
                </c:pt>
                <c:pt idx="15">
                  <c:v>0.10066516479276898</c:v>
                </c:pt>
                <c:pt idx="16">
                  <c:v>0.10066516479276898</c:v>
                </c:pt>
                <c:pt idx="17">
                  <c:v>0.10066516479276898</c:v>
                </c:pt>
                <c:pt idx="18">
                  <c:v>0.10066516479276898</c:v>
                </c:pt>
                <c:pt idx="19">
                  <c:v>0.10066516479276898</c:v>
                </c:pt>
                <c:pt idx="20">
                  <c:v>0.10066516479276898</c:v>
                </c:pt>
                <c:pt idx="21">
                  <c:v>0.10066516479276898</c:v>
                </c:pt>
                <c:pt idx="22">
                  <c:v>0.10066516479276898</c:v>
                </c:pt>
                <c:pt idx="23">
                  <c:v>0.10066516479276898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C-405E-AC30-A9E972C9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354856"/>
        <c:axId val="990349608"/>
      </c:lineChart>
      <c:catAx>
        <c:axId val="9903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49608"/>
        <c:crosses val="autoZero"/>
        <c:auto val="1"/>
        <c:lblAlgn val="ctr"/>
        <c:lblOffset val="100"/>
        <c:noMultiLvlLbl val="0"/>
      </c:catAx>
      <c:valAx>
        <c:axId val="9903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June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'6-10'!$Q$1</c:f>
              <c:strCache>
                <c:ptCount val="1"/>
                <c:pt idx="0">
                  <c:v>Total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'6-10'!$P$2:$P$25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'6-10'!$Q$2:$Q$25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8-48A1-8815-32038353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134768"/>
        <c:axId val="1158137392"/>
      </c:barChart>
      <c:lineChart>
        <c:grouping val="standard"/>
        <c:varyColors val="0"/>
        <c:ser>
          <c:idx val="1"/>
          <c:order val="1"/>
          <c:tx>
            <c:strRef>
              <c:f>'6-10'!$R$1</c:f>
              <c:strCache>
                <c:ptCount val="1"/>
                <c:pt idx="0">
                  <c:v>Daily Average Number of Logistic Trucks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'6-10'!$P$2:$P$25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'6-10'!$R$2:$R$25</c:f>
              <c:numCache>
                <c:formatCode>General</c:formatCode>
                <c:ptCount val="24"/>
                <c:pt idx="0">
                  <c:v>2.9583333333333335</c:v>
                </c:pt>
                <c:pt idx="1">
                  <c:v>2.9583333333333335</c:v>
                </c:pt>
                <c:pt idx="2">
                  <c:v>2.9583333333333335</c:v>
                </c:pt>
                <c:pt idx="3">
                  <c:v>2.9583333333333335</c:v>
                </c:pt>
                <c:pt idx="4">
                  <c:v>2.9583333333333335</c:v>
                </c:pt>
                <c:pt idx="5">
                  <c:v>2.9583333333333335</c:v>
                </c:pt>
                <c:pt idx="6">
                  <c:v>2.9583333333333335</c:v>
                </c:pt>
                <c:pt idx="7">
                  <c:v>2.9583333333333335</c:v>
                </c:pt>
                <c:pt idx="8">
                  <c:v>2.9583333333333335</c:v>
                </c:pt>
                <c:pt idx="9">
                  <c:v>2.9583333333333335</c:v>
                </c:pt>
                <c:pt idx="10">
                  <c:v>2.9583333333333335</c:v>
                </c:pt>
                <c:pt idx="11">
                  <c:v>2.9583333333333335</c:v>
                </c:pt>
                <c:pt idx="12">
                  <c:v>2.9583333333333335</c:v>
                </c:pt>
                <c:pt idx="13">
                  <c:v>2.9583333333333335</c:v>
                </c:pt>
                <c:pt idx="14">
                  <c:v>2.9583333333333335</c:v>
                </c:pt>
                <c:pt idx="15">
                  <c:v>2.9583333333333335</c:v>
                </c:pt>
                <c:pt idx="16">
                  <c:v>2.9583333333333335</c:v>
                </c:pt>
                <c:pt idx="17">
                  <c:v>2.9583333333333335</c:v>
                </c:pt>
                <c:pt idx="18">
                  <c:v>2.9583333333333335</c:v>
                </c:pt>
                <c:pt idx="19">
                  <c:v>2.9583333333333335</c:v>
                </c:pt>
                <c:pt idx="20">
                  <c:v>2.9583333333333335</c:v>
                </c:pt>
                <c:pt idx="21">
                  <c:v>2.9583333333333335</c:v>
                </c:pt>
                <c:pt idx="22">
                  <c:v>2.9583333333333335</c:v>
                </c:pt>
                <c:pt idx="23">
                  <c:v>2.9583333333333335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8-48A1-8815-32038353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134768"/>
        <c:axId val="1158137392"/>
      </c:lineChart>
      <c:catAx>
        <c:axId val="11581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37392"/>
        <c:crosses val="autoZero"/>
        <c:auto val="1"/>
        <c:lblAlgn val="ctr"/>
        <c:lblOffset val="100"/>
        <c:noMultiLvlLbl val="0"/>
      </c:catAx>
      <c:valAx>
        <c:axId val="1158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180975</xdr:rowOff>
    </xdr:from>
    <xdr:to>
      <xdr:col>7</xdr:col>
      <xdr:colOff>390525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7</xdr:col>
      <xdr:colOff>390525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185737</xdr:rowOff>
    </xdr:from>
    <xdr:to>
      <xdr:col>7</xdr:col>
      <xdr:colOff>390525</xdr:colOff>
      <xdr:row>29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185737</xdr:rowOff>
    </xdr:from>
    <xdr:to>
      <xdr:col>7</xdr:col>
      <xdr:colOff>390525</xdr:colOff>
      <xdr:row>29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23812</xdr:rowOff>
    </xdr:from>
    <xdr:to>
      <xdr:col>7</xdr:col>
      <xdr:colOff>390525</xdr:colOff>
      <xdr:row>29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138112</xdr:rowOff>
    </xdr:from>
    <xdr:to>
      <xdr:col>7</xdr:col>
      <xdr:colOff>390525</xdr:colOff>
      <xdr:row>29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00"/>
  <sheetViews>
    <sheetView topLeftCell="B1" workbookViewId="0">
      <selection activeCell="P1" sqref="P1:Q13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27.140625" bestFit="1" customWidth="1"/>
    <col min="18" max="18" width="37" bestFit="1" customWidth="1"/>
    <col min="19" max="19" width="27.140625" bestFit="1" customWidth="1"/>
    <col min="20" max="20" width="18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135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135</v>
      </c>
      <c r="N1" t="s">
        <v>136</v>
      </c>
      <c r="P1" t="s">
        <v>137</v>
      </c>
      <c r="Q1" t="s">
        <v>388</v>
      </c>
      <c r="R1" t="s">
        <v>389</v>
      </c>
      <c r="S1" t="s">
        <v>387</v>
      </c>
      <c r="T1" t="s">
        <v>138</v>
      </c>
    </row>
    <row r="2" spans="1:20" x14ac:dyDescent="0.25">
      <c r="A2" s="9" t="s">
        <v>11</v>
      </c>
      <c r="B2" s="10" t="s">
        <v>12</v>
      </c>
      <c r="C2" s="18">
        <v>0.21041666666666667</v>
      </c>
      <c r="D2" s="19">
        <v>0.25416666666666665</v>
      </c>
      <c r="E2" s="11">
        <v>84341230</v>
      </c>
      <c r="F2" s="11"/>
      <c r="G2" s="11" t="s">
        <v>13</v>
      </c>
      <c r="H2" s="12">
        <v>33560</v>
      </c>
      <c r="I2" s="13">
        <v>79040</v>
      </c>
      <c r="J2" s="12" t="s">
        <v>14</v>
      </c>
      <c r="K2" s="13">
        <v>11389735</v>
      </c>
      <c r="L2" s="14"/>
      <c r="M2" s="22">
        <f>D2-C2</f>
        <v>4.3749999999999983E-2</v>
      </c>
      <c r="N2">
        <f>HOUR(C2)</f>
        <v>5</v>
      </c>
      <c r="P2">
        <v>0</v>
      </c>
      <c r="Q2">
        <f>COUNTIF(N:N, "0")</f>
        <v>0</v>
      </c>
      <c r="R2">
        <f>AVERAGE($Q$2:$Q$25)</f>
        <v>3.7916666666666665</v>
      </c>
      <c r="S2" s="24">
        <v>0</v>
      </c>
      <c r="T2" s="23">
        <f>AVERAGEIF($S$2:$S$25, "&lt;&gt; 0")</f>
        <v>0.23853653230297966</v>
      </c>
    </row>
    <row r="3" spans="1:20" x14ac:dyDescent="0.25">
      <c r="A3" s="9"/>
      <c r="B3" s="10"/>
      <c r="C3" s="18">
        <v>0.21458333333333335</v>
      </c>
      <c r="D3" s="19">
        <v>0.24861111111111112</v>
      </c>
      <c r="E3" s="11">
        <v>84340453</v>
      </c>
      <c r="F3" s="11"/>
      <c r="G3" s="11" t="s">
        <v>15</v>
      </c>
      <c r="H3" s="12">
        <v>32500</v>
      </c>
      <c r="I3" s="13">
        <v>78360</v>
      </c>
      <c r="J3" s="12" t="s">
        <v>16</v>
      </c>
      <c r="K3" s="13">
        <v>11389741</v>
      </c>
      <c r="L3" s="14"/>
      <c r="M3" s="22">
        <f t="shared" ref="M3:M66" si="0">D3-C3</f>
        <v>3.4027777777777768E-2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3.7916666666666665</v>
      </c>
      <c r="S3" s="24">
        <v>0</v>
      </c>
      <c r="T3" s="23">
        <f t="shared" ref="T3:T25" si="3">AVERAGEIF($S$2:$S$25, "&lt;&gt; 0")</f>
        <v>0.23853653230297966</v>
      </c>
    </row>
    <row r="4" spans="1:20" x14ac:dyDescent="0.25">
      <c r="A4" s="9"/>
      <c r="B4" s="10"/>
      <c r="C4" s="18">
        <v>0.21805555555555556</v>
      </c>
      <c r="D4" s="19">
        <v>0.27013888888888887</v>
      </c>
      <c r="E4" s="11">
        <v>84347652</v>
      </c>
      <c r="F4" s="11"/>
      <c r="G4" s="11">
        <v>3117572</v>
      </c>
      <c r="H4" s="12">
        <v>33040</v>
      </c>
      <c r="I4" s="13">
        <v>78860</v>
      </c>
      <c r="J4" s="12" t="s">
        <v>17</v>
      </c>
      <c r="K4" s="13">
        <v>11389755</v>
      </c>
      <c r="L4" s="14"/>
      <c r="M4" s="22">
        <f t="shared" si="0"/>
        <v>5.2083333333333315E-2</v>
      </c>
      <c r="N4">
        <f t="shared" si="1"/>
        <v>5</v>
      </c>
      <c r="P4">
        <v>2</v>
      </c>
      <c r="Q4">
        <f>COUNTIF(N:N, "2")</f>
        <v>1</v>
      </c>
      <c r="R4">
        <f t="shared" si="2"/>
        <v>3.7916666666666665</v>
      </c>
      <c r="S4" s="24">
        <f t="shared" ref="S4:S25" si="4">AVERAGEIF(N:N,P4,M:M)</f>
        <v>0.80624999999999991</v>
      </c>
      <c r="T4" s="23">
        <f t="shared" si="3"/>
        <v>0.23853653230297966</v>
      </c>
    </row>
    <row r="5" spans="1:20" x14ac:dyDescent="0.25">
      <c r="A5" s="9"/>
      <c r="B5" s="10"/>
      <c r="C5" s="18">
        <v>0.22569444444444445</v>
      </c>
      <c r="D5" s="19">
        <v>0.27986111111111112</v>
      </c>
      <c r="E5" s="11">
        <v>84345329</v>
      </c>
      <c r="F5" s="11"/>
      <c r="G5" s="11" t="s">
        <v>18</v>
      </c>
      <c r="H5" s="12">
        <v>34140</v>
      </c>
      <c r="I5" s="13">
        <v>77060</v>
      </c>
      <c r="J5" s="12" t="s">
        <v>19</v>
      </c>
      <c r="K5" s="13">
        <v>11389767</v>
      </c>
      <c r="L5" s="14"/>
      <c r="M5" s="22">
        <f t="shared" si="0"/>
        <v>5.4166666666666669E-2</v>
      </c>
      <c r="N5">
        <f t="shared" si="1"/>
        <v>5</v>
      </c>
      <c r="P5">
        <v>3</v>
      </c>
      <c r="Q5">
        <f>COUNTIF(N:N, "3")</f>
        <v>0</v>
      </c>
      <c r="R5">
        <f t="shared" si="2"/>
        <v>3.7916666666666665</v>
      </c>
      <c r="S5" s="24">
        <v>0</v>
      </c>
      <c r="T5" s="23">
        <f t="shared" si="3"/>
        <v>0.23853653230297966</v>
      </c>
    </row>
    <row r="6" spans="1:20" x14ac:dyDescent="0.25">
      <c r="A6" s="9"/>
      <c r="B6" s="10"/>
      <c r="C6" s="18">
        <v>0.23750000000000002</v>
      </c>
      <c r="D6" s="19">
        <v>0.28888888888888892</v>
      </c>
      <c r="E6" s="11">
        <v>84333321</v>
      </c>
      <c r="F6" s="11"/>
      <c r="G6" s="11" t="s">
        <v>20</v>
      </c>
      <c r="H6" s="12">
        <v>31100</v>
      </c>
      <c r="I6" s="13">
        <v>78520</v>
      </c>
      <c r="J6" s="12" t="s">
        <v>21</v>
      </c>
      <c r="K6" s="13">
        <v>11389844</v>
      </c>
      <c r="L6" s="14"/>
      <c r="M6" s="22">
        <f t="shared" si="0"/>
        <v>5.1388888888888901E-2</v>
      </c>
      <c r="N6">
        <f t="shared" si="1"/>
        <v>5</v>
      </c>
      <c r="P6">
        <v>4</v>
      </c>
      <c r="Q6">
        <f>COUNTIF(N:N, "4")</f>
        <v>0</v>
      </c>
      <c r="R6">
        <f t="shared" si="2"/>
        <v>3.7916666666666665</v>
      </c>
      <c r="S6" s="24">
        <v>0</v>
      </c>
      <c r="T6" s="23">
        <f t="shared" si="3"/>
        <v>0.23853653230297966</v>
      </c>
    </row>
    <row r="7" spans="1:20" x14ac:dyDescent="0.25">
      <c r="A7" s="9"/>
      <c r="B7" s="10"/>
      <c r="C7" s="18">
        <v>0.2388888888888889</v>
      </c>
      <c r="D7" s="19">
        <v>0.29097222222222224</v>
      </c>
      <c r="E7" s="11">
        <v>84333320</v>
      </c>
      <c r="F7" s="11"/>
      <c r="G7" s="11" t="s">
        <v>22</v>
      </c>
      <c r="H7" s="12">
        <v>28140</v>
      </c>
      <c r="I7" s="13">
        <v>75480</v>
      </c>
      <c r="J7" s="12" t="s">
        <v>21</v>
      </c>
      <c r="K7" s="13">
        <v>11389863</v>
      </c>
      <c r="L7" s="14"/>
      <c r="M7" s="22">
        <f t="shared" si="0"/>
        <v>5.2083333333333343E-2</v>
      </c>
      <c r="N7">
        <f t="shared" si="1"/>
        <v>5</v>
      </c>
      <c r="P7">
        <v>5</v>
      </c>
      <c r="Q7">
        <f>COUNTIF(N:N, "5")</f>
        <v>6</v>
      </c>
      <c r="R7">
        <f t="shared" si="2"/>
        <v>3.7916666666666665</v>
      </c>
      <c r="S7" s="24">
        <f t="shared" si="4"/>
        <v>4.7916666666666663E-2</v>
      </c>
      <c r="T7" s="23">
        <f t="shared" si="3"/>
        <v>0.23853653230297966</v>
      </c>
    </row>
    <row r="8" spans="1:20" x14ac:dyDescent="0.25">
      <c r="A8" s="9"/>
      <c r="B8" s="10"/>
      <c r="C8" s="18">
        <v>0.26805555555555555</v>
      </c>
      <c r="D8" s="19">
        <v>0.3034722222222222</v>
      </c>
      <c r="E8" s="11">
        <v>84347653</v>
      </c>
      <c r="F8" s="11"/>
      <c r="G8" s="11">
        <v>6514976</v>
      </c>
      <c r="H8" s="12">
        <v>30020</v>
      </c>
      <c r="I8" s="13">
        <v>78140</v>
      </c>
      <c r="J8" s="12" t="s">
        <v>23</v>
      </c>
      <c r="K8" s="13">
        <v>11389950</v>
      </c>
      <c r="L8" s="14"/>
      <c r="M8" s="22">
        <f t="shared" si="0"/>
        <v>3.5416666666666652E-2</v>
      </c>
      <c r="N8">
        <f t="shared" si="1"/>
        <v>6</v>
      </c>
      <c r="P8">
        <v>6</v>
      </c>
      <c r="Q8">
        <f>COUNTIF(N:N, "6")</f>
        <v>3</v>
      </c>
      <c r="R8">
        <f t="shared" si="2"/>
        <v>3.7916666666666665</v>
      </c>
      <c r="S8" s="24">
        <f t="shared" si="4"/>
        <v>9.5370370370370369E-2</v>
      </c>
      <c r="T8" s="23">
        <f t="shared" si="3"/>
        <v>0.23853653230297966</v>
      </c>
    </row>
    <row r="9" spans="1:20" x14ac:dyDescent="0.25">
      <c r="A9" s="9"/>
      <c r="B9" s="10"/>
      <c r="C9" s="18">
        <v>0.2722222222222222</v>
      </c>
      <c r="D9" s="19">
        <v>0.31666666666666665</v>
      </c>
      <c r="E9" s="11">
        <v>84348061</v>
      </c>
      <c r="F9" s="11"/>
      <c r="G9" s="11">
        <v>2438965</v>
      </c>
      <c r="H9" s="12">
        <v>30680</v>
      </c>
      <c r="I9" s="13">
        <v>75660</v>
      </c>
      <c r="J9" s="12" t="s">
        <v>24</v>
      </c>
      <c r="K9" s="13">
        <v>11389966</v>
      </c>
      <c r="L9" s="14"/>
      <c r="M9" s="22">
        <f t="shared" si="0"/>
        <v>4.4444444444444453E-2</v>
      </c>
      <c r="N9">
        <f t="shared" si="1"/>
        <v>6</v>
      </c>
      <c r="P9">
        <v>7</v>
      </c>
      <c r="Q9">
        <f>COUNTIF(N:N, "7")</f>
        <v>3</v>
      </c>
      <c r="R9">
        <f t="shared" si="2"/>
        <v>3.7916666666666665</v>
      </c>
      <c r="S9" s="24">
        <f t="shared" si="4"/>
        <v>0.13680555555555554</v>
      </c>
      <c r="T9" s="23">
        <f t="shared" si="3"/>
        <v>0.23853653230297966</v>
      </c>
    </row>
    <row r="10" spans="1:20" x14ac:dyDescent="0.25">
      <c r="A10" s="9"/>
      <c r="B10" s="10"/>
      <c r="C10" s="18">
        <v>0.28125</v>
      </c>
      <c r="D10" s="19">
        <v>0.48749999999999999</v>
      </c>
      <c r="E10" s="11">
        <v>84347670</v>
      </c>
      <c r="F10" s="11"/>
      <c r="G10" s="11">
        <v>2553502</v>
      </c>
      <c r="H10" s="12">
        <v>34620</v>
      </c>
      <c r="I10" s="13">
        <v>78400</v>
      </c>
      <c r="J10" s="12" t="s">
        <v>25</v>
      </c>
      <c r="K10" s="13">
        <v>11389981</v>
      </c>
      <c r="L10" s="14"/>
      <c r="M10" s="22">
        <f t="shared" si="0"/>
        <v>0.20624999999999999</v>
      </c>
      <c r="N10">
        <f t="shared" si="1"/>
        <v>6</v>
      </c>
      <c r="P10">
        <v>8</v>
      </c>
      <c r="Q10">
        <f>COUNTIF(N:N, "8")</f>
        <v>5</v>
      </c>
      <c r="R10">
        <f t="shared" si="2"/>
        <v>3.7916666666666665</v>
      </c>
      <c r="S10" s="24">
        <f t="shared" si="4"/>
        <v>8.2361111111111135E-2</v>
      </c>
      <c r="T10" s="23">
        <f t="shared" si="3"/>
        <v>0.23853653230297966</v>
      </c>
    </row>
    <row r="11" spans="1:20" x14ac:dyDescent="0.25">
      <c r="A11" s="9"/>
      <c r="B11" s="10"/>
      <c r="C11" s="18">
        <v>0.30624999999999997</v>
      </c>
      <c r="D11" s="19">
        <v>0.34652777777777777</v>
      </c>
      <c r="E11" s="11">
        <v>84348063</v>
      </c>
      <c r="F11" s="11"/>
      <c r="G11" s="11" t="s">
        <v>26</v>
      </c>
      <c r="H11" s="12">
        <v>30200</v>
      </c>
      <c r="I11" s="13">
        <v>75020</v>
      </c>
      <c r="J11" s="12" t="s">
        <v>27</v>
      </c>
      <c r="K11" s="13">
        <v>11390076</v>
      </c>
      <c r="L11" s="14"/>
      <c r="M11" s="22">
        <f t="shared" si="0"/>
        <v>4.0277777777777801E-2</v>
      </c>
      <c r="N11">
        <f t="shared" si="1"/>
        <v>7</v>
      </c>
      <c r="P11">
        <v>9</v>
      </c>
      <c r="Q11">
        <f>COUNTIF(N:N, "9")</f>
        <v>5</v>
      </c>
      <c r="R11">
        <f t="shared" si="2"/>
        <v>3.7916666666666665</v>
      </c>
      <c r="S11" s="24">
        <f t="shared" si="4"/>
        <v>0.24111111111111111</v>
      </c>
      <c r="T11" s="23">
        <f t="shared" si="3"/>
        <v>0.23853653230297966</v>
      </c>
    </row>
    <row r="12" spans="1:20" x14ac:dyDescent="0.25">
      <c r="A12" s="9"/>
      <c r="B12" s="10"/>
      <c r="C12" s="18">
        <v>0.30833333333333335</v>
      </c>
      <c r="D12" s="19">
        <v>0.49791666666666662</v>
      </c>
      <c r="E12" s="11">
        <v>84334160</v>
      </c>
      <c r="F12" s="11"/>
      <c r="G12" s="11" t="s">
        <v>28</v>
      </c>
      <c r="H12" s="12">
        <v>27820</v>
      </c>
      <c r="I12" s="13">
        <v>76840</v>
      </c>
      <c r="J12" s="12" t="s">
        <v>29</v>
      </c>
      <c r="K12" s="13">
        <v>11390127</v>
      </c>
      <c r="L12" s="14"/>
      <c r="M12" s="22">
        <f t="shared" si="0"/>
        <v>0.18958333333333327</v>
      </c>
      <c r="N12">
        <f t="shared" si="1"/>
        <v>7</v>
      </c>
      <c r="P12">
        <v>10</v>
      </c>
      <c r="Q12">
        <f>COUNTIF(N:N, "10")</f>
        <v>4</v>
      </c>
      <c r="R12">
        <f t="shared" si="2"/>
        <v>3.7916666666666665</v>
      </c>
      <c r="S12" s="24">
        <f t="shared" si="4"/>
        <v>8.1076388888888906E-2</v>
      </c>
      <c r="T12" s="23">
        <f t="shared" si="3"/>
        <v>0.23853653230297966</v>
      </c>
    </row>
    <row r="13" spans="1:20" x14ac:dyDescent="0.25">
      <c r="A13" s="9"/>
      <c r="B13" s="10"/>
      <c r="C13" s="18">
        <v>0.32916666666666666</v>
      </c>
      <c r="D13" s="19">
        <v>0.50972222222222219</v>
      </c>
      <c r="E13" s="11">
        <v>84347520</v>
      </c>
      <c r="F13" s="11"/>
      <c r="G13" s="11" t="s">
        <v>30</v>
      </c>
      <c r="H13" s="12">
        <v>29940</v>
      </c>
      <c r="I13" s="13">
        <v>77180</v>
      </c>
      <c r="J13" s="12" t="s">
        <v>29</v>
      </c>
      <c r="K13" s="13">
        <v>11390144</v>
      </c>
      <c r="L13" s="14"/>
      <c r="M13" s="22">
        <f t="shared" si="0"/>
        <v>0.18055555555555552</v>
      </c>
      <c r="N13">
        <f t="shared" si="1"/>
        <v>7</v>
      </c>
      <c r="P13">
        <v>11</v>
      </c>
      <c r="Q13">
        <f>COUNTIF(N:N, "11")</f>
        <v>7</v>
      </c>
      <c r="R13">
        <f t="shared" si="2"/>
        <v>3.7916666666666665</v>
      </c>
      <c r="S13" s="24">
        <f t="shared" si="4"/>
        <v>0.27549603174603171</v>
      </c>
      <c r="T13" s="23">
        <f t="shared" si="3"/>
        <v>0.23853653230297966</v>
      </c>
    </row>
    <row r="14" spans="1:20" x14ac:dyDescent="0.25">
      <c r="A14" s="9"/>
      <c r="B14" s="10"/>
      <c r="C14" s="18">
        <v>0.33611111111111108</v>
      </c>
      <c r="D14" s="19">
        <v>0.37152777777777773</v>
      </c>
      <c r="E14" s="11">
        <v>84334088</v>
      </c>
      <c r="F14" s="11"/>
      <c r="G14" s="11">
        <v>3216630</v>
      </c>
      <c r="H14" s="12">
        <v>32220</v>
      </c>
      <c r="I14" s="13">
        <v>79120</v>
      </c>
      <c r="J14" s="12" t="s">
        <v>31</v>
      </c>
      <c r="K14" s="13">
        <v>11390160</v>
      </c>
      <c r="L14" s="14"/>
      <c r="M14" s="22">
        <f t="shared" si="0"/>
        <v>3.5416666666666652E-2</v>
      </c>
      <c r="N14">
        <f t="shared" si="1"/>
        <v>8</v>
      </c>
      <c r="P14">
        <v>12</v>
      </c>
      <c r="Q14">
        <f>COUNTIF(N:N, "12")</f>
        <v>6</v>
      </c>
      <c r="R14">
        <f t="shared" si="2"/>
        <v>3.7916666666666665</v>
      </c>
      <c r="S14" s="24">
        <f t="shared" si="4"/>
        <v>0.18854166666666669</v>
      </c>
      <c r="T14" s="23">
        <f t="shared" si="3"/>
        <v>0.23853653230297966</v>
      </c>
    </row>
    <row r="15" spans="1:20" x14ac:dyDescent="0.25">
      <c r="A15" s="9"/>
      <c r="B15" s="10"/>
      <c r="C15" s="18">
        <v>0.34166666666666662</v>
      </c>
      <c r="D15" s="19">
        <v>0.58819444444444446</v>
      </c>
      <c r="E15" s="11">
        <v>84347691</v>
      </c>
      <c r="F15" s="11"/>
      <c r="G15" s="11">
        <v>2648407</v>
      </c>
      <c r="H15" s="12">
        <v>32380</v>
      </c>
      <c r="I15" s="13">
        <v>80380</v>
      </c>
      <c r="J15" s="12" t="s">
        <v>25</v>
      </c>
      <c r="K15" s="13">
        <v>11390208</v>
      </c>
      <c r="L15" s="14"/>
      <c r="M15" s="22">
        <f t="shared" si="0"/>
        <v>0.24652777777777785</v>
      </c>
      <c r="N15">
        <f t="shared" si="1"/>
        <v>8</v>
      </c>
      <c r="P15">
        <v>13</v>
      </c>
      <c r="Q15">
        <f>COUNTIF(N:N, "13")</f>
        <v>7</v>
      </c>
      <c r="R15">
        <f t="shared" si="2"/>
        <v>3.7916666666666665</v>
      </c>
      <c r="S15" s="24">
        <f t="shared" si="4"/>
        <v>0.24196428571428572</v>
      </c>
      <c r="T15" s="23">
        <f t="shared" si="3"/>
        <v>0.23853653230297966</v>
      </c>
    </row>
    <row r="16" spans="1:20" x14ac:dyDescent="0.25">
      <c r="A16" s="9"/>
      <c r="B16" s="10"/>
      <c r="C16" s="18">
        <v>0.35694444444444445</v>
      </c>
      <c r="D16" s="19">
        <v>0.38680555555555557</v>
      </c>
      <c r="E16" s="11">
        <v>84347659</v>
      </c>
      <c r="F16" s="11"/>
      <c r="G16" s="11" t="s">
        <v>32</v>
      </c>
      <c r="H16" s="12">
        <v>30860</v>
      </c>
      <c r="I16" s="13">
        <v>79240</v>
      </c>
      <c r="J16" s="12" t="s">
        <v>33</v>
      </c>
      <c r="K16" s="13">
        <v>11390271</v>
      </c>
      <c r="L16" s="14"/>
      <c r="M16" s="22">
        <f t="shared" si="0"/>
        <v>2.9861111111111116E-2</v>
      </c>
      <c r="N16">
        <f t="shared" si="1"/>
        <v>8</v>
      </c>
      <c r="P16">
        <v>14</v>
      </c>
      <c r="Q16">
        <f>COUNTIF(N:N, "14")</f>
        <v>8</v>
      </c>
      <c r="R16">
        <f t="shared" si="2"/>
        <v>3.7916666666666665</v>
      </c>
      <c r="S16" s="24">
        <f t="shared" si="4"/>
        <v>0.27916666666666662</v>
      </c>
      <c r="T16" s="23">
        <f t="shared" si="3"/>
        <v>0.23853653230297966</v>
      </c>
    </row>
    <row r="17" spans="1:20" x14ac:dyDescent="0.25">
      <c r="A17" s="9"/>
      <c r="B17" s="10"/>
      <c r="C17" s="18">
        <v>0.36736111111111108</v>
      </c>
      <c r="D17" s="19">
        <v>0.4145833333333333</v>
      </c>
      <c r="E17" s="11">
        <v>84341413</v>
      </c>
      <c r="F17" s="11"/>
      <c r="G17" s="11">
        <v>4185282</v>
      </c>
      <c r="H17" s="12">
        <v>33120</v>
      </c>
      <c r="I17" s="13">
        <v>77220</v>
      </c>
      <c r="J17" s="12" t="s">
        <v>34</v>
      </c>
      <c r="K17" s="13">
        <v>11390298</v>
      </c>
      <c r="L17" s="14"/>
      <c r="M17" s="22">
        <f t="shared" si="0"/>
        <v>4.7222222222222221E-2</v>
      </c>
      <c r="N17">
        <f t="shared" si="1"/>
        <v>8</v>
      </c>
      <c r="P17">
        <v>15</v>
      </c>
      <c r="Q17">
        <f>COUNTIF(N:N, "15")</f>
        <v>10</v>
      </c>
      <c r="R17">
        <f t="shared" si="2"/>
        <v>3.7916666666666665</v>
      </c>
      <c r="S17" s="24">
        <f t="shared" si="4"/>
        <v>0.35055555555555556</v>
      </c>
      <c r="T17" s="23">
        <f t="shared" si="3"/>
        <v>0.23853653230297966</v>
      </c>
    </row>
    <row r="18" spans="1:20" x14ac:dyDescent="0.25">
      <c r="A18" s="9"/>
      <c r="B18" s="10"/>
      <c r="C18" s="18">
        <v>0.37013888888888885</v>
      </c>
      <c r="D18" s="19">
        <v>0.42291666666666666</v>
      </c>
      <c r="E18" s="11" t="s">
        <v>35</v>
      </c>
      <c r="F18" s="11"/>
      <c r="G18" s="15" t="s">
        <v>36</v>
      </c>
      <c r="H18" s="12">
        <v>50720</v>
      </c>
      <c r="I18" s="13">
        <v>29000</v>
      </c>
      <c r="J18" s="12" t="s">
        <v>37</v>
      </c>
      <c r="K18" s="13">
        <v>11390326</v>
      </c>
      <c r="L18" s="14"/>
      <c r="M18" s="22">
        <f t="shared" si="0"/>
        <v>5.2777777777777812E-2</v>
      </c>
      <c r="N18">
        <f t="shared" si="1"/>
        <v>8</v>
      </c>
      <c r="P18">
        <v>16</v>
      </c>
      <c r="Q18">
        <f>COUNTIF(N:N, "16")</f>
        <v>6</v>
      </c>
      <c r="R18">
        <f t="shared" si="2"/>
        <v>3.7916666666666665</v>
      </c>
      <c r="S18" s="24">
        <f t="shared" si="4"/>
        <v>0.16111111111111107</v>
      </c>
      <c r="T18" s="23">
        <f t="shared" si="3"/>
        <v>0.23853653230297966</v>
      </c>
    </row>
    <row r="19" spans="1:20" x14ac:dyDescent="0.25">
      <c r="A19" s="9"/>
      <c r="B19" s="10"/>
      <c r="C19" s="18">
        <v>0.3888888888888889</v>
      </c>
      <c r="D19" s="19">
        <v>0.42569444444444443</v>
      </c>
      <c r="E19" s="11">
        <v>84345328</v>
      </c>
      <c r="F19" s="11"/>
      <c r="G19" s="11" t="s">
        <v>38</v>
      </c>
      <c r="H19" s="12">
        <v>33640</v>
      </c>
      <c r="I19" s="13">
        <v>76180</v>
      </c>
      <c r="J19" s="12" t="s">
        <v>19</v>
      </c>
      <c r="K19" s="13">
        <v>11390396</v>
      </c>
      <c r="L19" s="14"/>
      <c r="M19" s="22">
        <f t="shared" si="0"/>
        <v>3.6805555555555536E-2</v>
      </c>
      <c r="N19">
        <f t="shared" si="1"/>
        <v>9</v>
      </c>
      <c r="P19">
        <v>17</v>
      </c>
      <c r="Q19">
        <f>COUNTIF(N:N, "17")</f>
        <v>6</v>
      </c>
      <c r="R19">
        <f t="shared" si="2"/>
        <v>3.7916666666666665</v>
      </c>
      <c r="S19" s="24">
        <f t="shared" si="4"/>
        <v>0.57314814814814818</v>
      </c>
      <c r="T19" s="23">
        <f t="shared" si="3"/>
        <v>0.23853653230297966</v>
      </c>
    </row>
    <row r="20" spans="1:20" x14ac:dyDescent="0.25">
      <c r="A20" s="9"/>
      <c r="B20" s="10"/>
      <c r="C20" s="18">
        <v>0.38194444444444442</v>
      </c>
      <c r="D20" s="19">
        <v>0.45902777777777781</v>
      </c>
      <c r="E20" s="11" t="s">
        <v>35</v>
      </c>
      <c r="F20" s="11"/>
      <c r="G20" s="15" t="s">
        <v>39</v>
      </c>
      <c r="H20" s="12">
        <v>80080</v>
      </c>
      <c r="I20" s="13">
        <v>33540</v>
      </c>
      <c r="J20" s="12" t="s">
        <v>40</v>
      </c>
      <c r="K20" s="13">
        <v>11390370</v>
      </c>
      <c r="L20" s="14"/>
      <c r="M20" s="22">
        <f t="shared" si="0"/>
        <v>7.7083333333333393E-2</v>
      </c>
      <c r="N20">
        <f t="shared" si="1"/>
        <v>9</v>
      </c>
      <c r="P20">
        <v>18</v>
      </c>
      <c r="Q20">
        <f>COUNTIF(N:N, "18")</f>
        <v>5</v>
      </c>
      <c r="R20">
        <f t="shared" si="2"/>
        <v>3.7916666666666665</v>
      </c>
      <c r="S20" s="24">
        <f t="shared" si="4"/>
        <v>0.26083333333333336</v>
      </c>
      <c r="T20" s="23">
        <f t="shared" si="3"/>
        <v>0.23853653230297966</v>
      </c>
    </row>
    <row r="21" spans="1:20" x14ac:dyDescent="0.25">
      <c r="A21" s="9"/>
      <c r="B21" s="10"/>
      <c r="C21" s="18">
        <v>0.3972222222222222</v>
      </c>
      <c r="D21" s="19">
        <v>0.54999999999999993</v>
      </c>
      <c r="E21" s="11">
        <v>84340459</v>
      </c>
      <c r="F21" s="11"/>
      <c r="G21" s="11" t="s">
        <v>41</v>
      </c>
      <c r="H21" s="12">
        <v>29640</v>
      </c>
      <c r="I21" s="13">
        <v>76940</v>
      </c>
      <c r="J21" s="12" t="s">
        <v>29</v>
      </c>
      <c r="K21" s="13">
        <v>11390408</v>
      </c>
      <c r="L21" s="14"/>
      <c r="M21" s="22">
        <f t="shared" si="0"/>
        <v>0.15277777777777773</v>
      </c>
      <c r="N21">
        <f t="shared" si="1"/>
        <v>9</v>
      </c>
      <c r="P21">
        <v>19</v>
      </c>
      <c r="Q21">
        <f>COUNTIF(N:N, "19")</f>
        <v>0</v>
      </c>
      <c r="R21">
        <f t="shared" si="2"/>
        <v>3.7916666666666665</v>
      </c>
      <c r="S21" s="24">
        <v>0</v>
      </c>
      <c r="T21" s="23">
        <f t="shared" si="3"/>
        <v>0.23853653230297966</v>
      </c>
    </row>
    <row r="22" spans="1:20" x14ac:dyDescent="0.25">
      <c r="A22" s="9"/>
      <c r="B22" s="10"/>
      <c r="C22" s="18">
        <v>0.39999999999999997</v>
      </c>
      <c r="D22" s="20">
        <v>1.2763888888888888</v>
      </c>
      <c r="E22" s="11">
        <v>84341412</v>
      </c>
      <c r="F22" s="11"/>
      <c r="G22" s="11" t="s">
        <v>42</v>
      </c>
      <c r="H22" s="12">
        <v>27280</v>
      </c>
      <c r="I22" s="13">
        <v>78100</v>
      </c>
      <c r="J22" s="12" t="s">
        <v>29</v>
      </c>
      <c r="K22" s="13">
        <v>11390412</v>
      </c>
      <c r="L22" s="14"/>
      <c r="M22" s="22">
        <f t="shared" si="0"/>
        <v>0.87638888888888888</v>
      </c>
      <c r="N22">
        <f t="shared" si="1"/>
        <v>9</v>
      </c>
      <c r="P22">
        <v>20</v>
      </c>
      <c r="Q22">
        <f>COUNTIF(N:N, "20")</f>
        <v>5</v>
      </c>
      <c r="R22">
        <f t="shared" si="2"/>
        <v>3.7916666666666665</v>
      </c>
      <c r="S22" s="24">
        <f t="shared" si="4"/>
        <v>0.19624999999999998</v>
      </c>
      <c r="T22" s="23">
        <f t="shared" si="3"/>
        <v>0.23853653230297966</v>
      </c>
    </row>
    <row r="23" spans="1:20" x14ac:dyDescent="0.25">
      <c r="A23" s="9"/>
      <c r="B23" s="10"/>
      <c r="C23" s="18">
        <v>0.4069444444444445</v>
      </c>
      <c r="D23" s="19">
        <v>0.4694444444444445</v>
      </c>
      <c r="E23" s="11">
        <v>84348064</v>
      </c>
      <c r="F23" s="11"/>
      <c r="G23" s="11" t="s">
        <v>43</v>
      </c>
      <c r="H23" s="12">
        <v>33440</v>
      </c>
      <c r="I23" s="13">
        <v>76960</v>
      </c>
      <c r="J23" s="12" t="s">
        <v>44</v>
      </c>
      <c r="K23" s="13">
        <v>11390444</v>
      </c>
      <c r="L23" s="14"/>
      <c r="M23" s="22">
        <f t="shared" si="0"/>
        <v>6.25E-2</v>
      </c>
      <c r="N23">
        <f t="shared" si="1"/>
        <v>9</v>
      </c>
      <c r="P23">
        <v>21</v>
      </c>
      <c r="Q23">
        <f>COUNTIF(N:N, "21")</f>
        <v>1</v>
      </c>
      <c r="R23">
        <f t="shared" si="2"/>
        <v>3.7916666666666665</v>
      </c>
      <c r="S23" s="24">
        <f t="shared" si="4"/>
        <v>7.3611111111111072E-2</v>
      </c>
      <c r="T23" s="23">
        <f t="shared" si="3"/>
        <v>0.23853653230297966</v>
      </c>
    </row>
    <row r="24" spans="1:20" x14ac:dyDescent="0.25">
      <c r="A24" s="9"/>
      <c r="B24" s="10"/>
      <c r="C24" s="18">
        <v>0.41736111111111113</v>
      </c>
      <c r="D24" s="19">
        <v>0.47430555555555554</v>
      </c>
      <c r="E24" s="11">
        <v>84345684</v>
      </c>
      <c r="F24" s="11"/>
      <c r="G24" s="11" t="s">
        <v>45</v>
      </c>
      <c r="H24" s="12">
        <v>34400</v>
      </c>
      <c r="I24" s="13">
        <v>76060</v>
      </c>
      <c r="J24" s="12" t="s">
        <v>46</v>
      </c>
      <c r="K24" s="13">
        <v>11390474</v>
      </c>
      <c r="L24" s="14"/>
      <c r="M24" s="22">
        <f t="shared" si="0"/>
        <v>5.6944444444444409E-2</v>
      </c>
      <c r="N24">
        <f t="shared" si="1"/>
        <v>10</v>
      </c>
      <c r="P24">
        <v>22</v>
      </c>
      <c r="Q24">
        <f>COUNTIF(N:N, "22")</f>
        <v>2</v>
      </c>
      <c r="R24">
        <f t="shared" si="2"/>
        <v>3.7916666666666665</v>
      </c>
      <c r="S24" s="24">
        <f t="shared" si="4"/>
        <v>6.8402777777777701E-2</v>
      </c>
      <c r="T24" s="23">
        <f t="shared" si="3"/>
        <v>0.23853653230297966</v>
      </c>
    </row>
    <row r="25" spans="1:20" x14ac:dyDescent="0.25">
      <c r="A25" s="9"/>
      <c r="B25" s="10"/>
      <c r="C25" s="18">
        <v>0.43194444444444446</v>
      </c>
      <c r="D25" s="19">
        <v>0.47986111111111113</v>
      </c>
      <c r="E25" s="11">
        <v>84340460</v>
      </c>
      <c r="F25" s="11"/>
      <c r="G25" s="11">
        <v>684999</v>
      </c>
      <c r="H25" s="12">
        <v>33060</v>
      </c>
      <c r="I25" s="13">
        <v>76840</v>
      </c>
      <c r="J25" s="12" t="s">
        <v>47</v>
      </c>
      <c r="K25" s="13">
        <v>11390502</v>
      </c>
      <c r="L25" s="14"/>
      <c r="M25" s="22">
        <f t="shared" si="0"/>
        <v>4.7916666666666663E-2</v>
      </c>
      <c r="N25">
        <f t="shared" si="1"/>
        <v>10</v>
      </c>
      <c r="P25">
        <v>23</v>
      </c>
      <c r="Q25">
        <f>COUNTIF(N:N, "23")</f>
        <v>1</v>
      </c>
      <c r="R25">
        <f t="shared" si="2"/>
        <v>3.7916666666666665</v>
      </c>
      <c r="S25" s="24">
        <f t="shared" si="4"/>
        <v>0.37222222222222223</v>
      </c>
      <c r="T25" s="23">
        <f t="shared" si="3"/>
        <v>0.23853653230297966</v>
      </c>
    </row>
    <row r="26" spans="1:20" x14ac:dyDescent="0.25">
      <c r="A26" s="9"/>
      <c r="B26" s="10"/>
      <c r="C26" s="18">
        <v>0.42986111111111108</v>
      </c>
      <c r="D26" s="19">
        <v>0.51250000000000007</v>
      </c>
      <c r="E26" s="11">
        <v>84341414</v>
      </c>
      <c r="F26" s="11"/>
      <c r="G26" s="11" t="s">
        <v>48</v>
      </c>
      <c r="H26" s="12">
        <v>29380</v>
      </c>
      <c r="I26" s="13">
        <v>74640</v>
      </c>
      <c r="J26" s="12" t="s">
        <v>49</v>
      </c>
      <c r="K26" s="13">
        <v>11390500</v>
      </c>
      <c r="L26" s="14"/>
      <c r="M26" s="22">
        <f t="shared" si="0"/>
        <v>8.2638888888888984E-2</v>
      </c>
      <c r="N26">
        <f t="shared" si="1"/>
        <v>10</v>
      </c>
    </row>
    <row r="27" spans="1:20" x14ac:dyDescent="0.25">
      <c r="A27" s="9"/>
      <c r="B27" s="10"/>
      <c r="C27" s="18">
        <v>0.43958333333333338</v>
      </c>
      <c r="D27" s="19">
        <v>0.57638888888888895</v>
      </c>
      <c r="E27" s="11">
        <v>84347651</v>
      </c>
      <c r="F27" s="11"/>
      <c r="G27" s="11" t="s">
        <v>50</v>
      </c>
      <c r="H27" s="12">
        <v>27640</v>
      </c>
      <c r="I27" s="13">
        <v>75200</v>
      </c>
      <c r="J27" s="12" t="s">
        <v>29</v>
      </c>
      <c r="K27" s="13">
        <v>11390517</v>
      </c>
      <c r="L27" s="14"/>
      <c r="M27" s="22">
        <f t="shared" si="0"/>
        <v>0.13680555555555557</v>
      </c>
      <c r="N27">
        <f t="shared" si="1"/>
        <v>10</v>
      </c>
    </row>
    <row r="28" spans="1:20" x14ac:dyDescent="0.25">
      <c r="A28" s="9"/>
      <c r="B28" s="10"/>
      <c r="C28" s="18">
        <v>0.48749999999999999</v>
      </c>
      <c r="D28" s="19">
        <v>0.52013888888888882</v>
      </c>
      <c r="E28" s="11">
        <v>84347654</v>
      </c>
      <c r="F28" s="11"/>
      <c r="G28" s="11" t="s">
        <v>51</v>
      </c>
      <c r="H28" s="12">
        <v>30860</v>
      </c>
      <c r="I28" s="13">
        <v>79480</v>
      </c>
      <c r="J28" s="12" t="s">
        <v>52</v>
      </c>
      <c r="K28" s="13">
        <v>11390629</v>
      </c>
      <c r="L28" s="14"/>
      <c r="M28" s="22">
        <f t="shared" si="0"/>
        <v>3.2638888888888828E-2</v>
      </c>
      <c r="N28">
        <f t="shared" si="1"/>
        <v>11</v>
      </c>
    </row>
    <row r="29" spans="1:20" x14ac:dyDescent="0.25">
      <c r="A29" s="10"/>
      <c r="B29" s="10"/>
      <c r="C29" s="18">
        <v>0.4604166666666667</v>
      </c>
      <c r="D29" s="19">
        <v>0.52222222222222225</v>
      </c>
      <c r="E29" s="11">
        <v>84339205</v>
      </c>
      <c r="F29" s="11"/>
      <c r="G29" s="11">
        <v>636646</v>
      </c>
      <c r="H29" s="12">
        <v>31640</v>
      </c>
      <c r="I29" s="13">
        <v>79060</v>
      </c>
      <c r="J29" s="12" t="s">
        <v>53</v>
      </c>
      <c r="K29" s="13">
        <v>11390564</v>
      </c>
      <c r="L29" s="14"/>
      <c r="M29" s="22">
        <f t="shared" si="0"/>
        <v>6.1805555555555558E-2</v>
      </c>
      <c r="N29">
        <f t="shared" si="1"/>
        <v>11</v>
      </c>
    </row>
    <row r="30" spans="1:20" x14ac:dyDescent="0.25">
      <c r="A30" s="10"/>
      <c r="B30" s="10"/>
      <c r="C30" s="18">
        <v>0.4770833333333333</v>
      </c>
      <c r="D30" s="19">
        <v>0.50277777777777777</v>
      </c>
      <c r="E30" s="11">
        <v>84345633</v>
      </c>
      <c r="F30" s="11"/>
      <c r="G30" s="11" t="s">
        <v>54</v>
      </c>
      <c r="H30" s="12">
        <v>32760</v>
      </c>
      <c r="I30" s="13">
        <v>78020</v>
      </c>
      <c r="J30" s="12" t="s">
        <v>16</v>
      </c>
      <c r="K30" s="13">
        <v>11390613</v>
      </c>
      <c r="L30" s="14"/>
      <c r="M30" s="22">
        <f t="shared" si="0"/>
        <v>2.5694444444444464E-2</v>
      </c>
      <c r="N30">
        <f t="shared" si="1"/>
        <v>11</v>
      </c>
    </row>
    <row r="31" spans="1:20" x14ac:dyDescent="0.25">
      <c r="A31" s="10"/>
      <c r="B31" s="10"/>
      <c r="C31" s="18">
        <v>0.48125000000000001</v>
      </c>
      <c r="D31" s="20">
        <v>1.4263888888888889</v>
      </c>
      <c r="E31" s="11">
        <v>84345522</v>
      </c>
      <c r="F31" s="11"/>
      <c r="G31" s="11" t="s">
        <v>55</v>
      </c>
      <c r="H31" s="12">
        <v>27480</v>
      </c>
      <c r="I31" s="13">
        <v>73440</v>
      </c>
      <c r="J31" s="12" t="s">
        <v>29</v>
      </c>
      <c r="K31" s="13">
        <v>11390623</v>
      </c>
      <c r="L31" s="14"/>
      <c r="M31" s="22">
        <f t="shared" si="0"/>
        <v>0.94513888888888897</v>
      </c>
      <c r="N31">
        <f t="shared" si="1"/>
        <v>11</v>
      </c>
    </row>
    <row r="32" spans="1:20" x14ac:dyDescent="0.25">
      <c r="A32" s="10"/>
      <c r="B32" s="10"/>
      <c r="C32" s="18">
        <v>0.48333333333333334</v>
      </c>
      <c r="D32" s="19">
        <v>0.55625000000000002</v>
      </c>
      <c r="E32" s="11">
        <v>84334172</v>
      </c>
      <c r="F32" s="11"/>
      <c r="G32" s="11" t="s">
        <v>56</v>
      </c>
      <c r="H32" s="12">
        <v>34060</v>
      </c>
      <c r="I32" s="13">
        <v>77520</v>
      </c>
      <c r="J32" s="12" t="s">
        <v>57</v>
      </c>
      <c r="K32" s="13">
        <v>11390628</v>
      </c>
      <c r="L32" s="14"/>
      <c r="M32" s="22">
        <f t="shared" si="0"/>
        <v>7.2916666666666685E-2</v>
      </c>
      <c r="N32">
        <f t="shared" si="1"/>
        <v>11</v>
      </c>
    </row>
    <row r="33" spans="1:14" x14ac:dyDescent="0.25">
      <c r="A33" s="10"/>
      <c r="B33" s="10"/>
      <c r="C33" s="18">
        <v>0.4916666666666667</v>
      </c>
      <c r="D33" s="19">
        <v>0.55208333333333337</v>
      </c>
      <c r="E33" s="11">
        <v>84345526</v>
      </c>
      <c r="F33" s="11"/>
      <c r="G33" s="11" t="s">
        <v>58</v>
      </c>
      <c r="H33" s="12">
        <v>33480</v>
      </c>
      <c r="I33" s="13">
        <v>77300</v>
      </c>
      <c r="J33" s="12" t="s">
        <v>59</v>
      </c>
      <c r="K33" s="13">
        <v>11390647</v>
      </c>
      <c r="L33" s="14"/>
      <c r="M33" s="22">
        <f t="shared" si="0"/>
        <v>6.0416666666666674E-2</v>
      </c>
      <c r="N33">
        <f t="shared" si="1"/>
        <v>11</v>
      </c>
    </row>
    <row r="34" spans="1:14" x14ac:dyDescent="0.25">
      <c r="A34" s="10"/>
      <c r="B34" s="10"/>
      <c r="C34" s="18">
        <v>0.49513888888888885</v>
      </c>
      <c r="D34" s="20">
        <v>1.2249999999999999</v>
      </c>
      <c r="E34" s="11">
        <v>84347660</v>
      </c>
      <c r="F34" s="11"/>
      <c r="G34" s="11" t="s">
        <v>60</v>
      </c>
      <c r="H34" s="12">
        <v>29600</v>
      </c>
      <c r="I34" s="13">
        <v>73760</v>
      </c>
      <c r="J34" s="12" t="s">
        <v>29</v>
      </c>
      <c r="K34" s="13">
        <v>11390650</v>
      </c>
      <c r="L34" s="14"/>
      <c r="M34" s="22">
        <f t="shared" si="0"/>
        <v>0.72986111111111107</v>
      </c>
      <c r="N34">
        <f t="shared" si="1"/>
        <v>11</v>
      </c>
    </row>
    <row r="35" spans="1:14" x14ac:dyDescent="0.25">
      <c r="A35" s="10"/>
      <c r="B35" s="10"/>
      <c r="C35" s="18">
        <v>0.50694444444444442</v>
      </c>
      <c r="D35" s="19">
        <v>0.56111111111111112</v>
      </c>
      <c r="E35" s="11">
        <v>84332854</v>
      </c>
      <c r="F35" s="11"/>
      <c r="G35" s="11" t="s">
        <v>61</v>
      </c>
      <c r="H35" s="12">
        <v>32960</v>
      </c>
      <c r="I35" s="13">
        <v>77160</v>
      </c>
      <c r="J35" s="12" t="s">
        <v>62</v>
      </c>
      <c r="K35" s="13">
        <v>11390684</v>
      </c>
      <c r="L35" s="14"/>
      <c r="M35" s="22">
        <f t="shared" si="0"/>
        <v>5.4166666666666696E-2</v>
      </c>
      <c r="N35">
        <f t="shared" si="1"/>
        <v>12</v>
      </c>
    </row>
    <row r="36" spans="1:14" x14ac:dyDescent="0.25">
      <c r="A36" s="10"/>
      <c r="B36" s="10"/>
      <c r="C36" s="18">
        <v>0.51458333333333328</v>
      </c>
      <c r="D36" s="19">
        <v>0.54722222222222217</v>
      </c>
      <c r="E36" s="11">
        <v>84345686</v>
      </c>
      <c r="F36" s="11"/>
      <c r="G36" s="11" t="s">
        <v>63</v>
      </c>
      <c r="H36" s="12">
        <v>32480</v>
      </c>
      <c r="I36" s="13">
        <v>77720</v>
      </c>
      <c r="J36" s="12" t="s">
        <v>64</v>
      </c>
      <c r="K36" s="13">
        <v>11390692</v>
      </c>
      <c r="L36" s="14"/>
      <c r="M36" s="22">
        <f t="shared" si="0"/>
        <v>3.2638888888888884E-2</v>
      </c>
      <c r="N36">
        <f t="shared" si="1"/>
        <v>12</v>
      </c>
    </row>
    <row r="37" spans="1:14" x14ac:dyDescent="0.25">
      <c r="A37" s="10"/>
      <c r="B37" s="10"/>
      <c r="C37" s="18">
        <v>0.6118055555555556</v>
      </c>
      <c r="D37" s="19">
        <v>0.71527777777777779</v>
      </c>
      <c r="E37" s="11">
        <v>84341407</v>
      </c>
      <c r="F37" s="11"/>
      <c r="G37" s="11" t="s">
        <v>65</v>
      </c>
      <c r="H37" s="12">
        <v>34120</v>
      </c>
      <c r="I37" s="13">
        <v>78400</v>
      </c>
      <c r="J37" s="12" t="s">
        <v>66</v>
      </c>
      <c r="K37" s="13">
        <v>11390877</v>
      </c>
      <c r="L37" s="14"/>
      <c r="M37" s="22">
        <f t="shared" si="0"/>
        <v>0.10347222222222219</v>
      </c>
      <c r="N37">
        <f t="shared" si="1"/>
        <v>14</v>
      </c>
    </row>
    <row r="38" spans="1:14" x14ac:dyDescent="0.25">
      <c r="A38" s="10"/>
      <c r="B38" s="10"/>
      <c r="C38" s="18">
        <v>0.52777777777777779</v>
      </c>
      <c r="D38" s="19">
        <v>0.57013888888888886</v>
      </c>
      <c r="E38" s="11">
        <v>84345685</v>
      </c>
      <c r="F38" s="11"/>
      <c r="G38" s="11" t="s">
        <v>67</v>
      </c>
      <c r="H38" s="12">
        <v>33260</v>
      </c>
      <c r="I38" s="13">
        <v>78580</v>
      </c>
      <c r="J38" s="12" t="s">
        <v>68</v>
      </c>
      <c r="K38" s="13">
        <v>11390730</v>
      </c>
      <c r="L38" s="14"/>
      <c r="M38" s="22">
        <f t="shared" si="0"/>
        <v>4.2361111111111072E-2</v>
      </c>
      <c r="N38">
        <f t="shared" si="1"/>
        <v>12</v>
      </c>
    </row>
    <row r="39" spans="1:14" x14ac:dyDescent="0.25">
      <c r="A39" s="10"/>
      <c r="B39" s="10"/>
      <c r="C39" s="18">
        <v>0.5395833333333333</v>
      </c>
      <c r="D39" s="19">
        <v>0.66111111111111109</v>
      </c>
      <c r="E39" s="11">
        <v>84332852</v>
      </c>
      <c r="F39" s="11"/>
      <c r="G39" s="11">
        <v>705808</v>
      </c>
      <c r="H39" s="12">
        <v>31040</v>
      </c>
      <c r="I39" s="13">
        <v>78700</v>
      </c>
      <c r="J39" s="12" t="s">
        <v>69</v>
      </c>
      <c r="K39" s="13">
        <v>11390742</v>
      </c>
      <c r="L39" s="14"/>
      <c r="M39" s="22">
        <f t="shared" si="0"/>
        <v>0.12152777777777779</v>
      </c>
      <c r="N39">
        <f t="shared" si="1"/>
        <v>12</v>
      </c>
    </row>
    <row r="40" spans="1:14" x14ac:dyDescent="0.25">
      <c r="A40" s="10"/>
      <c r="B40" s="10"/>
      <c r="C40" s="18">
        <v>0.53055555555555556</v>
      </c>
      <c r="D40" s="19">
        <v>0.58194444444444449</v>
      </c>
      <c r="E40" s="11">
        <v>84339210</v>
      </c>
      <c r="F40" s="11"/>
      <c r="G40" s="11" t="s">
        <v>70</v>
      </c>
      <c r="H40" s="12">
        <v>30100</v>
      </c>
      <c r="I40" s="13">
        <v>78160</v>
      </c>
      <c r="J40" s="12" t="s">
        <v>29</v>
      </c>
      <c r="K40" s="13">
        <v>11390734</v>
      </c>
      <c r="L40" s="14"/>
      <c r="M40" s="22">
        <f t="shared" si="0"/>
        <v>5.1388888888888928E-2</v>
      </c>
      <c r="N40">
        <f t="shared" si="1"/>
        <v>12</v>
      </c>
    </row>
    <row r="41" spans="1:14" x14ac:dyDescent="0.25">
      <c r="A41" s="10"/>
      <c r="B41" s="10"/>
      <c r="C41" s="18">
        <v>0.53472222222222221</v>
      </c>
      <c r="D41" s="20">
        <v>1.3638888888888889</v>
      </c>
      <c r="E41" s="11">
        <v>84347657</v>
      </c>
      <c r="F41" s="11"/>
      <c r="G41" s="11" t="s">
        <v>71</v>
      </c>
      <c r="H41" s="12">
        <v>29240</v>
      </c>
      <c r="I41" s="13">
        <v>78500</v>
      </c>
      <c r="J41" s="12" t="s">
        <v>29</v>
      </c>
      <c r="K41" s="13">
        <v>11390737</v>
      </c>
      <c r="L41" s="14"/>
      <c r="M41" s="22">
        <f t="shared" si="0"/>
        <v>0.82916666666666672</v>
      </c>
      <c r="N41">
        <f t="shared" si="1"/>
        <v>12</v>
      </c>
    </row>
    <row r="42" spans="1:14" x14ac:dyDescent="0.25">
      <c r="A42" s="10"/>
      <c r="B42" s="10"/>
      <c r="C42" s="18">
        <v>0.54583333333333328</v>
      </c>
      <c r="D42" s="19">
        <v>0.61597222222222225</v>
      </c>
      <c r="E42" s="11">
        <v>84341404</v>
      </c>
      <c r="F42" s="11"/>
      <c r="G42" s="11" t="s">
        <v>72</v>
      </c>
      <c r="H42" s="12">
        <v>29240</v>
      </c>
      <c r="I42" s="13">
        <v>74900</v>
      </c>
      <c r="J42" s="12" t="s">
        <v>73</v>
      </c>
      <c r="K42" s="13">
        <v>11390756</v>
      </c>
      <c r="L42" s="14"/>
      <c r="M42" s="22">
        <f t="shared" si="0"/>
        <v>7.0138888888888973E-2</v>
      </c>
      <c r="N42">
        <f t="shared" si="1"/>
        <v>13</v>
      </c>
    </row>
    <row r="43" spans="1:14" x14ac:dyDescent="0.25">
      <c r="A43" s="10"/>
      <c r="B43" s="10"/>
      <c r="C43" s="18">
        <v>0.54236111111111118</v>
      </c>
      <c r="D43" s="19">
        <v>0.58402777777777781</v>
      </c>
      <c r="E43" s="11" t="s">
        <v>35</v>
      </c>
      <c r="F43" s="11"/>
      <c r="G43" s="15" t="s">
        <v>74</v>
      </c>
      <c r="H43" s="12">
        <v>35180</v>
      </c>
      <c r="I43" s="13">
        <v>28400</v>
      </c>
      <c r="J43" s="12" t="s">
        <v>75</v>
      </c>
      <c r="K43" s="13">
        <v>11390754</v>
      </c>
      <c r="L43" s="14"/>
      <c r="M43" s="22">
        <f t="shared" si="0"/>
        <v>4.166666666666663E-2</v>
      </c>
      <c r="N43">
        <f t="shared" si="1"/>
        <v>13</v>
      </c>
    </row>
    <row r="44" spans="1:14" x14ac:dyDescent="0.25">
      <c r="A44" s="10"/>
      <c r="B44" s="10"/>
      <c r="C44" s="18">
        <v>0.54999999999999993</v>
      </c>
      <c r="D44" s="20">
        <v>1.3027777777777778</v>
      </c>
      <c r="E44" s="11">
        <v>84341151</v>
      </c>
      <c r="F44" s="11"/>
      <c r="G44" s="11" t="s">
        <v>76</v>
      </c>
      <c r="H44" s="12">
        <v>29240</v>
      </c>
      <c r="I44" s="13">
        <v>74780</v>
      </c>
      <c r="J44" s="12" t="s">
        <v>29</v>
      </c>
      <c r="K44" s="13">
        <v>11390761</v>
      </c>
      <c r="L44" s="14"/>
      <c r="M44" s="22">
        <f t="shared" si="0"/>
        <v>0.75277777777777788</v>
      </c>
      <c r="N44">
        <f t="shared" si="1"/>
        <v>13</v>
      </c>
    </row>
    <row r="45" spans="1:14" x14ac:dyDescent="0.25">
      <c r="A45" s="10"/>
      <c r="B45" s="10"/>
      <c r="C45" s="18">
        <v>0.55972222222222223</v>
      </c>
      <c r="D45" s="19">
        <v>0.62986111111111109</v>
      </c>
      <c r="E45" s="11">
        <v>84347655</v>
      </c>
      <c r="F45" s="11"/>
      <c r="G45" s="11" t="s">
        <v>77</v>
      </c>
      <c r="H45" s="12">
        <v>31280</v>
      </c>
      <c r="I45" s="13">
        <v>77600</v>
      </c>
      <c r="J45" s="12" t="s">
        <v>78</v>
      </c>
      <c r="K45" s="13">
        <v>11390778</v>
      </c>
      <c r="L45" s="14"/>
      <c r="M45" s="22">
        <f t="shared" si="0"/>
        <v>7.0138888888888862E-2</v>
      </c>
      <c r="N45">
        <f t="shared" si="1"/>
        <v>13</v>
      </c>
    </row>
    <row r="46" spans="1:14" x14ac:dyDescent="0.25">
      <c r="A46" s="10"/>
      <c r="B46" s="10"/>
      <c r="C46" s="18">
        <v>0.56319444444444444</v>
      </c>
      <c r="D46" s="19">
        <v>0.59930555555555554</v>
      </c>
      <c r="E46" s="11">
        <v>84348062</v>
      </c>
      <c r="F46" s="11"/>
      <c r="G46" s="11" t="s">
        <v>79</v>
      </c>
      <c r="H46" s="12">
        <v>33640</v>
      </c>
      <c r="I46" s="13">
        <v>78820</v>
      </c>
      <c r="J46" s="12" t="s">
        <v>80</v>
      </c>
      <c r="K46" s="13">
        <v>11390782</v>
      </c>
      <c r="L46" s="14"/>
      <c r="M46" s="22">
        <f t="shared" si="0"/>
        <v>3.6111111111111094E-2</v>
      </c>
      <c r="N46">
        <f t="shared" si="1"/>
        <v>13</v>
      </c>
    </row>
    <row r="47" spans="1:14" x14ac:dyDescent="0.25">
      <c r="A47" s="10"/>
      <c r="B47" s="10"/>
      <c r="C47" s="18">
        <v>0.56736111111111109</v>
      </c>
      <c r="D47" s="20">
        <v>1.2458333333333333</v>
      </c>
      <c r="E47" s="11">
        <v>84350825</v>
      </c>
      <c r="F47" s="11"/>
      <c r="G47" s="11">
        <v>2553502</v>
      </c>
      <c r="H47" s="12">
        <v>33320</v>
      </c>
      <c r="I47" s="13">
        <v>78000</v>
      </c>
      <c r="J47" s="12" t="s">
        <v>25</v>
      </c>
      <c r="K47" s="13">
        <v>11390795</v>
      </c>
      <c r="L47" s="14"/>
      <c r="M47" s="22">
        <f t="shared" si="0"/>
        <v>0.67847222222222225</v>
      </c>
      <c r="N47">
        <f t="shared" si="1"/>
        <v>13</v>
      </c>
    </row>
    <row r="48" spans="1:14" x14ac:dyDescent="0.25">
      <c r="A48" s="10"/>
      <c r="B48" s="10"/>
      <c r="C48" s="18">
        <v>0.57916666666666672</v>
      </c>
      <c r="D48" s="19">
        <v>0.62361111111111112</v>
      </c>
      <c r="E48" s="11">
        <v>84341409</v>
      </c>
      <c r="F48" s="11"/>
      <c r="G48" s="11" t="s">
        <v>81</v>
      </c>
      <c r="H48" s="12">
        <v>34340</v>
      </c>
      <c r="I48" s="13">
        <v>77580</v>
      </c>
      <c r="J48" s="16" t="s">
        <v>82</v>
      </c>
      <c r="K48" s="13">
        <v>11390802</v>
      </c>
      <c r="L48" s="14"/>
      <c r="M48" s="22">
        <f t="shared" si="0"/>
        <v>4.4444444444444398E-2</v>
      </c>
      <c r="N48">
        <f t="shared" si="1"/>
        <v>13</v>
      </c>
    </row>
    <row r="49" spans="1:14" x14ac:dyDescent="0.25">
      <c r="A49" s="10"/>
      <c r="B49" s="10"/>
      <c r="C49" s="18">
        <v>0.58472222222222225</v>
      </c>
      <c r="D49" s="19">
        <v>0.61736111111111114</v>
      </c>
      <c r="E49" s="11">
        <v>84347658</v>
      </c>
      <c r="F49" s="11"/>
      <c r="G49" s="11" t="s">
        <v>83</v>
      </c>
      <c r="H49" s="12">
        <v>30060</v>
      </c>
      <c r="I49" s="13">
        <v>78560</v>
      </c>
      <c r="J49" s="12" t="s">
        <v>23</v>
      </c>
      <c r="K49" s="13">
        <v>11390815</v>
      </c>
      <c r="L49" s="14"/>
      <c r="M49" s="22">
        <f t="shared" si="0"/>
        <v>3.2638888888888884E-2</v>
      </c>
      <c r="N49">
        <f t="shared" si="1"/>
        <v>14</v>
      </c>
    </row>
    <row r="50" spans="1:14" x14ac:dyDescent="0.25">
      <c r="A50" s="10"/>
      <c r="B50" s="10"/>
      <c r="C50" s="18">
        <v>0.58680555555555558</v>
      </c>
      <c r="D50" s="19">
        <v>0.63750000000000007</v>
      </c>
      <c r="E50" s="11" t="s">
        <v>35</v>
      </c>
      <c r="F50" s="11"/>
      <c r="G50" s="15" t="s">
        <v>84</v>
      </c>
      <c r="H50" s="12">
        <v>52000</v>
      </c>
      <c r="I50" s="13">
        <v>33820</v>
      </c>
      <c r="J50" s="12" t="s">
        <v>75</v>
      </c>
      <c r="K50" s="13">
        <v>11390816</v>
      </c>
      <c r="L50" s="14"/>
      <c r="M50" s="22">
        <f t="shared" si="0"/>
        <v>5.0694444444444486E-2</v>
      </c>
      <c r="N50">
        <f t="shared" si="1"/>
        <v>14</v>
      </c>
    </row>
    <row r="51" spans="1:14" x14ac:dyDescent="0.25">
      <c r="A51" s="10"/>
      <c r="B51" s="10"/>
      <c r="C51" s="18">
        <v>0.59097222222222223</v>
      </c>
      <c r="D51" s="20">
        <v>1.4284722222222221</v>
      </c>
      <c r="E51" s="11">
        <v>84350812</v>
      </c>
      <c r="F51" s="11"/>
      <c r="G51" s="17" t="s">
        <v>85</v>
      </c>
      <c r="H51" s="12">
        <v>29520</v>
      </c>
      <c r="I51" s="13">
        <v>76080</v>
      </c>
      <c r="J51" s="12" t="s">
        <v>29</v>
      </c>
      <c r="K51" s="13">
        <v>11390834</v>
      </c>
      <c r="L51" s="14"/>
      <c r="M51" s="22">
        <f t="shared" si="0"/>
        <v>0.83749999999999991</v>
      </c>
      <c r="N51">
        <f t="shared" si="1"/>
        <v>14</v>
      </c>
    </row>
    <row r="52" spans="1:14" x14ac:dyDescent="0.25">
      <c r="A52" s="10"/>
      <c r="B52" s="10"/>
      <c r="C52" s="18">
        <v>0.59305555555555556</v>
      </c>
      <c r="D52" s="20">
        <v>1.5326388888888889</v>
      </c>
      <c r="E52" s="11">
        <v>84339551</v>
      </c>
      <c r="F52" s="11"/>
      <c r="G52" s="11" t="s">
        <v>86</v>
      </c>
      <c r="H52" s="12">
        <v>30060</v>
      </c>
      <c r="I52" s="13">
        <v>78460</v>
      </c>
      <c r="J52" s="12" t="s">
        <v>29</v>
      </c>
      <c r="K52" s="13">
        <v>11390836</v>
      </c>
      <c r="L52" s="14"/>
      <c r="M52" s="22">
        <f t="shared" si="0"/>
        <v>0.93958333333333333</v>
      </c>
      <c r="N52">
        <f t="shared" si="1"/>
        <v>14</v>
      </c>
    </row>
    <row r="53" spans="1:14" x14ac:dyDescent="0.25">
      <c r="A53" s="10"/>
      <c r="B53" s="10"/>
      <c r="C53" s="18">
        <v>0.59583333333333333</v>
      </c>
      <c r="D53" s="19">
        <v>0.6777777777777777</v>
      </c>
      <c r="E53" s="11">
        <v>84341422</v>
      </c>
      <c r="F53" s="11"/>
      <c r="G53" s="11" t="s">
        <v>87</v>
      </c>
      <c r="H53" s="12">
        <v>32220</v>
      </c>
      <c r="I53" s="13">
        <v>75280</v>
      </c>
      <c r="J53" s="12" t="s">
        <v>88</v>
      </c>
      <c r="K53" s="13">
        <v>11390838</v>
      </c>
      <c r="L53" s="14"/>
      <c r="M53" s="22">
        <f t="shared" si="0"/>
        <v>8.1944444444444375E-2</v>
      </c>
      <c r="N53">
        <f t="shared" si="1"/>
        <v>14</v>
      </c>
    </row>
    <row r="54" spans="1:14" x14ac:dyDescent="0.25">
      <c r="A54" s="10"/>
      <c r="B54" s="10"/>
      <c r="C54" s="18">
        <v>0.60069444444444442</v>
      </c>
      <c r="D54" s="19">
        <v>0.66597222222222219</v>
      </c>
      <c r="E54" s="11">
        <v>84341398</v>
      </c>
      <c r="F54" s="11"/>
      <c r="G54" s="11" t="s">
        <v>89</v>
      </c>
      <c r="H54" s="12">
        <v>33900</v>
      </c>
      <c r="I54" s="13">
        <v>78720</v>
      </c>
      <c r="J54" s="12" t="s">
        <v>90</v>
      </c>
      <c r="K54" s="13">
        <v>11390845</v>
      </c>
      <c r="L54" s="14"/>
      <c r="M54" s="22">
        <f t="shared" si="0"/>
        <v>6.5277777777777768E-2</v>
      </c>
      <c r="N54">
        <f t="shared" si="1"/>
        <v>14</v>
      </c>
    </row>
    <row r="55" spans="1:14" x14ac:dyDescent="0.25">
      <c r="A55" s="10"/>
      <c r="B55" s="10"/>
      <c r="C55" s="18">
        <v>0.60486111111111118</v>
      </c>
      <c r="D55" s="19">
        <v>0.7270833333333333</v>
      </c>
      <c r="E55" s="11">
        <v>84344133</v>
      </c>
      <c r="F55" s="11"/>
      <c r="G55" s="11" t="s">
        <v>91</v>
      </c>
      <c r="H55" s="12">
        <v>33420</v>
      </c>
      <c r="I55" s="13">
        <v>78740</v>
      </c>
      <c r="J55" s="12" t="s">
        <v>92</v>
      </c>
      <c r="K55" s="13">
        <v>11390847</v>
      </c>
      <c r="L55" s="14"/>
      <c r="M55" s="22">
        <f t="shared" si="0"/>
        <v>0.12222222222222212</v>
      </c>
      <c r="N55">
        <f t="shared" si="1"/>
        <v>14</v>
      </c>
    </row>
    <row r="56" spans="1:14" x14ac:dyDescent="0.25">
      <c r="A56" s="10"/>
      <c r="B56" s="10"/>
      <c r="C56" s="18">
        <v>0.62569444444444444</v>
      </c>
      <c r="D56" s="19">
        <v>0.68819444444444444</v>
      </c>
      <c r="E56" s="11">
        <v>84341423</v>
      </c>
      <c r="F56" s="11"/>
      <c r="G56" s="11" t="s">
        <v>93</v>
      </c>
      <c r="H56" s="12">
        <v>34080</v>
      </c>
      <c r="I56" s="13">
        <v>77920</v>
      </c>
      <c r="J56" s="12" t="s">
        <v>92</v>
      </c>
      <c r="K56" s="13">
        <v>11390894</v>
      </c>
      <c r="L56" s="14"/>
      <c r="M56" s="22">
        <f t="shared" si="0"/>
        <v>6.25E-2</v>
      </c>
      <c r="N56">
        <f t="shared" si="1"/>
        <v>15</v>
      </c>
    </row>
    <row r="57" spans="1:14" x14ac:dyDescent="0.25">
      <c r="A57" s="10"/>
      <c r="B57" s="10"/>
      <c r="C57" s="18">
        <v>0.62916666666666665</v>
      </c>
      <c r="D57" s="19">
        <v>0.71319444444444446</v>
      </c>
      <c r="E57" s="11">
        <v>84345524</v>
      </c>
      <c r="F57" s="11"/>
      <c r="G57" s="11">
        <v>200821</v>
      </c>
      <c r="H57" s="12">
        <v>31760</v>
      </c>
      <c r="I57" s="13">
        <v>76560</v>
      </c>
      <c r="J57" s="12" t="s">
        <v>94</v>
      </c>
      <c r="K57" s="13">
        <v>11390898</v>
      </c>
      <c r="L57" s="14"/>
      <c r="M57" s="22">
        <f t="shared" si="0"/>
        <v>8.4027777777777812E-2</v>
      </c>
      <c r="N57">
        <f t="shared" si="1"/>
        <v>15</v>
      </c>
    </row>
    <row r="58" spans="1:14" x14ac:dyDescent="0.25">
      <c r="A58" s="10"/>
      <c r="B58" s="10"/>
      <c r="C58" s="18">
        <v>0.63055555555555554</v>
      </c>
      <c r="D58" s="20">
        <v>1.3083333333333333</v>
      </c>
      <c r="E58" s="11">
        <v>84350467</v>
      </c>
      <c r="F58" s="11"/>
      <c r="G58" s="11" t="s">
        <v>95</v>
      </c>
      <c r="H58" s="12">
        <v>29840</v>
      </c>
      <c r="I58" s="13">
        <v>76680</v>
      </c>
      <c r="J58" s="12" t="s">
        <v>29</v>
      </c>
      <c r="K58" s="13">
        <v>11390900</v>
      </c>
      <c r="L58" s="14"/>
      <c r="M58" s="22">
        <f t="shared" si="0"/>
        <v>0.67777777777777781</v>
      </c>
      <c r="N58">
        <f t="shared" si="1"/>
        <v>15</v>
      </c>
    </row>
    <row r="59" spans="1:14" x14ac:dyDescent="0.25">
      <c r="A59" s="10"/>
      <c r="B59" s="10"/>
      <c r="C59" s="18">
        <v>0.63402777777777775</v>
      </c>
      <c r="D59" s="19">
        <v>0.67222222222222217</v>
      </c>
      <c r="E59" s="11">
        <v>84345688</v>
      </c>
      <c r="F59" s="11"/>
      <c r="G59" s="11" t="s">
        <v>96</v>
      </c>
      <c r="H59" s="12">
        <v>32380</v>
      </c>
      <c r="I59" s="13">
        <v>77960</v>
      </c>
      <c r="J59" s="12" t="s">
        <v>97</v>
      </c>
      <c r="K59" s="13">
        <v>11390905</v>
      </c>
      <c r="L59" s="14"/>
      <c r="M59" s="22">
        <f t="shared" si="0"/>
        <v>3.819444444444442E-2</v>
      </c>
      <c r="N59">
        <f t="shared" si="1"/>
        <v>15</v>
      </c>
    </row>
    <row r="60" spans="1:14" x14ac:dyDescent="0.25">
      <c r="A60" s="10"/>
      <c r="B60" s="10"/>
      <c r="C60" s="18">
        <v>0.64166666666666672</v>
      </c>
      <c r="D60" s="19">
        <v>0.75763888888888886</v>
      </c>
      <c r="E60" s="11">
        <v>84348163</v>
      </c>
      <c r="F60" s="11"/>
      <c r="G60" s="11" t="s">
        <v>98</v>
      </c>
      <c r="H60" s="12">
        <v>33200</v>
      </c>
      <c r="I60" s="13">
        <v>76180</v>
      </c>
      <c r="J60" s="12" t="s">
        <v>99</v>
      </c>
      <c r="K60" s="13">
        <v>11390912</v>
      </c>
      <c r="L60" s="14"/>
      <c r="M60" s="22">
        <f t="shared" si="0"/>
        <v>0.11597222222222214</v>
      </c>
      <c r="N60">
        <f t="shared" si="1"/>
        <v>15</v>
      </c>
    </row>
    <row r="61" spans="1:14" x14ac:dyDescent="0.25">
      <c r="A61" s="10"/>
      <c r="B61" s="10"/>
      <c r="C61" s="18">
        <v>0.6430555555555556</v>
      </c>
      <c r="D61" s="19">
        <v>0.7104166666666667</v>
      </c>
      <c r="E61" s="11">
        <v>84348065</v>
      </c>
      <c r="F61" s="11"/>
      <c r="G61" s="11">
        <v>2649930</v>
      </c>
      <c r="H61" s="12">
        <v>33080</v>
      </c>
      <c r="I61" s="13">
        <v>78900</v>
      </c>
      <c r="J61" s="12" t="s">
        <v>25</v>
      </c>
      <c r="K61" s="13">
        <v>11390913</v>
      </c>
      <c r="L61" s="14"/>
      <c r="M61" s="22">
        <f t="shared" si="0"/>
        <v>6.7361111111111094E-2</v>
      </c>
      <c r="N61">
        <f t="shared" si="1"/>
        <v>15</v>
      </c>
    </row>
    <row r="62" spans="1:14" x14ac:dyDescent="0.25">
      <c r="A62" s="10"/>
      <c r="B62" s="10"/>
      <c r="C62" s="18">
        <v>0.64652777777777781</v>
      </c>
      <c r="D62" s="20">
        <v>1.4986111111111111</v>
      </c>
      <c r="E62" s="11">
        <v>84348242</v>
      </c>
      <c r="F62" s="11"/>
      <c r="G62" s="11" t="s">
        <v>100</v>
      </c>
      <c r="H62" s="12">
        <v>27420</v>
      </c>
      <c r="I62" s="13">
        <v>74160</v>
      </c>
      <c r="J62" s="12" t="s">
        <v>29</v>
      </c>
      <c r="K62" s="13">
        <v>11390916</v>
      </c>
      <c r="L62" s="14"/>
      <c r="M62" s="22">
        <f t="shared" si="0"/>
        <v>0.8520833333333333</v>
      </c>
      <c r="N62">
        <f t="shared" si="1"/>
        <v>15</v>
      </c>
    </row>
    <row r="63" spans="1:14" x14ac:dyDescent="0.25">
      <c r="A63" s="10"/>
      <c r="B63" s="10"/>
      <c r="C63" s="18">
        <v>0.65208333333333335</v>
      </c>
      <c r="D63" s="20">
        <v>1.4326388888888888</v>
      </c>
      <c r="E63" s="11">
        <v>84341152</v>
      </c>
      <c r="F63" s="11"/>
      <c r="G63" s="11" t="s">
        <v>41</v>
      </c>
      <c r="H63" s="12">
        <v>29400</v>
      </c>
      <c r="I63" s="13">
        <v>75400</v>
      </c>
      <c r="J63" s="12" t="s">
        <v>29</v>
      </c>
      <c r="K63" s="13">
        <v>11390921</v>
      </c>
      <c r="L63" s="14"/>
      <c r="M63" s="22">
        <f t="shared" si="0"/>
        <v>0.78055555555555545</v>
      </c>
      <c r="N63">
        <f t="shared" si="1"/>
        <v>15</v>
      </c>
    </row>
    <row r="64" spans="1:14" x14ac:dyDescent="0.25">
      <c r="A64" s="10"/>
      <c r="B64" s="10"/>
      <c r="C64" s="18">
        <v>0.65416666666666667</v>
      </c>
      <c r="D64" s="20">
        <v>1.4229166666666666</v>
      </c>
      <c r="E64" s="11">
        <v>84350826</v>
      </c>
      <c r="F64" s="11"/>
      <c r="G64" s="11">
        <v>2648407</v>
      </c>
      <c r="H64" s="12">
        <v>32260</v>
      </c>
      <c r="I64" s="13">
        <v>80269</v>
      </c>
      <c r="J64" s="12" t="s">
        <v>25</v>
      </c>
      <c r="K64" s="13">
        <v>11390953</v>
      </c>
      <c r="L64" s="14"/>
      <c r="M64" s="22">
        <f t="shared" si="0"/>
        <v>0.76874999999999993</v>
      </c>
      <c r="N64">
        <f t="shared" si="1"/>
        <v>15</v>
      </c>
    </row>
    <row r="65" spans="1:14" x14ac:dyDescent="0.25">
      <c r="A65" s="10"/>
      <c r="B65" s="10"/>
      <c r="C65" s="18">
        <v>0.66388888888888886</v>
      </c>
      <c r="D65" s="19">
        <v>0.72222222222222221</v>
      </c>
      <c r="E65" s="11">
        <v>84345525</v>
      </c>
      <c r="F65" s="11"/>
      <c r="G65" s="11" t="s">
        <v>101</v>
      </c>
      <c r="H65" s="12">
        <v>32220</v>
      </c>
      <c r="I65" s="13">
        <v>77000</v>
      </c>
      <c r="J65" s="12" t="s">
        <v>94</v>
      </c>
      <c r="K65" s="13">
        <v>11390960</v>
      </c>
      <c r="L65" s="14"/>
      <c r="M65" s="22">
        <f t="shared" si="0"/>
        <v>5.8333333333333348E-2</v>
      </c>
      <c r="N65">
        <f t="shared" si="1"/>
        <v>15</v>
      </c>
    </row>
    <row r="66" spans="1:14" x14ac:dyDescent="0.25">
      <c r="A66" s="10"/>
      <c r="B66" s="10"/>
      <c r="C66" s="18">
        <v>0.67152777777777783</v>
      </c>
      <c r="D66" s="19">
        <v>0.76250000000000007</v>
      </c>
      <c r="E66" s="11">
        <v>84351205</v>
      </c>
      <c r="F66" s="11"/>
      <c r="G66" s="11" t="s">
        <v>102</v>
      </c>
      <c r="H66" s="12">
        <v>30100</v>
      </c>
      <c r="I66" s="13">
        <v>73020</v>
      </c>
      <c r="J66" s="12" t="s">
        <v>103</v>
      </c>
      <c r="K66" s="13">
        <v>11390974</v>
      </c>
      <c r="L66" s="14"/>
      <c r="M66" s="22">
        <f t="shared" si="0"/>
        <v>9.0972222222222232E-2</v>
      </c>
      <c r="N66">
        <f t="shared" si="1"/>
        <v>16</v>
      </c>
    </row>
    <row r="67" spans="1:14" x14ac:dyDescent="0.25">
      <c r="A67" s="10"/>
      <c r="B67" s="10"/>
      <c r="C67" s="18">
        <v>0.67291666666666661</v>
      </c>
      <c r="D67" s="19">
        <v>0.73819444444444438</v>
      </c>
      <c r="E67" s="11">
        <v>84341416</v>
      </c>
      <c r="F67" s="11"/>
      <c r="G67" s="11" t="s">
        <v>104</v>
      </c>
      <c r="H67" s="12">
        <v>32980</v>
      </c>
      <c r="I67" s="13">
        <v>76320</v>
      </c>
      <c r="J67" s="12" t="s">
        <v>82</v>
      </c>
      <c r="K67" s="13">
        <v>11390976</v>
      </c>
      <c r="L67" s="14"/>
      <c r="M67" s="22">
        <f t="shared" ref="M67:M92" si="5">D67-C67</f>
        <v>6.5277777777777768E-2</v>
      </c>
      <c r="N67">
        <f t="shared" ref="N67:N92" si="6">HOUR(C67)</f>
        <v>16</v>
      </c>
    </row>
    <row r="68" spans="1:14" x14ac:dyDescent="0.25">
      <c r="A68" s="10"/>
      <c r="B68" s="10"/>
      <c r="C68" s="18">
        <v>0.67499999999999993</v>
      </c>
      <c r="D68" s="19">
        <v>0.71736111111111101</v>
      </c>
      <c r="E68" s="11">
        <v>84345687</v>
      </c>
      <c r="F68" s="11"/>
      <c r="G68" s="11" t="s">
        <v>105</v>
      </c>
      <c r="H68" s="12">
        <v>33480</v>
      </c>
      <c r="I68" s="13">
        <v>78540</v>
      </c>
      <c r="J68" s="12" t="s">
        <v>64</v>
      </c>
      <c r="K68" s="13">
        <v>11390977</v>
      </c>
      <c r="L68" s="14"/>
      <c r="M68" s="22">
        <f t="shared" si="5"/>
        <v>4.2361111111111072E-2</v>
      </c>
      <c r="N68">
        <f t="shared" si="6"/>
        <v>16</v>
      </c>
    </row>
    <row r="69" spans="1:14" x14ac:dyDescent="0.25">
      <c r="A69" s="10"/>
      <c r="B69" s="10"/>
      <c r="C69" s="18">
        <v>0.67847222222222225</v>
      </c>
      <c r="D69" s="19">
        <v>0.73958333333333337</v>
      </c>
      <c r="E69" s="11">
        <v>84341399</v>
      </c>
      <c r="F69" s="11"/>
      <c r="G69" s="11" t="s">
        <v>106</v>
      </c>
      <c r="H69" s="12">
        <v>31960</v>
      </c>
      <c r="I69" s="13">
        <v>75380</v>
      </c>
      <c r="J69" s="12" t="s">
        <v>107</v>
      </c>
      <c r="K69" s="13">
        <v>11390980</v>
      </c>
      <c r="L69" s="14"/>
      <c r="M69" s="22">
        <f t="shared" si="5"/>
        <v>6.1111111111111116E-2</v>
      </c>
      <c r="N69">
        <f t="shared" si="6"/>
        <v>16</v>
      </c>
    </row>
    <row r="70" spans="1:14" x14ac:dyDescent="0.25">
      <c r="A70" s="10"/>
      <c r="B70" s="10"/>
      <c r="C70" s="18">
        <v>0.68472222222222223</v>
      </c>
      <c r="D70" s="20">
        <v>1.325</v>
      </c>
      <c r="E70" s="11">
        <v>84340457</v>
      </c>
      <c r="F70" s="11"/>
      <c r="G70" s="11" t="s">
        <v>28</v>
      </c>
      <c r="H70" s="12">
        <v>27520</v>
      </c>
      <c r="I70" s="13">
        <v>74700</v>
      </c>
      <c r="J70" s="12" t="s">
        <v>29</v>
      </c>
      <c r="K70" s="13">
        <v>11390987</v>
      </c>
      <c r="L70" s="14"/>
      <c r="M70" s="22">
        <f t="shared" si="5"/>
        <v>0.64027777777777772</v>
      </c>
      <c r="N70">
        <f t="shared" si="6"/>
        <v>16</v>
      </c>
    </row>
    <row r="71" spans="1:14" x14ac:dyDescent="0.25">
      <c r="A71" s="10"/>
      <c r="B71" s="10"/>
      <c r="C71" s="18">
        <v>0.69930555555555562</v>
      </c>
      <c r="D71" s="19">
        <v>0.76597222222222217</v>
      </c>
      <c r="E71" s="11">
        <v>84341408</v>
      </c>
      <c r="F71" s="11"/>
      <c r="G71" s="11" t="s">
        <v>108</v>
      </c>
      <c r="H71" s="12">
        <v>33860</v>
      </c>
      <c r="I71" s="13">
        <v>78300</v>
      </c>
      <c r="J71" s="12" t="s">
        <v>109</v>
      </c>
      <c r="K71" s="13">
        <v>11391005</v>
      </c>
      <c r="L71" s="14"/>
      <c r="M71" s="22">
        <f t="shared" si="5"/>
        <v>6.6666666666666541E-2</v>
      </c>
      <c r="N71">
        <f t="shared" si="6"/>
        <v>16</v>
      </c>
    </row>
    <row r="72" spans="1:14" x14ac:dyDescent="0.25">
      <c r="A72" s="10"/>
      <c r="B72" s="10"/>
      <c r="C72" s="18">
        <v>0.71805555555555556</v>
      </c>
      <c r="D72" s="19">
        <v>0.77083333333333337</v>
      </c>
      <c r="E72" s="11">
        <v>84345689</v>
      </c>
      <c r="F72" s="11"/>
      <c r="G72" s="11">
        <v>2498610</v>
      </c>
      <c r="H72" s="12">
        <v>32680</v>
      </c>
      <c r="I72" s="13">
        <v>77760</v>
      </c>
      <c r="J72" s="12" t="s">
        <v>97</v>
      </c>
      <c r="K72" s="13">
        <v>11391014</v>
      </c>
      <c r="L72" s="14"/>
      <c r="M72" s="22">
        <f t="shared" si="5"/>
        <v>5.2777777777777812E-2</v>
      </c>
      <c r="N72">
        <f t="shared" si="6"/>
        <v>17</v>
      </c>
    </row>
    <row r="73" spans="1:14" x14ac:dyDescent="0.25">
      <c r="A73" s="10"/>
      <c r="B73" s="10"/>
      <c r="C73" s="18">
        <v>0.72361111111111109</v>
      </c>
      <c r="D73" s="19">
        <v>0.79166666666666663</v>
      </c>
      <c r="E73" s="11">
        <v>84341396</v>
      </c>
      <c r="F73" s="11"/>
      <c r="G73" s="11" t="s">
        <v>110</v>
      </c>
      <c r="H73" s="12">
        <v>32060</v>
      </c>
      <c r="I73" s="13">
        <v>76900</v>
      </c>
      <c r="J73" s="12" t="s">
        <v>111</v>
      </c>
      <c r="K73" s="13">
        <v>11391017</v>
      </c>
      <c r="L73" s="14"/>
      <c r="M73" s="22">
        <f t="shared" si="5"/>
        <v>6.8055555555555536E-2</v>
      </c>
      <c r="N73">
        <f t="shared" si="6"/>
        <v>17</v>
      </c>
    </row>
    <row r="74" spans="1:14" x14ac:dyDescent="0.25">
      <c r="A74" s="10"/>
      <c r="B74" s="10"/>
      <c r="C74" s="18">
        <v>0.7270833333333333</v>
      </c>
      <c r="D74" s="20">
        <v>3.754861111111111</v>
      </c>
      <c r="E74" s="11">
        <v>84339209</v>
      </c>
      <c r="F74" s="11"/>
      <c r="G74" s="11" t="s">
        <v>112</v>
      </c>
      <c r="H74" s="12">
        <v>30340</v>
      </c>
      <c r="I74" s="13">
        <v>78440</v>
      </c>
      <c r="J74" s="12" t="s">
        <v>29</v>
      </c>
      <c r="K74" s="13">
        <v>11391018</v>
      </c>
      <c r="L74" s="14"/>
      <c r="M74" s="22">
        <f t="shared" si="5"/>
        <v>3.0277777777777777</v>
      </c>
      <c r="N74">
        <f t="shared" si="6"/>
        <v>17</v>
      </c>
    </row>
    <row r="75" spans="1:14" x14ac:dyDescent="0.25">
      <c r="A75" s="10"/>
      <c r="B75" s="10"/>
      <c r="C75" s="18">
        <v>0.73541666666666661</v>
      </c>
      <c r="D75" s="19">
        <v>0.84444444444444444</v>
      </c>
      <c r="E75" s="11">
        <v>84344092</v>
      </c>
      <c r="F75" s="11"/>
      <c r="G75" s="11" t="s">
        <v>113</v>
      </c>
      <c r="H75" s="12">
        <v>34500</v>
      </c>
      <c r="I75" s="13">
        <v>78100</v>
      </c>
      <c r="J75" s="12" t="s">
        <v>114</v>
      </c>
      <c r="K75" s="13">
        <v>11391020</v>
      </c>
      <c r="L75" s="14"/>
      <c r="M75" s="22">
        <f t="shared" si="5"/>
        <v>0.10902777777777783</v>
      </c>
      <c r="N75">
        <f t="shared" si="6"/>
        <v>17</v>
      </c>
    </row>
    <row r="76" spans="1:14" x14ac:dyDescent="0.25">
      <c r="A76" s="10"/>
      <c r="B76" s="10"/>
      <c r="C76" s="18">
        <v>0.74722222222222223</v>
      </c>
      <c r="D76" s="19">
        <v>0.86458333333333337</v>
      </c>
      <c r="E76" s="11">
        <v>84345638</v>
      </c>
      <c r="F76" s="11"/>
      <c r="G76" s="11" t="s">
        <v>115</v>
      </c>
      <c r="H76" s="12">
        <v>35140</v>
      </c>
      <c r="I76" s="13">
        <v>77600</v>
      </c>
      <c r="J76" s="12" t="s">
        <v>116</v>
      </c>
      <c r="K76" s="13">
        <v>11391024</v>
      </c>
      <c r="L76" s="14"/>
      <c r="M76" s="22">
        <f t="shared" si="5"/>
        <v>0.11736111111111114</v>
      </c>
      <c r="N76">
        <f t="shared" si="6"/>
        <v>17</v>
      </c>
    </row>
    <row r="77" spans="1:14" x14ac:dyDescent="0.25">
      <c r="A77" s="10"/>
      <c r="B77" s="10"/>
      <c r="C77" s="18">
        <v>0.74930555555555556</v>
      </c>
      <c r="D77" s="19">
        <v>0.81319444444444444</v>
      </c>
      <c r="E77" s="11">
        <v>84341418</v>
      </c>
      <c r="F77" s="11"/>
      <c r="G77" s="11" t="s">
        <v>117</v>
      </c>
      <c r="H77" s="12">
        <v>33520</v>
      </c>
      <c r="I77" s="13">
        <v>77060</v>
      </c>
      <c r="J77" s="12" t="s">
        <v>109</v>
      </c>
      <c r="K77" s="13">
        <v>11391027</v>
      </c>
      <c r="L77" s="14"/>
      <c r="M77" s="22">
        <f t="shared" si="5"/>
        <v>6.3888888888888884E-2</v>
      </c>
      <c r="N77">
        <f t="shared" si="6"/>
        <v>17</v>
      </c>
    </row>
    <row r="78" spans="1:14" x14ac:dyDescent="0.25">
      <c r="A78" s="10"/>
      <c r="B78" s="10"/>
      <c r="C78" s="18">
        <v>0.76250000000000007</v>
      </c>
      <c r="D78" s="20">
        <v>1.1736111111111112</v>
      </c>
      <c r="E78" s="11">
        <v>84347656</v>
      </c>
      <c r="F78" s="11"/>
      <c r="G78" s="11" t="s">
        <v>30</v>
      </c>
      <c r="H78" s="12">
        <v>29660</v>
      </c>
      <c r="I78" s="13">
        <v>75820</v>
      </c>
      <c r="J78" s="12" t="s">
        <v>118</v>
      </c>
      <c r="K78" s="13">
        <v>11391035</v>
      </c>
      <c r="L78" s="14"/>
      <c r="M78" s="22">
        <f t="shared" si="5"/>
        <v>0.41111111111111109</v>
      </c>
      <c r="N78">
        <f t="shared" si="6"/>
        <v>18</v>
      </c>
    </row>
    <row r="79" spans="1:14" x14ac:dyDescent="0.25">
      <c r="A79" s="10"/>
      <c r="B79" s="10"/>
      <c r="C79" s="18">
        <v>0.77916666666666667</v>
      </c>
      <c r="D79" s="19">
        <v>0.83958333333333324</v>
      </c>
      <c r="E79" s="11">
        <v>84351200</v>
      </c>
      <c r="F79" s="11"/>
      <c r="G79" s="11" t="s">
        <v>119</v>
      </c>
      <c r="H79" s="12">
        <v>33320</v>
      </c>
      <c r="I79" s="13">
        <v>78360</v>
      </c>
      <c r="J79" s="12" t="s">
        <v>120</v>
      </c>
      <c r="K79" s="13">
        <v>11391046</v>
      </c>
      <c r="L79" s="14"/>
      <c r="M79" s="22">
        <f t="shared" si="5"/>
        <v>6.0416666666666563E-2</v>
      </c>
      <c r="N79">
        <f t="shared" si="6"/>
        <v>18</v>
      </c>
    </row>
    <row r="80" spans="1:14" x14ac:dyDescent="0.25">
      <c r="A80" s="10"/>
      <c r="B80" s="10"/>
      <c r="C80" s="18">
        <v>0.78472222222222221</v>
      </c>
      <c r="D80" s="19">
        <v>0.85069444444444453</v>
      </c>
      <c r="E80" s="11">
        <v>84348241</v>
      </c>
      <c r="F80" s="11"/>
      <c r="G80" s="11">
        <v>2593258</v>
      </c>
      <c r="H80" s="12">
        <v>32540</v>
      </c>
      <c r="I80" s="13">
        <v>77540</v>
      </c>
      <c r="J80" s="12" t="s">
        <v>121</v>
      </c>
      <c r="K80" s="13">
        <v>11391048</v>
      </c>
      <c r="L80" s="14"/>
      <c r="M80" s="22">
        <f t="shared" si="5"/>
        <v>6.5972222222222321E-2</v>
      </c>
      <c r="N80">
        <f t="shared" si="6"/>
        <v>18</v>
      </c>
    </row>
    <row r="81" spans="1:14" x14ac:dyDescent="0.25">
      <c r="A81" s="10"/>
      <c r="B81" s="10"/>
      <c r="C81" s="18">
        <v>0.78749999999999998</v>
      </c>
      <c r="D81" s="19">
        <v>0.85625000000000007</v>
      </c>
      <c r="E81" s="11">
        <v>84348069</v>
      </c>
      <c r="F81" s="11"/>
      <c r="G81" s="11" t="s">
        <v>122</v>
      </c>
      <c r="H81" s="12">
        <v>34580</v>
      </c>
      <c r="I81" s="13">
        <v>79260</v>
      </c>
      <c r="J81" s="12" t="s">
        <v>123</v>
      </c>
      <c r="K81" s="13">
        <v>11391050</v>
      </c>
      <c r="L81" s="14"/>
      <c r="M81" s="22">
        <f t="shared" si="5"/>
        <v>6.8750000000000089E-2</v>
      </c>
      <c r="N81">
        <f t="shared" si="6"/>
        <v>18</v>
      </c>
    </row>
    <row r="82" spans="1:14" x14ac:dyDescent="0.25">
      <c r="A82" s="10"/>
      <c r="B82" s="10"/>
      <c r="C82" s="18">
        <v>0.79027777777777775</v>
      </c>
      <c r="D82" s="20">
        <v>1.4881944444444446</v>
      </c>
      <c r="E82" s="11">
        <v>84348217</v>
      </c>
      <c r="F82" s="11"/>
      <c r="G82" s="11" t="s">
        <v>124</v>
      </c>
      <c r="H82" s="12">
        <v>27640</v>
      </c>
      <c r="I82" s="13">
        <v>75860</v>
      </c>
      <c r="J82" s="12" t="s">
        <v>29</v>
      </c>
      <c r="K82" s="13">
        <v>11391052</v>
      </c>
      <c r="L82" s="14"/>
      <c r="M82" s="22">
        <f t="shared" si="5"/>
        <v>0.69791666666666685</v>
      </c>
      <c r="N82">
        <f t="shared" si="6"/>
        <v>18</v>
      </c>
    </row>
    <row r="83" spans="1:14" x14ac:dyDescent="0.25">
      <c r="A83" s="10"/>
      <c r="B83" s="10"/>
      <c r="C83" s="18">
        <v>8.5416666666666655E-2</v>
      </c>
      <c r="D83" s="19">
        <v>0.89166666666666661</v>
      </c>
      <c r="E83" s="11">
        <v>84344135</v>
      </c>
      <c r="F83" s="11"/>
      <c r="G83" s="11" t="s">
        <v>125</v>
      </c>
      <c r="H83" s="12">
        <v>33440</v>
      </c>
      <c r="I83" s="13">
        <v>77800</v>
      </c>
      <c r="J83" s="12" t="s">
        <v>109</v>
      </c>
      <c r="K83" s="13">
        <v>11391069</v>
      </c>
      <c r="L83" s="14"/>
      <c r="M83" s="22">
        <f t="shared" si="5"/>
        <v>0.80624999999999991</v>
      </c>
      <c r="N83">
        <f t="shared" si="6"/>
        <v>2</v>
      </c>
    </row>
    <row r="84" spans="1:14" x14ac:dyDescent="0.25">
      <c r="A84" s="10"/>
      <c r="B84" s="10"/>
      <c r="C84" s="18">
        <v>0.85138888888888886</v>
      </c>
      <c r="D84" s="19">
        <v>0.88611111111111107</v>
      </c>
      <c r="E84" s="11">
        <v>84348144</v>
      </c>
      <c r="F84" s="11"/>
      <c r="G84" s="11" t="s">
        <v>77</v>
      </c>
      <c r="H84" s="12">
        <v>31340</v>
      </c>
      <c r="I84" s="13">
        <v>77640</v>
      </c>
      <c r="J84" s="12" t="s">
        <v>78</v>
      </c>
      <c r="K84" s="13">
        <v>11391070</v>
      </c>
      <c r="L84" s="14"/>
      <c r="M84" s="22">
        <f t="shared" si="5"/>
        <v>3.472222222222221E-2</v>
      </c>
      <c r="N84">
        <f t="shared" si="6"/>
        <v>20</v>
      </c>
    </row>
    <row r="85" spans="1:14" x14ac:dyDescent="0.25">
      <c r="A85" s="10"/>
      <c r="B85" s="10"/>
      <c r="C85" s="18">
        <v>0.84305555555555556</v>
      </c>
      <c r="D85" s="19">
        <v>0.94791666666666663</v>
      </c>
      <c r="E85" s="11">
        <v>84345634</v>
      </c>
      <c r="F85" s="11"/>
      <c r="G85" s="11" t="s">
        <v>126</v>
      </c>
      <c r="H85" s="12">
        <v>32800</v>
      </c>
      <c r="I85" s="13">
        <v>72220</v>
      </c>
      <c r="J85" s="12" t="s">
        <v>127</v>
      </c>
      <c r="K85" s="13">
        <v>11391072</v>
      </c>
      <c r="L85" s="14"/>
      <c r="M85" s="22">
        <f t="shared" si="5"/>
        <v>0.10486111111111107</v>
      </c>
      <c r="N85">
        <f t="shared" si="6"/>
        <v>20</v>
      </c>
    </row>
    <row r="86" spans="1:14" x14ac:dyDescent="0.25">
      <c r="A86" s="10"/>
      <c r="B86" s="10"/>
      <c r="C86" s="18">
        <v>0.84444444444444444</v>
      </c>
      <c r="D86" s="20">
        <v>1.5159722222222223</v>
      </c>
      <c r="E86" s="11">
        <v>84350827</v>
      </c>
      <c r="F86" s="11"/>
      <c r="G86" s="11">
        <v>2648718</v>
      </c>
      <c r="H86" s="12">
        <v>32600</v>
      </c>
      <c r="I86" s="13">
        <v>79620</v>
      </c>
      <c r="J86" s="12" t="s">
        <v>25</v>
      </c>
      <c r="K86" s="13">
        <v>11391083</v>
      </c>
      <c r="L86" s="14"/>
      <c r="M86" s="22">
        <f t="shared" si="5"/>
        <v>0.67152777777777783</v>
      </c>
      <c r="N86">
        <f t="shared" si="6"/>
        <v>20</v>
      </c>
    </row>
    <row r="87" spans="1:14" x14ac:dyDescent="0.25">
      <c r="A87" s="10"/>
      <c r="B87" s="10"/>
      <c r="C87" s="18">
        <v>0.86597222222222225</v>
      </c>
      <c r="D87" s="19">
        <v>0.95347222222222217</v>
      </c>
      <c r="E87" s="11">
        <v>84341397</v>
      </c>
      <c r="F87" s="11"/>
      <c r="G87" s="11" t="s">
        <v>128</v>
      </c>
      <c r="H87" s="12">
        <v>34200</v>
      </c>
      <c r="I87" s="13">
        <v>79300</v>
      </c>
      <c r="J87" s="12" t="s">
        <v>82</v>
      </c>
      <c r="K87" s="13">
        <v>11391075</v>
      </c>
      <c r="L87" s="14"/>
      <c r="M87" s="22">
        <f t="shared" si="5"/>
        <v>8.7499999999999911E-2</v>
      </c>
      <c r="N87">
        <f t="shared" si="6"/>
        <v>20</v>
      </c>
    </row>
    <row r="88" spans="1:14" x14ac:dyDescent="0.25">
      <c r="A88" s="10"/>
      <c r="B88" s="10"/>
      <c r="C88" s="18">
        <v>0.86875000000000002</v>
      </c>
      <c r="D88" s="19">
        <v>0.95138888888888884</v>
      </c>
      <c r="E88" s="11">
        <v>84345521</v>
      </c>
      <c r="F88" s="11"/>
      <c r="G88" s="11" t="s">
        <v>129</v>
      </c>
      <c r="H88" s="12">
        <v>34400</v>
      </c>
      <c r="I88" s="13">
        <v>77220</v>
      </c>
      <c r="J88" s="12" t="s">
        <v>82</v>
      </c>
      <c r="K88" s="13">
        <v>11391076</v>
      </c>
      <c r="L88" s="14"/>
      <c r="M88" s="22">
        <f t="shared" si="5"/>
        <v>8.2638888888888817E-2</v>
      </c>
      <c r="N88">
        <f t="shared" si="6"/>
        <v>20</v>
      </c>
    </row>
    <row r="89" spans="1:14" x14ac:dyDescent="0.25">
      <c r="A89" s="10"/>
      <c r="B89" s="10"/>
      <c r="C89" s="18">
        <v>0.9159722222222223</v>
      </c>
      <c r="D89" s="19">
        <v>0.98958333333333337</v>
      </c>
      <c r="E89" s="11">
        <v>84345635</v>
      </c>
      <c r="F89" s="11"/>
      <c r="G89" s="11" t="s">
        <v>130</v>
      </c>
      <c r="H89" s="12">
        <v>34180</v>
      </c>
      <c r="I89" s="13">
        <v>79060</v>
      </c>
      <c r="J89" s="12" t="s">
        <v>131</v>
      </c>
      <c r="K89" s="13">
        <v>11391125</v>
      </c>
      <c r="L89" s="14"/>
      <c r="M89" s="22">
        <f t="shared" si="5"/>
        <v>7.3611111111111072E-2</v>
      </c>
      <c r="N89">
        <f t="shared" si="6"/>
        <v>21</v>
      </c>
    </row>
    <row r="90" spans="1:14" x14ac:dyDescent="0.25">
      <c r="A90" s="10"/>
      <c r="B90" s="10"/>
      <c r="C90" s="18">
        <v>0.91875000000000007</v>
      </c>
      <c r="D90" s="19">
        <v>0.9784722222222223</v>
      </c>
      <c r="E90" s="11">
        <v>84345690</v>
      </c>
      <c r="F90" s="11"/>
      <c r="G90" s="11">
        <v>3060466</v>
      </c>
      <c r="H90" s="12">
        <v>32780</v>
      </c>
      <c r="I90" s="13">
        <v>77920</v>
      </c>
      <c r="J90" s="12" t="s">
        <v>132</v>
      </c>
      <c r="K90" s="13">
        <v>11391127</v>
      </c>
      <c r="L90" s="14"/>
      <c r="M90" s="22">
        <f t="shared" si="5"/>
        <v>5.9722222222222232E-2</v>
      </c>
      <c r="N90">
        <f t="shared" si="6"/>
        <v>22</v>
      </c>
    </row>
    <row r="91" spans="1:14" x14ac:dyDescent="0.25">
      <c r="A91" s="10"/>
      <c r="B91" s="10"/>
      <c r="C91" s="18">
        <v>0.92361111111111116</v>
      </c>
      <c r="D91" s="21">
        <v>1.0006944444444443</v>
      </c>
      <c r="E91" s="11">
        <v>84345692</v>
      </c>
      <c r="F91" s="11"/>
      <c r="G91" s="11">
        <v>2847672</v>
      </c>
      <c r="H91" s="12">
        <v>32360</v>
      </c>
      <c r="I91" s="13">
        <v>77700</v>
      </c>
      <c r="J91" s="12" t="s">
        <v>133</v>
      </c>
      <c r="K91" s="13">
        <v>11391129</v>
      </c>
      <c r="L91" s="14"/>
      <c r="M91" s="22">
        <f t="shared" si="5"/>
        <v>7.7083333333333171E-2</v>
      </c>
      <c r="N91">
        <f t="shared" si="6"/>
        <v>22</v>
      </c>
    </row>
    <row r="92" spans="1:14" x14ac:dyDescent="0.25">
      <c r="A92" s="10"/>
      <c r="B92" s="10"/>
      <c r="C92" s="18">
        <v>0.99722222222222223</v>
      </c>
      <c r="D92" s="20">
        <v>1.3694444444444445</v>
      </c>
      <c r="E92" s="11">
        <v>84350463</v>
      </c>
      <c r="F92" s="11"/>
      <c r="G92" s="11">
        <v>2439426</v>
      </c>
      <c r="H92" s="12">
        <v>29800</v>
      </c>
      <c r="I92" s="13">
        <v>80728</v>
      </c>
      <c r="J92" s="12" t="s">
        <v>134</v>
      </c>
      <c r="K92" s="13">
        <v>11391274</v>
      </c>
      <c r="L92" s="14"/>
      <c r="M92" s="22">
        <f t="shared" si="5"/>
        <v>0.37222222222222223</v>
      </c>
      <c r="N92">
        <f t="shared" si="6"/>
        <v>23</v>
      </c>
    </row>
    <row r="93" spans="1:14" x14ac:dyDescent="0.25">
      <c r="M93" s="22"/>
    </row>
    <row r="94" spans="1:14" x14ac:dyDescent="0.25">
      <c r="M94" s="22"/>
    </row>
    <row r="95" spans="1:14" x14ac:dyDescent="0.25">
      <c r="M95" s="22"/>
    </row>
    <row r="96" spans="1:14" x14ac:dyDescent="0.25">
      <c r="M96" s="22"/>
    </row>
    <row r="97" spans="13:13" x14ac:dyDescent="0.25">
      <c r="M97" s="22"/>
    </row>
    <row r="98" spans="13:13" x14ac:dyDescent="0.25">
      <c r="M98" s="22"/>
    </row>
    <row r="99" spans="13:13" x14ac:dyDescent="0.25">
      <c r="M99" s="22"/>
    </row>
    <row r="100" spans="13:13" x14ac:dyDescent="0.25">
      <c r="M100" s="22"/>
    </row>
    <row r="101" spans="13:13" x14ac:dyDescent="0.25">
      <c r="M101" s="22"/>
    </row>
    <row r="102" spans="13:13" x14ac:dyDescent="0.25">
      <c r="M102" s="22"/>
    </row>
    <row r="103" spans="13:13" x14ac:dyDescent="0.25">
      <c r="M103" s="22"/>
    </row>
    <row r="104" spans="13:13" x14ac:dyDescent="0.25">
      <c r="M104" s="22"/>
    </row>
    <row r="105" spans="13:13" x14ac:dyDescent="0.25">
      <c r="M105" s="22"/>
    </row>
    <row r="106" spans="13:13" x14ac:dyDescent="0.25">
      <c r="M106" s="22"/>
    </row>
    <row r="107" spans="13:13" x14ac:dyDescent="0.25">
      <c r="M107" s="22"/>
    </row>
    <row r="108" spans="13:13" x14ac:dyDescent="0.25">
      <c r="M108" s="22"/>
    </row>
    <row r="109" spans="13:13" x14ac:dyDescent="0.25">
      <c r="M109" s="22"/>
    </row>
    <row r="110" spans="13:13" x14ac:dyDescent="0.25">
      <c r="M110" s="22"/>
    </row>
    <row r="111" spans="13:13" x14ac:dyDescent="0.25">
      <c r="M111" s="22"/>
    </row>
    <row r="112" spans="13:13" x14ac:dyDescent="0.25">
      <c r="M112" s="22"/>
    </row>
    <row r="113" spans="13:13" x14ac:dyDescent="0.25">
      <c r="M113" s="22"/>
    </row>
    <row r="114" spans="13:13" x14ac:dyDescent="0.25">
      <c r="M114" s="22"/>
    </row>
    <row r="115" spans="13:13" x14ac:dyDescent="0.25">
      <c r="M115" s="22"/>
    </row>
    <row r="116" spans="13:13" x14ac:dyDescent="0.25">
      <c r="M116" s="22"/>
    </row>
    <row r="117" spans="13:13" x14ac:dyDescent="0.25">
      <c r="M117" s="22"/>
    </row>
    <row r="118" spans="13:13" x14ac:dyDescent="0.25">
      <c r="M118" s="22"/>
    </row>
    <row r="119" spans="13:13" x14ac:dyDescent="0.25">
      <c r="M119" s="22"/>
    </row>
    <row r="120" spans="13:13" x14ac:dyDescent="0.25">
      <c r="M120" s="22"/>
    </row>
    <row r="121" spans="13:13" x14ac:dyDescent="0.25">
      <c r="M121" s="22"/>
    </row>
    <row r="122" spans="13:13" x14ac:dyDescent="0.25">
      <c r="M122" s="22"/>
    </row>
    <row r="123" spans="13:13" x14ac:dyDescent="0.25">
      <c r="M123" s="22"/>
    </row>
    <row r="124" spans="13:13" x14ac:dyDescent="0.25">
      <c r="M124" s="22"/>
    </row>
    <row r="125" spans="13:13" x14ac:dyDescent="0.25">
      <c r="M125" s="22"/>
    </row>
    <row r="126" spans="13:13" x14ac:dyDescent="0.25">
      <c r="M126" s="22"/>
    </row>
    <row r="127" spans="13:13" x14ac:dyDescent="0.25">
      <c r="M127" s="22"/>
    </row>
    <row r="128" spans="13:13" x14ac:dyDescent="0.25">
      <c r="M128" s="22"/>
    </row>
    <row r="129" spans="13:13" x14ac:dyDescent="0.25">
      <c r="M129" s="22"/>
    </row>
    <row r="130" spans="13:13" x14ac:dyDescent="0.25">
      <c r="M130" s="22"/>
    </row>
    <row r="131" spans="13:13" x14ac:dyDescent="0.25">
      <c r="M131" s="22"/>
    </row>
    <row r="132" spans="13:13" x14ac:dyDescent="0.25">
      <c r="M132" s="22"/>
    </row>
    <row r="133" spans="13:13" x14ac:dyDescent="0.25">
      <c r="M133" s="22"/>
    </row>
    <row r="134" spans="13:13" x14ac:dyDescent="0.25">
      <c r="M134" s="22"/>
    </row>
    <row r="135" spans="13:13" x14ac:dyDescent="0.25">
      <c r="M135" s="22"/>
    </row>
    <row r="136" spans="13:13" x14ac:dyDescent="0.25">
      <c r="M136" s="22"/>
    </row>
    <row r="137" spans="13:13" x14ac:dyDescent="0.25">
      <c r="M137" s="22"/>
    </row>
    <row r="138" spans="13:13" x14ac:dyDescent="0.25">
      <c r="M138" s="22"/>
    </row>
    <row r="139" spans="13:13" x14ac:dyDescent="0.25">
      <c r="M139" s="22"/>
    </row>
    <row r="140" spans="13:13" x14ac:dyDescent="0.25">
      <c r="M140" s="22"/>
    </row>
    <row r="141" spans="13:13" x14ac:dyDescent="0.25">
      <c r="M141" s="22"/>
    </row>
    <row r="142" spans="13:13" x14ac:dyDescent="0.25">
      <c r="M142" s="22"/>
    </row>
    <row r="143" spans="13:13" x14ac:dyDescent="0.25">
      <c r="M143" s="22"/>
    </row>
    <row r="144" spans="13:13" x14ac:dyDescent="0.25">
      <c r="M144" s="22"/>
    </row>
    <row r="145" spans="13:13" x14ac:dyDescent="0.25">
      <c r="M145" s="22"/>
    </row>
    <row r="146" spans="13:13" x14ac:dyDescent="0.25">
      <c r="M146" s="22"/>
    </row>
    <row r="147" spans="13:13" x14ac:dyDescent="0.25">
      <c r="M147" s="22"/>
    </row>
    <row r="148" spans="13:13" x14ac:dyDescent="0.25">
      <c r="M148" s="22"/>
    </row>
    <row r="149" spans="13:13" x14ac:dyDescent="0.25">
      <c r="M149" s="22"/>
    </row>
    <row r="150" spans="13:13" x14ac:dyDescent="0.25">
      <c r="M150" s="22"/>
    </row>
    <row r="151" spans="13:13" x14ac:dyDescent="0.25">
      <c r="M151" s="22"/>
    </row>
    <row r="152" spans="13:13" x14ac:dyDescent="0.25">
      <c r="M152" s="22"/>
    </row>
    <row r="153" spans="13:13" x14ac:dyDescent="0.25">
      <c r="M153" s="22"/>
    </row>
    <row r="154" spans="13:13" x14ac:dyDescent="0.25">
      <c r="M154" s="22"/>
    </row>
    <row r="155" spans="13:13" x14ac:dyDescent="0.25">
      <c r="M155" s="22"/>
    </row>
    <row r="156" spans="13:13" x14ac:dyDescent="0.25">
      <c r="M156" s="22"/>
    </row>
    <row r="157" spans="13:13" x14ac:dyDescent="0.25">
      <c r="M157" s="22"/>
    </row>
    <row r="158" spans="13:13" x14ac:dyDescent="0.25">
      <c r="M158" s="22"/>
    </row>
    <row r="159" spans="13:13" x14ac:dyDescent="0.25">
      <c r="M159" s="22"/>
    </row>
    <row r="160" spans="13:13" x14ac:dyDescent="0.25">
      <c r="M160" s="22"/>
    </row>
    <row r="161" spans="13:13" x14ac:dyDescent="0.25">
      <c r="M161" s="22"/>
    </row>
    <row r="162" spans="13:13" x14ac:dyDescent="0.25">
      <c r="M162" s="22"/>
    </row>
    <row r="163" spans="13:13" x14ac:dyDescent="0.25">
      <c r="M163" s="22"/>
    </row>
    <row r="164" spans="13:13" x14ac:dyDescent="0.25">
      <c r="M164" s="22"/>
    </row>
    <row r="165" spans="13:13" x14ac:dyDescent="0.25">
      <c r="M165" s="22"/>
    </row>
    <row r="166" spans="13:13" x14ac:dyDescent="0.25">
      <c r="M166" s="22"/>
    </row>
    <row r="167" spans="13:13" x14ac:dyDescent="0.25">
      <c r="M167" s="22"/>
    </row>
    <row r="168" spans="13:13" x14ac:dyDescent="0.25">
      <c r="M168" s="22"/>
    </row>
    <row r="169" spans="13:13" x14ac:dyDescent="0.25">
      <c r="M169" s="22"/>
    </row>
    <row r="170" spans="13:13" x14ac:dyDescent="0.25">
      <c r="M170" s="22"/>
    </row>
    <row r="171" spans="13:13" x14ac:dyDescent="0.25">
      <c r="M171" s="22"/>
    </row>
    <row r="172" spans="13:13" x14ac:dyDescent="0.25">
      <c r="M172" s="22"/>
    </row>
    <row r="173" spans="13:13" x14ac:dyDescent="0.25">
      <c r="M173" s="22"/>
    </row>
    <row r="174" spans="13:13" x14ac:dyDescent="0.25">
      <c r="M174" s="22"/>
    </row>
    <row r="175" spans="13:13" x14ac:dyDescent="0.25">
      <c r="M175" s="22"/>
    </row>
    <row r="176" spans="13:13" x14ac:dyDescent="0.25">
      <c r="M176" s="22"/>
    </row>
    <row r="177" spans="13:13" x14ac:dyDescent="0.25">
      <c r="M177" s="22"/>
    </row>
    <row r="178" spans="13:13" x14ac:dyDescent="0.25">
      <c r="M178" s="22"/>
    </row>
    <row r="179" spans="13:13" x14ac:dyDescent="0.25">
      <c r="M179" s="22"/>
    </row>
    <row r="180" spans="13:13" x14ac:dyDescent="0.25">
      <c r="M180" s="22"/>
    </row>
    <row r="181" spans="13:13" x14ac:dyDescent="0.25">
      <c r="M181" s="22"/>
    </row>
    <row r="182" spans="13:13" x14ac:dyDescent="0.25">
      <c r="M182" s="22"/>
    </row>
    <row r="183" spans="13:13" x14ac:dyDescent="0.25">
      <c r="M183" s="22"/>
    </row>
    <row r="184" spans="13:13" x14ac:dyDescent="0.25">
      <c r="M184" s="22"/>
    </row>
    <row r="185" spans="13:13" x14ac:dyDescent="0.25">
      <c r="M185" s="22"/>
    </row>
    <row r="186" spans="13:13" x14ac:dyDescent="0.25">
      <c r="M186" s="22"/>
    </row>
    <row r="187" spans="13:13" x14ac:dyDescent="0.25">
      <c r="M187" s="22"/>
    </row>
    <row r="188" spans="13:13" x14ac:dyDescent="0.25">
      <c r="M188" s="22"/>
    </row>
    <row r="189" spans="13:13" x14ac:dyDescent="0.25">
      <c r="M189" s="22"/>
    </row>
    <row r="190" spans="13:13" x14ac:dyDescent="0.25">
      <c r="M190" s="22"/>
    </row>
    <row r="191" spans="13:13" x14ac:dyDescent="0.25">
      <c r="M191" s="22"/>
    </row>
    <row r="192" spans="13:13" x14ac:dyDescent="0.25">
      <c r="M192" s="22"/>
    </row>
    <row r="193" spans="13:13" x14ac:dyDescent="0.25">
      <c r="M193" s="22"/>
    </row>
    <row r="194" spans="13:13" x14ac:dyDescent="0.25">
      <c r="M194" s="22"/>
    </row>
    <row r="195" spans="13:13" x14ac:dyDescent="0.25">
      <c r="M195" s="22"/>
    </row>
    <row r="196" spans="13:13" x14ac:dyDescent="0.25">
      <c r="M196" s="22"/>
    </row>
    <row r="197" spans="13:13" x14ac:dyDescent="0.25">
      <c r="M197" s="22"/>
    </row>
    <row r="198" spans="13:13" x14ac:dyDescent="0.25">
      <c r="M198" s="22"/>
    </row>
    <row r="199" spans="13:13" x14ac:dyDescent="0.25">
      <c r="M199" s="22"/>
    </row>
    <row r="200" spans="13:13" x14ac:dyDescent="0.25">
      <c r="M200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00"/>
  <sheetViews>
    <sheetView workbookViewId="0">
      <selection activeCell="R1" sqref="R1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19" bestFit="1" customWidth="1"/>
    <col min="18" max="18" width="29.85546875" bestFit="1" customWidth="1"/>
    <col min="19" max="19" width="27.140625" bestFit="1" customWidth="1"/>
    <col min="20" max="20" width="18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135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135</v>
      </c>
      <c r="N1" t="s">
        <v>136</v>
      </c>
      <c r="P1" t="s">
        <v>137</v>
      </c>
      <c r="Q1" t="s">
        <v>390</v>
      </c>
      <c r="R1" t="s">
        <v>389</v>
      </c>
      <c r="S1" t="s">
        <v>387</v>
      </c>
      <c r="T1" t="s">
        <v>138</v>
      </c>
    </row>
    <row r="2" spans="1:20" x14ac:dyDescent="0.25">
      <c r="A2" s="25" t="s">
        <v>139</v>
      </c>
      <c r="B2" s="26" t="s">
        <v>12</v>
      </c>
      <c r="C2" s="39">
        <v>0.21666666666666667</v>
      </c>
      <c r="D2" s="41">
        <v>0.29444444444444445</v>
      </c>
      <c r="E2" s="27">
        <v>84348078</v>
      </c>
      <c r="F2" s="27"/>
      <c r="G2" s="27" t="s">
        <v>140</v>
      </c>
      <c r="H2" s="28">
        <v>32900</v>
      </c>
      <c r="I2" s="29">
        <v>75860</v>
      </c>
      <c r="J2" s="28" t="s">
        <v>141</v>
      </c>
      <c r="K2" s="29">
        <v>11392677</v>
      </c>
      <c r="L2" s="30"/>
      <c r="M2" s="22">
        <f>D2-C2</f>
        <v>7.7777777777777779E-2</v>
      </c>
      <c r="N2">
        <f>HOUR(C2)</f>
        <v>5</v>
      </c>
      <c r="P2">
        <v>0</v>
      </c>
      <c r="Q2">
        <f>COUNTIF(N:N, "0")</f>
        <v>0</v>
      </c>
      <c r="R2">
        <f>AVERAGE($Q$2:$Q$25)</f>
        <v>2.875</v>
      </c>
      <c r="S2" s="24">
        <v>0</v>
      </c>
      <c r="T2" s="23">
        <f>AVERAGEIF($S$2:$S$25, "&lt;&gt; 0")</f>
        <v>0.19344824735449739</v>
      </c>
    </row>
    <row r="3" spans="1:20" x14ac:dyDescent="0.25">
      <c r="A3" s="10"/>
      <c r="B3" s="10"/>
      <c r="C3" s="18">
        <v>0.22152777777777777</v>
      </c>
      <c r="D3" s="19">
        <v>0.26527777777777778</v>
      </c>
      <c r="E3" s="11">
        <v>84341223</v>
      </c>
      <c r="F3" s="27"/>
      <c r="G3" s="11" t="s">
        <v>13</v>
      </c>
      <c r="H3" s="12">
        <v>33140</v>
      </c>
      <c r="I3" s="13">
        <v>78340</v>
      </c>
      <c r="J3" s="12" t="s">
        <v>14</v>
      </c>
      <c r="K3" s="13">
        <v>11392711</v>
      </c>
      <c r="L3" s="31"/>
      <c r="M3" s="22">
        <f t="shared" ref="M3:M66" si="0">D3-C3</f>
        <v>4.3750000000000011E-2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2.875</v>
      </c>
      <c r="S3" s="24">
        <v>0</v>
      </c>
      <c r="T3" s="23">
        <f t="shared" ref="T3:T25" si="3">AVERAGEIF($S$2:$S$25, "&lt;&gt; 0")</f>
        <v>0.19344824735449739</v>
      </c>
    </row>
    <row r="4" spans="1:20" x14ac:dyDescent="0.25">
      <c r="A4" s="10"/>
      <c r="B4" s="10"/>
      <c r="C4" s="18">
        <v>0.26458333333333334</v>
      </c>
      <c r="D4" s="19">
        <v>0.30555555555555552</v>
      </c>
      <c r="E4" s="11">
        <v>84348079</v>
      </c>
      <c r="F4" s="27"/>
      <c r="G4" s="11">
        <v>2595774</v>
      </c>
      <c r="H4" s="12">
        <v>30940</v>
      </c>
      <c r="I4" s="13">
        <v>76700</v>
      </c>
      <c r="J4" s="12" t="s">
        <v>142</v>
      </c>
      <c r="K4" s="13">
        <v>11393030</v>
      </c>
      <c r="L4" s="31"/>
      <c r="M4" s="22">
        <f t="shared" si="0"/>
        <v>4.0972222222222188E-2</v>
      </c>
      <c r="N4">
        <f t="shared" si="1"/>
        <v>6</v>
      </c>
      <c r="P4">
        <v>2</v>
      </c>
      <c r="Q4">
        <f>COUNTIF(N:N, "2")</f>
        <v>0</v>
      </c>
      <c r="R4">
        <f t="shared" si="2"/>
        <v>2.875</v>
      </c>
      <c r="S4" s="24">
        <v>0</v>
      </c>
      <c r="T4" s="23">
        <f t="shared" si="3"/>
        <v>0.19344824735449739</v>
      </c>
    </row>
    <row r="5" spans="1:20" x14ac:dyDescent="0.25">
      <c r="A5" s="10"/>
      <c r="B5" s="10"/>
      <c r="C5" s="18">
        <v>0.26805555555555555</v>
      </c>
      <c r="D5" s="19">
        <v>0.3125</v>
      </c>
      <c r="E5" s="11">
        <v>84345696</v>
      </c>
      <c r="F5" s="27"/>
      <c r="G5" s="11">
        <v>2858424</v>
      </c>
      <c r="H5" s="12">
        <v>32380</v>
      </c>
      <c r="I5" s="13">
        <v>77600</v>
      </c>
      <c r="J5" s="12" t="s">
        <v>132</v>
      </c>
      <c r="K5" s="13">
        <v>11393052</v>
      </c>
      <c r="L5" s="31"/>
      <c r="M5" s="22">
        <f t="shared" si="0"/>
        <v>4.4444444444444453E-2</v>
      </c>
      <c r="N5">
        <f t="shared" si="1"/>
        <v>6</v>
      </c>
      <c r="P5">
        <v>3</v>
      </c>
      <c r="Q5">
        <f>COUNTIF(N:N, "3")</f>
        <v>0</v>
      </c>
      <c r="R5">
        <f t="shared" si="2"/>
        <v>2.875</v>
      </c>
      <c r="S5" s="24">
        <v>0</v>
      </c>
      <c r="T5" s="23">
        <f t="shared" si="3"/>
        <v>0.19344824735449739</v>
      </c>
    </row>
    <row r="6" spans="1:20" x14ac:dyDescent="0.25">
      <c r="A6" s="10"/>
      <c r="B6" s="10"/>
      <c r="C6" s="18">
        <v>0.29652777777777778</v>
      </c>
      <c r="D6" s="19">
        <v>0.3298611111111111</v>
      </c>
      <c r="E6" s="11">
        <v>84350465</v>
      </c>
      <c r="F6" s="27"/>
      <c r="G6" s="11" t="s">
        <v>143</v>
      </c>
      <c r="H6" s="12">
        <v>34140</v>
      </c>
      <c r="I6" s="13">
        <v>79080</v>
      </c>
      <c r="J6" s="12" t="s">
        <v>144</v>
      </c>
      <c r="K6" s="13">
        <v>11393269</v>
      </c>
      <c r="L6" s="31"/>
      <c r="M6" s="22">
        <f t="shared" si="0"/>
        <v>3.3333333333333326E-2</v>
      </c>
      <c r="N6">
        <f t="shared" si="1"/>
        <v>7</v>
      </c>
      <c r="P6">
        <v>4</v>
      </c>
      <c r="Q6">
        <f>COUNTIF(N:N, "4")</f>
        <v>0</v>
      </c>
      <c r="R6">
        <f t="shared" si="2"/>
        <v>2.875</v>
      </c>
      <c r="S6" s="24">
        <v>0</v>
      </c>
      <c r="T6" s="23">
        <f t="shared" si="3"/>
        <v>0.19344824735449739</v>
      </c>
    </row>
    <row r="7" spans="1:20" x14ac:dyDescent="0.25">
      <c r="A7" s="10"/>
      <c r="B7" s="10"/>
      <c r="C7" s="18">
        <v>0.3</v>
      </c>
      <c r="D7" s="19">
        <v>0.32500000000000001</v>
      </c>
      <c r="E7" s="11" t="s">
        <v>35</v>
      </c>
      <c r="F7" s="27"/>
      <c r="G7" s="15" t="s">
        <v>145</v>
      </c>
      <c r="H7" s="12">
        <v>62500</v>
      </c>
      <c r="I7" s="13">
        <v>34900</v>
      </c>
      <c r="J7" s="12" t="s">
        <v>146</v>
      </c>
      <c r="K7" s="13">
        <v>11393282</v>
      </c>
      <c r="L7" s="31"/>
      <c r="M7" s="22">
        <f t="shared" si="0"/>
        <v>2.5000000000000022E-2</v>
      </c>
      <c r="N7">
        <f t="shared" si="1"/>
        <v>7</v>
      </c>
      <c r="P7">
        <v>5</v>
      </c>
      <c r="Q7">
        <f>COUNTIF(N:N, "5")</f>
        <v>2</v>
      </c>
      <c r="R7">
        <f t="shared" si="2"/>
        <v>2.875</v>
      </c>
      <c r="S7" s="24">
        <f t="shared" ref="S7:S24" si="4">AVERAGEIF(N:N,P7,M:M)</f>
        <v>6.0763888888888895E-2</v>
      </c>
      <c r="T7" s="23">
        <f t="shared" si="3"/>
        <v>0.19344824735449739</v>
      </c>
    </row>
    <row r="8" spans="1:20" x14ac:dyDescent="0.25">
      <c r="A8" s="10"/>
      <c r="B8" s="10"/>
      <c r="C8" s="18">
        <v>0.30277777777777776</v>
      </c>
      <c r="D8" s="19">
        <v>0.33958333333333335</v>
      </c>
      <c r="E8" s="11">
        <v>84350464</v>
      </c>
      <c r="F8" s="27"/>
      <c r="G8" s="11" t="s">
        <v>147</v>
      </c>
      <c r="H8" s="12">
        <v>31520</v>
      </c>
      <c r="I8" s="13">
        <v>76280</v>
      </c>
      <c r="J8" s="12" t="s">
        <v>148</v>
      </c>
      <c r="K8" s="13">
        <v>11393291</v>
      </c>
      <c r="L8" s="31"/>
      <c r="M8" s="22">
        <f t="shared" si="0"/>
        <v>3.6805555555555591E-2</v>
      </c>
      <c r="N8">
        <f t="shared" si="1"/>
        <v>7</v>
      </c>
      <c r="P8">
        <v>6</v>
      </c>
      <c r="Q8">
        <f>COUNTIF(N:N, "6")</f>
        <v>2</v>
      </c>
      <c r="R8">
        <f t="shared" si="2"/>
        <v>2.875</v>
      </c>
      <c r="S8" s="24">
        <f t="shared" si="4"/>
        <v>4.270833333333332E-2</v>
      </c>
      <c r="T8" s="23">
        <f t="shared" si="3"/>
        <v>0.19344824735449739</v>
      </c>
    </row>
    <row r="9" spans="1:20" x14ac:dyDescent="0.25">
      <c r="A9" s="10"/>
      <c r="B9" s="10"/>
      <c r="C9" s="18">
        <v>0.30833333333333335</v>
      </c>
      <c r="D9" s="19">
        <v>0.47152777777777777</v>
      </c>
      <c r="E9" s="11">
        <v>84341394</v>
      </c>
      <c r="F9" s="27"/>
      <c r="G9" s="11" t="s">
        <v>71</v>
      </c>
      <c r="H9" s="12">
        <v>28940</v>
      </c>
      <c r="I9" s="13">
        <v>77840</v>
      </c>
      <c r="J9" s="12" t="s">
        <v>29</v>
      </c>
      <c r="K9" s="13">
        <v>11393340</v>
      </c>
      <c r="L9" s="31"/>
      <c r="M9" s="22">
        <f t="shared" si="0"/>
        <v>0.16319444444444442</v>
      </c>
      <c r="N9">
        <f t="shared" si="1"/>
        <v>7</v>
      </c>
      <c r="P9">
        <v>7</v>
      </c>
      <c r="Q9">
        <f>COUNTIF(N:N, "7")</f>
        <v>6</v>
      </c>
      <c r="R9">
        <f t="shared" si="2"/>
        <v>2.875</v>
      </c>
      <c r="S9" s="24">
        <f t="shared" si="4"/>
        <v>5.6944444444444443E-2</v>
      </c>
      <c r="T9" s="23">
        <f t="shared" si="3"/>
        <v>0.19344824735449739</v>
      </c>
    </row>
    <row r="10" spans="1:20" x14ac:dyDescent="0.25">
      <c r="A10" s="10"/>
      <c r="B10" s="10"/>
      <c r="C10" s="18">
        <v>0.31388888888888888</v>
      </c>
      <c r="D10" s="19">
        <v>0.36805555555555558</v>
      </c>
      <c r="E10" s="11">
        <v>84322324</v>
      </c>
      <c r="F10" s="27"/>
      <c r="G10" s="11" t="s">
        <v>149</v>
      </c>
      <c r="H10" s="12">
        <v>33440</v>
      </c>
      <c r="I10" s="13">
        <v>78040</v>
      </c>
      <c r="J10" s="12" t="s">
        <v>52</v>
      </c>
      <c r="K10" s="13">
        <v>11393389</v>
      </c>
      <c r="L10" s="31"/>
      <c r="M10" s="22">
        <f t="shared" si="0"/>
        <v>5.4166666666666696E-2</v>
      </c>
      <c r="N10">
        <f t="shared" si="1"/>
        <v>7</v>
      </c>
      <c r="P10">
        <v>8</v>
      </c>
      <c r="Q10">
        <f>COUNTIF(N:N, "8")</f>
        <v>2</v>
      </c>
      <c r="R10">
        <f t="shared" si="2"/>
        <v>2.875</v>
      </c>
      <c r="S10" s="24">
        <f t="shared" si="4"/>
        <v>4.0277777777777801E-2</v>
      </c>
      <c r="T10" s="23">
        <f t="shared" si="3"/>
        <v>0.19344824735449739</v>
      </c>
    </row>
    <row r="11" spans="1:20" x14ac:dyDescent="0.25">
      <c r="A11" s="10"/>
      <c r="B11" s="10"/>
      <c r="C11" s="18">
        <v>0.32013888888888892</v>
      </c>
      <c r="D11" s="19">
        <v>0.34930555555555554</v>
      </c>
      <c r="E11" s="11">
        <v>84350828</v>
      </c>
      <c r="F11" s="27"/>
      <c r="G11" s="11">
        <v>2553502</v>
      </c>
      <c r="H11" s="12">
        <v>33340</v>
      </c>
      <c r="I11" s="13">
        <v>78160</v>
      </c>
      <c r="J11" s="12" t="s">
        <v>25</v>
      </c>
      <c r="K11" s="13">
        <v>11393442</v>
      </c>
      <c r="L11" s="31"/>
      <c r="M11" s="22">
        <f t="shared" si="0"/>
        <v>2.9166666666666619E-2</v>
      </c>
      <c r="N11">
        <f t="shared" si="1"/>
        <v>7</v>
      </c>
      <c r="P11">
        <v>9</v>
      </c>
      <c r="Q11">
        <f>COUNTIF(N:N, "9")</f>
        <v>7</v>
      </c>
      <c r="R11">
        <f t="shared" si="2"/>
        <v>2.875</v>
      </c>
      <c r="S11" s="24">
        <f t="shared" si="4"/>
        <v>9.6924603174603205E-2</v>
      </c>
      <c r="T11" s="23">
        <f t="shared" si="3"/>
        <v>0.19344824735449739</v>
      </c>
    </row>
    <row r="12" spans="1:20" x14ac:dyDescent="0.25">
      <c r="A12" s="10"/>
      <c r="B12" s="10"/>
      <c r="C12" s="18">
        <v>0.33402777777777781</v>
      </c>
      <c r="D12" s="19">
        <v>0.36527777777777781</v>
      </c>
      <c r="E12" s="11">
        <v>84348218</v>
      </c>
      <c r="F12" s="27"/>
      <c r="G12" s="11" t="s">
        <v>51</v>
      </c>
      <c r="H12" s="12">
        <v>31000</v>
      </c>
      <c r="I12" s="13">
        <v>77120</v>
      </c>
      <c r="J12" s="12" t="s">
        <v>52</v>
      </c>
      <c r="K12" s="13">
        <v>11393561</v>
      </c>
      <c r="L12" s="31"/>
      <c r="M12" s="22">
        <f t="shared" si="0"/>
        <v>3.125E-2</v>
      </c>
      <c r="N12">
        <f t="shared" si="1"/>
        <v>8</v>
      </c>
      <c r="P12">
        <v>10</v>
      </c>
      <c r="Q12">
        <f>COUNTIF(N:N, "10")</f>
        <v>4</v>
      </c>
      <c r="R12">
        <f t="shared" si="2"/>
        <v>2.875</v>
      </c>
      <c r="S12" s="24">
        <f t="shared" si="4"/>
        <v>0.22343749999999996</v>
      </c>
      <c r="T12" s="23">
        <f t="shared" si="3"/>
        <v>0.19344824735449739</v>
      </c>
    </row>
    <row r="13" spans="1:20" x14ac:dyDescent="0.25">
      <c r="A13" s="10"/>
      <c r="B13" s="10"/>
      <c r="C13" s="18">
        <v>0.33611111111111108</v>
      </c>
      <c r="D13" s="19">
        <v>0.38541666666666669</v>
      </c>
      <c r="E13" s="11">
        <v>84350466</v>
      </c>
      <c r="F13" s="27"/>
      <c r="G13" s="11" t="s">
        <v>150</v>
      </c>
      <c r="H13" s="12">
        <v>33080</v>
      </c>
      <c r="I13" s="13">
        <v>78960</v>
      </c>
      <c r="J13" s="12" t="s">
        <v>80</v>
      </c>
      <c r="K13" s="13">
        <v>11393568</v>
      </c>
      <c r="L13" s="31"/>
      <c r="M13" s="22">
        <f t="shared" si="0"/>
        <v>4.9305555555555602E-2</v>
      </c>
      <c r="N13">
        <f t="shared" si="1"/>
        <v>8</v>
      </c>
      <c r="P13">
        <v>11</v>
      </c>
      <c r="Q13">
        <f>COUNTIF(N:N, "11")</f>
        <v>3</v>
      </c>
      <c r="R13">
        <f t="shared" si="2"/>
        <v>2.875</v>
      </c>
      <c r="S13" s="24">
        <f t="shared" si="4"/>
        <v>0.27152777777777781</v>
      </c>
      <c r="T13" s="23">
        <f t="shared" si="3"/>
        <v>0.19344824735449739</v>
      </c>
    </row>
    <row r="14" spans="1:20" x14ac:dyDescent="0.25">
      <c r="A14" s="10"/>
      <c r="B14" s="10"/>
      <c r="C14" s="18">
        <v>0.38055555555555554</v>
      </c>
      <c r="D14" s="19">
        <v>0.41805555555555557</v>
      </c>
      <c r="E14" s="11">
        <v>84341415</v>
      </c>
      <c r="F14" s="27"/>
      <c r="G14" s="11" t="s">
        <v>151</v>
      </c>
      <c r="H14" s="12">
        <v>33540</v>
      </c>
      <c r="I14" s="13">
        <v>77800</v>
      </c>
      <c r="J14" s="12" t="s">
        <v>152</v>
      </c>
      <c r="K14" s="13">
        <v>11393937</v>
      </c>
      <c r="L14" s="31"/>
      <c r="M14" s="22">
        <f t="shared" si="0"/>
        <v>3.7500000000000033E-2</v>
      </c>
      <c r="N14">
        <f t="shared" si="1"/>
        <v>9</v>
      </c>
      <c r="P14">
        <v>12</v>
      </c>
      <c r="Q14">
        <f>COUNTIF(N:N, "12")</f>
        <v>6</v>
      </c>
      <c r="R14">
        <f t="shared" si="2"/>
        <v>2.875</v>
      </c>
      <c r="S14" s="24">
        <f t="shared" si="4"/>
        <v>0.12106481481481481</v>
      </c>
      <c r="T14" s="23">
        <f t="shared" si="3"/>
        <v>0.19344824735449739</v>
      </c>
    </row>
    <row r="15" spans="1:20" x14ac:dyDescent="0.25">
      <c r="A15" s="10"/>
      <c r="B15" s="10"/>
      <c r="C15" s="18">
        <v>0.39166666666666666</v>
      </c>
      <c r="D15" s="19">
        <v>0.45</v>
      </c>
      <c r="E15" s="11">
        <v>84345417</v>
      </c>
      <c r="F15" s="27"/>
      <c r="G15" s="11">
        <v>849699</v>
      </c>
      <c r="H15" s="12">
        <v>33400</v>
      </c>
      <c r="I15" s="13">
        <v>76220</v>
      </c>
      <c r="J15" s="12" t="s">
        <v>153</v>
      </c>
      <c r="K15" s="13">
        <v>11394012</v>
      </c>
      <c r="L15" s="31"/>
      <c r="M15" s="22">
        <f t="shared" si="0"/>
        <v>5.8333333333333348E-2</v>
      </c>
      <c r="N15">
        <f t="shared" si="1"/>
        <v>9</v>
      </c>
      <c r="P15">
        <v>13</v>
      </c>
      <c r="Q15">
        <f>COUNTIF(N:N, "13")</f>
        <v>7</v>
      </c>
      <c r="R15">
        <f t="shared" si="2"/>
        <v>2.875</v>
      </c>
      <c r="S15" s="24">
        <f t="shared" si="4"/>
        <v>0.1765873015873016</v>
      </c>
      <c r="T15" s="23">
        <f t="shared" si="3"/>
        <v>0.19344824735449739</v>
      </c>
    </row>
    <row r="16" spans="1:20" x14ac:dyDescent="0.25">
      <c r="A16" s="10"/>
      <c r="B16" s="10"/>
      <c r="C16" s="18">
        <v>0.3972222222222222</v>
      </c>
      <c r="D16" s="19">
        <v>0.44027777777777777</v>
      </c>
      <c r="E16" s="11">
        <v>84348077</v>
      </c>
      <c r="F16" s="27"/>
      <c r="G16" s="11">
        <v>66106</v>
      </c>
      <c r="H16" s="12">
        <v>31420</v>
      </c>
      <c r="I16" s="13">
        <v>76920</v>
      </c>
      <c r="J16" s="12" t="s">
        <v>154</v>
      </c>
      <c r="K16" s="13">
        <v>11394033</v>
      </c>
      <c r="L16" s="31"/>
      <c r="M16" s="22">
        <f t="shared" si="0"/>
        <v>4.3055555555555569E-2</v>
      </c>
      <c r="N16">
        <f t="shared" si="1"/>
        <v>9</v>
      </c>
      <c r="P16">
        <v>14</v>
      </c>
      <c r="Q16">
        <f>COUNTIF(N:N, "14")</f>
        <v>8</v>
      </c>
      <c r="R16">
        <f t="shared" si="2"/>
        <v>2.875</v>
      </c>
      <c r="S16" s="24">
        <f t="shared" si="4"/>
        <v>0.24470486111111112</v>
      </c>
      <c r="T16" s="23">
        <f t="shared" si="3"/>
        <v>0.19344824735449739</v>
      </c>
    </row>
    <row r="17" spans="1:20" x14ac:dyDescent="0.25">
      <c r="A17" s="10"/>
      <c r="B17" s="10"/>
      <c r="C17" s="18">
        <v>0.40138888888888885</v>
      </c>
      <c r="D17" s="19">
        <v>0.70972222222222225</v>
      </c>
      <c r="E17" s="11">
        <v>84350811</v>
      </c>
      <c r="F17" s="27"/>
      <c r="G17" s="11" t="s">
        <v>30</v>
      </c>
      <c r="H17" s="12">
        <v>27180</v>
      </c>
      <c r="I17" s="13">
        <v>78500</v>
      </c>
      <c r="J17" s="12" t="s">
        <v>29</v>
      </c>
      <c r="K17" s="13">
        <v>11394060</v>
      </c>
      <c r="L17" s="31"/>
      <c r="M17" s="22">
        <f t="shared" si="0"/>
        <v>0.3083333333333334</v>
      </c>
      <c r="N17">
        <f t="shared" si="1"/>
        <v>9</v>
      </c>
      <c r="P17">
        <v>15</v>
      </c>
      <c r="Q17">
        <f>COUNTIF(N:N, "15")</f>
        <v>7</v>
      </c>
      <c r="R17">
        <f t="shared" si="2"/>
        <v>2.875</v>
      </c>
      <c r="S17" s="24">
        <f t="shared" si="4"/>
        <v>0.51646825396825391</v>
      </c>
      <c r="T17" s="23">
        <f t="shared" si="3"/>
        <v>0.19344824735449739</v>
      </c>
    </row>
    <row r="18" spans="1:20" x14ac:dyDescent="0.25">
      <c r="A18" s="10"/>
      <c r="B18" s="10"/>
      <c r="C18" s="18">
        <v>0.4055555555555555</v>
      </c>
      <c r="D18" s="19">
        <v>0.44513888888888892</v>
      </c>
      <c r="E18" s="11">
        <v>84341153</v>
      </c>
      <c r="F18" s="27"/>
      <c r="G18" s="11" t="s">
        <v>13</v>
      </c>
      <c r="H18" s="12">
        <v>33240</v>
      </c>
      <c r="I18" s="13">
        <v>76760</v>
      </c>
      <c r="J18" s="12" t="s">
        <v>14</v>
      </c>
      <c r="K18" s="13">
        <v>11394086</v>
      </c>
      <c r="L18" s="31"/>
      <c r="M18" s="22">
        <f t="shared" si="0"/>
        <v>3.9583333333333415E-2</v>
      </c>
      <c r="N18">
        <f t="shared" si="1"/>
        <v>9</v>
      </c>
      <c r="P18">
        <v>16</v>
      </c>
      <c r="Q18">
        <f>COUNTIF(N:N, "16")</f>
        <v>4</v>
      </c>
      <c r="R18">
        <f t="shared" si="2"/>
        <v>2.875</v>
      </c>
      <c r="S18" s="24">
        <f t="shared" si="4"/>
        <v>0.22447916666666662</v>
      </c>
      <c r="T18" s="23">
        <f t="shared" si="3"/>
        <v>0.19344824735449739</v>
      </c>
    </row>
    <row r="19" spans="1:20" x14ac:dyDescent="0.25">
      <c r="A19" s="10"/>
      <c r="B19" s="10"/>
      <c r="C19" s="18">
        <v>0.40833333333333338</v>
      </c>
      <c r="D19" s="19">
        <v>0.4368055555555555</v>
      </c>
      <c r="E19" s="11" t="s">
        <v>35</v>
      </c>
      <c r="F19" s="27"/>
      <c r="G19" s="15" t="s">
        <v>155</v>
      </c>
      <c r="H19" s="12">
        <v>64180</v>
      </c>
      <c r="I19" s="13">
        <v>34300</v>
      </c>
      <c r="J19" s="12" t="s">
        <v>146</v>
      </c>
      <c r="K19" s="13">
        <v>11394115</v>
      </c>
      <c r="L19" s="31"/>
      <c r="M19" s="22">
        <f t="shared" si="0"/>
        <v>2.8472222222222121E-2</v>
      </c>
      <c r="N19">
        <f t="shared" si="1"/>
        <v>9</v>
      </c>
      <c r="P19">
        <v>17</v>
      </c>
      <c r="Q19">
        <f>COUNTIF(N:N, "17")</f>
        <v>2</v>
      </c>
      <c r="R19">
        <f t="shared" si="2"/>
        <v>2.875</v>
      </c>
      <c r="S19" s="24">
        <f t="shared" si="4"/>
        <v>0.26979166666666665</v>
      </c>
      <c r="T19" s="23">
        <f t="shared" si="3"/>
        <v>0.19344824735449739</v>
      </c>
    </row>
    <row r="20" spans="1:20" x14ac:dyDescent="0.25">
      <c r="A20" s="10"/>
      <c r="B20" s="10"/>
      <c r="C20" s="18">
        <v>0.41180555555555554</v>
      </c>
      <c r="D20" s="19">
        <v>0.57500000000000007</v>
      </c>
      <c r="E20" s="11">
        <v>84348244</v>
      </c>
      <c r="F20" s="27"/>
      <c r="G20" s="11" t="s">
        <v>76</v>
      </c>
      <c r="H20" s="12">
        <v>28240</v>
      </c>
      <c r="I20" s="13">
        <v>76060</v>
      </c>
      <c r="J20" s="12" t="s">
        <v>29</v>
      </c>
      <c r="K20" s="13">
        <v>11394142</v>
      </c>
      <c r="L20" s="31"/>
      <c r="M20" s="22">
        <f t="shared" si="0"/>
        <v>0.16319444444444453</v>
      </c>
      <c r="N20">
        <f t="shared" si="1"/>
        <v>9</v>
      </c>
      <c r="P20">
        <v>18</v>
      </c>
      <c r="Q20">
        <f>COUNTIF(N:N, "18")</f>
        <v>3</v>
      </c>
      <c r="R20">
        <f t="shared" si="2"/>
        <v>2.875</v>
      </c>
      <c r="S20" s="24">
        <f t="shared" si="4"/>
        <v>0.27800925925925929</v>
      </c>
      <c r="T20" s="23">
        <f t="shared" si="3"/>
        <v>0.19344824735449739</v>
      </c>
    </row>
    <row r="21" spans="1:20" x14ac:dyDescent="0.25">
      <c r="A21" s="10"/>
      <c r="B21" s="10"/>
      <c r="C21" s="18">
        <v>0.42152777777777778</v>
      </c>
      <c r="D21" s="19">
        <v>0.46458333333333335</v>
      </c>
      <c r="E21" s="11">
        <v>84341421</v>
      </c>
      <c r="F21" s="27"/>
      <c r="G21" s="11">
        <v>616036</v>
      </c>
      <c r="H21" s="12">
        <v>31960</v>
      </c>
      <c r="I21" s="13">
        <v>76720</v>
      </c>
      <c r="J21" s="12" t="s">
        <v>156</v>
      </c>
      <c r="K21" s="13">
        <v>11394232</v>
      </c>
      <c r="L21" s="31"/>
      <c r="M21" s="22">
        <f t="shared" si="0"/>
        <v>4.3055555555555569E-2</v>
      </c>
      <c r="N21">
        <f t="shared" si="1"/>
        <v>10</v>
      </c>
      <c r="P21">
        <v>19</v>
      </c>
      <c r="Q21">
        <f>COUNTIF(N:N, "19")</f>
        <v>2</v>
      </c>
      <c r="R21">
        <f t="shared" si="2"/>
        <v>2.875</v>
      </c>
      <c r="S21" s="24">
        <f t="shared" si="4"/>
        <v>8.2638888888888928E-2</v>
      </c>
      <c r="T21" s="23">
        <f t="shared" si="3"/>
        <v>0.19344824735449739</v>
      </c>
    </row>
    <row r="22" spans="1:20" x14ac:dyDescent="0.25">
      <c r="A22" s="10"/>
      <c r="B22" s="10"/>
      <c r="C22" s="18">
        <v>0.42986111111111108</v>
      </c>
      <c r="D22" s="19">
        <v>0.45624999999999999</v>
      </c>
      <c r="E22" s="11">
        <v>84348080</v>
      </c>
      <c r="F22" s="27"/>
      <c r="G22" s="11" t="s">
        <v>157</v>
      </c>
      <c r="H22" s="12">
        <v>32980</v>
      </c>
      <c r="I22" s="13">
        <v>78860</v>
      </c>
      <c r="J22" s="12" t="s">
        <v>158</v>
      </c>
      <c r="K22" s="13">
        <v>11394272</v>
      </c>
      <c r="L22" s="31"/>
      <c r="M22" s="22">
        <f t="shared" si="0"/>
        <v>2.6388888888888906E-2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2.875</v>
      </c>
      <c r="S22" s="24">
        <f t="shared" si="4"/>
        <v>0.11388888888888893</v>
      </c>
      <c r="T22" s="23">
        <f t="shared" si="3"/>
        <v>0.19344824735449739</v>
      </c>
    </row>
    <row r="23" spans="1:20" x14ac:dyDescent="0.25">
      <c r="A23" s="10"/>
      <c r="B23" s="10"/>
      <c r="C23" s="18">
        <v>0.43958333333333338</v>
      </c>
      <c r="D23" s="20">
        <v>1.2368055555555555</v>
      </c>
      <c r="E23" s="11">
        <v>84345693</v>
      </c>
      <c r="F23" s="27"/>
      <c r="G23" s="11" t="s">
        <v>28</v>
      </c>
      <c r="H23" s="12">
        <v>29060</v>
      </c>
      <c r="I23" s="13">
        <v>76340</v>
      </c>
      <c r="J23" s="12" t="s">
        <v>29</v>
      </c>
      <c r="K23" s="13">
        <v>11394341</v>
      </c>
      <c r="L23" s="31"/>
      <c r="M23" s="22">
        <f t="shared" si="0"/>
        <v>0.79722222222222205</v>
      </c>
      <c r="N23">
        <f t="shared" si="1"/>
        <v>10</v>
      </c>
      <c r="P23">
        <v>21</v>
      </c>
      <c r="Q23">
        <f>COUNTIF(N:N, "21")</f>
        <v>0</v>
      </c>
      <c r="R23">
        <f t="shared" si="2"/>
        <v>2.875</v>
      </c>
      <c r="S23" s="24">
        <v>0</v>
      </c>
      <c r="T23" s="23">
        <f t="shared" si="3"/>
        <v>0.19344824735449739</v>
      </c>
    </row>
    <row r="24" spans="1:20" x14ac:dyDescent="0.25">
      <c r="A24" s="10"/>
      <c r="B24" s="10"/>
      <c r="C24" s="18">
        <v>0.47430555555555554</v>
      </c>
      <c r="D24" s="19">
        <v>0.5131944444444444</v>
      </c>
      <c r="E24" s="11">
        <v>84345637</v>
      </c>
      <c r="F24" s="27"/>
      <c r="G24" s="11" t="s">
        <v>159</v>
      </c>
      <c r="H24" s="12">
        <v>33140</v>
      </c>
      <c r="I24" s="13">
        <v>75680</v>
      </c>
      <c r="J24" s="12" t="s">
        <v>160</v>
      </c>
      <c r="K24" s="13">
        <v>11394486</v>
      </c>
      <c r="L24" s="31"/>
      <c r="M24" s="22">
        <f t="shared" si="0"/>
        <v>3.8888888888888862E-2</v>
      </c>
      <c r="N24">
        <f t="shared" si="1"/>
        <v>11</v>
      </c>
      <c r="P24">
        <v>22</v>
      </c>
      <c r="Q24">
        <f>COUNTIF(N:N, "22")</f>
        <v>2</v>
      </c>
      <c r="R24">
        <f t="shared" si="2"/>
        <v>2.875</v>
      </c>
      <c r="S24" s="24">
        <f t="shared" si="4"/>
        <v>0.46840277777777778</v>
      </c>
      <c r="T24" s="23">
        <f t="shared" si="3"/>
        <v>0.19344824735449739</v>
      </c>
    </row>
    <row r="25" spans="1:20" x14ac:dyDescent="0.25">
      <c r="A25" s="10"/>
      <c r="B25" s="10"/>
      <c r="C25" s="18">
        <v>0.45624999999999999</v>
      </c>
      <c r="D25" s="19">
        <v>0.48333333333333334</v>
      </c>
      <c r="E25" s="11">
        <v>84348076</v>
      </c>
      <c r="F25" s="27"/>
      <c r="G25" s="11" t="s">
        <v>161</v>
      </c>
      <c r="H25" s="12">
        <v>31920</v>
      </c>
      <c r="I25" s="13">
        <v>77820</v>
      </c>
      <c r="J25" s="12" t="s">
        <v>162</v>
      </c>
      <c r="K25" s="13">
        <v>11394395</v>
      </c>
      <c r="L25" s="31"/>
      <c r="M25" s="22">
        <f t="shared" si="0"/>
        <v>2.7083333333333348E-2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2.875</v>
      </c>
      <c r="S25" s="24">
        <v>0</v>
      </c>
      <c r="T25" s="23">
        <f t="shared" si="3"/>
        <v>0.19344824735449739</v>
      </c>
    </row>
    <row r="26" spans="1:20" x14ac:dyDescent="0.25">
      <c r="A26" s="10"/>
      <c r="B26" s="10"/>
      <c r="C26" s="18">
        <v>0.49791666666666662</v>
      </c>
      <c r="D26" s="19">
        <v>0.52013888888888882</v>
      </c>
      <c r="E26" s="11">
        <v>84348166</v>
      </c>
      <c r="F26" s="27"/>
      <c r="G26" s="11" t="s">
        <v>163</v>
      </c>
      <c r="H26" s="12">
        <v>34100</v>
      </c>
      <c r="I26" s="13">
        <v>77000</v>
      </c>
      <c r="J26" s="12" t="s">
        <v>164</v>
      </c>
      <c r="K26" s="13">
        <v>11394480</v>
      </c>
      <c r="L26" s="31"/>
      <c r="M26" s="22">
        <f t="shared" si="0"/>
        <v>2.2222222222222199E-2</v>
      </c>
      <c r="N26">
        <f t="shared" si="1"/>
        <v>11</v>
      </c>
    </row>
    <row r="27" spans="1:20" x14ac:dyDescent="0.25">
      <c r="A27" s="10"/>
      <c r="B27" s="10"/>
      <c r="C27" s="18">
        <v>0.50208333333333333</v>
      </c>
      <c r="D27" s="19">
        <v>0.56527777777777777</v>
      </c>
      <c r="E27" s="11">
        <v>84350817</v>
      </c>
      <c r="F27" s="27"/>
      <c r="G27" s="11" t="s">
        <v>165</v>
      </c>
      <c r="H27" s="12">
        <v>34100</v>
      </c>
      <c r="I27" s="13">
        <v>79500</v>
      </c>
      <c r="J27" s="12" t="s">
        <v>166</v>
      </c>
      <c r="K27" s="13">
        <v>11394546</v>
      </c>
      <c r="L27" s="31"/>
      <c r="M27" s="22">
        <f t="shared" si="0"/>
        <v>6.3194444444444442E-2</v>
      </c>
      <c r="N27">
        <f t="shared" si="1"/>
        <v>12</v>
      </c>
    </row>
    <row r="28" spans="1:20" x14ac:dyDescent="0.25">
      <c r="A28" s="10"/>
      <c r="B28" s="10"/>
      <c r="C28" s="18">
        <v>0.49861111111111112</v>
      </c>
      <c r="D28" s="20">
        <v>1.2520833333333334</v>
      </c>
      <c r="E28" s="11">
        <v>84353207</v>
      </c>
      <c r="F28" s="27"/>
      <c r="G28" s="17">
        <v>2648407</v>
      </c>
      <c r="H28" s="12">
        <v>34000</v>
      </c>
      <c r="I28" s="13">
        <v>78020</v>
      </c>
      <c r="J28" s="12" t="s">
        <v>25</v>
      </c>
      <c r="K28" s="13">
        <v>11394541</v>
      </c>
      <c r="L28" s="31"/>
      <c r="M28" s="22">
        <f t="shared" si="0"/>
        <v>0.75347222222222232</v>
      </c>
      <c r="N28">
        <f t="shared" si="1"/>
        <v>11</v>
      </c>
    </row>
    <row r="29" spans="1:20" x14ac:dyDescent="0.25">
      <c r="A29" s="9"/>
      <c r="B29" s="10"/>
      <c r="C29" s="18">
        <v>0.50902777777777775</v>
      </c>
      <c r="D29" s="20">
        <v>1</v>
      </c>
      <c r="E29" s="11">
        <v>84350820</v>
      </c>
      <c r="F29" s="27"/>
      <c r="G29" s="17" t="s">
        <v>70</v>
      </c>
      <c r="H29" s="12">
        <v>29740</v>
      </c>
      <c r="I29" s="13"/>
      <c r="J29" s="12" t="s">
        <v>29</v>
      </c>
      <c r="K29" s="13">
        <v>11394567</v>
      </c>
      <c r="L29" s="31"/>
      <c r="M29" s="22">
        <f t="shared" si="0"/>
        <v>0.49097222222222225</v>
      </c>
      <c r="N29">
        <f t="shared" si="1"/>
        <v>12</v>
      </c>
    </row>
    <row r="30" spans="1:20" x14ac:dyDescent="0.25">
      <c r="A30" s="10"/>
      <c r="B30" s="10"/>
      <c r="C30" s="18">
        <v>0.5180555555555556</v>
      </c>
      <c r="D30" s="19">
        <v>0.56111111111111112</v>
      </c>
      <c r="E30" s="11">
        <v>84350816</v>
      </c>
      <c r="F30" s="27"/>
      <c r="G30" s="11" t="s">
        <v>167</v>
      </c>
      <c r="H30" s="12">
        <v>33620</v>
      </c>
      <c r="I30" s="13">
        <v>78900</v>
      </c>
      <c r="J30" s="12" t="s">
        <v>168</v>
      </c>
      <c r="K30" s="13">
        <v>11394605</v>
      </c>
      <c r="L30" s="31"/>
      <c r="M30" s="22">
        <f t="shared" si="0"/>
        <v>4.3055555555555514E-2</v>
      </c>
      <c r="N30">
        <f t="shared" si="1"/>
        <v>12</v>
      </c>
    </row>
    <row r="31" spans="1:20" x14ac:dyDescent="0.25">
      <c r="A31" s="10"/>
      <c r="B31" s="10"/>
      <c r="C31" s="18">
        <v>0.52361111111111114</v>
      </c>
      <c r="D31" s="19">
        <v>0.55763888888888891</v>
      </c>
      <c r="E31" s="11">
        <v>84350818</v>
      </c>
      <c r="F31" s="27"/>
      <c r="G31" s="11" t="s">
        <v>169</v>
      </c>
      <c r="H31" s="12">
        <v>34780</v>
      </c>
      <c r="I31" s="13">
        <v>79940</v>
      </c>
      <c r="J31" s="12" t="s">
        <v>170</v>
      </c>
      <c r="K31" s="13">
        <v>11394609</v>
      </c>
      <c r="L31" s="31"/>
      <c r="M31" s="22">
        <f t="shared" si="0"/>
        <v>3.4027777777777768E-2</v>
      </c>
      <c r="N31">
        <f t="shared" si="1"/>
        <v>12</v>
      </c>
    </row>
    <row r="32" spans="1:20" x14ac:dyDescent="0.25">
      <c r="A32" s="10"/>
      <c r="B32" s="10"/>
      <c r="C32" s="18">
        <v>0.52708333333333335</v>
      </c>
      <c r="D32" s="19">
        <v>0.59444444444444444</v>
      </c>
      <c r="E32" s="11">
        <v>84348216</v>
      </c>
      <c r="F32" s="27"/>
      <c r="G32" s="11" t="s">
        <v>171</v>
      </c>
      <c r="H32" s="12">
        <v>36000</v>
      </c>
      <c r="I32" s="13">
        <v>79300</v>
      </c>
      <c r="J32" s="12" t="s">
        <v>172</v>
      </c>
      <c r="K32" s="13">
        <v>11394610</v>
      </c>
      <c r="L32" s="31"/>
      <c r="M32" s="22">
        <f t="shared" si="0"/>
        <v>6.7361111111111094E-2</v>
      </c>
      <c r="N32">
        <f t="shared" si="1"/>
        <v>12</v>
      </c>
    </row>
    <row r="33" spans="1:14" x14ac:dyDescent="0.25">
      <c r="A33" s="10"/>
      <c r="B33" s="10"/>
      <c r="C33" s="18">
        <v>0.53125</v>
      </c>
      <c r="D33" s="19">
        <v>0.55902777777777779</v>
      </c>
      <c r="E33" s="11" t="s">
        <v>35</v>
      </c>
      <c r="F33" s="27"/>
      <c r="G33" s="15" t="s">
        <v>173</v>
      </c>
      <c r="H33" s="12">
        <v>65940</v>
      </c>
      <c r="I33" s="13">
        <v>36680</v>
      </c>
      <c r="J33" s="12" t="s">
        <v>174</v>
      </c>
      <c r="K33" s="13">
        <v>11394615</v>
      </c>
      <c r="L33" s="31"/>
      <c r="M33" s="22">
        <f t="shared" si="0"/>
        <v>2.777777777777779E-2</v>
      </c>
      <c r="N33">
        <f t="shared" si="1"/>
        <v>12</v>
      </c>
    </row>
    <row r="34" spans="1:14" x14ac:dyDescent="0.25">
      <c r="A34" s="10"/>
      <c r="B34" s="10"/>
      <c r="C34" s="18">
        <v>0.54305555555555551</v>
      </c>
      <c r="D34" s="20">
        <v>1.16875</v>
      </c>
      <c r="E34" s="11">
        <v>84353212</v>
      </c>
      <c r="F34" s="27"/>
      <c r="G34" s="11" t="s">
        <v>41</v>
      </c>
      <c r="H34" s="12">
        <v>27900</v>
      </c>
      <c r="I34" s="13">
        <v>76900</v>
      </c>
      <c r="J34" s="12" t="s">
        <v>29</v>
      </c>
      <c r="K34" s="13">
        <v>11394648</v>
      </c>
      <c r="L34" s="31"/>
      <c r="M34" s="22">
        <f t="shared" si="0"/>
        <v>0.62569444444444444</v>
      </c>
      <c r="N34">
        <f t="shared" si="1"/>
        <v>13</v>
      </c>
    </row>
    <row r="35" spans="1:14" x14ac:dyDescent="0.25">
      <c r="A35" s="10"/>
      <c r="B35" s="10"/>
      <c r="C35" s="18">
        <v>0.55208333333333337</v>
      </c>
      <c r="D35" s="19">
        <v>0.58263888888888882</v>
      </c>
      <c r="E35" s="11">
        <v>84341225</v>
      </c>
      <c r="F35" s="27"/>
      <c r="G35" s="11" t="s">
        <v>13</v>
      </c>
      <c r="H35" s="12">
        <v>33040</v>
      </c>
      <c r="I35" s="13">
        <v>77980</v>
      </c>
      <c r="J35" s="12" t="s">
        <v>14</v>
      </c>
      <c r="K35" s="13">
        <v>11394674</v>
      </c>
      <c r="L35" s="31"/>
      <c r="M35" s="22">
        <f t="shared" si="0"/>
        <v>3.0555555555555447E-2</v>
      </c>
      <c r="N35">
        <f t="shared" si="1"/>
        <v>13</v>
      </c>
    </row>
    <row r="36" spans="1:14" x14ac:dyDescent="0.25">
      <c r="A36" s="10"/>
      <c r="B36" s="10"/>
      <c r="C36" s="18">
        <v>0.56180555555555556</v>
      </c>
      <c r="D36" s="19">
        <v>0.61041666666666672</v>
      </c>
      <c r="E36" s="11">
        <v>84351189</v>
      </c>
      <c r="F36" s="27"/>
      <c r="G36" s="11">
        <v>3330958</v>
      </c>
      <c r="H36" s="12">
        <v>32620</v>
      </c>
      <c r="I36" s="13">
        <v>78060</v>
      </c>
      <c r="J36" s="12" t="s">
        <v>175</v>
      </c>
      <c r="K36" s="13">
        <v>11394709</v>
      </c>
      <c r="L36" s="31"/>
      <c r="M36" s="22">
        <f t="shared" si="0"/>
        <v>4.861111111111116E-2</v>
      </c>
      <c r="N36">
        <f t="shared" si="1"/>
        <v>13</v>
      </c>
    </row>
    <row r="37" spans="1:14" x14ac:dyDescent="0.25">
      <c r="A37" s="10"/>
      <c r="B37" s="10"/>
      <c r="C37" s="18">
        <v>0.55972222222222223</v>
      </c>
      <c r="D37" s="19">
        <v>0.58819444444444446</v>
      </c>
      <c r="E37" s="11">
        <v>84350819</v>
      </c>
      <c r="F37" s="27"/>
      <c r="G37" s="11" t="s">
        <v>176</v>
      </c>
      <c r="H37" s="12">
        <v>34760</v>
      </c>
      <c r="I37" s="13">
        <v>77600</v>
      </c>
      <c r="J37" s="12" t="s">
        <v>19</v>
      </c>
      <c r="K37" s="13">
        <v>11394682</v>
      </c>
      <c r="L37" s="31"/>
      <c r="M37" s="22">
        <f t="shared" si="0"/>
        <v>2.8472222222222232E-2</v>
      </c>
      <c r="N37">
        <f t="shared" si="1"/>
        <v>13</v>
      </c>
    </row>
    <row r="38" spans="1:14" x14ac:dyDescent="0.25">
      <c r="A38" s="32"/>
      <c r="B38" s="32"/>
      <c r="C38" s="40">
        <v>0.56458333333333333</v>
      </c>
      <c r="D38" s="42">
        <v>1</v>
      </c>
      <c r="E38" s="33">
        <v>84350822</v>
      </c>
      <c r="F38" s="35"/>
      <c r="G38" s="33" t="s">
        <v>177</v>
      </c>
      <c r="H38" s="34">
        <v>33506</v>
      </c>
      <c r="I38" s="36"/>
      <c r="J38" s="34" t="s">
        <v>29</v>
      </c>
      <c r="K38" s="36">
        <v>11394712</v>
      </c>
      <c r="L38" s="37" t="s">
        <v>178</v>
      </c>
      <c r="M38" s="22">
        <f t="shared" si="0"/>
        <v>0.43541666666666667</v>
      </c>
      <c r="N38">
        <f t="shared" si="1"/>
        <v>13</v>
      </c>
    </row>
    <row r="39" spans="1:14" x14ac:dyDescent="0.25">
      <c r="A39" s="10"/>
      <c r="B39" s="10"/>
      <c r="C39" s="18">
        <v>0.57013888888888886</v>
      </c>
      <c r="D39" s="19">
        <v>0.6118055555555556</v>
      </c>
      <c r="E39" s="11">
        <v>84350814</v>
      </c>
      <c r="F39" s="27"/>
      <c r="G39" s="11" t="s">
        <v>179</v>
      </c>
      <c r="H39" s="12">
        <v>30840</v>
      </c>
      <c r="I39" s="13">
        <v>78540</v>
      </c>
      <c r="J39" s="12" t="s">
        <v>29</v>
      </c>
      <c r="K39" s="13">
        <v>11394715</v>
      </c>
      <c r="L39" s="31"/>
      <c r="M39" s="22">
        <f t="shared" si="0"/>
        <v>4.1666666666666741E-2</v>
      </c>
      <c r="N39">
        <f t="shared" si="1"/>
        <v>13</v>
      </c>
    </row>
    <row r="40" spans="1:14" x14ac:dyDescent="0.25">
      <c r="A40" s="10"/>
      <c r="B40" s="10"/>
      <c r="C40" s="18">
        <v>0.57986111111111105</v>
      </c>
      <c r="D40" s="19">
        <v>0.60555555555555551</v>
      </c>
      <c r="E40" s="11">
        <v>84348245</v>
      </c>
      <c r="F40" s="27"/>
      <c r="G40" s="11" t="s">
        <v>51</v>
      </c>
      <c r="H40" s="12">
        <v>30800</v>
      </c>
      <c r="I40" s="13">
        <v>77420</v>
      </c>
      <c r="J40" s="12" t="s">
        <v>134</v>
      </c>
      <c r="K40" s="13">
        <v>11394748</v>
      </c>
      <c r="L40" s="31"/>
      <c r="M40" s="22">
        <f t="shared" si="0"/>
        <v>2.5694444444444464E-2</v>
      </c>
      <c r="N40">
        <f t="shared" si="1"/>
        <v>13</v>
      </c>
    </row>
    <row r="41" spans="1:14" x14ac:dyDescent="0.25">
      <c r="A41" s="10"/>
      <c r="B41" s="10"/>
      <c r="C41" s="18">
        <v>0.58472222222222225</v>
      </c>
      <c r="D41" s="19">
        <v>0.66180555555555554</v>
      </c>
      <c r="E41" s="11">
        <v>84350829</v>
      </c>
      <c r="F41" s="27"/>
      <c r="G41" s="11" t="s">
        <v>180</v>
      </c>
      <c r="H41" s="12">
        <v>29280</v>
      </c>
      <c r="I41" s="13">
        <v>72400</v>
      </c>
      <c r="J41" s="12" t="s">
        <v>181</v>
      </c>
      <c r="K41" s="13">
        <v>11394761</v>
      </c>
      <c r="L41" s="31"/>
      <c r="M41" s="22">
        <f t="shared" si="0"/>
        <v>7.7083333333333282E-2</v>
      </c>
      <c r="N41">
        <f t="shared" si="1"/>
        <v>14</v>
      </c>
    </row>
    <row r="42" spans="1:14" x14ac:dyDescent="0.25">
      <c r="A42" s="10"/>
      <c r="B42" s="10"/>
      <c r="C42" s="18">
        <v>0.58750000000000002</v>
      </c>
      <c r="D42" s="19">
        <v>0.65625</v>
      </c>
      <c r="E42" s="11">
        <v>84348165</v>
      </c>
      <c r="F42" s="27"/>
      <c r="G42" s="11" t="s">
        <v>182</v>
      </c>
      <c r="H42" s="12">
        <v>33760</v>
      </c>
      <c r="I42" s="13">
        <v>76960</v>
      </c>
      <c r="J42" s="12" t="s">
        <v>92</v>
      </c>
      <c r="K42" s="13">
        <v>11394763</v>
      </c>
      <c r="L42" s="31"/>
      <c r="M42" s="22">
        <f t="shared" si="0"/>
        <v>6.8749999999999978E-2</v>
      </c>
      <c r="N42">
        <f t="shared" si="1"/>
        <v>14</v>
      </c>
    </row>
    <row r="43" spans="1:14" x14ac:dyDescent="0.25">
      <c r="A43" s="10"/>
      <c r="B43" s="10"/>
      <c r="C43" s="18">
        <v>0.58958333333333335</v>
      </c>
      <c r="D43" s="19">
        <v>0.64722222222222225</v>
      </c>
      <c r="E43" s="11">
        <v>84345529</v>
      </c>
      <c r="F43" s="27"/>
      <c r="G43" s="11" t="s">
        <v>183</v>
      </c>
      <c r="H43" s="12">
        <v>31520</v>
      </c>
      <c r="I43" s="13">
        <v>76280</v>
      </c>
      <c r="J43" s="12" t="s">
        <v>94</v>
      </c>
      <c r="K43" s="13">
        <v>11394765</v>
      </c>
      <c r="L43" s="31"/>
      <c r="M43" s="22">
        <f t="shared" si="0"/>
        <v>5.7638888888888906E-2</v>
      </c>
      <c r="N43">
        <f t="shared" si="1"/>
        <v>14</v>
      </c>
    </row>
    <row r="44" spans="1:14" x14ac:dyDescent="0.25">
      <c r="A44" s="10"/>
      <c r="B44" s="10"/>
      <c r="C44" s="18">
        <v>0.59236111111111112</v>
      </c>
      <c r="D44" s="19">
        <v>0.6381944444444444</v>
      </c>
      <c r="E44" s="11">
        <v>84348243</v>
      </c>
      <c r="F44" s="27"/>
      <c r="G44" s="11">
        <v>3424631</v>
      </c>
      <c r="H44" s="12">
        <v>31100</v>
      </c>
      <c r="I44" s="13">
        <v>73740</v>
      </c>
      <c r="J44" s="12" t="s">
        <v>184</v>
      </c>
      <c r="K44" s="13">
        <v>11394779</v>
      </c>
      <c r="L44" s="31"/>
      <c r="M44" s="22">
        <f t="shared" si="0"/>
        <v>4.5833333333333282E-2</v>
      </c>
      <c r="N44">
        <f t="shared" si="1"/>
        <v>14</v>
      </c>
    </row>
    <row r="45" spans="1:14" x14ac:dyDescent="0.25">
      <c r="A45" s="10"/>
      <c r="B45" s="10"/>
      <c r="C45" s="18">
        <v>0.59583333333333333</v>
      </c>
      <c r="D45" s="19">
        <v>0.65138888888888891</v>
      </c>
      <c r="E45" s="11">
        <v>84345691</v>
      </c>
      <c r="F45" s="27"/>
      <c r="G45" s="11" t="s">
        <v>185</v>
      </c>
      <c r="H45" s="12">
        <v>33440</v>
      </c>
      <c r="I45" s="13">
        <v>78540</v>
      </c>
      <c r="J45" s="12" t="s">
        <v>186</v>
      </c>
      <c r="K45" s="13">
        <v>11394786</v>
      </c>
      <c r="L45" s="31"/>
      <c r="M45" s="22">
        <f t="shared" si="0"/>
        <v>5.555555555555558E-2</v>
      </c>
      <c r="N45">
        <f t="shared" si="1"/>
        <v>14</v>
      </c>
    </row>
    <row r="46" spans="1:14" x14ac:dyDescent="0.25">
      <c r="A46" s="10"/>
      <c r="B46" s="10"/>
      <c r="C46" s="18">
        <v>0.60902777777777783</v>
      </c>
      <c r="D46" s="19">
        <v>0.70208333333333339</v>
      </c>
      <c r="E46" s="11">
        <v>84341424</v>
      </c>
      <c r="F46" s="27"/>
      <c r="G46" s="11" t="s">
        <v>187</v>
      </c>
      <c r="H46" s="12">
        <v>33980</v>
      </c>
      <c r="I46" s="13">
        <v>77310</v>
      </c>
      <c r="J46" s="12" t="s">
        <v>92</v>
      </c>
      <c r="K46" s="13">
        <v>11394821</v>
      </c>
      <c r="L46" s="31"/>
      <c r="M46" s="22">
        <f t="shared" si="0"/>
        <v>9.3055555555555558E-2</v>
      </c>
      <c r="N46">
        <f t="shared" si="1"/>
        <v>14</v>
      </c>
    </row>
    <row r="47" spans="1:14" x14ac:dyDescent="0.25">
      <c r="A47" s="10"/>
      <c r="B47" s="10"/>
      <c r="C47" s="18">
        <v>0.62013888888888891</v>
      </c>
      <c r="D47" s="20">
        <v>1.3152777777777778</v>
      </c>
      <c r="E47" s="11">
        <v>84350821</v>
      </c>
      <c r="F47" s="27"/>
      <c r="G47" s="11" t="s">
        <v>95</v>
      </c>
      <c r="H47" s="12">
        <v>29580</v>
      </c>
      <c r="I47" s="13">
        <v>77080</v>
      </c>
      <c r="J47" s="12" t="s">
        <v>29</v>
      </c>
      <c r="K47" s="13">
        <v>11399843</v>
      </c>
      <c r="L47" s="31"/>
      <c r="M47" s="22">
        <f t="shared" si="0"/>
        <v>0.69513888888888886</v>
      </c>
      <c r="N47">
        <f t="shared" si="1"/>
        <v>14</v>
      </c>
    </row>
    <row r="48" spans="1:14" x14ac:dyDescent="0.25">
      <c r="A48" s="10"/>
      <c r="B48" s="10"/>
      <c r="C48" s="18">
        <v>0.62291666666666667</v>
      </c>
      <c r="D48" s="20">
        <v>1.4875</v>
      </c>
      <c r="E48" s="11">
        <v>84345416</v>
      </c>
      <c r="F48" s="27"/>
      <c r="G48" s="11" t="s">
        <v>71</v>
      </c>
      <c r="H48" s="12">
        <v>28640</v>
      </c>
      <c r="I48" s="13">
        <v>73380</v>
      </c>
      <c r="J48" s="12" t="s">
        <v>29</v>
      </c>
      <c r="K48" s="13">
        <v>11394845</v>
      </c>
      <c r="L48" s="31"/>
      <c r="M48" s="22">
        <f t="shared" si="0"/>
        <v>0.86458333333333337</v>
      </c>
      <c r="N48">
        <f t="shared" si="1"/>
        <v>14</v>
      </c>
    </row>
    <row r="49" spans="1:14" x14ac:dyDescent="0.25">
      <c r="A49" s="10"/>
      <c r="B49" s="10"/>
      <c r="C49" s="18">
        <v>0.62777777777777777</v>
      </c>
      <c r="D49" s="20">
        <v>1.4256944444444446</v>
      </c>
      <c r="E49" s="11">
        <v>84350822</v>
      </c>
      <c r="F49" s="27"/>
      <c r="G49" s="11" t="s">
        <v>188</v>
      </c>
      <c r="H49" s="12">
        <v>29680</v>
      </c>
      <c r="I49" s="13">
        <v>77100</v>
      </c>
      <c r="J49" s="12" t="s">
        <v>29</v>
      </c>
      <c r="K49" s="13">
        <v>11394861</v>
      </c>
      <c r="L49" s="38" t="s">
        <v>189</v>
      </c>
      <c r="M49" s="22">
        <f t="shared" si="0"/>
        <v>0.79791666666666683</v>
      </c>
      <c r="N49">
        <f t="shared" si="1"/>
        <v>15</v>
      </c>
    </row>
    <row r="50" spans="1:14" x14ac:dyDescent="0.25">
      <c r="A50" s="10"/>
      <c r="B50" s="10"/>
      <c r="C50" s="18">
        <v>0.62708333333333333</v>
      </c>
      <c r="D50" s="20">
        <v>1</v>
      </c>
      <c r="E50" s="11">
        <v>84351254</v>
      </c>
      <c r="F50" s="27"/>
      <c r="G50" s="11" t="s">
        <v>190</v>
      </c>
      <c r="H50" s="12">
        <v>34000</v>
      </c>
      <c r="I50" s="13">
        <v>34300</v>
      </c>
      <c r="J50" s="12" t="s">
        <v>190</v>
      </c>
      <c r="K50" s="13">
        <v>11394862</v>
      </c>
      <c r="L50" s="31"/>
      <c r="M50" s="22">
        <f t="shared" si="0"/>
        <v>0.37291666666666667</v>
      </c>
      <c r="N50">
        <f t="shared" si="1"/>
        <v>15</v>
      </c>
    </row>
    <row r="51" spans="1:14" x14ac:dyDescent="0.25">
      <c r="A51" s="10"/>
      <c r="B51" s="10"/>
      <c r="C51" s="18">
        <v>0.63402777777777775</v>
      </c>
      <c r="D51" s="20">
        <v>1.2868055555555555</v>
      </c>
      <c r="E51" s="11">
        <v>84345528</v>
      </c>
      <c r="F51" s="27"/>
      <c r="G51" s="11" t="s">
        <v>124</v>
      </c>
      <c r="H51" s="12">
        <v>27580</v>
      </c>
      <c r="I51" s="13">
        <v>76880</v>
      </c>
      <c r="J51" s="12" t="s">
        <v>29</v>
      </c>
      <c r="K51" s="13">
        <v>11394869</v>
      </c>
      <c r="L51" s="31"/>
      <c r="M51" s="22">
        <f t="shared" si="0"/>
        <v>0.65277777777777779</v>
      </c>
      <c r="N51">
        <f t="shared" si="1"/>
        <v>15</v>
      </c>
    </row>
    <row r="52" spans="1:14" x14ac:dyDescent="0.25">
      <c r="A52" s="10"/>
      <c r="B52" s="10"/>
      <c r="C52" s="18">
        <v>0.64166666666666672</v>
      </c>
      <c r="D52" s="20">
        <v>1.3631944444444446</v>
      </c>
      <c r="E52" s="11">
        <v>84353206</v>
      </c>
      <c r="F52" s="27"/>
      <c r="G52" s="11" t="s">
        <v>55</v>
      </c>
      <c r="H52" s="12">
        <v>27360</v>
      </c>
      <c r="I52" s="13">
        <v>77580</v>
      </c>
      <c r="J52" s="12" t="s">
        <v>29</v>
      </c>
      <c r="K52" s="13">
        <v>11394875</v>
      </c>
      <c r="L52" s="31"/>
      <c r="M52" s="22">
        <f t="shared" si="0"/>
        <v>0.72152777777777788</v>
      </c>
      <c r="N52">
        <f t="shared" si="1"/>
        <v>15</v>
      </c>
    </row>
    <row r="53" spans="1:14" x14ac:dyDescent="0.25">
      <c r="A53" s="10"/>
      <c r="B53" s="10"/>
      <c r="C53" s="18">
        <v>0.65138888888888891</v>
      </c>
      <c r="D53" s="19">
        <v>0.82500000000000007</v>
      </c>
      <c r="E53" s="11">
        <v>84353204</v>
      </c>
      <c r="F53" s="27"/>
      <c r="G53" s="11" t="s">
        <v>191</v>
      </c>
      <c r="H53" s="12">
        <v>34840</v>
      </c>
      <c r="I53" s="13">
        <v>76260</v>
      </c>
      <c r="J53" s="12" t="s">
        <v>82</v>
      </c>
      <c r="K53" s="13">
        <v>11394897</v>
      </c>
      <c r="L53" s="31"/>
      <c r="M53" s="22">
        <f t="shared" si="0"/>
        <v>0.17361111111111116</v>
      </c>
      <c r="N53">
        <f t="shared" si="1"/>
        <v>15</v>
      </c>
    </row>
    <row r="54" spans="1:14" x14ac:dyDescent="0.25">
      <c r="A54" s="10"/>
      <c r="B54" s="10"/>
      <c r="C54" s="18">
        <v>0.65555555555555556</v>
      </c>
      <c r="D54" s="19">
        <v>0.68611111111111101</v>
      </c>
      <c r="E54" s="11">
        <v>84345636</v>
      </c>
      <c r="F54" s="27"/>
      <c r="G54" s="11" t="s">
        <v>192</v>
      </c>
      <c r="H54" s="12">
        <v>32420</v>
      </c>
      <c r="I54" s="13">
        <v>77680</v>
      </c>
      <c r="J54" s="12" t="s">
        <v>193</v>
      </c>
      <c r="K54" s="13">
        <v>11394901</v>
      </c>
      <c r="L54" s="31"/>
      <c r="M54" s="22">
        <f t="shared" si="0"/>
        <v>3.0555555555555447E-2</v>
      </c>
      <c r="N54">
        <f t="shared" si="1"/>
        <v>15</v>
      </c>
    </row>
    <row r="55" spans="1:14" x14ac:dyDescent="0.25">
      <c r="A55" s="10"/>
      <c r="B55" s="10"/>
      <c r="C55" s="18">
        <v>0.65972222222222221</v>
      </c>
      <c r="D55" s="20">
        <v>1.5256944444444445</v>
      </c>
      <c r="E55" s="11">
        <v>84353837</v>
      </c>
      <c r="F55" s="27"/>
      <c r="G55" s="11" t="s">
        <v>100</v>
      </c>
      <c r="H55" s="12">
        <v>27420</v>
      </c>
      <c r="I55" s="13">
        <v>76440</v>
      </c>
      <c r="J55" s="12" t="s">
        <v>29</v>
      </c>
      <c r="K55" s="13">
        <v>11394905</v>
      </c>
      <c r="L55" s="31"/>
      <c r="M55" s="22">
        <f t="shared" si="0"/>
        <v>0.86597222222222225</v>
      </c>
      <c r="N55">
        <f t="shared" si="1"/>
        <v>15</v>
      </c>
    </row>
    <row r="56" spans="1:14" x14ac:dyDescent="0.25">
      <c r="A56" s="10"/>
      <c r="B56" s="10"/>
      <c r="C56" s="18">
        <v>0.66875000000000007</v>
      </c>
      <c r="D56" s="19">
        <v>0.71458333333333324</v>
      </c>
      <c r="E56" s="11">
        <v>84345694</v>
      </c>
      <c r="F56" s="27"/>
      <c r="G56" s="11">
        <v>9219046</v>
      </c>
      <c r="H56" s="12">
        <v>33120</v>
      </c>
      <c r="I56" s="13">
        <v>78180</v>
      </c>
      <c r="J56" s="12" t="s">
        <v>194</v>
      </c>
      <c r="K56" s="13">
        <v>11394922</v>
      </c>
      <c r="L56" s="31"/>
      <c r="M56" s="22">
        <f t="shared" si="0"/>
        <v>4.5833333333333171E-2</v>
      </c>
      <c r="N56">
        <f t="shared" si="1"/>
        <v>16</v>
      </c>
    </row>
    <row r="57" spans="1:14" x14ac:dyDescent="0.25">
      <c r="A57" s="10"/>
      <c r="B57" s="10"/>
      <c r="C57" s="18">
        <v>0.6777777777777777</v>
      </c>
      <c r="D57" s="19">
        <v>0.72222222222222221</v>
      </c>
      <c r="E57" s="11">
        <v>84345683</v>
      </c>
      <c r="F57" s="27"/>
      <c r="G57" s="11">
        <v>5041227</v>
      </c>
      <c r="H57" s="12">
        <v>32160</v>
      </c>
      <c r="I57" s="13">
        <v>77720</v>
      </c>
      <c r="J57" s="12" t="s">
        <v>195</v>
      </c>
      <c r="K57" s="13">
        <v>11394929</v>
      </c>
      <c r="L57" s="31"/>
      <c r="M57" s="22">
        <f t="shared" si="0"/>
        <v>4.4444444444444509E-2</v>
      </c>
      <c r="N57">
        <f t="shared" si="1"/>
        <v>16</v>
      </c>
    </row>
    <row r="58" spans="1:14" x14ac:dyDescent="0.25">
      <c r="A58" s="10"/>
      <c r="B58" s="10"/>
      <c r="C58" s="18">
        <v>0.69166666666666676</v>
      </c>
      <c r="D58" s="19">
        <v>0.78402777777777777</v>
      </c>
      <c r="E58" s="11">
        <v>84345682</v>
      </c>
      <c r="F58" s="27"/>
      <c r="G58" s="11">
        <v>3122384</v>
      </c>
      <c r="H58" s="12">
        <v>34200</v>
      </c>
      <c r="I58" s="13">
        <v>75700</v>
      </c>
      <c r="J58" s="12" t="s">
        <v>196</v>
      </c>
      <c r="K58" s="13">
        <v>11394933</v>
      </c>
      <c r="L58" s="31"/>
      <c r="M58" s="22">
        <f t="shared" si="0"/>
        <v>9.2361111111111005E-2</v>
      </c>
      <c r="N58">
        <f t="shared" si="1"/>
        <v>16</v>
      </c>
    </row>
    <row r="59" spans="1:14" x14ac:dyDescent="0.25">
      <c r="A59" s="10"/>
      <c r="B59" s="10"/>
      <c r="C59" s="18">
        <v>0.69444444444444453</v>
      </c>
      <c r="D59" s="20">
        <v>1.4097222222222223</v>
      </c>
      <c r="E59" s="11">
        <v>84350813</v>
      </c>
      <c r="F59" s="27"/>
      <c r="G59" s="11" t="s">
        <v>112</v>
      </c>
      <c r="H59" s="12">
        <v>30240</v>
      </c>
      <c r="I59" s="13">
        <v>77600</v>
      </c>
      <c r="J59" s="12" t="s">
        <v>29</v>
      </c>
      <c r="K59" s="13">
        <v>11394935</v>
      </c>
      <c r="L59" s="31"/>
      <c r="M59" s="22">
        <f t="shared" si="0"/>
        <v>0.71527777777777779</v>
      </c>
      <c r="N59">
        <f t="shared" si="1"/>
        <v>16</v>
      </c>
    </row>
    <row r="60" spans="1:14" x14ac:dyDescent="0.25">
      <c r="A60" s="10"/>
      <c r="B60" s="10"/>
      <c r="C60" s="18">
        <v>0.72083333333333333</v>
      </c>
      <c r="D60" s="19">
        <v>0.77569444444444446</v>
      </c>
      <c r="E60" s="11">
        <v>84345695</v>
      </c>
      <c r="F60" s="27"/>
      <c r="G60" s="11">
        <v>2348670</v>
      </c>
      <c r="H60" s="12">
        <v>32460</v>
      </c>
      <c r="I60" s="13">
        <v>77580</v>
      </c>
      <c r="J60" s="12" t="s">
        <v>197</v>
      </c>
      <c r="K60" s="13">
        <v>11394960</v>
      </c>
      <c r="L60" s="31"/>
      <c r="M60" s="22">
        <f t="shared" si="0"/>
        <v>5.4861111111111138E-2</v>
      </c>
      <c r="N60">
        <f t="shared" si="1"/>
        <v>17</v>
      </c>
    </row>
    <row r="61" spans="1:14" x14ac:dyDescent="0.25">
      <c r="A61" s="10"/>
      <c r="B61" s="10"/>
      <c r="C61" s="18">
        <v>0.72361111111111109</v>
      </c>
      <c r="D61" s="20">
        <v>1.2083333333333333</v>
      </c>
      <c r="E61" s="11">
        <v>84353213</v>
      </c>
      <c r="F61" s="27"/>
      <c r="G61" s="11" t="s">
        <v>198</v>
      </c>
      <c r="H61" s="12">
        <v>27720</v>
      </c>
      <c r="I61" s="13">
        <v>77760</v>
      </c>
      <c r="J61" s="12" t="s">
        <v>29</v>
      </c>
      <c r="K61" s="13">
        <v>11394962</v>
      </c>
      <c r="L61" s="31"/>
      <c r="M61" s="22">
        <f t="shared" si="0"/>
        <v>0.48472222222222217</v>
      </c>
      <c r="N61">
        <f t="shared" si="1"/>
        <v>17</v>
      </c>
    </row>
    <row r="62" spans="1:14" x14ac:dyDescent="0.25">
      <c r="A62" s="10"/>
      <c r="B62" s="10"/>
      <c r="C62" s="18">
        <v>0.7715277777777777</v>
      </c>
      <c r="D62" s="20">
        <v>1</v>
      </c>
      <c r="E62" s="11">
        <v>84350823</v>
      </c>
      <c r="F62" s="27"/>
      <c r="G62" s="11" t="s">
        <v>199</v>
      </c>
      <c r="H62" s="12">
        <v>28980</v>
      </c>
      <c r="I62" s="13">
        <v>75980</v>
      </c>
      <c r="J62" s="12" t="s">
        <v>29</v>
      </c>
      <c r="K62" s="13">
        <v>11394988</v>
      </c>
      <c r="L62" s="31"/>
      <c r="M62" s="22">
        <f t="shared" si="0"/>
        <v>0.2284722222222223</v>
      </c>
      <c r="N62">
        <f t="shared" si="1"/>
        <v>18</v>
      </c>
    </row>
    <row r="63" spans="1:14" x14ac:dyDescent="0.25">
      <c r="A63" s="10"/>
      <c r="B63" s="10"/>
      <c r="C63" s="18">
        <v>0.77500000000000002</v>
      </c>
      <c r="D63" s="19">
        <v>0.81944444444444453</v>
      </c>
      <c r="E63" s="11">
        <v>84348167</v>
      </c>
      <c r="F63" s="27"/>
      <c r="G63" s="11" t="s">
        <v>200</v>
      </c>
      <c r="H63" s="12">
        <v>33340</v>
      </c>
      <c r="I63" s="13">
        <v>76800</v>
      </c>
      <c r="J63" s="12" t="s">
        <v>88</v>
      </c>
      <c r="K63" s="13">
        <v>11395009</v>
      </c>
      <c r="L63" s="31"/>
      <c r="M63" s="22">
        <f t="shared" si="0"/>
        <v>4.4444444444444509E-2</v>
      </c>
      <c r="N63">
        <f t="shared" si="1"/>
        <v>18</v>
      </c>
    </row>
    <row r="64" spans="1:14" x14ac:dyDescent="0.25">
      <c r="A64" s="10"/>
      <c r="B64" s="10"/>
      <c r="C64" s="18">
        <v>0.78263888888888899</v>
      </c>
      <c r="D64" s="20">
        <v>1.34375</v>
      </c>
      <c r="E64" s="11">
        <v>84353208</v>
      </c>
      <c r="F64" s="27"/>
      <c r="G64" s="11">
        <v>2648718</v>
      </c>
      <c r="H64" s="12">
        <v>32800</v>
      </c>
      <c r="I64" s="13">
        <v>80020</v>
      </c>
      <c r="J64" s="12" t="s">
        <v>25</v>
      </c>
      <c r="K64" s="13">
        <v>11394813</v>
      </c>
      <c r="L64" s="31"/>
      <c r="M64" s="22">
        <f t="shared" si="0"/>
        <v>0.56111111111111101</v>
      </c>
      <c r="N64">
        <f t="shared" si="1"/>
        <v>18</v>
      </c>
    </row>
    <row r="65" spans="1:14" x14ac:dyDescent="0.25">
      <c r="A65" s="10"/>
      <c r="B65" s="10"/>
      <c r="C65" s="18">
        <v>0.79166666666666663</v>
      </c>
      <c r="D65" s="19">
        <v>0.81736111111111109</v>
      </c>
      <c r="E65" s="11">
        <v>84348070</v>
      </c>
      <c r="F65" s="27"/>
      <c r="G65" s="11">
        <v>2360290</v>
      </c>
      <c r="H65" s="12">
        <v>32340</v>
      </c>
      <c r="I65" s="13">
        <v>77720</v>
      </c>
      <c r="J65" s="12" t="s">
        <v>197</v>
      </c>
      <c r="K65" s="13">
        <v>11395021</v>
      </c>
      <c r="L65" s="31"/>
      <c r="M65" s="22">
        <f t="shared" si="0"/>
        <v>2.5694444444444464E-2</v>
      </c>
      <c r="N65">
        <f t="shared" si="1"/>
        <v>19</v>
      </c>
    </row>
    <row r="66" spans="1:14" x14ac:dyDescent="0.25">
      <c r="A66" s="10"/>
      <c r="B66" s="10"/>
      <c r="C66" s="18">
        <v>0.83194444444444438</v>
      </c>
      <c r="D66" s="19">
        <v>0.97152777777777777</v>
      </c>
      <c r="E66" s="11">
        <v>84341425</v>
      </c>
      <c r="F66" s="27"/>
      <c r="G66" s="11" t="s">
        <v>201</v>
      </c>
      <c r="H66" s="12">
        <v>34240</v>
      </c>
      <c r="I66" s="13">
        <v>74680</v>
      </c>
      <c r="J66" s="12" t="s">
        <v>92</v>
      </c>
      <c r="K66" s="13">
        <v>11394816</v>
      </c>
      <c r="L66" s="31"/>
      <c r="M66" s="22">
        <f t="shared" si="0"/>
        <v>0.13958333333333339</v>
      </c>
      <c r="N66">
        <f t="shared" si="1"/>
        <v>19</v>
      </c>
    </row>
    <row r="67" spans="1:14" x14ac:dyDescent="0.25">
      <c r="A67" s="10"/>
      <c r="B67" s="10"/>
      <c r="C67" s="18">
        <v>0.84236111111111101</v>
      </c>
      <c r="D67" s="19">
        <v>0.96319444444444446</v>
      </c>
      <c r="E67" s="11">
        <v>84341426</v>
      </c>
      <c r="F67" s="27"/>
      <c r="G67" s="11" t="s">
        <v>202</v>
      </c>
      <c r="H67" s="12">
        <v>33600</v>
      </c>
      <c r="I67" s="13">
        <v>76480</v>
      </c>
      <c r="J67" s="12" t="s">
        <v>109</v>
      </c>
      <c r="K67" s="13">
        <v>11395027</v>
      </c>
      <c r="L67" s="31"/>
      <c r="M67" s="22">
        <f t="shared" ref="M67:M70" si="5">D67-C67</f>
        <v>0.12083333333333346</v>
      </c>
      <c r="N67">
        <f t="shared" ref="N67:N70" si="6">HOUR(C67)</f>
        <v>20</v>
      </c>
    </row>
    <row r="68" spans="1:14" x14ac:dyDescent="0.25">
      <c r="A68" s="10"/>
      <c r="B68" s="10"/>
      <c r="C68" s="18">
        <v>0.85069444444444453</v>
      </c>
      <c r="D68" s="19">
        <v>0.95763888888888893</v>
      </c>
      <c r="E68" s="11">
        <v>84351257</v>
      </c>
      <c r="F68" s="27"/>
      <c r="G68" s="11" t="s">
        <v>203</v>
      </c>
      <c r="H68" s="12">
        <v>34160</v>
      </c>
      <c r="I68" s="13">
        <v>79680</v>
      </c>
      <c r="J68" s="12" t="s">
        <v>204</v>
      </c>
      <c r="K68" s="13">
        <v>11395049</v>
      </c>
      <c r="L68" s="31"/>
      <c r="M68" s="22">
        <f t="shared" si="5"/>
        <v>0.1069444444444444</v>
      </c>
      <c r="N68">
        <f t="shared" si="6"/>
        <v>20</v>
      </c>
    </row>
    <row r="69" spans="1:14" x14ac:dyDescent="0.25">
      <c r="A69" s="10"/>
      <c r="B69" s="10"/>
      <c r="C69" s="18">
        <v>0.93125000000000002</v>
      </c>
      <c r="D69" s="20">
        <v>1.3805555555555555</v>
      </c>
      <c r="E69" s="11">
        <v>84353838</v>
      </c>
      <c r="F69" s="27"/>
      <c r="G69" s="11">
        <v>2824174</v>
      </c>
      <c r="H69" s="12">
        <v>29400</v>
      </c>
      <c r="I69" s="13">
        <v>77040</v>
      </c>
      <c r="J69" s="12" t="s">
        <v>134</v>
      </c>
      <c r="K69" s="13">
        <v>11395131</v>
      </c>
      <c r="L69" s="31"/>
      <c r="M69" s="22">
        <f t="shared" si="5"/>
        <v>0.44930555555555551</v>
      </c>
      <c r="N69">
        <f t="shared" si="6"/>
        <v>22</v>
      </c>
    </row>
    <row r="70" spans="1:14" x14ac:dyDescent="0.25">
      <c r="A70" s="10"/>
      <c r="B70" s="10"/>
      <c r="C70" s="18">
        <v>0.93194444444444446</v>
      </c>
      <c r="D70" s="20">
        <v>1.4194444444444445</v>
      </c>
      <c r="E70" s="11">
        <v>84353209</v>
      </c>
      <c r="F70" s="27"/>
      <c r="G70" s="11">
        <v>2553502</v>
      </c>
      <c r="H70" s="12">
        <v>31620</v>
      </c>
      <c r="I70" s="13">
        <v>81440</v>
      </c>
      <c r="J70" s="12" t="s">
        <v>25</v>
      </c>
      <c r="K70" s="13">
        <v>11395132</v>
      </c>
      <c r="L70" s="31"/>
      <c r="M70" s="22">
        <f t="shared" si="5"/>
        <v>0.48750000000000004</v>
      </c>
      <c r="N70">
        <f t="shared" si="6"/>
        <v>22</v>
      </c>
    </row>
    <row r="71" spans="1:14" x14ac:dyDescent="0.25">
      <c r="M71" s="22"/>
    </row>
    <row r="72" spans="1:14" x14ac:dyDescent="0.25">
      <c r="M72" s="22"/>
    </row>
    <row r="73" spans="1:14" x14ac:dyDescent="0.25">
      <c r="M73" s="22"/>
    </row>
    <row r="74" spans="1:14" x14ac:dyDescent="0.25">
      <c r="M74" s="22"/>
    </row>
    <row r="75" spans="1:14" x14ac:dyDescent="0.25">
      <c r="M75" s="22"/>
    </row>
    <row r="76" spans="1:14" x14ac:dyDescent="0.25">
      <c r="M76" s="22"/>
    </row>
    <row r="77" spans="1:14" x14ac:dyDescent="0.25">
      <c r="M77" s="22"/>
    </row>
    <row r="78" spans="1:14" x14ac:dyDescent="0.25">
      <c r="M78" s="22"/>
    </row>
    <row r="79" spans="1:14" x14ac:dyDescent="0.25">
      <c r="M79" s="22"/>
    </row>
    <row r="80" spans="1:14" x14ac:dyDescent="0.25">
      <c r="M80" s="22"/>
    </row>
    <row r="81" spans="13:13" x14ac:dyDescent="0.25">
      <c r="M81" s="22"/>
    </row>
    <row r="82" spans="13:13" x14ac:dyDescent="0.25">
      <c r="M82" s="22"/>
    </row>
    <row r="83" spans="13:13" x14ac:dyDescent="0.25">
      <c r="M83" s="22"/>
    </row>
    <row r="84" spans="13:13" x14ac:dyDescent="0.25">
      <c r="M84" s="22"/>
    </row>
    <row r="85" spans="13:13" x14ac:dyDescent="0.25">
      <c r="M85" s="22"/>
    </row>
    <row r="86" spans="13:13" x14ac:dyDescent="0.25">
      <c r="M86" s="22"/>
    </row>
    <row r="87" spans="13:13" x14ac:dyDescent="0.25">
      <c r="M87" s="22"/>
    </row>
    <row r="88" spans="13:13" x14ac:dyDescent="0.25">
      <c r="M88" s="22"/>
    </row>
    <row r="89" spans="13:13" x14ac:dyDescent="0.25">
      <c r="M89" s="22"/>
    </row>
    <row r="90" spans="13:13" x14ac:dyDescent="0.25">
      <c r="M90" s="22"/>
    </row>
    <row r="91" spans="13:13" x14ac:dyDescent="0.25">
      <c r="M91" s="22"/>
    </row>
    <row r="92" spans="13:13" x14ac:dyDescent="0.25">
      <c r="M92" s="22"/>
    </row>
    <row r="93" spans="13:13" x14ac:dyDescent="0.25">
      <c r="M93" s="22"/>
    </row>
    <row r="94" spans="13:13" x14ac:dyDescent="0.25">
      <c r="M94" s="22"/>
    </row>
    <row r="95" spans="13:13" x14ac:dyDescent="0.25">
      <c r="M95" s="22"/>
    </row>
    <row r="96" spans="13:13" x14ac:dyDescent="0.25">
      <c r="M96" s="22"/>
    </row>
    <row r="97" spans="13:13" x14ac:dyDescent="0.25">
      <c r="M97" s="22"/>
    </row>
    <row r="98" spans="13:13" x14ac:dyDescent="0.25">
      <c r="M98" s="22"/>
    </row>
    <row r="99" spans="13:13" x14ac:dyDescent="0.25">
      <c r="M99" s="22"/>
    </row>
    <row r="100" spans="13:13" x14ac:dyDescent="0.25">
      <c r="M100" s="22"/>
    </row>
    <row r="101" spans="13:13" x14ac:dyDescent="0.25">
      <c r="M101" s="22"/>
    </row>
    <row r="102" spans="13:13" x14ac:dyDescent="0.25">
      <c r="M102" s="22"/>
    </row>
    <row r="103" spans="13:13" x14ac:dyDescent="0.25">
      <c r="M103" s="22"/>
    </row>
    <row r="104" spans="13:13" x14ac:dyDescent="0.25">
      <c r="M104" s="22"/>
    </row>
    <row r="105" spans="13:13" x14ac:dyDescent="0.25">
      <c r="M105" s="22"/>
    </row>
    <row r="106" spans="13:13" x14ac:dyDescent="0.25">
      <c r="M106" s="22"/>
    </row>
    <row r="107" spans="13:13" x14ac:dyDescent="0.25">
      <c r="M107" s="22"/>
    </row>
    <row r="108" spans="13:13" x14ac:dyDescent="0.25">
      <c r="M108" s="22"/>
    </row>
    <row r="109" spans="13:13" x14ac:dyDescent="0.25">
      <c r="M109" s="22"/>
    </row>
    <row r="110" spans="13:13" x14ac:dyDescent="0.25">
      <c r="M110" s="22"/>
    </row>
    <row r="111" spans="13:13" x14ac:dyDescent="0.25">
      <c r="M111" s="22"/>
    </row>
    <row r="112" spans="13:13" x14ac:dyDescent="0.25">
      <c r="M112" s="22"/>
    </row>
    <row r="113" spans="13:13" x14ac:dyDescent="0.25">
      <c r="M113" s="22"/>
    </row>
    <row r="114" spans="13:13" x14ac:dyDescent="0.25">
      <c r="M114" s="22"/>
    </row>
    <row r="115" spans="13:13" x14ac:dyDescent="0.25">
      <c r="M115" s="22"/>
    </row>
    <row r="116" spans="13:13" x14ac:dyDescent="0.25">
      <c r="M116" s="22"/>
    </row>
    <row r="117" spans="13:13" x14ac:dyDescent="0.25">
      <c r="M117" s="22"/>
    </row>
    <row r="118" spans="13:13" x14ac:dyDescent="0.25">
      <c r="M118" s="22"/>
    </row>
    <row r="119" spans="13:13" x14ac:dyDescent="0.25">
      <c r="M119" s="22"/>
    </row>
    <row r="120" spans="13:13" x14ac:dyDescent="0.25">
      <c r="M120" s="22"/>
    </row>
    <row r="121" spans="13:13" x14ac:dyDescent="0.25">
      <c r="M121" s="22"/>
    </row>
    <row r="122" spans="13:13" x14ac:dyDescent="0.25">
      <c r="M122" s="22"/>
    </row>
    <row r="123" spans="13:13" x14ac:dyDescent="0.25">
      <c r="M123" s="22"/>
    </row>
    <row r="124" spans="13:13" x14ac:dyDescent="0.25">
      <c r="M124" s="22"/>
    </row>
    <row r="125" spans="13:13" x14ac:dyDescent="0.25">
      <c r="M125" s="22"/>
    </row>
    <row r="126" spans="13:13" x14ac:dyDescent="0.25">
      <c r="M126" s="22"/>
    </row>
    <row r="127" spans="13:13" x14ac:dyDescent="0.25">
      <c r="M127" s="22"/>
    </row>
    <row r="128" spans="13:13" x14ac:dyDescent="0.25">
      <c r="M128" s="22"/>
    </row>
    <row r="129" spans="13:13" x14ac:dyDescent="0.25">
      <c r="M129" s="22"/>
    </row>
    <row r="130" spans="13:13" x14ac:dyDescent="0.25">
      <c r="M130" s="22"/>
    </row>
    <row r="131" spans="13:13" x14ac:dyDescent="0.25">
      <c r="M131" s="22"/>
    </row>
    <row r="132" spans="13:13" x14ac:dyDescent="0.25">
      <c r="M132" s="22"/>
    </row>
    <row r="133" spans="13:13" x14ac:dyDescent="0.25">
      <c r="M133" s="22"/>
    </row>
    <row r="134" spans="13:13" x14ac:dyDescent="0.25">
      <c r="M134" s="22"/>
    </row>
    <row r="135" spans="13:13" x14ac:dyDescent="0.25">
      <c r="M135" s="22"/>
    </row>
    <row r="136" spans="13:13" x14ac:dyDescent="0.25">
      <c r="M136" s="22"/>
    </row>
    <row r="137" spans="13:13" x14ac:dyDescent="0.25">
      <c r="M137" s="22"/>
    </row>
    <row r="138" spans="13:13" x14ac:dyDescent="0.25">
      <c r="M138" s="22"/>
    </row>
    <row r="139" spans="13:13" x14ac:dyDescent="0.25">
      <c r="M139" s="22"/>
    </row>
    <row r="140" spans="13:13" x14ac:dyDescent="0.25">
      <c r="M140" s="22"/>
    </row>
    <row r="141" spans="13:13" x14ac:dyDescent="0.25">
      <c r="M141" s="22"/>
    </row>
    <row r="142" spans="13:13" x14ac:dyDescent="0.25">
      <c r="M142" s="22"/>
    </row>
    <row r="143" spans="13:13" x14ac:dyDescent="0.25">
      <c r="M143" s="22"/>
    </row>
    <row r="144" spans="13:13" x14ac:dyDescent="0.25">
      <c r="M144" s="22"/>
    </row>
    <row r="145" spans="13:13" x14ac:dyDescent="0.25">
      <c r="M145" s="22"/>
    </row>
    <row r="146" spans="13:13" x14ac:dyDescent="0.25">
      <c r="M146" s="22"/>
    </row>
    <row r="147" spans="13:13" x14ac:dyDescent="0.25">
      <c r="M147" s="22"/>
    </row>
    <row r="148" spans="13:13" x14ac:dyDescent="0.25">
      <c r="M148" s="22"/>
    </row>
    <row r="149" spans="13:13" x14ac:dyDescent="0.25">
      <c r="M149" s="22"/>
    </row>
    <row r="150" spans="13:13" x14ac:dyDescent="0.25">
      <c r="M150" s="22"/>
    </row>
    <row r="151" spans="13:13" x14ac:dyDescent="0.25">
      <c r="M151" s="22"/>
    </row>
    <row r="152" spans="13:13" x14ac:dyDescent="0.25">
      <c r="M152" s="22"/>
    </row>
    <row r="153" spans="13:13" x14ac:dyDescent="0.25">
      <c r="M153" s="22"/>
    </row>
    <row r="154" spans="13:13" x14ac:dyDescent="0.25">
      <c r="M154" s="22"/>
    </row>
    <row r="155" spans="13:13" x14ac:dyDescent="0.25">
      <c r="M155" s="22"/>
    </row>
    <row r="156" spans="13:13" x14ac:dyDescent="0.25">
      <c r="M156" s="22"/>
    </row>
    <row r="157" spans="13:13" x14ac:dyDescent="0.25">
      <c r="M157" s="22"/>
    </row>
    <row r="158" spans="13:13" x14ac:dyDescent="0.25">
      <c r="M158" s="22"/>
    </row>
    <row r="159" spans="13:13" x14ac:dyDescent="0.25">
      <c r="M159" s="22"/>
    </row>
    <row r="160" spans="13:13" x14ac:dyDescent="0.25">
      <c r="M160" s="22"/>
    </row>
    <row r="161" spans="13:13" x14ac:dyDescent="0.25">
      <c r="M161" s="22"/>
    </row>
    <row r="162" spans="13:13" x14ac:dyDescent="0.25">
      <c r="M162" s="22"/>
    </row>
    <row r="163" spans="13:13" x14ac:dyDescent="0.25">
      <c r="M163" s="22"/>
    </row>
    <row r="164" spans="13:13" x14ac:dyDescent="0.25">
      <c r="M164" s="22"/>
    </row>
    <row r="165" spans="13:13" x14ac:dyDescent="0.25">
      <c r="M165" s="22"/>
    </row>
    <row r="166" spans="13:13" x14ac:dyDescent="0.25">
      <c r="M166" s="22"/>
    </row>
    <row r="167" spans="13:13" x14ac:dyDescent="0.25">
      <c r="M167" s="22"/>
    </row>
    <row r="168" spans="13:13" x14ac:dyDescent="0.25">
      <c r="M168" s="22"/>
    </row>
    <row r="169" spans="13:13" x14ac:dyDescent="0.25">
      <c r="M169" s="22"/>
    </row>
    <row r="170" spans="13:13" x14ac:dyDescent="0.25">
      <c r="M170" s="22"/>
    </row>
    <row r="171" spans="13:13" x14ac:dyDescent="0.25">
      <c r="M171" s="22"/>
    </row>
    <row r="172" spans="13:13" x14ac:dyDescent="0.25">
      <c r="M172" s="22"/>
    </row>
    <row r="173" spans="13:13" x14ac:dyDescent="0.25">
      <c r="M173" s="22"/>
    </row>
    <row r="174" spans="13:13" x14ac:dyDescent="0.25">
      <c r="M174" s="22"/>
    </row>
    <row r="175" spans="13:13" x14ac:dyDescent="0.25">
      <c r="M175" s="22"/>
    </row>
    <row r="176" spans="13:13" x14ac:dyDescent="0.25">
      <c r="M176" s="22"/>
    </row>
    <row r="177" spans="13:13" x14ac:dyDescent="0.25">
      <c r="M177" s="22"/>
    </row>
    <row r="178" spans="13:13" x14ac:dyDescent="0.25">
      <c r="M178" s="22"/>
    </row>
    <row r="179" spans="13:13" x14ac:dyDescent="0.25">
      <c r="M179" s="22"/>
    </row>
    <row r="180" spans="13:13" x14ac:dyDescent="0.25">
      <c r="M180" s="22"/>
    </row>
    <row r="181" spans="13:13" x14ac:dyDescent="0.25">
      <c r="M181" s="22"/>
    </row>
    <row r="182" spans="13:13" x14ac:dyDescent="0.25">
      <c r="M182" s="22"/>
    </row>
    <row r="183" spans="13:13" x14ac:dyDescent="0.25">
      <c r="M183" s="22"/>
    </row>
    <row r="184" spans="13:13" x14ac:dyDescent="0.25">
      <c r="M184" s="22"/>
    </row>
    <row r="185" spans="13:13" x14ac:dyDescent="0.25">
      <c r="M185" s="22"/>
    </row>
    <row r="186" spans="13:13" x14ac:dyDescent="0.25">
      <c r="M186" s="22"/>
    </row>
    <row r="187" spans="13:13" x14ac:dyDescent="0.25">
      <c r="M187" s="22"/>
    </row>
    <row r="188" spans="13:13" x14ac:dyDescent="0.25">
      <c r="M188" s="22"/>
    </row>
    <row r="189" spans="13:13" x14ac:dyDescent="0.25">
      <c r="M189" s="22"/>
    </row>
    <row r="190" spans="13:13" x14ac:dyDescent="0.25">
      <c r="M190" s="22"/>
    </row>
    <row r="191" spans="13:13" x14ac:dyDescent="0.25">
      <c r="M191" s="22"/>
    </row>
    <row r="192" spans="13:13" x14ac:dyDescent="0.25">
      <c r="M192" s="22"/>
    </row>
    <row r="193" spans="13:13" x14ac:dyDescent="0.25">
      <c r="M193" s="22"/>
    </row>
    <row r="194" spans="13:13" x14ac:dyDescent="0.25">
      <c r="M194" s="22"/>
    </row>
    <row r="195" spans="13:13" x14ac:dyDescent="0.25">
      <c r="M195" s="22"/>
    </row>
    <row r="196" spans="13:13" x14ac:dyDescent="0.25">
      <c r="M196" s="22"/>
    </row>
    <row r="197" spans="13:13" x14ac:dyDescent="0.25">
      <c r="M197" s="22"/>
    </row>
    <row r="198" spans="13:13" x14ac:dyDescent="0.25">
      <c r="M198" s="22"/>
    </row>
    <row r="199" spans="13:13" x14ac:dyDescent="0.25">
      <c r="M199" s="22"/>
    </row>
    <row r="200" spans="13:13" x14ac:dyDescent="0.25">
      <c r="M200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200"/>
  <sheetViews>
    <sheetView workbookViewId="0">
      <selection activeCell="R18" sqref="R18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19" bestFit="1" customWidth="1"/>
    <col min="18" max="18" width="29.85546875" bestFit="1" customWidth="1"/>
    <col min="19" max="19" width="27.140625" bestFit="1" customWidth="1"/>
    <col min="20" max="20" width="18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135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135</v>
      </c>
      <c r="N1" t="s">
        <v>136</v>
      </c>
      <c r="P1" t="s">
        <v>137</v>
      </c>
      <c r="Q1" t="s">
        <v>391</v>
      </c>
      <c r="R1" t="s">
        <v>389</v>
      </c>
      <c r="S1" t="s">
        <v>387</v>
      </c>
      <c r="T1" t="s">
        <v>138</v>
      </c>
    </row>
    <row r="2" spans="1:20" x14ac:dyDescent="0.25">
      <c r="A2" s="9" t="s">
        <v>205</v>
      </c>
      <c r="B2" s="10" t="s">
        <v>12</v>
      </c>
      <c r="C2" s="52">
        <v>0.20972222222222223</v>
      </c>
      <c r="D2" s="19">
        <v>0.24861111111111112</v>
      </c>
      <c r="E2" s="11">
        <v>84353217</v>
      </c>
      <c r="F2" s="27"/>
      <c r="G2" s="11" t="s">
        <v>206</v>
      </c>
      <c r="H2" s="12">
        <v>31140</v>
      </c>
      <c r="I2" s="13">
        <v>77240</v>
      </c>
      <c r="J2" s="12" t="s">
        <v>52</v>
      </c>
      <c r="K2" s="13">
        <v>11396935</v>
      </c>
      <c r="L2" s="31"/>
      <c r="M2" s="22">
        <f>D2-C2</f>
        <v>3.888888888888889E-2</v>
      </c>
      <c r="N2">
        <f>HOUR(C2)</f>
        <v>5</v>
      </c>
      <c r="P2">
        <v>0</v>
      </c>
      <c r="Q2">
        <f>COUNTIF(N:N, "0")</f>
        <v>0</v>
      </c>
      <c r="R2">
        <f>AVERAGE($Q$2:$Q$25)</f>
        <v>3.1666666666666665</v>
      </c>
      <c r="S2" s="24">
        <v>0</v>
      </c>
      <c r="T2" s="23">
        <f>AVERAGEIF($S$2:$S$25, "&lt;&gt; 0")</f>
        <v>0.16354304453262786</v>
      </c>
    </row>
    <row r="3" spans="1:20" x14ac:dyDescent="0.25">
      <c r="A3" s="10"/>
      <c r="B3" s="10"/>
      <c r="C3" s="18">
        <v>0.21249999999999999</v>
      </c>
      <c r="D3" s="19">
        <v>0.2590277777777778</v>
      </c>
      <c r="E3" s="11">
        <v>84353874</v>
      </c>
      <c r="F3" s="27"/>
      <c r="G3" s="11">
        <v>5015692</v>
      </c>
      <c r="H3" s="12">
        <v>30980</v>
      </c>
      <c r="I3" s="13">
        <v>76860</v>
      </c>
      <c r="J3" s="12" t="s">
        <v>207</v>
      </c>
      <c r="K3" s="13">
        <v>11396936</v>
      </c>
      <c r="L3" s="31"/>
      <c r="M3" s="22">
        <f t="shared" ref="M3:M66" si="0">D3-C3</f>
        <v>4.6527777777777807E-2</v>
      </c>
      <c r="N3">
        <f t="shared" ref="N3:N66" si="1">HOUR(C3)</f>
        <v>5</v>
      </c>
      <c r="P3">
        <v>1</v>
      </c>
      <c r="Q3">
        <f>COUNTIF(N:N, "1")</f>
        <v>0</v>
      </c>
      <c r="R3">
        <f t="shared" ref="R3:R25" si="2">AVERAGE($Q$2:$Q$25)</f>
        <v>3.1666666666666665</v>
      </c>
      <c r="S3" s="24">
        <v>0</v>
      </c>
      <c r="T3" s="23">
        <f t="shared" ref="T3:T25" si="3">AVERAGEIF($S$2:$S$25, "&lt;&gt; 0")</f>
        <v>0.16354304453262786</v>
      </c>
    </row>
    <row r="4" spans="1:20" x14ac:dyDescent="0.25">
      <c r="A4" s="10"/>
      <c r="B4" s="10"/>
      <c r="C4" s="18">
        <v>0.21458333333333335</v>
      </c>
      <c r="D4" s="19">
        <v>0.26597222222222222</v>
      </c>
      <c r="E4" s="11">
        <v>84353223</v>
      </c>
      <c r="F4" s="27"/>
      <c r="G4" s="11" t="s">
        <v>208</v>
      </c>
      <c r="H4" s="12">
        <v>34800</v>
      </c>
      <c r="I4" s="13">
        <v>78280</v>
      </c>
      <c r="J4" s="12" t="s">
        <v>209</v>
      </c>
      <c r="K4" s="13">
        <v>11396937</v>
      </c>
      <c r="L4" s="31"/>
      <c r="M4" s="22">
        <f t="shared" si="0"/>
        <v>5.1388888888888873E-2</v>
      </c>
      <c r="N4">
        <f t="shared" si="1"/>
        <v>5</v>
      </c>
      <c r="P4">
        <v>2</v>
      </c>
      <c r="Q4">
        <f>COUNTIF(N:N, "2")</f>
        <v>0</v>
      </c>
      <c r="R4">
        <f t="shared" si="2"/>
        <v>3.1666666666666665</v>
      </c>
      <c r="S4" s="24">
        <v>0</v>
      </c>
      <c r="T4" s="23">
        <f t="shared" si="3"/>
        <v>0.16354304453262786</v>
      </c>
    </row>
    <row r="5" spans="1:20" x14ac:dyDescent="0.25">
      <c r="A5" s="10"/>
      <c r="B5" s="10"/>
      <c r="C5" s="18">
        <v>0.24027777777777778</v>
      </c>
      <c r="D5" s="19">
        <v>0.26180555555555557</v>
      </c>
      <c r="E5" s="11">
        <v>8348154</v>
      </c>
      <c r="F5" s="27"/>
      <c r="G5" s="11" t="s">
        <v>210</v>
      </c>
      <c r="H5" s="12">
        <v>29140</v>
      </c>
      <c r="I5" s="13">
        <v>74740</v>
      </c>
      <c r="J5" s="12" t="s">
        <v>211</v>
      </c>
      <c r="K5" s="13">
        <v>11396942</v>
      </c>
      <c r="L5" s="31"/>
      <c r="M5" s="22">
        <f t="shared" si="0"/>
        <v>2.1527777777777785E-2</v>
      </c>
      <c r="N5">
        <f t="shared" si="1"/>
        <v>5</v>
      </c>
      <c r="P5">
        <v>3</v>
      </c>
      <c r="Q5">
        <f>COUNTIF(N:N, "3")</f>
        <v>0</v>
      </c>
      <c r="R5">
        <f t="shared" si="2"/>
        <v>3.1666666666666665</v>
      </c>
      <c r="S5" s="24">
        <v>0</v>
      </c>
      <c r="T5" s="23">
        <f t="shared" si="3"/>
        <v>0.16354304453262786</v>
      </c>
    </row>
    <row r="6" spans="1:20" x14ac:dyDescent="0.25">
      <c r="A6" s="10"/>
      <c r="B6" s="10"/>
      <c r="C6" s="18">
        <v>0.24374999999999999</v>
      </c>
      <c r="D6" s="19">
        <v>0.27916666666666667</v>
      </c>
      <c r="E6" s="11">
        <v>84353871</v>
      </c>
      <c r="F6" s="27"/>
      <c r="G6" s="11" t="s">
        <v>147</v>
      </c>
      <c r="H6" s="12">
        <v>31680</v>
      </c>
      <c r="I6" s="13">
        <v>75900</v>
      </c>
      <c r="J6" s="12" t="s">
        <v>212</v>
      </c>
      <c r="K6" s="13">
        <v>11397306</v>
      </c>
      <c r="L6" s="31"/>
      <c r="M6" s="22">
        <f t="shared" si="0"/>
        <v>3.541666666666668E-2</v>
      </c>
      <c r="N6">
        <f t="shared" si="1"/>
        <v>5</v>
      </c>
      <c r="P6">
        <v>4</v>
      </c>
      <c r="Q6">
        <f>COUNTIF(N:N, "4")</f>
        <v>0</v>
      </c>
      <c r="R6">
        <f t="shared" si="2"/>
        <v>3.1666666666666665</v>
      </c>
      <c r="S6" s="24">
        <v>0</v>
      </c>
      <c r="T6" s="23">
        <f t="shared" si="3"/>
        <v>0.16354304453262786</v>
      </c>
    </row>
    <row r="7" spans="1:20" x14ac:dyDescent="0.25">
      <c r="A7" s="10"/>
      <c r="B7" s="10"/>
      <c r="C7" s="18">
        <v>0.26458333333333334</v>
      </c>
      <c r="D7" s="19">
        <v>0.32569444444444445</v>
      </c>
      <c r="E7" s="11">
        <v>84351210</v>
      </c>
      <c r="F7" s="27"/>
      <c r="G7" s="11" t="s">
        <v>213</v>
      </c>
      <c r="H7" s="12">
        <v>32420</v>
      </c>
      <c r="I7" s="13">
        <v>76100</v>
      </c>
      <c r="J7" s="12" t="s">
        <v>214</v>
      </c>
      <c r="K7" s="13">
        <v>11397969</v>
      </c>
      <c r="L7" s="31"/>
      <c r="M7" s="22">
        <f t="shared" si="0"/>
        <v>6.1111111111111116E-2</v>
      </c>
      <c r="N7">
        <f t="shared" si="1"/>
        <v>6</v>
      </c>
      <c r="P7">
        <v>5</v>
      </c>
      <c r="Q7">
        <f>COUNTIF(N:N, "5")</f>
        <v>5</v>
      </c>
      <c r="R7">
        <f t="shared" si="2"/>
        <v>3.1666666666666665</v>
      </c>
      <c r="S7" s="24">
        <f t="shared" ref="S7:S24" si="4">AVERAGEIF(N:N,P7,M:M)</f>
        <v>3.8750000000000007E-2</v>
      </c>
      <c r="T7" s="23">
        <f t="shared" si="3"/>
        <v>0.16354304453262786</v>
      </c>
    </row>
    <row r="8" spans="1:20" x14ac:dyDescent="0.25">
      <c r="A8" s="10"/>
      <c r="B8" s="10"/>
      <c r="C8" s="18">
        <v>0.27847222222222223</v>
      </c>
      <c r="D8" s="19">
        <v>0.30486111111111108</v>
      </c>
      <c r="E8" s="11">
        <v>84348151</v>
      </c>
      <c r="F8" s="27"/>
      <c r="G8" s="11" t="s">
        <v>215</v>
      </c>
      <c r="H8" s="12">
        <v>32660</v>
      </c>
      <c r="I8" s="13">
        <v>77780</v>
      </c>
      <c r="J8" s="12" t="s">
        <v>211</v>
      </c>
      <c r="K8" s="13">
        <v>11397615</v>
      </c>
      <c r="L8" s="31"/>
      <c r="M8" s="22">
        <f t="shared" si="0"/>
        <v>2.6388888888888851E-2</v>
      </c>
      <c r="N8">
        <f t="shared" si="1"/>
        <v>6</v>
      </c>
      <c r="P8">
        <v>6</v>
      </c>
      <c r="Q8">
        <f>COUNTIF(N:N, "6")</f>
        <v>4</v>
      </c>
      <c r="R8">
        <f t="shared" si="2"/>
        <v>3.1666666666666665</v>
      </c>
      <c r="S8" s="24">
        <f t="shared" si="4"/>
        <v>4.4097222222222204E-2</v>
      </c>
      <c r="T8" s="23">
        <f t="shared" si="3"/>
        <v>0.16354304453262786</v>
      </c>
    </row>
    <row r="9" spans="1:20" x14ac:dyDescent="0.25">
      <c r="A9" s="10"/>
      <c r="B9" s="10"/>
      <c r="C9" s="18">
        <v>0.28194444444444444</v>
      </c>
      <c r="D9" s="19">
        <v>0.32222222222222224</v>
      </c>
      <c r="E9" s="11">
        <v>84348152</v>
      </c>
      <c r="F9" s="27"/>
      <c r="G9" s="11" t="s">
        <v>216</v>
      </c>
      <c r="H9" s="12">
        <v>33300</v>
      </c>
      <c r="I9" s="13">
        <v>78980</v>
      </c>
      <c r="J9" s="12" t="s">
        <v>217</v>
      </c>
      <c r="K9" s="13">
        <v>11397632</v>
      </c>
      <c r="L9" s="31"/>
      <c r="M9" s="22">
        <f t="shared" si="0"/>
        <v>4.0277777777777801E-2</v>
      </c>
      <c r="N9">
        <f t="shared" si="1"/>
        <v>6</v>
      </c>
      <c r="P9">
        <v>7</v>
      </c>
      <c r="Q9">
        <f>COUNTIF(N:N, "7")</f>
        <v>5</v>
      </c>
      <c r="R9">
        <f t="shared" si="2"/>
        <v>3.1666666666666665</v>
      </c>
      <c r="S9" s="24">
        <f t="shared" si="4"/>
        <v>0.10763888888888891</v>
      </c>
      <c r="T9" s="23">
        <f t="shared" si="3"/>
        <v>0.16354304453262786</v>
      </c>
    </row>
    <row r="10" spans="1:20" x14ac:dyDescent="0.25">
      <c r="A10" s="10"/>
      <c r="B10" s="10"/>
      <c r="C10" s="18">
        <v>0.28888888888888892</v>
      </c>
      <c r="D10" s="19">
        <v>0.33749999999999997</v>
      </c>
      <c r="E10" s="11">
        <v>84353997</v>
      </c>
      <c r="F10" s="27"/>
      <c r="G10" s="11" t="s">
        <v>218</v>
      </c>
      <c r="H10" s="12">
        <v>31720</v>
      </c>
      <c r="I10" s="13">
        <v>77960</v>
      </c>
      <c r="J10" s="12" t="s">
        <v>219</v>
      </c>
      <c r="K10" s="13">
        <v>11397699</v>
      </c>
      <c r="L10" s="31"/>
      <c r="M10" s="22">
        <f t="shared" si="0"/>
        <v>4.8611111111111049E-2</v>
      </c>
      <c r="N10">
        <f t="shared" si="1"/>
        <v>6</v>
      </c>
      <c r="P10">
        <v>8</v>
      </c>
      <c r="Q10">
        <f>COUNTIF(N:N, "8")</f>
        <v>5</v>
      </c>
      <c r="R10">
        <f t="shared" si="2"/>
        <v>3.1666666666666665</v>
      </c>
      <c r="S10" s="24">
        <f t="shared" si="4"/>
        <v>8.111111111111112E-2</v>
      </c>
      <c r="T10" s="23">
        <f t="shared" si="3"/>
        <v>0.16354304453262786</v>
      </c>
    </row>
    <row r="11" spans="1:20" x14ac:dyDescent="0.25">
      <c r="A11" s="10"/>
      <c r="B11" s="10"/>
      <c r="C11" s="18">
        <v>0.30902777777777779</v>
      </c>
      <c r="D11" s="19">
        <v>0.34097222222222223</v>
      </c>
      <c r="E11" s="11">
        <v>84345698</v>
      </c>
      <c r="F11" s="27"/>
      <c r="G11" s="11" t="s">
        <v>220</v>
      </c>
      <c r="H11" s="12">
        <v>32120</v>
      </c>
      <c r="I11" s="13">
        <v>76560</v>
      </c>
      <c r="J11" s="12" t="s">
        <v>221</v>
      </c>
      <c r="K11" s="13">
        <v>11397849</v>
      </c>
      <c r="L11" s="31"/>
      <c r="M11" s="22">
        <f t="shared" si="0"/>
        <v>3.1944444444444442E-2</v>
      </c>
      <c r="N11">
        <f t="shared" si="1"/>
        <v>7</v>
      </c>
      <c r="P11">
        <v>9</v>
      </c>
      <c r="Q11">
        <f>COUNTIF(N:N, "9")</f>
        <v>2</v>
      </c>
      <c r="R11">
        <f t="shared" si="2"/>
        <v>3.1666666666666665</v>
      </c>
      <c r="S11" s="24">
        <f t="shared" si="4"/>
        <v>3.4722222222222238E-2</v>
      </c>
      <c r="T11" s="23">
        <f t="shared" si="3"/>
        <v>0.16354304453262786</v>
      </c>
    </row>
    <row r="12" spans="1:20" x14ac:dyDescent="0.25">
      <c r="A12" s="10"/>
      <c r="B12" s="10"/>
      <c r="C12" s="18">
        <v>0.32430555555555557</v>
      </c>
      <c r="D12" s="19">
        <v>0.47291666666666665</v>
      </c>
      <c r="E12" s="11">
        <v>84353840</v>
      </c>
      <c r="F12" s="27"/>
      <c r="G12" s="11" t="s">
        <v>222</v>
      </c>
      <c r="H12" s="12">
        <v>35080</v>
      </c>
      <c r="I12" s="13">
        <v>76880</v>
      </c>
      <c r="J12" s="12" t="s">
        <v>144</v>
      </c>
      <c r="K12" s="13">
        <v>11397850</v>
      </c>
      <c r="L12" s="31"/>
      <c r="M12" s="22">
        <f t="shared" si="0"/>
        <v>0.14861111111111108</v>
      </c>
      <c r="N12">
        <f t="shared" si="1"/>
        <v>7</v>
      </c>
      <c r="P12">
        <v>10</v>
      </c>
      <c r="Q12">
        <f>COUNTIF(N:N, "10")</f>
        <v>6</v>
      </c>
      <c r="R12">
        <f t="shared" si="2"/>
        <v>3.1666666666666665</v>
      </c>
      <c r="S12" s="24">
        <f t="shared" si="4"/>
        <v>6.5393518518518504E-2</v>
      </c>
      <c r="T12" s="23">
        <f t="shared" si="3"/>
        <v>0.16354304453262786</v>
      </c>
    </row>
    <row r="13" spans="1:20" x14ac:dyDescent="0.25">
      <c r="A13" s="10"/>
      <c r="B13" s="10"/>
      <c r="C13" s="18">
        <v>0.3298611111111111</v>
      </c>
      <c r="D13" s="19">
        <v>0.4826388888888889</v>
      </c>
      <c r="E13" s="11">
        <v>84353214</v>
      </c>
      <c r="F13" s="27"/>
      <c r="G13" s="11" t="s">
        <v>41</v>
      </c>
      <c r="H13" s="12">
        <v>28160</v>
      </c>
      <c r="I13" s="13">
        <v>76360</v>
      </c>
      <c r="J13" s="12" t="s">
        <v>29</v>
      </c>
      <c r="K13" s="13">
        <v>11397979</v>
      </c>
      <c r="L13" s="31"/>
      <c r="M13" s="22">
        <f t="shared" si="0"/>
        <v>0.15277777777777779</v>
      </c>
      <c r="N13">
        <f t="shared" si="1"/>
        <v>7</v>
      </c>
      <c r="P13">
        <v>11</v>
      </c>
      <c r="Q13">
        <f>COUNTIF(N:N, "11")</f>
        <v>8</v>
      </c>
      <c r="R13">
        <f t="shared" si="2"/>
        <v>3.1666666666666665</v>
      </c>
      <c r="S13" s="24">
        <f t="shared" si="4"/>
        <v>0.22717013888888893</v>
      </c>
      <c r="T13" s="23">
        <f t="shared" si="3"/>
        <v>0.16354304453262786</v>
      </c>
    </row>
    <row r="14" spans="1:20" x14ac:dyDescent="0.25">
      <c r="A14" s="10"/>
      <c r="B14" s="10"/>
      <c r="C14" s="18">
        <v>0.32847222222222222</v>
      </c>
      <c r="D14" s="19">
        <v>0.35486111111111113</v>
      </c>
      <c r="E14" s="11" t="s">
        <v>35</v>
      </c>
      <c r="F14" s="27"/>
      <c r="G14" s="15" t="s">
        <v>223</v>
      </c>
      <c r="H14" s="12">
        <v>85880</v>
      </c>
      <c r="I14" s="13">
        <v>34480</v>
      </c>
      <c r="J14" s="12" t="s">
        <v>75</v>
      </c>
      <c r="K14" s="13">
        <v>11397973</v>
      </c>
      <c r="L14" s="31"/>
      <c r="M14" s="22">
        <f t="shared" si="0"/>
        <v>2.6388888888888906E-2</v>
      </c>
      <c r="N14">
        <f t="shared" si="1"/>
        <v>7</v>
      </c>
      <c r="P14">
        <v>12</v>
      </c>
      <c r="Q14">
        <f>COUNTIF(N:N, "12")</f>
        <v>9</v>
      </c>
      <c r="R14">
        <f t="shared" si="2"/>
        <v>3.1666666666666665</v>
      </c>
      <c r="S14" s="24">
        <f t="shared" si="4"/>
        <v>0.13549382716049385</v>
      </c>
      <c r="T14" s="23">
        <f t="shared" si="3"/>
        <v>0.16354304453262786</v>
      </c>
    </row>
    <row r="15" spans="1:20" x14ac:dyDescent="0.25">
      <c r="A15" s="10"/>
      <c r="B15" s="10"/>
      <c r="C15" s="18">
        <v>0.33263888888888887</v>
      </c>
      <c r="D15" s="19">
        <v>0.51111111111111118</v>
      </c>
      <c r="E15" s="11">
        <v>84353210</v>
      </c>
      <c r="F15" s="27"/>
      <c r="G15" s="11">
        <v>2648407</v>
      </c>
      <c r="H15" s="12">
        <v>32680</v>
      </c>
      <c r="I15" s="13">
        <v>80420</v>
      </c>
      <c r="J15" s="12" t="s">
        <v>25</v>
      </c>
      <c r="K15" s="13">
        <v>11397996</v>
      </c>
      <c r="L15" s="31"/>
      <c r="M15" s="22">
        <f t="shared" si="0"/>
        <v>0.17847222222222231</v>
      </c>
      <c r="N15">
        <f t="shared" si="1"/>
        <v>7</v>
      </c>
      <c r="P15">
        <v>13</v>
      </c>
      <c r="Q15">
        <f>COUNTIF(N:N, "13")</f>
        <v>7</v>
      </c>
      <c r="R15">
        <f t="shared" si="2"/>
        <v>3.1666666666666665</v>
      </c>
      <c r="S15" s="24">
        <f t="shared" si="4"/>
        <v>0.26160714285714287</v>
      </c>
      <c r="T15" s="23">
        <f t="shared" si="3"/>
        <v>0.16354304453262786</v>
      </c>
    </row>
    <row r="16" spans="1:20" x14ac:dyDescent="0.25">
      <c r="A16" s="10"/>
      <c r="B16" s="10"/>
      <c r="C16" s="18">
        <v>0.34166666666666662</v>
      </c>
      <c r="D16" s="19">
        <v>0.3888888888888889</v>
      </c>
      <c r="E16" s="11">
        <v>84348160</v>
      </c>
      <c r="F16" s="27"/>
      <c r="G16" s="11" t="s">
        <v>224</v>
      </c>
      <c r="H16" s="12">
        <v>32380</v>
      </c>
      <c r="I16" s="13">
        <v>78240</v>
      </c>
      <c r="J16" s="12" t="s">
        <v>225</v>
      </c>
      <c r="K16" s="13">
        <v>11398041</v>
      </c>
      <c r="L16" s="31"/>
      <c r="M16" s="22">
        <f t="shared" si="0"/>
        <v>4.7222222222222276E-2</v>
      </c>
      <c r="N16">
        <f t="shared" si="1"/>
        <v>8</v>
      </c>
      <c r="P16">
        <v>14</v>
      </c>
      <c r="Q16">
        <f>COUNTIF(N:N, "14")</f>
        <v>2</v>
      </c>
      <c r="R16">
        <f t="shared" si="2"/>
        <v>3.1666666666666665</v>
      </c>
      <c r="S16" s="24">
        <f t="shared" si="4"/>
        <v>2.777777777777779E-2</v>
      </c>
      <c r="T16" s="23">
        <f t="shared" si="3"/>
        <v>0.16354304453262786</v>
      </c>
    </row>
    <row r="17" spans="1:20" x14ac:dyDescent="0.25">
      <c r="A17" s="10"/>
      <c r="B17" s="10"/>
      <c r="C17" s="18">
        <v>0.34583333333333338</v>
      </c>
      <c r="D17" s="19">
        <v>0.39166666666666666</v>
      </c>
      <c r="E17" s="11">
        <v>84348153</v>
      </c>
      <c r="F17" s="27"/>
      <c r="G17" s="11" t="s">
        <v>226</v>
      </c>
      <c r="H17" s="12">
        <v>29860</v>
      </c>
      <c r="I17" s="13">
        <v>75380</v>
      </c>
      <c r="J17" s="12" t="s">
        <v>227</v>
      </c>
      <c r="K17" s="13">
        <v>11398096</v>
      </c>
      <c r="L17" s="31"/>
      <c r="M17" s="22">
        <f t="shared" si="0"/>
        <v>4.5833333333333282E-2</v>
      </c>
      <c r="N17">
        <f t="shared" si="1"/>
        <v>8</v>
      </c>
      <c r="P17">
        <v>15</v>
      </c>
      <c r="Q17">
        <f>COUNTIF(N:N, "15")</f>
        <v>5</v>
      </c>
      <c r="R17">
        <f t="shared" si="2"/>
        <v>3.1666666666666665</v>
      </c>
      <c r="S17" s="24">
        <f t="shared" si="4"/>
        <v>0.18361111111111111</v>
      </c>
      <c r="T17" s="23">
        <f t="shared" si="3"/>
        <v>0.16354304453262786</v>
      </c>
    </row>
    <row r="18" spans="1:20" x14ac:dyDescent="0.25">
      <c r="A18" s="10"/>
      <c r="B18" s="10"/>
      <c r="C18" s="18">
        <v>0.35625000000000001</v>
      </c>
      <c r="D18" s="19">
        <v>0.4465277777777778</v>
      </c>
      <c r="E18" s="11">
        <v>84351178</v>
      </c>
      <c r="F18" s="27"/>
      <c r="G18" s="11">
        <v>5067987</v>
      </c>
      <c r="H18" s="12">
        <v>33700</v>
      </c>
      <c r="I18" s="13">
        <v>74540</v>
      </c>
      <c r="J18" s="12" t="s">
        <v>121</v>
      </c>
      <c r="K18" s="13">
        <v>11398164</v>
      </c>
      <c r="L18" s="31"/>
      <c r="M18" s="22">
        <f t="shared" si="0"/>
        <v>9.027777777777779E-2</v>
      </c>
      <c r="N18">
        <f t="shared" si="1"/>
        <v>8</v>
      </c>
      <c r="P18">
        <v>16</v>
      </c>
      <c r="Q18">
        <f>COUNTIF(N:N, "16")</f>
        <v>6</v>
      </c>
      <c r="R18">
        <f t="shared" si="2"/>
        <v>3.1666666666666665</v>
      </c>
      <c r="S18" s="24">
        <f t="shared" si="4"/>
        <v>0.27974537037037039</v>
      </c>
      <c r="T18" s="23">
        <f t="shared" si="3"/>
        <v>0.16354304453262786</v>
      </c>
    </row>
    <row r="19" spans="1:20" x14ac:dyDescent="0.25">
      <c r="A19" s="10"/>
      <c r="B19" s="10"/>
      <c r="C19" s="18">
        <v>0.37083333333333335</v>
      </c>
      <c r="D19" s="19">
        <v>0.5541666666666667</v>
      </c>
      <c r="E19" s="11">
        <v>84353216</v>
      </c>
      <c r="F19" s="27"/>
      <c r="G19" s="11" t="s">
        <v>76</v>
      </c>
      <c r="H19" s="12">
        <v>29680</v>
      </c>
      <c r="I19" s="13">
        <v>77500</v>
      </c>
      <c r="J19" s="12" t="s">
        <v>228</v>
      </c>
      <c r="K19" s="13">
        <v>11398272</v>
      </c>
      <c r="L19" s="31"/>
      <c r="M19" s="22">
        <f t="shared" si="0"/>
        <v>0.18333333333333335</v>
      </c>
      <c r="N19">
        <f t="shared" si="1"/>
        <v>8</v>
      </c>
      <c r="P19">
        <v>17</v>
      </c>
      <c r="Q19">
        <f>COUNTIF(N:N, "17")</f>
        <v>4</v>
      </c>
      <c r="R19">
        <f t="shared" si="2"/>
        <v>3.1666666666666665</v>
      </c>
      <c r="S19" s="24">
        <f t="shared" si="4"/>
        <v>0.18350694444444443</v>
      </c>
      <c r="T19" s="23">
        <f t="shared" si="3"/>
        <v>0.16354304453262786</v>
      </c>
    </row>
    <row r="20" spans="1:20" x14ac:dyDescent="0.25">
      <c r="A20" s="10"/>
      <c r="B20" s="10"/>
      <c r="C20" s="18">
        <v>0.37291666666666662</v>
      </c>
      <c r="D20" s="19">
        <v>0.41180555555555554</v>
      </c>
      <c r="E20" s="11">
        <v>84345418</v>
      </c>
      <c r="F20" s="27"/>
      <c r="G20" s="11" t="s">
        <v>28</v>
      </c>
      <c r="H20" s="12">
        <v>27640</v>
      </c>
      <c r="I20" s="13">
        <v>74900</v>
      </c>
      <c r="J20" s="12" t="s">
        <v>29</v>
      </c>
      <c r="K20" s="13">
        <v>11398282</v>
      </c>
      <c r="L20" s="31"/>
      <c r="M20" s="22">
        <f t="shared" si="0"/>
        <v>3.8888888888888917E-2</v>
      </c>
      <c r="N20">
        <f t="shared" si="1"/>
        <v>8</v>
      </c>
      <c r="P20">
        <v>18</v>
      </c>
      <c r="Q20">
        <f>COUNTIF(N:N, "18")</f>
        <v>2</v>
      </c>
      <c r="R20">
        <f t="shared" si="2"/>
        <v>3.1666666666666665</v>
      </c>
      <c r="S20" s="24">
        <f t="shared" si="4"/>
        <v>0.35069444444444448</v>
      </c>
      <c r="T20" s="23">
        <f t="shared" si="3"/>
        <v>0.16354304453262786</v>
      </c>
    </row>
    <row r="21" spans="1:20" x14ac:dyDescent="0.25">
      <c r="A21" s="10"/>
      <c r="B21" s="10"/>
      <c r="C21" s="18">
        <v>0.39027777777777778</v>
      </c>
      <c r="D21" s="19">
        <v>0.41736111111111113</v>
      </c>
      <c r="E21" s="11">
        <v>84353872</v>
      </c>
      <c r="F21" s="27"/>
      <c r="G21" s="11" t="s">
        <v>229</v>
      </c>
      <c r="H21" s="12">
        <v>33400</v>
      </c>
      <c r="I21" s="13">
        <v>79320</v>
      </c>
      <c r="J21" s="12" t="s">
        <v>144</v>
      </c>
      <c r="K21" s="13">
        <v>11398392</v>
      </c>
      <c r="L21" s="31"/>
      <c r="M21" s="22">
        <f t="shared" si="0"/>
        <v>2.7083333333333348E-2</v>
      </c>
      <c r="N21">
        <f t="shared" si="1"/>
        <v>9</v>
      </c>
      <c r="P21">
        <v>19</v>
      </c>
      <c r="Q21">
        <f>COUNTIF(N:N, "19")</f>
        <v>2</v>
      </c>
      <c r="R21">
        <f t="shared" si="2"/>
        <v>3.1666666666666665</v>
      </c>
      <c r="S21" s="24">
        <f t="shared" si="4"/>
        <v>6.3541666666666663E-2</v>
      </c>
      <c r="T21" s="23">
        <f t="shared" si="3"/>
        <v>0.16354304453262786</v>
      </c>
    </row>
    <row r="22" spans="1:20" x14ac:dyDescent="0.25">
      <c r="A22" s="10"/>
      <c r="B22" s="10"/>
      <c r="C22" s="18">
        <v>0.3923611111111111</v>
      </c>
      <c r="D22" s="19">
        <v>0.43472222222222223</v>
      </c>
      <c r="E22" s="11">
        <v>84353839</v>
      </c>
      <c r="F22" s="27"/>
      <c r="G22" s="11" t="s">
        <v>230</v>
      </c>
      <c r="H22" s="12">
        <v>33240</v>
      </c>
      <c r="I22" s="13">
        <v>78300</v>
      </c>
      <c r="J22" s="12" t="s">
        <v>144</v>
      </c>
      <c r="K22" s="13">
        <v>11398425</v>
      </c>
      <c r="L22" s="31"/>
      <c r="M22" s="22">
        <f t="shared" si="0"/>
        <v>4.2361111111111127E-2</v>
      </c>
      <c r="N22">
        <f t="shared" si="1"/>
        <v>9</v>
      </c>
      <c r="P22">
        <v>20</v>
      </c>
      <c r="Q22">
        <f>COUNTIF(N:N, "20")</f>
        <v>0</v>
      </c>
      <c r="R22">
        <f t="shared" si="2"/>
        <v>3.1666666666666665</v>
      </c>
      <c r="S22" s="24">
        <v>0</v>
      </c>
      <c r="T22" s="23">
        <f t="shared" si="3"/>
        <v>0.16354304453262786</v>
      </c>
    </row>
    <row r="23" spans="1:20" x14ac:dyDescent="0.25">
      <c r="A23" s="10"/>
      <c r="B23" s="10"/>
      <c r="C23" s="18">
        <v>0.42291666666666666</v>
      </c>
      <c r="D23" s="19">
        <v>0.44930555555555557</v>
      </c>
      <c r="E23" s="11">
        <v>84353891</v>
      </c>
      <c r="F23" s="27"/>
      <c r="G23" s="11" t="s">
        <v>231</v>
      </c>
      <c r="H23" s="12">
        <v>33180</v>
      </c>
      <c r="I23" s="13">
        <v>76100</v>
      </c>
      <c r="J23" s="12" t="s">
        <v>19</v>
      </c>
      <c r="K23" s="13">
        <v>11398594</v>
      </c>
      <c r="L23" s="31"/>
      <c r="M23" s="22">
        <f t="shared" si="0"/>
        <v>2.6388888888888906E-2</v>
      </c>
      <c r="N23">
        <f t="shared" si="1"/>
        <v>10</v>
      </c>
      <c r="P23">
        <v>21</v>
      </c>
      <c r="Q23">
        <f>COUNTIF(N:N, "21")</f>
        <v>3</v>
      </c>
      <c r="R23">
        <f t="shared" si="2"/>
        <v>3.1666666666666665</v>
      </c>
      <c r="S23" s="24">
        <f t="shared" si="4"/>
        <v>0.20509259259259263</v>
      </c>
      <c r="T23" s="23">
        <f t="shared" si="3"/>
        <v>0.16354304453262786</v>
      </c>
    </row>
    <row r="24" spans="1:20" x14ac:dyDescent="0.25">
      <c r="A24" s="10"/>
      <c r="B24" s="10"/>
      <c r="C24" s="18">
        <v>0.42777777777777781</v>
      </c>
      <c r="D24" s="19">
        <v>0.46249999999999997</v>
      </c>
      <c r="E24" s="11">
        <v>84353226</v>
      </c>
      <c r="F24" s="27"/>
      <c r="G24" s="11" t="s">
        <v>232</v>
      </c>
      <c r="H24" s="12">
        <v>33980</v>
      </c>
      <c r="I24" s="13">
        <v>77300</v>
      </c>
      <c r="J24" s="12" t="s">
        <v>233</v>
      </c>
      <c r="K24" s="13">
        <v>11398652</v>
      </c>
      <c r="L24" s="31"/>
      <c r="M24" s="22">
        <f t="shared" si="0"/>
        <v>3.4722222222222154E-2</v>
      </c>
      <c r="N24">
        <f t="shared" si="1"/>
        <v>10</v>
      </c>
      <c r="P24">
        <v>22</v>
      </c>
      <c r="Q24">
        <f>COUNTIF(N:N, "22")</f>
        <v>1</v>
      </c>
      <c r="R24">
        <f t="shared" si="2"/>
        <v>3.1666666666666665</v>
      </c>
      <c r="S24" s="24">
        <f t="shared" si="4"/>
        <v>0.4902777777777777</v>
      </c>
      <c r="T24" s="23">
        <f t="shared" si="3"/>
        <v>0.16354304453262786</v>
      </c>
    </row>
    <row r="25" spans="1:20" x14ac:dyDescent="0.25">
      <c r="A25" s="10"/>
      <c r="B25" s="10"/>
      <c r="C25" s="18">
        <v>0.42986111111111108</v>
      </c>
      <c r="D25" s="19">
        <v>0.60069444444444442</v>
      </c>
      <c r="E25" s="11">
        <v>84353220</v>
      </c>
      <c r="F25" s="27"/>
      <c r="G25" s="11" t="s">
        <v>124</v>
      </c>
      <c r="H25" s="12">
        <v>28260</v>
      </c>
      <c r="I25" s="13">
        <v>74640</v>
      </c>
      <c r="J25" s="12" t="s">
        <v>29</v>
      </c>
      <c r="K25" s="13">
        <v>11398672</v>
      </c>
      <c r="L25" s="31"/>
      <c r="M25" s="22">
        <f t="shared" si="0"/>
        <v>0.17083333333333334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3.1666666666666665</v>
      </c>
      <c r="S25" s="24">
        <v>0</v>
      </c>
      <c r="T25" s="23">
        <f t="shared" si="3"/>
        <v>0.16354304453262786</v>
      </c>
    </row>
    <row r="26" spans="1:20" x14ac:dyDescent="0.25">
      <c r="A26" s="10"/>
      <c r="B26" s="10"/>
      <c r="C26" s="18">
        <v>0.4381944444444445</v>
      </c>
      <c r="D26" s="19">
        <v>0.46875</v>
      </c>
      <c r="E26" s="11">
        <v>84351199</v>
      </c>
      <c r="F26" s="27"/>
      <c r="G26" s="11">
        <v>3216630</v>
      </c>
      <c r="H26" s="12">
        <v>32940</v>
      </c>
      <c r="I26" s="13">
        <v>77520</v>
      </c>
      <c r="J26" s="12" t="s">
        <v>31</v>
      </c>
      <c r="K26" s="13">
        <v>11398746</v>
      </c>
      <c r="L26" s="31"/>
      <c r="M26" s="22">
        <f t="shared" si="0"/>
        <v>3.0555555555555503E-2</v>
      </c>
      <c r="N26">
        <f t="shared" si="1"/>
        <v>10</v>
      </c>
    </row>
    <row r="27" spans="1:20" x14ac:dyDescent="0.25">
      <c r="A27" s="10"/>
      <c r="B27" s="10"/>
      <c r="C27" s="18">
        <v>0.44027777777777777</v>
      </c>
      <c r="D27" s="19">
        <v>0.49027777777777781</v>
      </c>
      <c r="E27" s="11">
        <v>84351192</v>
      </c>
      <c r="F27" s="27"/>
      <c r="G27" s="11" t="s">
        <v>234</v>
      </c>
      <c r="H27" s="12">
        <v>32620</v>
      </c>
      <c r="I27" s="13">
        <v>76060</v>
      </c>
      <c r="J27" s="12" t="s">
        <v>235</v>
      </c>
      <c r="K27" s="13">
        <v>11398757</v>
      </c>
      <c r="L27" s="31"/>
      <c r="M27" s="22">
        <f t="shared" si="0"/>
        <v>5.0000000000000044E-2</v>
      </c>
      <c r="N27">
        <f t="shared" si="1"/>
        <v>10</v>
      </c>
    </row>
    <row r="28" spans="1:20" x14ac:dyDescent="0.25">
      <c r="A28" s="10"/>
      <c r="B28" s="10"/>
      <c r="C28" s="18">
        <v>0.45277777777777778</v>
      </c>
      <c r="D28" s="19">
        <v>0.53263888888888888</v>
      </c>
      <c r="E28" s="11">
        <v>84354060</v>
      </c>
      <c r="F28" s="27"/>
      <c r="G28" s="11" t="s">
        <v>30</v>
      </c>
      <c r="H28" s="12">
        <v>29540</v>
      </c>
      <c r="I28" s="13">
        <v>77500</v>
      </c>
      <c r="J28" s="12" t="s">
        <v>29</v>
      </c>
      <c r="K28" s="13">
        <v>11398807</v>
      </c>
      <c r="L28" s="31"/>
      <c r="M28" s="22">
        <f t="shared" si="0"/>
        <v>7.9861111111111105E-2</v>
      </c>
      <c r="N28">
        <f t="shared" si="1"/>
        <v>10</v>
      </c>
    </row>
    <row r="29" spans="1:20" x14ac:dyDescent="0.25">
      <c r="A29" s="10"/>
      <c r="B29" s="10"/>
      <c r="C29" s="18">
        <v>0.46111111111111108</v>
      </c>
      <c r="D29" s="19">
        <v>0.53749999999999998</v>
      </c>
      <c r="E29" s="11">
        <v>84353215</v>
      </c>
      <c r="F29" s="27"/>
      <c r="G29" s="11" t="s">
        <v>55</v>
      </c>
      <c r="H29" s="12">
        <v>27800</v>
      </c>
      <c r="I29" s="13">
        <v>75400</v>
      </c>
      <c r="J29" s="12" t="s">
        <v>29</v>
      </c>
      <c r="K29" s="13">
        <v>11398842</v>
      </c>
      <c r="L29" s="31"/>
      <c r="M29" s="22">
        <f t="shared" si="0"/>
        <v>7.6388888888888895E-2</v>
      </c>
      <c r="N29">
        <f t="shared" si="1"/>
        <v>11</v>
      </c>
    </row>
    <row r="30" spans="1:20" x14ac:dyDescent="0.25">
      <c r="A30" s="10"/>
      <c r="B30" s="10"/>
      <c r="C30" s="18">
        <v>0.48472222222222222</v>
      </c>
      <c r="D30" s="19">
        <v>0.56458333333333333</v>
      </c>
      <c r="E30" s="11">
        <v>84345423</v>
      </c>
      <c r="F30" s="27"/>
      <c r="G30" s="11" t="s">
        <v>236</v>
      </c>
      <c r="H30" s="12">
        <v>32040</v>
      </c>
      <c r="I30" s="13">
        <v>75760</v>
      </c>
      <c r="J30" s="12" t="s">
        <v>237</v>
      </c>
      <c r="K30" s="13">
        <v>11398956</v>
      </c>
      <c r="L30" s="31"/>
      <c r="M30" s="22">
        <f t="shared" si="0"/>
        <v>7.9861111111111105E-2</v>
      </c>
      <c r="N30">
        <f t="shared" si="1"/>
        <v>11</v>
      </c>
    </row>
    <row r="31" spans="1:20" x14ac:dyDescent="0.25">
      <c r="A31" s="10"/>
      <c r="B31" s="10"/>
      <c r="C31" s="18">
        <v>0.45833333333333331</v>
      </c>
      <c r="D31" s="19">
        <v>0.5</v>
      </c>
      <c r="E31" s="11">
        <v>84350469</v>
      </c>
      <c r="F31" s="27"/>
      <c r="G31" s="11" t="s">
        <v>238</v>
      </c>
      <c r="H31" s="12">
        <v>31680</v>
      </c>
      <c r="I31" s="13">
        <v>74440</v>
      </c>
      <c r="J31" s="12" t="s">
        <v>148</v>
      </c>
      <c r="K31" s="13">
        <v>11398889</v>
      </c>
      <c r="L31" s="31"/>
      <c r="M31" s="22">
        <f t="shared" si="0"/>
        <v>4.1666666666666685E-2</v>
      </c>
      <c r="N31">
        <f t="shared" si="1"/>
        <v>11</v>
      </c>
    </row>
    <row r="32" spans="1:20" x14ac:dyDescent="0.25">
      <c r="A32" s="32"/>
      <c r="B32" s="32"/>
      <c r="C32" s="33"/>
      <c r="D32" s="34"/>
      <c r="E32" s="33">
        <v>84345423</v>
      </c>
      <c r="F32" s="35"/>
      <c r="G32" s="33"/>
      <c r="H32" s="34"/>
      <c r="I32" s="36"/>
      <c r="J32" s="34" t="s">
        <v>239</v>
      </c>
      <c r="K32" s="36"/>
      <c r="L32" s="37"/>
      <c r="M32" s="22">
        <f t="shared" si="0"/>
        <v>0</v>
      </c>
    </row>
    <row r="33" spans="1:14" x14ac:dyDescent="0.25">
      <c r="A33" s="10"/>
      <c r="B33" s="10"/>
      <c r="C33" s="18">
        <v>0.4770833333333333</v>
      </c>
      <c r="D33" s="19">
        <v>0.52013888888888882</v>
      </c>
      <c r="E33" s="11">
        <v>84353836</v>
      </c>
      <c r="F33" s="27"/>
      <c r="G33" s="11" t="s">
        <v>77</v>
      </c>
      <c r="H33" s="12">
        <v>31340</v>
      </c>
      <c r="I33" s="13">
        <v>78400</v>
      </c>
      <c r="J33" s="12" t="s">
        <v>78</v>
      </c>
      <c r="K33" s="13">
        <v>11398927</v>
      </c>
      <c r="L33" s="31"/>
      <c r="M33" s="22">
        <f t="shared" si="0"/>
        <v>4.3055555555555514E-2</v>
      </c>
      <c r="N33">
        <f t="shared" si="1"/>
        <v>11</v>
      </c>
    </row>
    <row r="34" spans="1:14" x14ac:dyDescent="0.25">
      <c r="A34" s="10"/>
      <c r="B34" s="10"/>
      <c r="C34" s="18">
        <v>0.48125000000000001</v>
      </c>
      <c r="D34" s="19">
        <v>0.53472222222222221</v>
      </c>
      <c r="E34" s="11">
        <v>84354101</v>
      </c>
      <c r="F34" s="27"/>
      <c r="G34" s="11" t="s">
        <v>86</v>
      </c>
      <c r="H34" s="12">
        <v>30880</v>
      </c>
      <c r="I34" s="13">
        <v>78920</v>
      </c>
      <c r="J34" s="12" t="s">
        <v>29</v>
      </c>
      <c r="K34" s="13">
        <v>11398932</v>
      </c>
      <c r="L34" s="31"/>
      <c r="M34" s="22">
        <f t="shared" si="0"/>
        <v>5.3472222222222199E-2</v>
      </c>
      <c r="N34">
        <f t="shared" si="1"/>
        <v>11</v>
      </c>
    </row>
    <row r="35" spans="1:14" x14ac:dyDescent="0.25">
      <c r="A35" s="10"/>
      <c r="B35" s="10"/>
      <c r="C35" s="18">
        <v>0.48680555555555555</v>
      </c>
      <c r="D35" s="19">
        <v>0.51527777777777783</v>
      </c>
      <c r="E35" s="11">
        <v>84353218</v>
      </c>
      <c r="F35" s="27"/>
      <c r="G35" s="11" t="s">
        <v>51</v>
      </c>
      <c r="H35" s="12">
        <v>30960</v>
      </c>
      <c r="I35" s="13">
        <v>77000</v>
      </c>
      <c r="J35" s="12" t="s">
        <v>52</v>
      </c>
      <c r="K35" s="13">
        <v>11398963</v>
      </c>
      <c r="L35" s="31"/>
      <c r="M35" s="22">
        <f t="shared" si="0"/>
        <v>2.8472222222222288E-2</v>
      </c>
      <c r="N35">
        <f t="shared" si="1"/>
        <v>11</v>
      </c>
    </row>
    <row r="36" spans="1:14" x14ac:dyDescent="0.25">
      <c r="A36" s="10"/>
      <c r="B36" s="10"/>
      <c r="C36" s="18">
        <v>0.49513888888888885</v>
      </c>
      <c r="D36" s="20">
        <v>1.2388888888888889</v>
      </c>
      <c r="E36" s="11">
        <v>84356628</v>
      </c>
      <c r="F36" s="27"/>
      <c r="G36" s="11" t="s">
        <v>42</v>
      </c>
      <c r="H36" s="12">
        <v>27800</v>
      </c>
      <c r="I36" s="13">
        <v>75200</v>
      </c>
      <c r="J36" s="12" t="s">
        <v>29</v>
      </c>
      <c r="K36" s="13">
        <v>11398986</v>
      </c>
      <c r="L36" s="31"/>
      <c r="M36" s="22">
        <f t="shared" si="0"/>
        <v>0.74375000000000013</v>
      </c>
      <c r="N36">
        <f t="shared" si="1"/>
        <v>11</v>
      </c>
    </row>
    <row r="37" spans="1:14" x14ac:dyDescent="0.25">
      <c r="A37" s="10"/>
      <c r="B37" s="10"/>
      <c r="C37" s="18">
        <v>0.49791666666666662</v>
      </c>
      <c r="D37" s="20">
        <v>1.2486111111111111</v>
      </c>
      <c r="E37" s="11">
        <v>84356623</v>
      </c>
      <c r="F37" s="27"/>
      <c r="G37" s="11">
        <v>25583502</v>
      </c>
      <c r="H37" s="12">
        <v>33620</v>
      </c>
      <c r="I37" s="13">
        <v>77320</v>
      </c>
      <c r="J37" s="12" t="s">
        <v>25</v>
      </c>
      <c r="K37" s="13">
        <v>11398990</v>
      </c>
      <c r="L37" s="31"/>
      <c r="M37" s="22">
        <f t="shared" si="0"/>
        <v>0.75069444444444455</v>
      </c>
      <c r="N37">
        <f t="shared" si="1"/>
        <v>11</v>
      </c>
    </row>
    <row r="38" spans="1:14" x14ac:dyDescent="0.25">
      <c r="A38" s="10"/>
      <c r="B38" s="10"/>
      <c r="C38" s="18">
        <v>0.50208333333333333</v>
      </c>
      <c r="D38" s="19">
        <v>0.55902777777777779</v>
      </c>
      <c r="E38" s="11">
        <v>84353224</v>
      </c>
      <c r="F38" s="27"/>
      <c r="G38" s="11" t="s">
        <v>240</v>
      </c>
      <c r="H38" s="12">
        <v>34820</v>
      </c>
      <c r="I38" s="13">
        <v>78860</v>
      </c>
      <c r="J38" s="12" t="s">
        <v>241</v>
      </c>
      <c r="K38" s="13">
        <v>11399005</v>
      </c>
      <c r="L38" s="31"/>
      <c r="M38" s="22">
        <f t="shared" si="0"/>
        <v>5.6944444444444464E-2</v>
      </c>
      <c r="N38">
        <f t="shared" si="1"/>
        <v>12</v>
      </c>
    </row>
    <row r="39" spans="1:14" x14ac:dyDescent="0.25">
      <c r="A39" s="10"/>
      <c r="B39" s="10"/>
      <c r="C39" s="18">
        <v>0.50555555555555554</v>
      </c>
      <c r="D39" s="19">
        <v>0.53888888888888886</v>
      </c>
      <c r="E39" s="11">
        <v>84351177</v>
      </c>
      <c r="F39" s="27"/>
      <c r="G39" s="11" t="s">
        <v>242</v>
      </c>
      <c r="H39" s="12">
        <v>33740</v>
      </c>
      <c r="I39" s="13">
        <v>77200</v>
      </c>
      <c r="J39" s="12" t="s">
        <v>243</v>
      </c>
      <c r="K39" s="13">
        <v>11399015</v>
      </c>
      <c r="L39" s="31"/>
      <c r="M39" s="22">
        <f t="shared" si="0"/>
        <v>3.3333333333333326E-2</v>
      </c>
      <c r="N39">
        <f t="shared" si="1"/>
        <v>12</v>
      </c>
    </row>
    <row r="40" spans="1:14" x14ac:dyDescent="0.25">
      <c r="A40" s="10"/>
      <c r="B40" s="10"/>
      <c r="C40" s="18">
        <v>0.51666666666666672</v>
      </c>
      <c r="D40" s="19">
        <v>0.54861111111111105</v>
      </c>
      <c r="E40" s="11">
        <v>84353890</v>
      </c>
      <c r="F40" s="27"/>
      <c r="G40" s="11" t="s">
        <v>244</v>
      </c>
      <c r="H40" s="12">
        <v>32660</v>
      </c>
      <c r="I40" s="13">
        <v>78480</v>
      </c>
      <c r="J40" s="12" t="s">
        <v>19</v>
      </c>
      <c r="K40" s="13">
        <v>11399047</v>
      </c>
      <c r="L40" s="31"/>
      <c r="M40" s="22">
        <f t="shared" si="0"/>
        <v>3.1944444444444331E-2</v>
      </c>
      <c r="N40">
        <f t="shared" si="1"/>
        <v>12</v>
      </c>
    </row>
    <row r="41" spans="1:14" x14ac:dyDescent="0.25">
      <c r="A41" s="10"/>
      <c r="B41" s="10"/>
      <c r="C41" s="18">
        <v>0.51111111111111118</v>
      </c>
      <c r="D41" s="19">
        <v>0.5541666666666667</v>
      </c>
      <c r="E41" s="11">
        <v>84345419</v>
      </c>
      <c r="F41" s="27"/>
      <c r="G41" s="11" t="s">
        <v>72</v>
      </c>
      <c r="H41" s="12">
        <v>28600</v>
      </c>
      <c r="I41" s="13">
        <v>75660</v>
      </c>
      <c r="J41" s="12" t="s">
        <v>73</v>
      </c>
      <c r="K41" s="13">
        <v>11399062</v>
      </c>
      <c r="L41" s="31"/>
      <c r="M41" s="22">
        <f t="shared" si="0"/>
        <v>4.3055555555555514E-2</v>
      </c>
      <c r="N41">
        <f t="shared" si="1"/>
        <v>12</v>
      </c>
    </row>
    <row r="42" spans="1:14" x14ac:dyDescent="0.25">
      <c r="A42" s="10"/>
      <c r="B42" s="10"/>
      <c r="C42" s="18">
        <v>0.52916666666666667</v>
      </c>
      <c r="D42" s="19">
        <v>0.56180555555555556</v>
      </c>
      <c r="E42" s="11" t="s">
        <v>35</v>
      </c>
      <c r="F42" s="27"/>
      <c r="G42" s="15" t="s">
        <v>245</v>
      </c>
      <c r="H42" s="12">
        <v>73200</v>
      </c>
      <c r="I42" s="13">
        <v>33500</v>
      </c>
      <c r="J42" s="12" t="s">
        <v>246</v>
      </c>
      <c r="K42" s="13">
        <v>11399084</v>
      </c>
      <c r="L42" s="31"/>
      <c r="M42" s="22">
        <f t="shared" si="0"/>
        <v>3.2638888888888884E-2</v>
      </c>
      <c r="N42">
        <f t="shared" si="1"/>
        <v>12</v>
      </c>
    </row>
    <row r="43" spans="1:14" x14ac:dyDescent="0.25">
      <c r="A43" s="10"/>
      <c r="B43" s="10"/>
      <c r="C43" s="18">
        <v>0.53055555555555556</v>
      </c>
      <c r="D43" s="19">
        <v>0.5756944444444444</v>
      </c>
      <c r="E43" s="11">
        <v>84341406</v>
      </c>
      <c r="F43" s="27"/>
      <c r="G43" s="11">
        <v>2579942</v>
      </c>
      <c r="H43" s="12">
        <v>34080</v>
      </c>
      <c r="I43" s="13">
        <v>79060</v>
      </c>
      <c r="J43" s="12" t="s">
        <v>207</v>
      </c>
      <c r="K43" s="13">
        <v>11399090</v>
      </c>
      <c r="L43" s="31"/>
      <c r="M43" s="22">
        <f t="shared" si="0"/>
        <v>4.513888888888884E-2</v>
      </c>
      <c r="N43">
        <f t="shared" si="1"/>
        <v>12</v>
      </c>
    </row>
    <row r="44" spans="1:14" x14ac:dyDescent="0.25">
      <c r="A44" s="10"/>
      <c r="B44" s="10"/>
      <c r="C44" s="18">
        <v>0.53611111111111109</v>
      </c>
      <c r="D44" s="20">
        <v>1.2097222222222224</v>
      </c>
      <c r="E44" s="11">
        <v>84356631</v>
      </c>
      <c r="F44" s="27"/>
      <c r="G44" s="11" t="s">
        <v>60</v>
      </c>
      <c r="H44" s="12">
        <v>27800</v>
      </c>
      <c r="I44" s="13">
        <v>76900</v>
      </c>
      <c r="J44" s="12" t="s">
        <v>29</v>
      </c>
      <c r="K44" s="13">
        <v>11399105</v>
      </c>
      <c r="L44" s="31"/>
      <c r="M44" s="22">
        <f t="shared" si="0"/>
        <v>0.67361111111111127</v>
      </c>
      <c r="N44">
        <f t="shared" si="1"/>
        <v>12</v>
      </c>
    </row>
    <row r="45" spans="1:14" x14ac:dyDescent="0.25">
      <c r="A45" s="10"/>
      <c r="B45" s="10"/>
      <c r="C45" s="18">
        <v>0.53263888888888888</v>
      </c>
      <c r="D45" s="19">
        <v>0.57638888888888895</v>
      </c>
      <c r="E45" s="11">
        <v>84341406</v>
      </c>
      <c r="F45" s="27"/>
      <c r="G45" s="11">
        <v>2579942</v>
      </c>
      <c r="H45" s="12">
        <v>34100</v>
      </c>
      <c r="I45" s="13">
        <v>79060</v>
      </c>
      <c r="J45" s="12" t="s">
        <v>207</v>
      </c>
      <c r="K45" s="13">
        <v>11399090</v>
      </c>
      <c r="L45" s="31"/>
      <c r="M45" s="22">
        <f t="shared" si="0"/>
        <v>4.3750000000000067E-2</v>
      </c>
      <c r="N45">
        <f t="shared" si="1"/>
        <v>12</v>
      </c>
    </row>
    <row r="46" spans="1:14" x14ac:dyDescent="0.25">
      <c r="A46" s="10"/>
      <c r="B46" s="10"/>
      <c r="C46" s="18">
        <v>0.5395833333333333</v>
      </c>
      <c r="D46" s="19">
        <v>0.79861111111111116</v>
      </c>
      <c r="E46" s="11">
        <v>843481547</v>
      </c>
      <c r="F46" s="27"/>
      <c r="G46" s="11" t="s">
        <v>28</v>
      </c>
      <c r="H46" s="12">
        <v>28000</v>
      </c>
      <c r="I46" s="13">
        <v>76900</v>
      </c>
      <c r="J46" s="12" t="s">
        <v>29</v>
      </c>
      <c r="K46" s="13">
        <v>11399109</v>
      </c>
      <c r="L46" s="31"/>
      <c r="M46" s="22">
        <f t="shared" si="0"/>
        <v>0.25902777777777786</v>
      </c>
      <c r="N46">
        <f t="shared" si="1"/>
        <v>12</v>
      </c>
    </row>
    <row r="47" spans="1:14" x14ac:dyDescent="0.25">
      <c r="A47" s="10"/>
      <c r="B47" s="10"/>
      <c r="C47" s="18">
        <v>0.54166666666666663</v>
      </c>
      <c r="D47" s="19">
        <v>0.57291666666666663</v>
      </c>
      <c r="E47" s="11">
        <v>84350468</v>
      </c>
      <c r="F47" s="27"/>
      <c r="G47" s="11" t="s">
        <v>247</v>
      </c>
      <c r="H47" s="12">
        <v>32740</v>
      </c>
      <c r="I47" s="13">
        <v>75600</v>
      </c>
      <c r="J47" s="12" t="s">
        <v>170</v>
      </c>
      <c r="K47" s="13">
        <v>11399133</v>
      </c>
      <c r="L47" s="31"/>
      <c r="M47" s="22">
        <f t="shared" si="0"/>
        <v>3.125E-2</v>
      </c>
      <c r="N47">
        <f t="shared" si="1"/>
        <v>13</v>
      </c>
    </row>
    <row r="48" spans="1:14" x14ac:dyDescent="0.25">
      <c r="A48" s="10"/>
      <c r="B48" s="10"/>
      <c r="C48" s="18">
        <v>0.55555555555555558</v>
      </c>
      <c r="D48" s="19">
        <v>0.62083333333333335</v>
      </c>
      <c r="E48" s="11">
        <v>84351197</v>
      </c>
      <c r="F48" s="27"/>
      <c r="G48" s="11" t="s">
        <v>248</v>
      </c>
      <c r="H48" s="12">
        <v>33140</v>
      </c>
      <c r="I48" s="13">
        <v>76840</v>
      </c>
      <c r="J48" s="12" t="s">
        <v>88</v>
      </c>
      <c r="K48" s="13">
        <v>11399141</v>
      </c>
      <c r="L48" s="31"/>
      <c r="M48" s="22">
        <f t="shared" si="0"/>
        <v>6.5277777777777768E-2</v>
      </c>
      <c r="N48">
        <f t="shared" si="1"/>
        <v>13</v>
      </c>
    </row>
    <row r="49" spans="1:14" x14ac:dyDescent="0.25">
      <c r="A49" s="10"/>
      <c r="B49" s="10"/>
      <c r="C49" s="18">
        <v>0.55763888888888891</v>
      </c>
      <c r="D49" s="20">
        <v>1.4875</v>
      </c>
      <c r="E49" s="11">
        <v>84351208</v>
      </c>
      <c r="F49" s="27"/>
      <c r="G49" s="11" t="s">
        <v>71</v>
      </c>
      <c r="H49" s="12">
        <v>27660</v>
      </c>
      <c r="I49" s="13">
        <v>78080</v>
      </c>
      <c r="J49" s="12" t="s">
        <v>29</v>
      </c>
      <c r="K49" s="13">
        <v>11399155</v>
      </c>
      <c r="L49" s="31"/>
      <c r="M49" s="22">
        <f t="shared" si="0"/>
        <v>0.92986111111111114</v>
      </c>
      <c r="N49">
        <f t="shared" si="1"/>
        <v>13</v>
      </c>
    </row>
    <row r="50" spans="1:14" x14ac:dyDescent="0.25">
      <c r="A50" s="10"/>
      <c r="B50" s="10"/>
      <c r="C50" s="18">
        <v>0.56111111111111112</v>
      </c>
      <c r="D50" s="19">
        <v>0.57916666666666672</v>
      </c>
      <c r="E50" s="11" t="s">
        <v>35</v>
      </c>
      <c r="F50" s="27"/>
      <c r="G50" s="15" t="s">
        <v>249</v>
      </c>
      <c r="H50" s="12">
        <v>72460</v>
      </c>
      <c r="I50" s="13">
        <v>33860</v>
      </c>
      <c r="J50" s="12" t="s">
        <v>75</v>
      </c>
      <c r="K50" s="13">
        <v>11399170</v>
      </c>
      <c r="L50" s="31"/>
      <c r="M50" s="22">
        <f t="shared" si="0"/>
        <v>1.8055555555555602E-2</v>
      </c>
      <c r="N50">
        <f t="shared" si="1"/>
        <v>13</v>
      </c>
    </row>
    <row r="51" spans="1:14" x14ac:dyDescent="0.25">
      <c r="A51" s="10"/>
      <c r="B51" s="10"/>
      <c r="C51" s="18">
        <v>0.56805555555555554</v>
      </c>
      <c r="D51" s="19">
        <v>0.60347222222222219</v>
      </c>
      <c r="E51" s="11">
        <v>84350815</v>
      </c>
      <c r="F51" s="27"/>
      <c r="G51" s="11" t="s">
        <v>250</v>
      </c>
      <c r="H51" s="12">
        <v>33720</v>
      </c>
      <c r="I51" s="13">
        <v>79100</v>
      </c>
      <c r="J51" s="12" t="s">
        <v>251</v>
      </c>
      <c r="K51" s="13">
        <v>11399178</v>
      </c>
      <c r="L51" s="31"/>
      <c r="M51" s="22">
        <f t="shared" si="0"/>
        <v>3.5416666666666652E-2</v>
      </c>
      <c r="N51">
        <f t="shared" si="1"/>
        <v>13</v>
      </c>
    </row>
    <row r="52" spans="1:14" x14ac:dyDescent="0.25">
      <c r="A52" s="10"/>
      <c r="B52" s="10"/>
      <c r="C52" s="18">
        <v>0.56527777777777777</v>
      </c>
      <c r="D52" s="19">
        <v>0.6166666666666667</v>
      </c>
      <c r="E52" s="11">
        <v>84351196</v>
      </c>
      <c r="F52" s="27"/>
      <c r="G52" s="11" t="s">
        <v>252</v>
      </c>
      <c r="H52" s="12">
        <v>34360</v>
      </c>
      <c r="I52" s="13">
        <v>77660</v>
      </c>
      <c r="J52" s="12" t="s">
        <v>92</v>
      </c>
      <c r="K52" s="13">
        <v>11399176</v>
      </c>
      <c r="L52" s="31"/>
      <c r="M52" s="22">
        <f t="shared" si="0"/>
        <v>5.1388888888888928E-2</v>
      </c>
      <c r="N52">
        <f t="shared" si="1"/>
        <v>13</v>
      </c>
    </row>
    <row r="53" spans="1:14" x14ac:dyDescent="0.25">
      <c r="A53" s="10"/>
      <c r="B53" s="10"/>
      <c r="C53" s="18">
        <v>0.58194444444444449</v>
      </c>
      <c r="D53" s="20">
        <v>1.2819444444444443</v>
      </c>
      <c r="E53" s="11">
        <v>84356624</v>
      </c>
      <c r="F53" s="27"/>
      <c r="G53" s="11">
        <v>2648407</v>
      </c>
      <c r="H53" s="12">
        <v>32500</v>
      </c>
      <c r="I53" s="13">
        <v>78620</v>
      </c>
      <c r="J53" s="12" t="s">
        <v>25</v>
      </c>
      <c r="K53" s="13">
        <v>11399201</v>
      </c>
      <c r="L53" s="31"/>
      <c r="M53" s="22">
        <f t="shared" si="0"/>
        <v>0.69999999999999984</v>
      </c>
      <c r="N53">
        <f t="shared" si="1"/>
        <v>13</v>
      </c>
    </row>
    <row r="54" spans="1:14" x14ac:dyDescent="0.25">
      <c r="A54" s="10"/>
      <c r="B54" s="10"/>
      <c r="C54" s="18">
        <v>0.5854166666666667</v>
      </c>
      <c r="D54" s="19">
        <v>0.61527777777777781</v>
      </c>
      <c r="E54" s="11" t="s">
        <v>35</v>
      </c>
      <c r="F54" s="27"/>
      <c r="G54" s="15" t="s">
        <v>253</v>
      </c>
      <c r="H54" s="12">
        <v>71600</v>
      </c>
      <c r="I54" s="13">
        <v>34120</v>
      </c>
      <c r="J54" s="12" t="s">
        <v>75</v>
      </c>
      <c r="K54" s="13">
        <v>11399215</v>
      </c>
      <c r="L54" s="31"/>
      <c r="M54" s="22">
        <f t="shared" si="0"/>
        <v>2.9861111111111116E-2</v>
      </c>
      <c r="N54">
        <f t="shared" si="1"/>
        <v>14</v>
      </c>
    </row>
    <row r="55" spans="1:14" x14ac:dyDescent="0.25">
      <c r="A55" s="10"/>
      <c r="B55" s="10"/>
      <c r="C55" s="18">
        <v>0.60138888888888886</v>
      </c>
      <c r="D55" s="19">
        <v>0.62708333333333333</v>
      </c>
      <c r="E55" s="11">
        <v>84334091</v>
      </c>
      <c r="F55" s="27"/>
      <c r="G55" s="11" t="s">
        <v>254</v>
      </c>
      <c r="H55" s="12">
        <v>33500</v>
      </c>
      <c r="I55" s="13">
        <v>73780</v>
      </c>
      <c r="J55" s="12" t="s">
        <v>255</v>
      </c>
      <c r="K55" s="13">
        <v>11399234</v>
      </c>
      <c r="L55" s="31"/>
      <c r="M55" s="22">
        <f t="shared" si="0"/>
        <v>2.5694444444444464E-2</v>
      </c>
      <c r="N55">
        <f t="shared" si="1"/>
        <v>14</v>
      </c>
    </row>
    <row r="56" spans="1:14" x14ac:dyDescent="0.25">
      <c r="A56" s="10"/>
      <c r="B56" s="10"/>
      <c r="C56" s="18">
        <v>0.62569444444444444</v>
      </c>
      <c r="D56" s="20">
        <v>1.3819444444444444</v>
      </c>
      <c r="E56" s="11">
        <v>84357058</v>
      </c>
      <c r="F56" s="27"/>
      <c r="G56" s="11" t="s">
        <v>256</v>
      </c>
      <c r="H56" s="12">
        <v>29200</v>
      </c>
      <c r="I56" s="13">
        <v>78160</v>
      </c>
      <c r="J56" s="12" t="s">
        <v>29</v>
      </c>
      <c r="K56" s="13">
        <v>11399266</v>
      </c>
      <c r="L56" s="31"/>
      <c r="M56" s="22">
        <f t="shared" si="0"/>
        <v>0.75624999999999998</v>
      </c>
      <c r="N56">
        <f t="shared" si="1"/>
        <v>15</v>
      </c>
    </row>
    <row r="57" spans="1:14" x14ac:dyDescent="0.25">
      <c r="A57" s="10"/>
      <c r="B57" s="10"/>
      <c r="C57" s="18">
        <v>0.62638888888888888</v>
      </c>
      <c r="D57" s="19">
        <v>0.65763888888888888</v>
      </c>
      <c r="E57" s="11">
        <v>84348156</v>
      </c>
      <c r="F57" s="27"/>
      <c r="G57" s="11" t="s">
        <v>257</v>
      </c>
      <c r="H57" s="12">
        <v>30580</v>
      </c>
      <c r="I57" s="13">
        <v>76620</v>
      </c>
      <c r="J57" s="12" t="s">
        <v>211</v>
      </c>
      <c r="K57" s="13">
        <v>11399267</v>
      </c>
      <c r="L57" s="31"/>
      <c r="M57" s="22">
        <f t="shared" si="0"/>
        <v>3.125E-2</v>
      </c>
      <c r="N57">
        <f t="shared" si="1"/>
        <v>15</v>
      </c>
    </row>
    <row r="58" spans="1:14" x14ac:dyDescent="0.25">
      <c r="A58" s="10"/>
      <c r="B58" s="10"/>
      <c r="C58" s="18">
        <v>0.6430555555555556</v>
      </c>
      <c r="D58" s="19">
        <v>0.67847222222222225</v>
      </c>
      <c r="E58" s="11">
        <v>84348071</v>
      </c>
      <c r="F58" s="27"/>
      <c r="G58" s="11" t="s">
        <v>258</v>
      </c>
      <c r="H58" s="12">
        <v>32700</v>
      </c>
      <c r="I58" s="13">
        <v>77820</v>
      </c>
      <c r="J58" s="12" t="s">
        <v>197</v>
      </c>
      <c r="K58" s="13">
        <v>11399284</v>
      </c>
      <c r="L58" s="31"/>
      <c r="M58" s="22">
        <f t="shared" si="0"/>
        <v>3.5416666666666652E-2</v>
      </c>
      <c r="N58">
        <f t="shared" si="1"/>
        <v>15</v>
      </c>
    </row>
    <row r="59" spans="1:14" x14ac:dyDescent="0.25">
      <c r="A59" s="10"/>
      <c r="B59" s="10"/>
      <c r="C59" s="18">
        <v>0.65763888888888888</v>
      </c>
      <c r="D59" s="19">
        <v>0.72083333333333333</v>
      </c>
      <c r="E59" s="11">
        <v>84345527</v>
      </c>
      <c r="F59" s="27"/>
      <c r="G59" s="11" t="s">
        <v>257</v>
      </c>
      <c r="H59" s="12">
        <v>28460</v>
      </c>
      <c r="I59" s="13">
        <v>77700</v>
      </c>
      <c r="J59" s="12" t="s">
        <v>73</v>
      </c>
      <c r="K59" s="13">
        <v>11399307</v>
      </c>
      <c r="L59" s="31"/>
      <c r="M59" s="22">
        <f t="shared" si="0"/>
        <v>6.3194444444444442E-2</v>
      </c>
      <c r="N59">
        <f t="shared" si="1"/>
        <v>15</v>
      </c>
    </row>
    <row r="60" spans="1:14" x14ac:dyDescent="0.25">
      <c r="A60" s="10"/>
      <c r="B60" s="10"/>
      <c r="C60" s="18">
        <v>0.66319444444444442</v>
      </c>
      <c r="D60" s="19">
        <v>0.69513888888888886</v>
      </c>
      <c r="E60" s="11">
        <v>84345697</v>
      </c>
      <c r="F60" s="27"/>
      <c r="G60" s="11">
        <v>3060139</v>
      </c>
      <c r="H60" s="12">
        <v>32860</v>
      </c>
      <c r="I60" s="13">
        <v>77760</v>
      </c>
      <c r="J60" s="12" t="s">
        <v>194</v>
      </c>
      <c r="K60" s="13">
        <v>11399311</v>
      </c>
      <c r="L60" s="31"/>
      <c r="M60" s="22">
        <f t="shared" si="0"/>
        <v>3.1944444444444442E-2</v>
      </c>
      <c r="N60">
        <f t="shared" si="1"/>
        <v>15</v>
      </c>
    </row>
    <row r="61" spans="1:14" x14ac:dyDescent="0.25">
      <c r="A61" s="10"/>
      <c r="B61" s="10"/>
      <c r="C61" s="18">
        <v>0.66736111111111107</v>
      </c>
      <c r="D61" s="19">
        <v>0.73819444444444438</v>
      </c>
      <c r="E61" s="11">
        <v>84351190</v>
      </c>
      <c r="F61" s="27"/>
      <c r="G61" s="11" t="s">
        <v>259</v>
      </c>
      <c r="H61" s="12">
        <v>33140</v>
      </c>
      <c r="I61" s="13">
        <v>77000</v>
      </c>
      <c r="J61" s="12" t="s">
        <v>260</v>
      </c>
      <c r="K61" s="13">
        <v>11399325</v>
      </c>
      <c r="L61" s="31"/>
      <c r="M61" s="22">
        <f t="shared" si="0"/>
        <v>7.0833333333333304E-2</v>
      </c>
      <c r="N61">
        <f t="shared" si="1"/>
        <v>16</v>
      </c>
    </row>
    <row r="62" spans="1:14" x14ac:dyDescent="0.25">
      <c r="A62" s="10"/>
      <c r="B62" s="10"/>
      <c r="C62" s="18">
        <v>0.68611111111111101</v>
      </c>
      <c r="D62" s="19">
        <v>0.76874999999999993</v>
      </c>
      <c r="E62" s="11">
        <v>84351259</v>
      </c>
      <c r="F62" s="27"/>
      <c r="G62" s="11">
        <v>2690020</v>
      </c>
      <c r="H62" s="12">
        <v>30860</v>
      </c>
      <c r="I62" s="13">
        <v>76900</v>
      </c>
      <c r="J62" s="12" t="s">
        <v>261</v>
      </c>
      <c r="K62" s="13">
        <v>11399338</v>
      </c>
      <c r="L62" s="31"/>
      <c r="M62" s="22">
        <f t="shared" si="0"/>
        <v>8.2638888888888928E-2</v>
      </c>
      <c r="N62">
        <f t="shared" si="1"/>
        <v>16</v>
      </c>
    </row>
    <row r="63" spans="1:14" x14ac:dyDescent="0.25">
      <c r="A63" s="10"/>
      <c r="B63" s="10"/>
      <c r="C63" s="18">
        <v>0.69236111111111109</v>
      </c>
      <c r="D63" s="20">
        <v>1.3291666666666666</v>
      </c>
      <c r="E63" s="11">
        <v>84356629</v>
      </c>
      <c r="F63" s="27"/>
      <c r="G63" s="11" t="s">
        <v>41</v>
      </c>
      <c r="H63" s="12">
        <v>77860</v>
      </c>
      <c r="I63" s="13">
        <v>78540</v>
      </c>
      <c r="J63" s="12" t="s">
        <v>29</v>
      </c>
      <c r="K63" s="13">
        <v>11399353</v>
      </c>
      <c r="L63" s="31"/>
      <c r="M63" s="22">
        <f t="shared" si="0"/>
        <v>0.63680555555555551</v>
      </c>
      <c r="N63">
        <f t="shared" si="1"/>
        <v>16</v>
      </c>
    </row>
    <row r="64" spans="1:14" x14ac:dyDescent="0.25">
      <c r="A64" s="10"/>
      <c r="B64" s="10"/>
      <c r="C64" s="18">
        <v>0.69652777777777775</v>
      </c>
      <c r="D64" s="19">
        <v>0.76041666666666663</v>
      </c>
      <c r="E64" s="11">
        <v>84348158</v>
      </c>
      <c r="F64" s="27"/>
      <c r="G64" s="11" t="s">
        <v>262</v>
      </c>
      <c r="H64" s="12">
        <v>30100</v>
      </c>
      <c r="I64" s="13">
        <v>75980</v>
      </c>
      <c r="J64" s="12" t="s">
        <v>211</v>
      </c>
      <c r="K64" s="13">
        <v>11399355</v>
      </c>
      <c r="L64" s="31"/>
      <c r="M64" s="22">
        <f t="shared" si="0"/>
        <v>6.3888888888888884E-2</v>
      </c>
      <c r="N64">
        <f t="shared" si="1"/>
        <v>16</v>
      </c>
    </row>
    <row r="65" spans="1:14" x14ac:dyDescent="0.25">
      <c r="A65" s="10"/>
      <c r="B65" s="10"/>
      <c r="C65" s="18">
        <v>0.70138888888888884</v>
      </c>
      <c r="D65" s="19">
        <v>0.77500000000000002</v>
      </c>
      <c r="E65" s="11">
        <v>84353219</v>
      </c>
      <c r="F65" s="27"/>
      <c r="G65" s="11" t="s">
        <v>41</v>
      </c>
      <c r="H65" s="12">
        <v>32740</v>
      </c>
      <c r="I65" s="13">
        <v>77820</v>
      </c>
      <c r="J65" s="12" t="s">
        <v>263</v>
      </c>
      <c r="K65" s="13">
        <v>11399358</v>
      </c>
      <c r="L65" s="31"/>
      <c r="M65" s="22">
        <f t="shared" si="0"/>
        <v>7.3611111111111183E-2</v>
      </c>
      <c r="N65">
        <f t="shared" si="1"/>
        <v>16</v>
      </c>
    </row>
    <row r="66" spans="1:14" x14ac:dyDescent="0.25">
      <c r="A66" s="10"/>
      <c r="B66" s="10"/>
      <c r="C66" s="18">
        <v>0.70694444444444438</v>
      </c>
      <c r="D66" s="20">
        <v>1.4576388888888889</v>
      </c>
      <c r="E66" s="11">
        <v>84351195</v>
      </c>
      <c r="F66" s="27"/>
      <c r="G66" s="11" t="s">
        <v>55</v>
      </c>
      <c r="H66" s="12">
        <v>27480</v>
      </c>
      <c r="I66" s="13">
        <v>71720</v>
      </c>
      <c r="J66" s="12" t="s">
        <v>29</v>
      </c>
      <c r="K66" s="13">
        <v>11399373</v>
      </c>
      <c r="L66" s="31"/>
      <c r="M66" s="22">
        <f t="shared" si="0"/>
        <v>0.75069444444444455</v>
      </c>
      <c r="N66">
        <f t="shared" si="1"/>
        <v>16</v>
      </c>
    </row>
    <row r="67" spans="1:14" x14ac:dyDescent="0.25">
      <c r="A67" s="10"/>
      <c r="B67" s="10"/>
      <c r="C67" s="18">
        <v>0.71597222222222223</v>
      </c>
      <c r="D67" s="19">
        <v>0.77013888888888893</v>
      </c>
      <c r="E67" s="11">
        <v>84351175</v>
      </c>
      <c r="F67" s="27"/>
      <c r="G67" s="11">
        <v>878826</v>
      </c>
      <c r="H67" s="12">
        <v>30780</v>
      </c>
      <c r="I67" s="13">
        <v>75760</v>
      </c>
      <c r="J67" s="12" t="s">
        <v>264</v>
      </c>
      <c r="K67" s="13">
        <v>11399376</v>
      </c>
      <c r="L67" s="31"/>
      <c r="M67" s="22">
        <f t="shared" ref="M67:M78" si="5">D67-C67</f>
        <v>5.4166666666666696E-2</v>
      </c>
      <c r="N67">
        <f t="shared" ref="N67:N78" si="6">HOUR(C67)</f>
        <v>17</v>
      </c>
    </row>
    <row r="68" spans="1:14" x14ac:dyDescent="0.25">
      <c r="A68" s="10"/>
      <c r="B68" s="10"/>
      <c r="C68" s="18">
        <v>0.72291666666666676</v>
      </c>
      <c r="D68" s="20">
        <v>1.2854166666666667</v>
      </c>
      <c r="E68" s="11">
        <v>84351194</v>
      </c>
      <c r="F68" s="27"/>
      <c r="G68" s="11" t="s">
        <v>76</v>
      </c>
      <c r="H68" s="12">
        <v>29800</v>
      </c>
      <c r="I68" s="13">
        <v>756440</v>
      </c>
      <c r="J68" s="12" t="s">
        <v>29</v>
      </c>
      <c r="K68" s="13">
        <v>11399380</v>
      </c>
      <c r="L68" s="31"/>
      <c r="M68" s="22">
        <f t="shared" si="5"/>
        <v>0.56249999999999989</v>
      </c>
      <c r="N68">
        <f t="shared" si="6"/>
        <v>17</v>
      </c>
    </row>
    <row r="69" spans="1:14" x14ac:dyDescent="0.25">
      <c r="A69" s="10"/>
      <c r="B69" s="10"/>
      <c r="C69" s="18">
        <v>0.73749999999999993</v>
      </c>
      <c r="D69" s="19">
        <v>0.80555555555555547</v>
      </c>
      <c r="E69" s="11">
        <v>84351176</v>
      </c>
      <c r="F69" s="27"/>
      <c r="G69" s="11">
        <v>2644522</v>
      </c>
      <c r="H69" s="12">
        <v>33900</v>
      </c>
      <c r="I69" s="13">
        <v>77500</v>
      </c>
      <c r="J69" s="12" t="s">
        <v>265</v>
      </c>
      <c r="K69" s="13">
        <v>11399388</v>
      </c>
      <c r="L69" s="31"/>
      <c r="M69" s="22">
        <f t="shared" si="5"/>
        <v>6.8055555555555536E-2</v>
      </c>
      <c r="N69">
        <f t="shared" si="6"/>
        <v>17</v>
      </c>
    </row>
    <row r="70" spans="1:14" x14ac:dyDescent="0.25">
      <c r="A70" s="10"/>
      <c r="B70" s="10"/>
      <c r="C70" s="18">
        <v>0.72986111111111107</v>
      </c>
      <c r="D70" s="19">
        <v>0.77916666666666667</v>
      </c>
      <c r="E70" s="11">
        <v>84351202</v>
      </c>
      <c r="F70" s="27"/>
      <c r="G70" s="11" t="s">
        <v>266</v>
      </c>
      <c r="H70" s="12">
        <v>33500</v>
      </c>
      <c r="I70" s="13">
        <v>77180</v>
      </c>
      <c r="J70" s="12" t="s">
        <v>267</v>
      </c>
      <c r="K70" s="13">
        <v>11399382</v>
      </c>
      <c r="L70" s="31"/>
      <c r="M70" s="22">
        <f t="shared" si="5"/>
        <v>4.9305555555555602E-2</v>
      </c>
      <c r="N70">
        <f t="shared" si="6"/>
        <v>17</v>
      </c>
    </row>
    <row r="71" spans="1:14" x14ac:dyDescent="0.25">
      <c r="A71" s="10"/>
      <c r="B71" s="10"/>
      <c r="C71" s="18">
        <v>0.7631944444444444</v>
      </c>
      <c r="D71" s="20">
        <v>1.4208333333333334</v>
      </c>
      <c r="E71" s="11">
        <v>84351182</v>
      </c>
      <c r="F71" s="27"/>
      <c r="G71" s="11" t="s">
        <v>124</v>
      </c>
      <c r="H71" s="12">
        <v>27980</v>
      </c>
      <c r="I71" s="13">
        <v>78700</v>
      </c>
      <c r="J71" s="12" t="s">
        <v>29</v>
      </c>
      <c r="K71" s="13">
        <v>11399408</v>
      </c>
      <c r="L71" s="31"/>
      <c r="M71" s="22">
        <f t="shared" si="5"/>
        <v>0.65763888888888899</v>
      </c>
      <c r="N71">
        <f t="shared" si="6"/>
        <v>18</v>
      </c>
    </row>
    <row r="72" spans="1:14" x14ac:dyDescent="0.25">
      <c r="A72" s="10"/>
      <c r="B72" s="10"/>
      <c r="C72" s="18">
        <v>0.77222222222222225</v>
      </c>
      <c r="D72" s="19">
        <v>0.81597222222222221</v>
      </c>
      <c r="E72" s="11">
        <v>84353203</v>
      </c>
      <c r="F72" s="27"/>
      <c r="G72" s="11" t="s">
        <v>268</v>
      </c>
      <c r="H72" s="12">
        <v>33400</v>
      </c>
      <c r="I72" s="13">
        <v>78780</v>
      </c>
      <c r="J72" s="12" t="s">
        <v>82</v>
      </c>
      <c r="K72" s="13">
        <v>11399411</v>
      </c>
      <c r="L72" s="31"/>
      <c r="M72" s="22">
        <f t="shared" si="5"/>
        <v>4.3749999999999956E-2</v>
      </c>
      <c r="N72">
        <f t="shared" si="6"/>
        <v>18</v>
      </c>
    </row>
    <row r="73" spans="1:14" x14ac:dyDescent="0.25">
      <c r="A73" s="10"/>
      <c r="B73" s="10"/>
      <c r="C73" s="18">
        <v>0.80069444444444438</v>
      </c>
      <c r="D73" s="19">
        <v>0.85138888888888886</v>
      </c>
      <c r="E73" s="11">
        <v>84345412</v>
      </c>
      <c r="F73" s="27"/>
      <c r="G73" s="11">
        <v>850794</v>
      </c>
      <c r="H73" s="12">
        <v>34100</v>
      </c>
      <c r="I73" s="13">
        <v>79440</v>
      </c>
      <c r="J73" s="12" t="s">
        <v>269</v>
      </c>
      <c r="K73" s="13">
        <v>11399431</v>
      </c>
      <c r="L73" s="31"/>
      <c r="M73" s="22">
        <f t="shared" si="5"/>
        <v>5.0694444444444486E-2</v>
      </c>
      <c r="N73">
        <f t="shared" si="6"/>
        <v>19</v>
      </c>
    </row>
    <row r="74" spans="1:14" x14ac:dyDescent="0.25">
      <c r="A74" s="10"/>
      <c r="B74" s="10"/>
      <c r="C74" s="18">
        <v>0.81736111111111109</v>
      </c>
      <c r="D74" s="19">
        <v>0.89374999999999993</v>
      </c>
      <c r="E74" s="11">
        <v>84353877</v>
      </c>
      <c r="F74" s="27"/>
      <c r="G74" s="11">
        <v>708205</v>
      </c>
      <c r="H74" s="12">
        <v>33640</v>
      </c>
      <c r="I74" s="13">
        <v>78600</v>
      </c>
      <c r="J74" s="12" t="s">
        <v>270</v>
      </c>
      <c r="K74" s="13">
        <v>11399455</v>
      </c>
      <c r="L74" s="31"/>
      <c r="M74" s="22">
        <f t="shared" si="5"/>
        <v>7.638888888888884E-2</v>
      </c>
      <c r="N74">
        <f t="shared" si="6"/>
        <v>19</v>
      </c>
    </row>
    <row r="75" spans="1:14" x14ac:dyDescent="0.25">
      <c r="A75" s="10"/>
      <c r="B75" s="10"/>
      <c r="C75" s="18">
        <v>0.87708333333333333</v>
      </c>
      <c r="D75" s="20">
        <v>1.4097222222222223</v>
      </c>
      <c r="E75" s="11">
        <v>84357051</v>
      </c>
      <c r="F75" s="27"/>
      <c r="G75" s="11">
        <v>2824183</v>
      </c>
      <c r="H75" s="12">
        <v>29700</v>
      </c>
      <c r="I75" s="13">
        <v>78120</v>
      </c>
      <c r="J75" s="12" t="s">
        <v>134</v>
      </c>
      <c r="K75" s="13">
        <v>11399499</v>
      </c>
      <c r="L75" s="31"/>
      <c r="M75" s="22">
        <f t="shared" si="5"/>
        <v>0.53263888888888899</v>
      </c>
      <c r="N75">
        <f t="shared" si="6"/>
        <v>21</v>
      </c>
    </row>
    <row r="76" spans="1:14" x14ac:dyDescent="0.25">
      <c r="A76" s="10"/>
      <c r="B76" s="10"/>
      <c r="C76" s="18">
        <v>0.88124999999999998</v>
      </c>
      <c r="D76" s="19">
        <v>0.92708333333333337</v>
      </c>
      <c r="E76" s="11">
        <v>84353835</v>
      </c>
      <c r="F76" s="27"/>
      <c r="G76" s="11" t="s">
        <v>77</v>
      </c>
      <c r="H76" s="12">
        <v>31220</v>
      </c>
      <c r="I76" s="13">
        <v>77740</v>
      </c>
      <c r="J76" s="12" t="s">
        <v>78</v>
      </c>
      <c r="K76" s="13">
        <v>11399507</v>
      </c>
      <c r="L76" s="31"/>
      <c r="M76" s="22">
        <f t="shared" si="5"/>
        <v>4.5833333333333393E-2</v>
      </c>
      <c r="N76">
        <f t="shared" si="6"/>
        <v>21</v>
      </c>
    </row>
    <row r="77" spans="1:14" x14ac:dyDescent="0.25">
      <c r="A77" s="10"/>
      <c r="B77" s="10"/>
      <c r="C77" s="18">
        <v>0.90138888888888891</v>
      </c>
      <c r="D77" s="19">
        <v>0.93819444444444444</v>
      </c>
      <c r="E77" s="11">
        <v>84353889</v>
      </c>
      <c r="F77" s="27"/>
      <c r="G77" s="11" t="s">
        <v>271</v>
      </c>
      <c r="H77" s="12">
        <v>33320</v>
      </c>
      <c r="I77" s="13">
        <v>79200</v>
      </c>
      <c r="J77" s="12" t="s">
        <v>19</v>
      </c>
      <c r="K77" s="13">
        <v>11399541</v>
      </c>
      <c r="L77" s="31"/>
      <c r="M77" s="22">
        <f t="shared" si="5"/>
        <v>3.6805555555555536E-2</v>
      </c>
      <c r="N77">
        <f t="shared" si="6"/>
        <v>21</v>
      </c>
    </row>
    <row r="78" spans="1:14" x14ac:dyDescent="0.25">
      <c r="A78" s="10"/>
      <c r="B78" s="10"/>
      <c r="C78" s="18">
        <v>0.92152777777777783</v>
      </c>
      <c r="D78" s="20">
        <v>1.4118055555555555</v>
      </c>
      <c r="E78" s="11">
        <v>84356625</v>
      </c>
      <c r="F78" s="27"/>
      <c r="G78" s="11">
        <v>28648718</v>
      </c>
      <c r="H78" s="12">
        <v>31600</v>
      </c>
      <c r="I78" s="13">
        <v>79940</v>
      </c>
      <c r="J78" s="12" t="s">
        <v>25</v>
      </c>
      <c r="K78" s="13">
        <v>11399574</v>
      </c>
      <c r="L78" s="31"/>
      <c r="M78" s="22">
        <f t="shared" si="5"/>
        <v>0.4902777777777777</v>
      </c>
      <c r="N78">
        <f t="shared" si="6"/>
        <v>22</v>
      </c>
    </row>
    <row r="79" spans="1:14" x14ac:dyDescent="0.25">
      <c r="M79" s="22"/>
    </row>
    <row r="80" spans="1:14" x14ac:dyDescent="0.25">
      <c r="M80" s="22"/>
    </row>
    <row r="81" spans="13:13" x14ac:dyDescent="0.25">
      <c r="M81" s="22"/>
    </row>
    <row r="82" spans="13:13" x14ac:dyDescent="0.25">
      <c r="M82" s="22"/>
    </row>
    <row r="83" spans="13:13" x14ac:dyDescent="0.25">
      <c r="M83" s="22"/>
    </row>
    <row r="84" spans="13:13" x14ac:dyDescent="0.25">
      <c r="M84" s="22"/>
    </row>
    <row r="85" spans="13:13" x14ac:dyDescent="0.25">
      <c r="M85" s="22"/>
    </row>
    <row r="86" spans="13:13" x14ac:dyDescent="0.25">
      <c r="M86" s="22"/>
    </row>
    <row r="87" spans="13:13" x14ac:dyDescent="0.25">
      <c r="M87" s="22"/>
    </row>
    <row r="88" spans="13:13" x14ac:dyDescent="0.25">
      <c r="M88" s="22"/>
    </row>
    <row r="89" spans="13:13" x14ac:dyDescent="0.25">
      <c r="M89" s="22"/>
    </row>
    <row r="90" spans="13:13" x14ac:dyDescent="0.25">
      <c r="M90" s="22"/>
    </row>
    <row r="91" spans="13:13" x14ac:dyDescent="0.25">
      <c r="M91" s="22"/>
    </row>
    <row r="92" spans="13:13" x14ac:dyDescent="0.25">
      <c r="M92" s="22"/>
    </row>
    <row r="93" spans="13:13" x14ac:dyDescent="0.25">
      <c r="M93" s="22"/>
    </row>
    <row r="94" spans="13:13" x14ac:dyDescent="0.25">
      <c r="M94" s="22"/>
    </row>
    <row r="95" spans="13:13" x14ac:dyDescent="0.25">
      <c r="M95" s="22"/>
    </row>
    <row r="96" spans="13:13" x14ac:dyDescent="0.25">
      <c r="M96" s="22"/>
    </row>
    <row r="97" spans="13:13" x14ac:dyDescent="0.25">
      <c r="M97" s="22"/>
    </row>
    <row r="98" spans="13:13" x14ac:dyDescent="0.25">
      <c r="M98" s="22"/>
    </row>
    <row r="99" spans="13:13" x14ac:dyDescent="0.25">
      <c r="M99" s="22"/>
    </row>
    <row r="100" spans="13:13" x14ac:dyDescent="0.25">
      <c r="M100" s="22"/>
    </row>
    <row r="101" spans="13:13" x14ac:dyDescent="0.25">
      <c r="M101" s="22"/>
    </row>
    <row r="102" spans="13:13" x14ac:dyDescent="0.25">
      <c r="M102" s="22"/>
    </row>
    <row r="103" spans="13:13" x14ac:dyDescent="0.25">
      <c r="M103" s="22"/>
    </row>
    <row r="104" spans="13:13" x14ac:dyDescent="0.25">
      <c r="M104" s="22"/>
    </row>
    <row r="105" spans="13:13" x14ac:dyDescent="0.25">
      <c r="M105" s="22"/>
    </row>
    <row r="106" spans="13:13" x14ac:dyDescent="0.25">
      <c r="M106" s="22"/>
    </row>
    <row r="107" spans="13:13" x14ac:dyDescent="0.25">
      <c r="M107" s="22"/>
    </row>
    <row r="108" spans="13:13" x14ac:dyDescent="0.25">
      <c r="M108" s="22"/>
    </row>
    <row r="109" spans="13:13" x14ac:dyDescent="0.25">
      <c r="M109" s="22"/>
    </row>
    <row r="110" spans="13:13" x14ac:dyDescent="0.25">
      <c r="M110" s="22"/>
    </row>
    <row r="111" spans="13:13" x14ac:dyDescent="0.25">
      <c r="M111" s="22"/>
    </row>
    <row r="112" spans="13:13" x14ac:dyDescent="0.25">
      <c r="M112" s="22"/>
    </row>
    <row r="113" spans="13:13" x14ac:dyDescent="0.25">
      <c r="M113" s="22"/>
    </row>
    <row r="114" spans="13:13" x14ac:dyDescent="0.25">
      <c r="M114" s="22"/>
    </row>
    <row r="115" spans="13:13" x14ac:dyDescent="0.25">
      <c r="M115" s="22"/>
    </row>
    <row r="116" spans="13:13" x14ac:dyDescent="0.25">
      <c r="M116" s="22"/>
    </row>
    <row r="117" spans="13:13" x14ac:dyDescent="0.25">
      <c r="M117" s="22"/>
    </row>
    <row r="118" spans="13:13" x14ac:dyDescent="0.25">
      <c r="M118" s="22"/>
    </row>
    <row r="119" spans="13:13" x14ac:dyDescent="0.25">
      <c r="M119" s="22"/>
    </row>
    <row r="120" spans="13:13" x14ac:dyDescent="0.25">
      <c r="M120" s="22"/>
    </row>
    <row r="121" spans="13:13" x14ac:dyDescent="0.25">
      <c r="M121" s="22"/>
    </row>
    <row r="122" spans="13:13" x14ac:dyDescent="0.25">
      <c r="M122" s="22"/>
    </row>
    <row r="123" spans="13:13" x14ac:dyDescent="0.25">
      <c r="M123" s="22"/>
    </row>
    <row r="124" spans="13:13" x14ac:dyDescent="0.25">
      <c r="M124" s="22"/>
    </row>
    <row r="125" spans="13:13" x14ac:dyDescent="0.25">
      <c r="M125" s="22"/>
    </row>
    <row r="126" spans="13:13" x14ac:dyDescent="0.25">
      <c r="M126" s="22"/>
    </row>
    <row r="127" spans="13:13" x14ac:dyDescent="0.25">
      <c r="M127" s="22"/>
    </row>
    <row r="128" spans="13:13" x14ac:dyDescent="0.25">
      <c r="M128" s="22"/>
    </row>
    <row r="129" spans="13:13" x14ac:dyDescent="0.25">
      <c r="M129" s="22"/>
    </row>
    <row r="130" spans="13:13" x14ac:dyDescent="0.25">
      <c r="M130" s="22"/>
    </row>
    <row r="131" spans="13:13" x14ac:dyDescent="0.25">
      <c r="M131" s="22"/>
    </row>
    <row r="132" spans="13:13" x14ac:dyDescent="0.25">
      <c r="M132" s="22"/>
    </row>
    <row r="133" spans="13:13" x14ac:dyDescent="0.25">
      <c r="M133" s="22"/>
    </row>
    <row r="134" spans="13:13" x14ac:dyDescent="0.25">
      <c r="M134" s="22"/>
    </row>
    <row r="135" spans="13:13" x14ac:dyDescent="0.25">
      <c r="M135" s="22"/>
    </row>
    <row r="136" spans="13:13" x14ac:dyDescent="0.25">
      <c r="M136" s="22"/>
    </row>
    <row r="137" spans="13:13" x14ac:dyDescent="0.25">
      <c r="M137" s="22"/>
    </row>
    <row r="138" spans="13:13" x14ac:dyDescent="0.25">
      <c r="M138" s="22"/>
    </row>
    <row r="139" spans="13:13" x14ac:dyDescent="0.25">
      <c r="M139" s="22"/>
    </row>
    <row r="140" spans="13:13" x14ac:dyDescent="0.25">
      <c r="M140" s="22"/>
    </row>
    <row r="141" spans="13:13" x14ac:dyDescent="0.25">
      <c r="M141" s="22"/>
    </row>
    <row r="142" spans="13:13" x14ac:dyDescent="0.25">
      <c r="M142" s="22"/>
    </row>
    <row r="143" spans="13:13" x14ac:dyDescent="0.25">
      <c r="M143" s="22"/>
    </row>
    <row r="144" spans="13:13" x14ac:dyDescent="0.25">
      <c r="M144" s="22"/>
    </row>
    <row r="145" spans="13:13" x14ac:dyDescent="0.25">
      <c r="M145" s="22"/>
    </row>
    <row r="146" spans="13:13" x14ac:dyDescent="0.25">
      <c r="M146" s="22"/>
    </row>
    <row r="147" spans="13:13" x14ac:dyDescent="0.25">
      <c r="M147" s="22"/>
    </row>
    <row r="148" spans="13:13" x14ac:dyDescent="0.25">
      <c r="M148" s="22"/>
    </row>
    <row r="149" spans="13:13" x14ac:dyDescent="0.25">
      <c r="M149" s="22"/>
    </row>
    <row r="150" spans="13:13" x14ac:dyDescent="0.25">
      <c r="M150" s="22"/>
    </row>
    <row r="151" spans="13:13" x14ac:dyDescent="0.25">
      <c r="M151" s="22"/>
    </row>
    <row r="152" spans="13:13" x14ac:dyDescent="0.25">
      <c r="M152" s="22"/>
    </row>
    <row r="153" spans="13:13" x14ac:dyDescent="0.25">
      <c r="M153" s="22"/>
    </row>
    <row r="154" spans="13:13" x14ac:dyDescent="0.25">
      <c r="M154" s="22"/>
    </row>
    <row r="155" spans="13:13" x14ac:dyDescent="0.25">
      <c r="M155" s="22"/>
    </row>
    <row r="156" spans="13:13" x14ac:dyDescent="0.25">
      <c r="M156" s="22"/>
    </row>
    <row r="157" spans="13:13" x14ac:dyDescent="0.25">
      <c r="M157" s="22"/>
    </row>
    <row r="158" spans="13:13" x14ac:dyDescent="0.25">
      <c r="M158" s="22"/>
    </row>
    <row r="159" spans="13:13" x14ac:dyDescent="0.25">
      <c r="M159" s="22"/>
    </row>
    <row r="160" spans="13:13" x14ac:dyDescent="0.25">
      <c r="M160" s="22"/>
    </row>
    <row r="161" spans="13:13" x14ac:dyDescent="0.25">
      <c r="M161" s="22"/>
    </row>
    <row r="162" spans="13:13" x14ac:dyDescent="0.25">
      <c r="M162" s="22"/>
    </row>
    <row r="163" spans="13:13" x14ac:dyDescent="0.25">
      <c r="M163" s="22"/>
    </row>
    <row r="164" spans="13:13" x14ac:dyDescent="0.25">
      <c r="M164" s="22"/>
    </row>
    <row r="165" spans="13:13" x14ac:dyDescent="0.25">
      <c r="M165" s="22"/>
    </row>
    <row r="166" spans="13:13" x14ac:dyDescent="0.25">
      <c r="M166" s="22"/>
    </row>
    <row r="167" spans="13:13" x14ac:dyDescent="0.25">
      <c r="M167" s="22"/>
    </row>
    <row r="168" spans="13:13" x14ac:dyDescent="0.25">
      <c r="M168" s="22"/>
    </row>
    <row r="169" spans="13:13" x14ac:dyDescent="0.25">
      <c r="M169" s="22"/>
    </row>
    <row r="170" spans="13:13" x14ac:dyDescent="0.25">
      <c r="M170" s="22"/>
    </row>
    <row r="171" spans="13:13" x14ac:dyDescent="0.25">
      <c r="M171" s="22"/>
    </row>
    <row r="172" spans="13:13" x14ac:dyDescent="0.25">
      <c r="M172" s="22"/>
    </row>
    <row r="173" spans="13:13" x14ac:dyDescent="0.25">
      <c r="M173" s="22"/>
    </row>
    <row r="174" spans="13:13" x14ac:dyDescent="0.25">
      <c r="M174" s="22"/>
    </row>
    <row r="175" spans="13:13" x14ac:dyDescent="0.25">
      <c r="M175" s="22"/>
    </row>
    <row r="176" spans="13:13" x14ac:dyDescent="0.25">
      <c r="M176" s="22"/>
    </row>
    <row r="177" spans="13:13" x14ac:dyDescent="0.25">
      <c r="M177" s="22"/>
    </row>
    <row r="178" spans="13:13" x14ac:dyDescent="0.25">
      <c r="M178" s="22"/>
    </row>
    <row r="179" spans="13:13" x14ac:dyDescent="0.25">
      <c r="M179" s="22"/>
    </row>
    <row r="180" spans="13:13" x14ac:dyDescent="0.25">
      <c r="M180" s="22"/>
    </row>
    <row r="181" spans="13:13" x14ac:dyDescent="0.25">
      <c r="M181" s="22"/>
    </row>
    <row r="182" spans="13:13" x14ac:dyDescent="0.25">
      <c r="M182" s="22"/>
    </row>
    <row r="183" spans="13:13" x14ac:dyDescent="0.25">
      <c r="M183" s="22"/>
    </row>
    <row r="184" spans="13:13" x14ac:dyDescent="0.25">
      <c r="M184" s="22"/>
    </row>
    <row r="185" spans="13:13" x14ac:dyDescent="0.25">
      <c r="M185" s="22"/>
    </row>
    <row r="186" spans="13:13" x14ac:dyDescent="0.25">
      <c r="M186" s="22"/>
    </row>
    <row r="187" spans="13:13" x14ac:dyDescent="0.25">
      <c r="M187" s="22"/>
    </row>
    <row r="188" spans="13:13" x14ac:dyDescent="0.25">
      <c r="M188" s="22"/>
    </row>
    <row r="189" spans="13:13" x14ac:dyDescent="0.25">
      <c r="M189" s="22"/>
    </row>
    <row r="190" spans="13:13" x14ac:dyDescent="0.25">
      <c r="M190" s="22"/>
    </row>
    <row r="191" spans="13:13" x14ac:dyDescent="0.25">
      <c r="M191" s="22"/>
    </row>
    <row r="192" spans="13:13" x14ac:dyDescent="0.25">
      <c r="M192" s="22"/>
    </row>
    <row r="193" spans="13:13" x14ac:dyDescent="0.25">
      <c r="M193" s="22"/>
    </row>
    <row r="194" spans="13:13" x14ac:dyDescent="0.25">
      <c r="M194" s="22"/>
    </row>
    <row r="195" spans="13:13" x14ac:dyDescent="0.25">
      <c r="M195" s="22"/>
    </row>
    <row r="196" spans="13:13" x14ac:dyDescent="0.25">
      <c r="M196" s="22"/>
    </row>
    <row r="197" spans="13:13" x14ac:dyDescent="0.25">
      <c r="M197" s="22"/>
    </row>
    <row r="198" spans="13:13" x14ac:dyDescent="0.25">
      <c r="M198" s="22"/>
    </row>
    <row r="199" spans="13:13" x14ac:dyDescent="0.25">
      <c r="M199" s="22"/>
    </row>
    <row r="200" spans="13:13" x14ac:dyDescent="0.25">
      <c r="M200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200"/>
  <sheetViews>
    <sheetView workbookViewId="0">
      <selection activeCell="R1" sqref="R1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19" bestFit="1" customWidth="1"/>
    <col min="18" max="18" width="29.85546875" bestFit="1" customWidth="1"/>
    <col min="19" max="19" width="27.140625" bestFit="1" customWidth="1"/>
    <col min="20" max="20" width="18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135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135</v>
      </c>
      <c r="N1" t="s">
        <v>136</v>
      </c>
      <c r="P1" t="s">
        <v>137</v>
      </c>
      <c r="Q1" t="s">
        <v>390</v>
      </c>
      <c r="R1" t="s">
        <v>389</v>
      </c>
      <c r="S1" t="s">
        <v>387</v>
      </c>
      <c r="T1" t="s">
        <v>138</v>
      </c>
    </row>
    <row r="2" spans="1:20" x14ac:dyDescent="0.25">
      <c r="A2" s="43" t="s">
        <v>272</v>
      </c>
      <c r="B2" s="26"/>
      <c r="C2" s="53">
        <v>0.23472222222222219</v>
      </c>
      <c r="D2" s="39">
        <v>0.33680555555555558</v>
      </c>
      <c r="E2" s="27">
        <v>84353875</v>
      </c>
      <c r="F2" s="27"/>
      <c r="G2" s="27">
        <v>3140777</v>
      </c>
      <c r="H2" s="28">
        <v>32240</v>
      </c>
      <c r="I2" s="29">
        <v>78620</v>
      </c>
      <c r="J2" s="28" t="s">
        <v>207</v>
      </c>
      <c r="K2" s="29">
        <v>11401639</v>
      </c>
      <c r="L2" s="30"/>
      <c r="M2" s="22">
        <f>D2-C2</f>
        <v>0.10208333333333339</v>
      </c>
      <c r="N2">
        <f>HOUR(C2)</f>
        <v>5</v>
      </c>
      <c r="P2">
        <v>0</v>
      </c>
      <c r="Q2">
        <f>COUNTIF(N:N, "0")</f>
        <v>0</v>
      </c>
      <c r="R2">
        <f>AVERAGE($Q$2:$Q$25)</f>
        <v>2.7083333333333335</v>
      </c>
      <c r="S2" s="24">
        <v>0</v>
      </c>
      <c r="T2" s="23">
        <f>AVERAGEIF($S$2:$S$25, "&lt;&gt; 0:00")</f>
        <v>0.10066516479276898</v>
      </c>
    </row>
    <row r="3" spans="1:20" x14ac:dyDescent="0.25">
      <c r="A3" s="44"/>
      <c r="B3" s="10"/>
      <c r="C3" s="54">
        <v>0.26041666666666669</v>
      </c>
      <c r="D3" s="39">
        <v>0.28750000000000003</v>
      </c>
      <c r="E3" s="11">
        <v>84348162</v>
      </c>
      <c r="F3" s="27"/>
      <c r="G3" s="11" t="s">
        <v>273</v>
      </c>
      <c r="H3" s="12">
        <v>32980</v>
      </c>
      <c r="I3" s="13">
        <v>78880</v>
      </c>
      <c r="J3" s="12" t="s">
        <v>274</v>
      </c>
      <c r="K3" s="13">
        <v>11401829</v>
      </c>
      <c r="L3" s="31"/>
      <c r="M3" s="22">
        <f t="shared" ref="M3:M66" si="0">D3-C3</f>
        <v>2.7083333333333348E-2</v>
      </c>
      <c r="N3">
        <f t="shared" ref="N3:N66" si="1">HOUR(C3)</f>
        <v>6</v>
      </c>
      <c r="P3">
        <v>1</v>
      </c>
      <c r="Q3">
        <f>COUNTIF(N:N, "1")</f>
        <v>0</v>
      </c>
      <c r="R3">
        <f t="shared" ref="R3:R25" si="2">AVERAGE($Q$2:$Q$25)</f>
        <v>2.7083333333333335</v>
      </c>
      <c r="S3" s="24">
        <v>0</v>
      </c>
      <c r="T3" s="23">
        <f t="shared" ref="T3:T25" si="3">AVERAGEIF($S$2:$S$25, "&lt;&gt; 0:00")</f>
        <v>0.10066516479276898</v>
      </c>
    </row>
    <row r="4" spans="1:20" x14ac:dyDescent="0.25">
      <c r="A4" s="44"/>
      <c r="B4" s="10"/>
      <c r="C4" s="54">
        <v>0.27013888888888887</v>
      </c>
      <c r="D4" s="18">
        <v>0.33402777777777781</v>
      </c>
      <c r="E4" s="11">
        <v>84356626</v>
      </c>
      <c r="F4" s="27"/>
      <c r="G4" s="11">
        <v>25583487</v>
      </c>
      <c r="H4" s="12">
        <v>31820</v>
      </c>
      <c r="I4" s="13">
        <v>81880</v>
      </c>
      <c r="J4" s="12" t="s">
        <v>25</v>
      </c>
      <c r="K4" s="13">
        <v>11401895</v>
      </c>
      <c r="L4" s="31"/>
      <c r="M4" s="22">
        <f t="shared" si="0"/>
        <v>6.3888888888888939E-2</v>
      </c>
      <c r="N4">
        <f t="shared" si="1"/>
        <v>6</v>
      </c>
      <c r="P4">
        <v>2</v>
      </c>
      <c r="Q4">
        <f>COUNTIF(N:N, "2")</f>
        <v>0</v>
      </c>
      <c r="R4">
        <f t="shared" si="2"/>
        <v>2.7083333333333335</v>
      </c>
      <c r="S4" s="24">
        <v>0</v>
      </c>
      <c r="T4" s="23">
        <f t="shared" si="3"/>
        <v>0.10066516479276898</v>
      </c>
    </row>
    <row r="5" spans="1:20" x14ac:dyDescent="0.25">
      <c r="A5" s="45"/>
      <c r="B5" s="10"/>
      <c r="C5" s="54">
        <v>0.27499999999999997</v>
      </c>
      <c r="D5" s="18">
        <v>0.31805555555555554</v>
      </c>
      <c r="E5" s="11">
        <v>84345420</v>
      </c>
      <c r="F5" s="27"/>
      <c r="G5" s="11" t="s">
        <v>13</v>
      </c>
      <c r="H5" s="12">
        <v>33720</v>
      </c>
      <c r="I5" s="13">
        <v>77560</v>
      </c>
      <c r="J5" s="12" t="s">
        <v>14</v>
      </c>
      <c r="K5" s="13">
        <v>11401960</v>
      </c>
      <c r="L5" s="31"/>
      <c r="M5" s="22">
        <f t="shared" si="0"/>
        <v>4.3055555555555569E-2</v>
      </c>
      <c r="N5">
        <f t="shared" si="1"/>
        <v>6</v>
      </c>
      <c r="P5">
        <v>3</v>
      </c>
      <c r="Q5">
        <f>COUNTIF(N:N, "3")</f>
        <v>0</v>
      </c>
      <c r="R5">
        <f t="shared" si="2"/>
        <v>2.7083333333333335</v>
      </c>
      <c r="S5" s="24">
        <v>0</v>
      </c>
      <c r="T5" s="23">
        <f t="shared" si="3"/>
        <v>0.10066516479276898</v>
      </c>
    </row>
    <row r="6" spans="1:20" x14ac:dyDescent="0.25">
      <c r="A6" s="44"/>
      <c r="B6" s="10"/>
      <c r="C6" s="54">
        <v>0.28958333333333336</v>
      </c>
      <c r="D6" s="18">
        <v>0.33124999999999999</v>
      </c>
      <c r="E6" s="11">
        <v>84348161</v>
      </c>
      <c r="F6" s="27"/>
      <c r="G6" s="11" t="s">
        <v>275</v>
      </c>
      <c r="H6" s="12">
        <v>34080</v>
      </c>
      <c r="I6" s="13">
        <v>76520</v>
      </c>
      <c r="J6" s="12" t="s">
        <v>276</v>
      </c>
      <c r="K6" s="13">
        <v>11402057</v>
      </c>
      <c r="L6" s="31"/>
      <c r="M6" s="22">
        <f t="shared" si="0"/>
        <v>4.166666666666663E-2</v>
      </c>
      <c r="N6">
        <f t="shared" si="1"/>
        <v>6</v>
      </c>
      <c r="P6">
        <v>4</v>
      </c>
      <c r="Q6">
        <f>COUNTIF(N:N, "4")</f>
        <v>0</v>
      </c>
      <c r="R6">
        <f t="shared" si="2"/>
        <v>2.7083333333333335</v>
      </c>
      <c r="S6" s="24">
        <v>0</v>
      </c>
      <c r="T6" s="23">
        <f t="shared" si="3"/>
        <v>0.10066516479276898</v>
      </c>
    </row>
    <row r="7" spans="1:20" x14ac:dyDescent="0.25">
      <c r="A7" s="45"/>
      <c r="B7" s="10"/>
      <c r="C7" s="54">
        <v>0.29652777777777778</v>
      </c>
      <c r="D7" s="18">
        <v>0.32777777777777778</v>
      </c>
      <c r="E7" s="11" t="s">
        <v>35</v>
      </c>
      <c r="F7" s="27"/>
      <c r="G7" s="15" t="s">
        <v>277</v>
      </c>
      <c r="H7" s="12">
        <v>73380</v>
      </c>
      <c r="I7" s="13">
        <v>33920</v>
      </c>
      <c r="J7" s="12" t="s">
        <v>75</v>
      </c>
      <c r="K7" s="13">
        <v>11402103</v>
      </c>
      <c r="L7" s="31"/>
      <c r="M7" s="22">
        <f t="shared" si="0"/>
        <v>3.125E-2</v>
      </c>
      <c r="N7">
        <f t="shared" si="1"/>
        <v>7</v>
      </c>
      <c r="P7">
        <v>5</v>
      </c>
      <c r="Q7">
        <f>COUNTIF(N:N, "5")</f>
        <v>1</v>
      </c>
      <c r="R7">
        <f t="shared" si="2"/>
        <v>2.7083333333333335</v>
      </c>
      <c r="S7" s="24">
        <f t="shared" ref="S7:S22" si="4">AVERAGEIF(N:N,P7,M:M)</f>
        <v>0.10208333333333339</v>
      </c>
      <c r="T7" s="23">
        <f t="shared" si="3"/>
        <v>0.10066516479276898</v>
      </c>
    </row>
    <row r="8" spans="1:20" x14ac:dyDescent="0.25">
      <c r="A8" s="45"/>
      <c r="B8" s="10"/>
      <c r="C8" s="54">
        <v>0.32083333333333336</v>
      </c>
      <c r="D8" s="18">
        <v>0.49305555555555558</v>
      </c>
      <c r="E8" s="11">
        <v>84356627</v>
      </c>
      <c r="F8" s="27"/>
      <c r="G8" s="11">
        <v>2553502</v>
      </c>
      <c r="H8" s="12">
        <v>33680</v>
      </c>
      <c r="I8" s="13">
        <v>78440</v>
      </c>
      <c r="J8" s="12" t="s">
        <v>25</v>
      </c>
      <c r="K8" s="13">
        <v>11402310</v>
      </c>
      <c r="L8" s="31"/>
      <c r="M8" s="22">
        <f t="shared" si="0"/>
        <v>0.17222222222222222</v>
      </c>
      <c r="N8">
        <f t="shared" si="1"/>
        <v>7</v>
      </c>
      <c r="P8">
        <v>6</v>
      </c>
      <c r="Q8">
        <f>COUNTIF(N:N, "6")</f>
        <v>4</v>
      </c>
      <c r="R8">
        <f t="shared" si="2"/>
        <v>2.7083333333333335</v>
      </c>
      <c r="S8" s="24">
        <f t="shared" si="4"/>
        <v>4.3923611111111122E-2</v>
      </c>
      <c r="T8" s="23">
        <f t="shared" si="3"/>
        <v>0.10066516479276898</v>
      </c>
    </row>
    <row r="9" spans="1:20" x14ac:dyDescent="0.25">
      <c r="A9" s="45"/>
      <c r="B9" s="10"/>
      <c r="C9" s="54">
        <v>0.3298611111111111</v>
      </c>
      <c r="D9" s="18">
        <v>0.36388888888888887</v>
      </c>
      <c r="E9" s="11" t="s">
        <v>35</v>
      </c>
      <c r="F9" s="27"/>
      <c r="G9" s="15" t="s">
        <v>278</v>
      </c>
      <c r="H9" s="12">
        <v>85280</v>
      </c>
      <c r="I9" s="13">
        <v>33740</v>
      </c>
      <c r="J9" s="12" t="s">
        <v>75</v>
      </c>
      <c r="K9" s="13">
        <v>11402367</v>
      </c>
      <c r="L9" s="31"/>
      <c r="M9" s="22">
        <f t="shared" si="0"/>
        <v>3.4027777777777768E-2</v>
      </c>
      <c r="N9">
        <f t="shared" si="1"/>
        <v>7</v>
      </c>
      <c r="P9">
        <v>7</v>
      </c>
      <c r="Q9">
        <f>COUNTIF(N:N, "7")</f>
        <v>3</v>
      </c>
      <c r="R9">
        <f t="shared" si="2"/>
        <v>2.7083333333333335</v>
      </c>
      <c r="S9" s="24">
        <f t="shared" si="4"/>
        <v>7.9166666666666663E-2</v>
      </c>
      <c r="T9" s="23">
        <f t="shared" si="3"/>
        <v>0.10066516479276898</v>
      </c>
    </row>
    <row r="10" spans="1:20" x14ac:dyDescent="0.25">
      <c r="A10" s="45"/>
      <c r="B10" s="10"/>
      <c r="C10" s="54">
        <v>0.3527777777777778</v>
      </c>
      <c r="D10" s="18">
        <v>0.38541666666666669</v>
      </c>
      <c r="E10" s="11">
        <v>84351172</v>
      </c>
      <c r="F10" s="27"/>
      <c r="G10" s="11" t="s">
        <v>279</v>
      </c>
      <c r="H10" s="12">
        <v>32720</v>
      </c>
      <c r="I10" s="13">
        <v>77900</v>
      </c>
      <c r="J10" s="12" t="s">
        <v>64</v>
      </c>
      <c r="K10" s="13">
        <v>11402538</v>
      </c>
      <c r="L10" s="31"/>
      <c r="M10" s="22">
        <f t="shared" si="0"/>
        <v>3.2638888888888884E-2</v>
      </c>
      <c r="N10">
        <f t="shared" si="1"/>
        <v>8</v>
      </c>
      <c r="P10">
        <v>8</v>
      </c>
      <c r="Q10">
        <f>COUNTIF(N:N, "8")</f>
        <v>1</v>
      </c>
      <c r="R10">
        <f t="shared" si="2"/>
        <v>2.7083333333333335</v>
      </c>
      <c r="S10" s="24">
        <f t="shared" si="4"/>
        <v>3.2638888888888884E-2</v>
      </c>
      <c r="T10" s="23">
        <f t="shared" si="3"/>
        <v>0.10066516479276898</v>
      </c>
    </row>
    <row r="11" spans="1:20" x14ac:dyDescent="0.25">
      <c r="A11" s="45"/>
      <c r="B11" s="10"/>
      <c r="C11" s="54">
        <v>0.38958333333333334</v>
      </c>
      <c r="D11" s="18">
        <v>0.54097222222222219</v>
      </c>
      <c r="E11" s="11">
        <v>84355633</v>
      </c>
      <c r="F11" s="27"/>
      <c r="G11" s="11" t="s">
        <v>60</v>
      </c>
      <c r="H11" s="12">
        <v>28820</v>
      </c>
      <c r="I11" s="13">
        <v>76620</v>
      </c>
      <c r="J11" s="12" t="s">
        <v>29</v>
      </c>
      <c r="K11" s="13">
        <v>11402777</v>
      </c>
      <c r="L11" s="31"/>
      <c r="M11" s="22">
        <f t="shared" si="0"/>
        <v>0.15138888888888885</v>
      </c>
      <c r="N11">
        <f t="shared" si="1"/>
        <v>9</v>
      </c>
      <c r="P11">
        <v>9</v>
      </c>
      <c r="Q11">
        <f>COUNTIF(N:N, "9")</f>
        <v>5</v>
      </c>
      <c r="R11">
        <f t="shared" si="2"/>
        <v>2.7083333333333335</v>
      </c>
      <c r="S11" s="24">
        <f t="shared" si="4"/>
        <v>5.694444444444445E-2</v>
      </c>
      <c r="T11" s="23">
        <f t="shared" si="3"/>
        <v>0.10066516479276898</v>
      </c>
    </row>
    <row r="12" spans="1:20" x14ac:dyDescent="0.25">
      <c r="A12" s="45"/>
      <c r="B12" s="10"/>
      <c r="C12" s="54">
        <v>0.38125000000000003</v>
      </c>
      <c r="D12" s="18">
        <v>0.40763888888888888</v>
      </c>
      <c r="E12" s="11">
        <v>84357059</v>
      </c>
      <c r="F12" s="27"/>
      <c r="G12" s="11" t="s">
        <v>280</v>
      </c>
      <c r="H12" s="12">
        <v>31660</v>
      </c>
      <c r="I12" s="13">
        <v>77140</v>
      </c>
      <c r="J12" s="12" t="s">
        <v>134</v>
      </c>
      <c r="K12" s="13">
        <v>11402716</v>
      </c>
      <c r="L12" s="31"/>
      <c r="M12" s="22">
        <f t="shared" si="0"/>
        <v>2.6388888888888851E-2</v>
      </c>
      <c r="N12">
        <f t="shared" si="1"/>
        <v>9</v>
      </c>
      <c r="P12">
        <v>10</v>
      </c>
      <c r="Q12">
        <f>COUNTIF(N:N, "10")</f>
        <v>7</v>
      </c>
      <c r="R12">
        <f t="shared" si="2"/>
        <v>2.7083333333333335</v>
      </c>
      <c r="S12" s="24">
        <f t="shared" si="4"/>
        <v>7.8869047619047603E-2</v>
      </c>
      <c r="T12" s="23">
        <f t="shared" si="3"/>
        <v>0.10066516479276898</v>
      </c>
    </row>
    <row r="13" spans="1:20" x14ac:dyDescent="0.25">
      <c r="A13" s="45"/>
      <c r="B13" s="10"/>
      <c r="C13" s="54">
        <v>0.3972222222222222</v>
      </c>
      <c r="D13" s="18">
        <v>0.44375000000000003</v>
      </c>
      <c r="E13" s="11">
        <v>84351184</v>
      </c>
      <c r="F13" s="27"/>
      <c r="G13" s="11" t="s">
        <v>76</v>
      </c>
      <c r="H13" s="12">
        <v>28140</v>
      </c>
      <c r="I13" s="13">
        <v>74580</v>
      </c>
      <c r="J13" s="12" t="s">
        <v>29</v>
      </c>
      <c r="K13" s="13">
        <v>11402815</v>
      </c>
      <c r="L13" s="31"/>
      <c r="M13" s="22">
        <f t="shared" si="0"/>
        <v>4.6527777777777835E-2</v>
      </c>
      <c r="N13">
        <f t="shared" si="1"/>
        <v>9</v>
      </c>
      <c r="P13">
        <v>11</v>
      </c>
      <c r="Q13">
        <f>COUNTIF(N:N, "11")</f>
        <v>3</v>
      </c>
      <c r="R13">
        <f t="shared" si="2"/>
        <v>2.7083333333333335</v>
      </c>
      <c r="S13" s="24">
        <f t="shared" si="4"/>
        <v>4.1435185185185165E-2</v>
      </c>
      <c r="T13" s="23">
        <f t="shared" si="3"/>
        <v>0.10066516479276898</v>
      </c>
    </row>
    <row r="14" spans="1:20" x14ac:dyDescent="0.25">
      <c r="A14" s="45"/>
      <c r="B14" s="10"/>
      <c r="C14" s="54">
        <v>0.40416666666666662</v>
      </c>
      <c r="D14" s="18">
        <v>0.43333333333333335</v>
      </c>
      <c r="E14" s="11">
        <v>84348159</v>
      </c>
      <c r="F14" s="27"/>
      <c r="G14" s="11" t="s">
        <v>281</v>
      </c>
      <c r="H14" s="12">
        <v>31480</v>
      </c>
      <c r="I14" s="13">
        <v>77040</v>
      </c>
      <c r="J14" s="12" t="s">
        <v>282</v>
      </c>
      <c r="K14" s="13">
        <v>11402899</v>
      </c>
      <c r="L14" s="31"/>
      <c r="M14" s="22">
        <f t="shared" si="0"/>
        <v>2.916666666666673E-2</v>
      </c>
      <c r="N14">
        <f t="shared" si="1"/>
        <v>9</v>
      </c>
      <c r="P14">
        <v>12</v>
      </c>
      <c r="Q14">
        <f>COUNTIF(N:N, "12")</f>
        <v>7</v>
      </c>
      <c r="R14">
        <f t="shared" si="2"/>
        <v>2.7083333333333335</v>
      </c>
      <c r="S14" s="24">
        <f t="shared" si="4"/>
        <v>0.12529761904761905</v>
      </c>
      <c r="T14" s="23">
        <f t="shared" si="3"/>
        <v>0.10066516479276898</v>
      </c>
    </row>
    <row r="15" spans="1:20" x14ac:dyDescent="0.25">
      <c r="A15" s="45"/>
      <c r="B15" s="10"/>
      <c r="C15" s="54">
        <v>0.41111111111111115</v>
      </c>
      <c r="D15" s="18">
        <v>0.44236111111111115</v>
      </c>
      <c r="E15" s="11">
        <v>84353879</v>
      </c>
      <c r="F15" s="27"/>
      <c r="G15" s="11" t="s">
        <v>283</v>
      </c>
      <c r="H15" s="12">
        <v>32700</v>
      </c>
      <c r="I15" s="13">
        <v>78500</v>
      </c>
      <c r="J15" s="12" t="s">
        <v>284</v>
      </c>
      <c r="K15" s="13">
        <v>11402936</v>
      </c>
      <c r="L15" s="31"/>
      <c r="M15" s="22">
        <f t="shared" si="0"/>
        <v>3.125E-2</v>
      </c>
      <c r="N15">
        <f t="shared" si="1"/>
        <v>9</v>
      </c>
      <c r="P15">
        <v>13</v>
      </c>
      <c r="Q15">
        <f>COUNTIF(N:N, "13")</f>
        <v>8</v>
      </c>
      <c r="R15">
        <f t="shared" si="2"/>
        <v>2.7083333333333335</v>
      </c>
      <c r="S15" s="24">
        <f t="shared" si="4"/>
        <v>0.21579861111111107</v>
      </c>
      <c r="T15" s="23">
        <f t="shared" si="3"/>
        <v>0.10066516479276898</v>
      </c>
    </row>
    <row r="16" spans="1:20" x14ac:dyDescent="0.25">
      <c r="A16" s="45"/>
      <c r="B16" s="10"/>
      <c r="C16" s="54">
        <v>0.41666666666666669</v>
      </c>
      <c r="D16" s="18">
        <v>0.60277777777777775</v>
      </c>
      <c r="E16" s="11">
        <v>84356632</v>
      </c>
      <c r="F16" s="27"/>
      <c r="G16" s="11" t="s">
        <v>42</v>
      </c>
      <c r="H16" s="12">
        <v>27900</v>
      </c>
      <c r="I16" s="13">
        <v>77700</v>
      </c>
      <c r="J16" s="12" t="s">
        <v>29</v>
      </c>
      <c r="K16" s="13">
        <v>11402971</v>
      </c>
      <c r="L16" s="31"/>
      <c r="M16" s="22">
        <f t="shared" si="0"/>
        <v>0.18611111111111106</v>
      </c>
      <c r="N16">
        <f t="shared" si="1"/>
        <v>10</v>
      </c>
      <c r="P16">
        <v>14</v>
      </c>
      <c r="Q16">
        <f>COUNTIF(N:N, "14")</f>
        <v>6</v>
      </c>
      <c r="R16">
        <f t="shared" si="2"/>
        <v>2.7083333333333335</v>
      </c>
      <c r="S16" s="24">
        <v>0.2590277777777778</v>
      </c>
      <c r="T16" s="23">
        <f t="shared" si="3"/>
        <v>0.10066516479276898</v>
      </c>
    </row>
    <row r="17" spans="1:20" x14ac:dyDescent="0.25">
      <c r="A17" s="45"/>
      <c r="B17" s="10"/>
      <c r="C17" s="54">
        <v>0.42499999999999999</v>
      </c>
      <c r="D17" s="18">
        <v>0.46597222222222223</v>
      </c>
      <c r="E17" s="11">
        <v>84351260</v>
      </c>
      <c r="F17" s="27"/>
      <c r="G17" s="11" t="s">
        <v>13</v>
      </c>
      <c r="H17" s="12">
        <v>33580</v>
      </c>
      <c r="I17" s="13">
        <v>78440</v>
      </c>
      <c r="J17" s="12" t="s">
        <v>14</v>
      </c>
      <c r="K17" s="13">
        <v>11403003</v>
      </c>
      <c r="L17" s="31"/>
      <c r="M17" s="22">
        <f t="shared" si="0"/>
        <v>4.0972222222222243E-2</v>
      </c>
      <c r="N17">
        <f t="shared" si="1"/>
        <v>10</v>
      </c>
      <c r="P17">
        <v>15</v>
      </c>
      <c r="Q17">
        <f>COUNTIF(N:N, "15")</f>
        <v>3</v>
      </c>
      <c r="R17">
        <f t="shared" si="2"/>
        <v>2.7083333333333335</v>
      </c>
      <c r="S17" s="24">
        <f t="shared" si="4"/>
        <v>0.27754629629629629</v>
      </c>
      <c r="T17" s="23">
        <f t="shared" si="3"/>
        <v>0.10066516479276898</v>
      </c>
    </row>
    <row r="18" spans="1:20" x14ac:dyDescent="0.25">
      <c r="A18" s="45"/>
      <c r="B18" s="10"/>
      <c r="C18" s="54">
        <v>0.43611111111111112</v>
      </c>
      <c r="D18" s="18">
        <v>0.47916666666666669</v>
      </c>
      <c r="E18" s="11">
        <v>84353878</v>
      </c>
      <c r="F18" s="27"/>
      <c r="G18" s="11">
        <v>2697310</v>
      </c>
      <c r="H18" s="12">
        <v>33200</v>
      </c>
      <c r="I18" s="13">
        <v>75960</v>
      </c>
      <c r="J18" s="12" t="s">
        <v>285</v>
      </c>
      <c r="K18" s="13">
        <v>11403062</v>
      </c>
      <c r="L18" s="31"/>
      <c r="M18" s="22">
        <f t="shared" si="0"/>
        <v>4.3055555555555569E-2</v>
      </c>
      <c r="N18">
        <f t="shared" si="1"/>
        <v>10</v>
      </c>
      <c r="P18">
        <v>16</v>
      </c>
      <c r="Q18">
        <f>COUNTIF(N:N, "16")</f>
        <v>7</v>
      </c>
      <c r="R18">
        <f t="shared" si="2"/>
        <v>2.7083333333333335</v>
      </c>
      <c r="S18" s="24">
        <f t="shared" si="4"/>
        <v>0.54275793650793647</v>
      </c>
      <c r="T18" s="23">
        <f t="shared" si="3"/>
        <v>0.10066516479276898</v>
      </c>
    </row>
    <row r="19" spans="1:20" x14ac:dyDescent="0.25">
      <c r="A19" s="45"/>
      <c r="B19" s="10"/>
      <c r="C19" s="54">
        <v>0.4381944444444445</v>
      </c>
      <c r="D19" s="18">
        <v>0.59236111111111112</v>
      </c>
      <c r="E19" s="11">
        <v>84356622</v>
      </c>
      <c r="F19" s="27"/>
      <c r="G19" s="11" t="s">
        <v>86</v>
      </c>
      <c r="H19" s="12">
        <v>30500</v>
      </c>
      <c r="I19" s="13">
        <v>74280</v>
      </c>
      <c r="J19" s="12" t="s">
        <v>29</v>
      </c>
      <c r="K19" s="13">
        <v>11403077</v>
      </c>
      <c r="L19" s="31"/>
      <c r="M19" s="22">
        <f t="shared" si="0"/>
        <v>0.15416666666666662</v>
      </c>
      <c r="N19">
        <f t="shared" si="1"/>
        <v>10</v>
      </c>
      <c r="P19">
        <v>17</v>
      </c>
      <c r="Q19">
        <f>COUNTIF(N:N, "17")</f>
        <v>4</v>
      </c>
      <c r="R19">
        <f t="shared" si="2"/>
        <v>2.7083333333333335</v>
      </c>
      <c r="S19" s="24">
        <f t="shared" si="4"/>
        <v>0.22760416666666664</v>
      </c>
      <c r="T19" s="23">
        <f t="shared" si="3"/>
        <v>0.10066516479276898</v>
      </c>
    </row>
    <row r="20" spans="1:20" x14ac:dyDescent="0.25">
      <c r="A20" s="45"/>
      <c r="B20" s="10"/>
      <c r="C20" s="54">
        <v>0.44861111111111113</v>
      </c>
      <c r="D20" s="18">
        <v>0.48055555555555557</v>
      </c>
      <c r="E20" s="11">
        <v>84357061</v>
      </c>
      <c r="F20" s="27"/>
      <c r="G20" s="11" t="s">
        <v>286</v>
      </c>
      <c r="H20" s="12">
        <v>33960</v>
      </c>
      <c r="I20" s="13">
        <v>78820</v>
      </c>
      <c r="J20" s="12" t="s">
        <v>287</v>
      </c>
      <c r="K20" s="13">
        <v>11403102</v>
      </c>
      <c r="L20" s="31"/>
      <c r="M20" s="22">
        <f t="shared" si="0"/>
        <v>3.1944444444444442E-2</v>
      </c>
      <c r="N20">
        <f t="shared" si="1"/>
        <v>10</v>
      </c>
      <c r="P20">
        <v>18</v>
      </c>
      <c r="Q20">
        <f>COUNTIF(N:N, "18")</f>
        <v>3</v>
      </c>
      <c r="R20">
        <f t="shared" si="2"/>
        <v>2.7083333333333335</v>
      </c>
      <c r="S20" s="24">
        <f t="shared" si="4"/>
        <v>5.8564814814814826E-2</v>
      </c>
      <c r="T20" s="23">
        <f t="shared" si="3"/>
        <v>0.10066516479276898</v>
      </c>
    </row>
    <row r="21" spans="1:20" x14ac:dyDescent="0.25">
      <c r="A21" s="45"/>
      <c r="B21" s="10"/>
      <c r="C21" s="54">
        <v>0.45069444444444445</v>
      </c>
      <c r="D21" s="18">
        <v>0.4777777777777778</v>
      </c>
      <c r="E21" s="11">
        <v>84348155</v>
      </c>
      <c r="F21" s="27"/>
      <c r="G21" s="11">
        <v>3216630</v>
      </c>
      <c r="H21" s="12">
        <v>32300</v>
      </c>
      <c r="I21" s="13">
        <v>77160</v>
      </c>
      <c r="J21" s="12" t="s">
        <v>31</v>
      </c>
      <c r="K21" s="13">
        <v>11403132</v>
      </c>
      <c r="L21" s="31"/>
      <c r="M21" s="22">
        <f t="shared" si="0"/>
        <v>2.7083333333333348E-2</v>
      </c>
      <c r="N21">
        <f t="shared" si="1"/>
        <v>10</v>
      </c>
      <c r="P21">
        <v>19</v>
      </c>
      <c r="Q21">
        <f>COUNTIF(N:N, "19")</f>
        <v>0</v>
      </c>
      <c r="R21">
        <f t="shared" si="2"/>
        <v>2.7083333333333335</v>
      </c>
      <c r="S21" s="24">
        <v>0</v>
      </c>
      <c r="T21" s="23">
        <f t="shared" si="3"/>
        <v>0.10066516479276898</v>
      </c>
    </row>
    <row r="22" spans="1:20" x14ac:dyDescent="0.25">
      <c r="A22" s="45"/>
      <c r="B22" s="10"/>
      <c r="C22" s="54">
        <v>0.4548611111111111</v>
      </c>
      <c r="D22" s="18">
        <v>0.52361111111111114</v>
      </c>
      <c r="E22" s="11">
        <v>84353987</v>
      </c>
      <c r="F22" s="27"/>
      <c r="G22" s="11" t="s">
        <v>288</v>
      </c>
      <c r="H22" s="12">
        <v>33640</v>
      </c>
      <c r="I22" s="13">
        <v>77420</v>
      </c>
      <c r="J22" s="12" t="s">
        <v>82</v>
      </c>
      <c r="K22" s="13">
        <v>11403138</v>
      </c>
      <c r="L22" s="31"/>
      <c r="M22" s="22">
        <f t="shared" si="0"/>
        <v>6.8750000000000033E-2</v>
      </c>
      <c r="N22">
        <f t="shared" si="1"/>
        <v>10</v>
      </c>
      <c r="P22">
        <v>20</v>
      </c>
      <c r="Q22">
        <f>COUNTIF(N:N, "20")</f>
        <v>3</v>
      </c>
      <c r="R22">
        <f t="shared" si="2"/>
        <v>2.7083333333333335</v>
      </c>
      <c r="S22" s="24">
        <f t="shared" si="4"/>
        <v>0.27430555555555564</v>
      </c>
      <c r="T22" s="23">
        <f t="shared" si="3"/>
        <v>0.10066516479276898</v>
      </c>
    </row>
    <row r="23" spans="1:20" x14ac:dyDescent="0.25">
      <c r="A23" s="45"/>
      <c r="B23" s="10"/>
      <c r="C23" s="54">
        <v>0.46875</v>
      </c>
      <c r="D23" s="18">
        <v>0.4993055555555555</v>
      </c>
      <c r="E23" s="11">
        <v>84356630</v>
      </c>
      <c r="F23" s="27"/>
      <c r="G23" s="11" t="s">
        <v>51</v>
      </c>
      <c r="H23" s="12">
        <v>31380</v>
      </c>
      <c r="I23" s="13">
        <v>75520</v>
      </c>
      <c r="J23" s="12" t="s">
        <v>52</v>
      </c>
      <c r="K23" s="13">
        <v>11403183</v>
      </c>
      <c r="L23" s="31"/>
      <c r="M23" s="22">
        <f t="shared" si="0"/>
        <v>3.0555555555555503E-2</v>
      </c>
      <c r="N23">
        <f t="shared" si="1"/>
        <v>11</v>
      </c>
      <c r="P23">
        <v>21</v>
      </c>
      <c r="Q23">
        <f>COUNTIF(N:N, "21")</f>
        <v>0</v>
      </c>
      <c r="R23">
        <f t="shared" si="2"/>
        <v>2.7083333333333335</v>
      </c>
      <c r="S23" s="24">
        <v>0</v>
      </c>
      <c r="T23" s="23">
        <f t="shared" si="3"/>
        <v>0.10066516479276898</v>
      </c>
    </row>
    <row r="24" spans="1:20" x14ac:dyDescent="0.25">
      <c r="A24" s="45"/>
      <c r="B24" s="10"/>
      <c r="C24" s="54">
        <v>0.4777777777777778</v>
      </c>
      <c r="D24" s="18">
        <v>0.51944444444444449</v>
      </c>
      <c r="E24" s="11">
        <v>84351183</v>
      </c>
      <c r="F24" s="27"/>
      <c r="G24" s="11" t="s">
        <v>28</v>
      </c>
      <c r="H24" s="12">
        <v>28340</v>
      </c>
      <c r="I24" s="13">
        <v>74920</v>
      </c>
      <c r="J24" s="12" t="s">
        <v>29</v>
      </c>
      <c r="K24" s="13">
        <v>11403222</v>
      </c>
      <c r="L24" s="31"/>
      <c r="M24" s="22">
        <f t="shared" si="0"/>
        <v>4.1666666666666685E-2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2.7083333333333335</v>
      </c>
      <c r="S24" s="24">
        <v>0</v>
      </c>
      <c r="T24" s="23">
        <f t="shared" si="3"/>
        <v>0.10066516479276898</v>
      </c>
    </row>
    <row r="25" spans="1:20" x14ac:dyDescent="0.25">
      <c r="A25" s="45"/>
      <c r="B25" s="10"/>
      <c r="C25" s="54">
        <v>0.48194444444444445</v>
      </c>
      <c r="D25" s="18">
        <v>0.53402777777777777</v>
      </c>
      <c r="E25" s="11">
        <v>84351251</v>
      </c>
      <c r="F25" s="27"/>
      <c r="G25" s="11">
        <v>864303</v>
      </c>
      <c r="H25" s="12">
        <v>33240</v>
      </c>
      <c r="I25" s="13">
        <v>79200</v>
      </c>
      <c r="J25" s="12" t="s">
        <v>289</v>
      </c>
      <c r="K25" s="13">
        <v>11403246</v>
      </c>
      <c r="L25" s="31"/>
      <c r="M25" s="22">
        <f t="shared" si="0"/>
        <v>5.2083333333333315E-2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2.7083333333333335</v>
      </c>
      <c r="S25" s="24">
        <v>0</v>
      </c>
      <c r="T25" s="23">
        <f t="shared" si="3"/>
        <v>0.10066516479276898</v>
      </c>
    </row>
    <row r="26" spans="1:20" x14ac:dyDescent="0.25">
      <c r="A26" s="45"/>
      <c r="B26" s="10"/>
      <c r="C26" s="54">
        <v>0.5</v>
      </c>
      <c r="D26" s="18">
        <v>0.54861111111111105</v>
      </c>
      <c r="E26" s="11">
        <v>84353882</v>
      </c>
      <c r="F26" s="27"/>
      <c r="G26" s="11">
        <v>795640</v>
      </c>
      <c r="H26" s="12">
        <v>32940</v>
      </c>
      <c r="I26" s="13">
        <v>78440</v>
      </c>
      <c r="J26" s="12" t="s">
        <v>290</v>
      </c>
      <c r="K26" s="13">
        <v>11403318</v>
      </c>
      <c r="L26" s="31"/>
      <c r="M26" s="22">
        <f t="shared" si="0"/>
        <v>4.8611111111111049E-2</v>
      </c>
      <c r="N26">
        <f t="shared" si="1"/>
        <v>12</v>
      </c>
    </row>
    <row r="27" spans="1:20" x14ac:dyDescent="0.25">
      <c r="A27" s="45"/>
      <c r="B27" s="10"/>
      <c r="C27" s="54">
        <v>0.5083333333333333</v>
      </c>
      <c r="D27" s="18">
        <v>0.56041666666666667</v>
      </c>
      <c r="E27" s="11">
        <v>84345621</v>
      </c>
      <c r="F27" s="27"/>
      <c r="G27" s="11">
        <v>2663450</v>
      </c>
      <c r="H27" s="12">
        <v>33080</v>
      </c>
      <c r="I27" s="13">
        <v>77480</v>
      </c>
      <c r="J27" s="12" t="s">
        <v>291</v>
      </c>
      <c r="K27" s="13">
        <v>11403322</v>
      </c>
      <c r="L27" s="31"/>
      <c r="M27" s="22">
        <f t="shared" si="0"/>
        <v>5.208333333333337E-2</v>
      </c>
      <c r="N27">
        <f t="shared" si="1"/>
        <v>12</v>
      </c>
    </row>
    <row r="28" spans="1:20" x14ac:dyDescent="0.25">
      <c r="A28" s="45"/>
      <c r="B28" s="10"/>
      <c r="C28" s="54">
        <v>0.52013888888888882</v>
      </c>
      <c r="D28" s="18">
        <v>0.56388888888888888</v>
      </c>
      <c r="E28" s="11">
        <v>84351209</v>
      </c>
      <c r="F28" s="27"/>
      <c r="G28" s="11">
        <v>5015691</v>
      </c>
      <c r="H28" s="12">
        <v>31120</v>
      </c>
      <c r="I28" s="13">
        <v>76240</v>
      </c>
      <c r="J28" s="12" t="s">
        <v>207</v>
      </c>
      <c r="K28" s="13">
        <v>11403350</v>
      </c>
      <c r="L28" s="31"/>
      <c r="M28" s="22">
        <f t="shared" si="0"/>
        <v>4.3750000000000067E-2</v>
      </c>
      <c r="N28">
        <f t="shared" si="1"/>
        <v>12</v>
      </c>
    </row>
    <row r="29" spans="1:20" x14ac:dyDescent="0.25">
      <c r="A29" s="45"/>
      <c r="B29" s="10"/>
      <c r="C29" s="54">
        <v>0.52222222222222225</v>
      </c>
      <c r="D29" s="18">
        <v>0.5708333333333333</v>
      </c>
      <c r="E29" s="11">
        <v>84356579</v>
      </c>
      <c r="F29" s="27"/>
      <c r="G29" s="11" t="s">
        <v>292</v>
      </c>
      <c r="H29" s="12">
        <v>33920</v>
      </c>
      <c r="I29" s="13">
        <v>79240</v>
      </c>
      <c r="J29" s="12" t="s">
        <v>82</v>
      </c>
      <c r="K29" s="13">
        <v>11403351</v>
      </c>
      <c r="L29" s="31"/>
      <c r="M29" s="22">
        <f t="shared" si="0"/>
        <v>4.8611111111111049E-2</v>
      </c>
      <c r="N29">
        <f t="shared" si="1"/>
        <v>12</v>
      </c>
    </row>
    <row r="30" spans="1:20" x14ac:dyDescent="0.25">
      <c r="A30" s="45"/>
      <c r="B30" s="10"/>
      <c r="C30" s="54">
        <v>0.52500000000000002</v>
      </c>
      <c r="D30" s="18">
        <v>0.58888888888888891</v>
      </c>
      <c r="E30" s="11">
        <v>84356578</v>
      </c>
      <c r="F30" s="27"/>
      <c r="G30" s="11" t="s">
        <v>293</v>
      </c>
      <c r="H30" s="12">
        <v>33120</v>
      </c>
      <c r="I30" s="13">
        <v>78680</v>
      </c>
      <c r="J30" s="12" t="s">
        <v>82</v>
      </c>
      <c r="K30" s="13">
        <v>11403352</v>
      </c>
      <c r="L30" s="31"/>
      <c r="M30" s="22">
        <f t="shared" si="0"/>
        <v>6.3888888888888884E-2</v>
      </c>
      <c r="N30">
        <f t="shared" si="1"/>
        <v>12</v>
      </c>
    </row>
    <row r="31" spans="1:20" x14ac:dyDescent="0.25">
      <c r="A31" s="45"/>
      <c r="B31" s="10"/>
      <c r="C31" s="54">
        <v>0.52986111111111112</v>
      </c>
      <c r="D31" s="18">
        <v>0.68194444444444446</v>
      </c>
      <c r="E31" s="11">
        <v>84356635</v>
      </c>
      <c r="F31" s="27"/>
      <c r="G31" s="11" t="s">
        <v>124</v>
      </c>
      <c r="H31" s="12">
        <v>29000</v>
      </c>
      <c r="I31" s="13">
        <v>76060</v>
      </c>
      <c r="J31" s="12" t="s">
        <v>29</v>
      </c>
      <c r="K31" s="13">
        <v>11403388</v>
      </c>
      <c r="L31" s="31"/>
      <c r="M31" s="22">
        <f t="shared" si="0"/>
        <v>0.15208333333333335</v>
      </c>
      <c r="N31">
        <f t="shared" si="1"/>
        <v>12</v>
      </c>
    </row>
    <row r="32" spans="1:20" x14ac:dyDescent="0.25">
      <c r="A32" s="46"/>
      <c r="B32" s="32"/>
      <c r="C32" s="55">
        <v>0.53194444444444444</v>
      </c>
      <c r="D32" s="56">
        <v>1</v>
      </c>
      <c r="E32" s="33">
        <v>84353883</v>
      </c>
      <c r="F32" s="35"/>
      <c r="G32" s="33" t="s">
        <v>294</v>
      </c>
      <c r="H32" s="34">
        <v>30960</v>
      </c>
      <c r="I32" s="36"/>
      <c r="J32" s="34" t="s">
        <v>295</v>
      </c>
      <c r="K32" s="36">
        <v>11403390</v>
      </c>
      <c r="L32" s="37" t="s">
        <v>296</v>
      </c>
      <c r="M32" s="22">
        <f t="shared" si="0"/>
        <v>0.46805555555555556</v>
      </c>
      <c r="N32">
        <f t="shared" si="1"/>
        <v>12</v>
      </c>
    </row>
    <row r="33" spans="1:16" x14ac:dyDescent="0.25">
      <c r="A33" s="45"/>
      <c r="B33" s="10"/>
      <c r="C33" s="54">
        <v>0.54722222222222217</v>
      </c>
      <c r="D33" s="18">
        <v>0.59930555555555554</v>
      </c>
      <c r="E33" s="11">
        <v>84353876</v>
      </c>
      <c r="F33" s="27"/>
      <c r="G33" s="11">
        <v>873523</v>
      </c>
      <c r="H33" s="12">
        <v>30880</v>
      </c>
      <c r="I33" s="13">
        <v>77660</v>
      </c>
      <c r="J33" s="12" t="s">
        <v>297</v>
      </c>
      <c r="K33" s="13">
        <v>11403435</v>
      </c>
      <c r="L33" s="31"/>
      <c r="M33" s="22">
        <f t="shared" si="0"/>
        <v>5.208333333333337E-2</v>
      </c>
      <c r="N33">
        <f t="shared" si="1"/>
        <v>13</v>
      </c>
    </row>
    <row r="34" spans="1:16" x14ac:dyDescent="0.25">
      <c r="A34" s="45"/>
      <c r="B34" s="10"/>
      <c r="C34" s="54">
        <v>0.5493055555555556</v>
      </c>
      <c r="D34" s="18">
        <v>0.66666666666666663</v>
      </c>
      <c r="E34" s="11">
        <v>84345523</v>
      </c>
      <c r="F34" s="27"/>
      <c r="G34" s="11" t="s">
        <v>298</v>
      </c>
      <c r="H34" s="12">
        <v>33240</v>
      </c>
      <c r="I34" s="13">
        <v>76660</v>
      </c>
      <c r="J34" s="12" t="s">
        <v>82</v>
      </c>
      <c r="K34" s="13">
        <v>11403436</v>
      </c>
      <c r="L34" s="31"/>
      <c r="M34" s="22">
        <f t="shared" si="0"/>
        <v>0.11736111111111103</v>
      </c>
      <c r="N34">
        <f t="shared" si="1"/>
        <v>13</v>
      </c>
    </row>
    <row r="35" spans="1:16" x14ac:dyDescent="0.25">
      <c r="A35" s="45"/>
      <c r="B35" s="10"/>
      <c r="C35" s="54">
        <v>0.55208333333333337</v>
      </c>
      <c r="D35" s="57">
        <v>1.1729166666666666</v>
      </c>
      <c r="E35" s="11">
        <v>84351179</v>
      </c>
      <c r="F35" s="27"/>
      <c r="G35" s="11" t="s">
        <v>299</v>
      </c>
      <c r="H35" s="12">
        <v>33040</v>
      </c>
      <c r="I35" s="13">
        <v>76380</v>
      </c>
      <c r="J35" s="12" t="s">
        <v>300</v>
      </c>
      <c r="K35" s="13">
        <v>11403437</v>
      </c>
      <c r="L35" s="31"/>
      <c r="M35" s="22">
        <f t="shared" si="0"/>
        <v>0.62083333333333324</v>
      </c>
      <c r="N35">
        <f t="shared" si="1"/>
        <v>13</v>
      </c>
      <c r="P35" s="62"/>
    </row>
    <row r="36" spans="1:16" x14ac:dyDescent="0.25">
      <c r="A36" s="45"/>
      <c r="B36" s="10"/>
      <c r="C36" s="54">
        <v>0.55486111111111114</v>
      </c>
      <c r="D36" s="57">
        <v>1.2722222222222224</v>
      </c>
      <c r="E36" s="11">
        <v>84351191</v>
      </c>
      <c r="F36" s="27"/>
      <c r="G36" s="11" t="s">
        <v>76</v>
      </c>
      <c r="H36" s="12">
        <v>28000</v>
      </c>
      <c r="I36" s="13">
        <v>72280</v>
      </c>
      <c r="J36" s="12" t="s">
        <v>29</v>
      </c>
      <c r="K36" s="13">
        <v>11403440</v>
      </c>
      <c r="L36" s="31"/>
      <c r="M36" s="22">
        <f t="shared" si="0"/>
        <v>0.71736111111111123</v>
      </c>
      <c r="N36">
        <f t="shared" si="1"/>
        <v>13</v>
      </c>
    </row>
    <row r="37" spans="1:16" x14ac:dyDescent="0.25">
      <c r="A37" s="45"/>
      <c r="B37" s="10"/>
      <c r="C37" s="54">
        <v>0.55763888888888891</v>
      </c>
      <c r="D37" s="18">
        <v>0.63055555555555554</v>
      </c>
      <c r="E37" s="11" t="s">
        <v>35</v>
      </c>
      <c r="F37" s="27"/>
      <c r="G37" s="15" t="s">
        <v>301</v>
      </c>
      <c r="H37" s="12">
        <v>86360</v>
      </c>
      <c r="I37" s="13">
        <v>34720</v>
      </c>
      <c r="J37" s="12" t="s">
        <v>75</v>
      </c>
      <c r="K37" s="13">
        <v>11403458</v>
      </c>
      <c r="L37" s="31"/>
      <c r="M37" s="22">
        <f t="shared" si="0"/>
        <v>7.291666666666663E-2</v>
      </c>
      <c r="N37">
        <f t="shared" si="1"/>
        <v>13</v>
      </c>
    </row>
    <row r="38" spans="1:16" x14ac:dyDescent="0.25">
      <c r="A38" s="45"/>
      <c r="B38" s="10"/>
      <c r="C38" s="54">
        <v>0.5625</v>
      </c>
      <c r="D38" s="18">
        <v>0.625</v>
      </c>
      <c r="E38" s="11">
        <v>84353873</v>
      </c>
      <c r="F38" s="27"/>
      <c r="G38" s="11">
        <v>616253</v>
      </c>
      <c r="H38" s="12">
        <v>32620</v>
      </c>
      <c r="I38" s="13">
        <v>76380</v>
      </c>
      <c r="J38" s="12" t="s">
        <v>302</v>
      </c>
      <c r="K38" s="13">
        <v>11403476</v>
      </c>
      <c r="L38" s="31"/>
      <c r="M38" s="22">
        <f t="shared" si="0"/>
        <v>6.25E-2</v>
      </c>
      <c r="N38">
        <f t="shared" si="1"/>
        <v>13</v>
      </c>
    </row>
    <row r="39" spans="1:16" x14ac:dyDescent="0.25">
      <c r="A39" s="45"/>
      <c r="B39" s="10"/>
      <c r="C39" s="54">
        <v>0.57847222222222217</v>
      </c>
      <c r="D39" s="18">
        <v>0.6381944444444444</v>
      </c>
      <c r="E39" s="11">
        <v>84353201</v>
      </c>
      <c r="F39" s="27"/>
      <c r="G39" s="11" t="s">
        <v>303</v>
      </c>
      <c r="H39" s="12">
        <v>33860</v>
      </c>
      <c r="I39" s="13">
        <v>79080</v>
      </c>
      <c r="J39" s="12" t="s">
        <v>92</v>
      </c>
      <c r="K39" s="13">
        <v>11043492</v>
      </c>
      <c r="L39" s="31"/>
      <c r="M39" s="22">
        <f t="shared" si="0"/>
        <v>5.9722222222222232E-2</v>
      </c>
      <c r="N39">
        <f t="shared" si="1"/>
        <v>13</v>
      </c>
    </row>
    <row r="40" spans="1:16" x14ac:dyDescent="0.25">
      <c r="A40" s="45"/>
      <c r="B40" s="10"/>
      <c r="C40" s="54">
        <v>0.5805555555555556</v>
      </c>
      <c r="D40" s="18">
        <v>0.60416666666666663</v>
      </c>
      <c r="E40" s="11">
        <v>84351180</v>
      </c>
      <c r="F40" s="27"/>
      <c r="G40" s="11" t="s">
        <v>304</v>
      </c>
      <c r="H40" s="12">
        <v>31200</v>
      </c>
      <c r="I40" s="13">
        <v>79520</v>
      </c>
      <c r="J40" s="12" t="s">
        <v>305</v>
      </c>
      <c r="K40" s="13">
        <v>11403506</v>
      </c>
      <c r="L40" s="31"/>
      <c r="M40" s="22">
        <f t="shared" si="0"/>
        <v>2.3611111111111027E-2</v>
      </c>
      <c r="N40">
        <f t="shared" si="1"/>
        <v>13</v>
      </c>
    </row>
    <row r="41" spans="1:16" x14ac:dyDescent="0.25">
      <c r="A41" s="45"/>
      <c r="B41" s="10"/>
      <c r="C41" s="54">
        <v>0.58611111111111114</v>
      </c>
      <c r="D41" s="11">
        <v>15440</v>
      </c>
      <c r="E41" s="11">
        <v>84353880</v>
      </c>
      <c r="F41" s="27"/>
      <c r="G41" s="11" t="s">
        <v>306</v>
      </c>
      <c r="H41" s="12">
        <v>33820</v>
      </c>
      <c r="I41" s="13">
        <v>79580</v>
      </c>
      <c r="J41" s="12" t="s">
        <v>170</v>
      </c>
      <c r="K41" s="13">
        <v>11403507</v>
      </c>
      <c r="L41" s="31"/>
      <c r="M41" s="22">
        <f t="shared" si="0"/>
        <v>15439.413888888888</v>
      </c>
      <c r="N41">
        <f t="shared" si="1"/>
        <v>14</v>
      </c>
    </row>
    <row r="42" spans="1:16" x14ac:dyDescent="0.25">
      <c r="A42" s="45"/>
      <c r="B42" s="10"/>
      <c r="C42" s="54">
        <v>0.58680555555555558</v>
      </c>
      <c r="D42" s="18">
        <v>0.66111111111111109</v>
      </c>
      <c r="E42" s="11" t="s">
        <v>35</v>
      </c>
      <c r="F42" s="27"/>
      <c r="G42" s="15" t="s">
        <v>307</v>
      </c>
      <c r="H42" s="12">
        <v>85220</v>
      </c>
      <c r="I42" s="13">
        <v>33360</v>
      </c>
      <c r="J42" s="12" t="s">
        <v>75</v>
      </c>
      <c r="K42" s="13">
        <v>11403508</v>
      </c>
      <c r="L42" s="31"/>
      <c r="M42" s="22">
        <f t="shared" si="0"/>
        <v>7.4305555555555514E-2</v>
      </c>
      <c r="N42">
        <f t="shared" si="1"/>
        <v>14</v>
      </c>
    </row>
    <row r="43" spans="1:16" x14ac:dyDescent="0.25">
      <c r="A43" s="45"/>
      <c r="B43" s="10"/>
      <c r="C43" s="54">
        <v>0.59444444444444444</v>
      </c>
      <c r="D43" s="18">
        <v>0.67361111111111116</v>
      </c>
      <c r="E43" s="11">
        <v>84351207</v>
      </c>
      <c r="F43" s="27"/>
      <c r="G43" s="11">
        <v>3014828</v>
      </c>
      <c r="H43" s="12">
        <v>32060</v>
      </c>
      <c r="I43" s="13">
        <v>75560</v>
      </c>
      <c r="J43" s="12" t="s">
        <v>308</v>
      </c>
      <c r="K43" s="13">
        <v>11403517</v>
      </c>
      <c r="L43" s="31"/>
      <c r="M43" s="22">
        <f t="shared" si="0"/>
        <v>7.9166666666666718E-2</v>
      </c>
      <c r="N43">
        <f t="shared" si="1"/>
        <v>14</v>
      </c>
    </row>
    <row r="44" spans="1:16" x14ac:dyDescent="0.25">
      <c r="A44" s="45"/>
      <c r="B44" s="10"/>
      <c r="C44" s="54">
        <v>0.6</v>
      </c>
      <c r="D44" s="18">
        <v>0.68611111111111101</v>
      </c>
      <c r="E44" s="11">
        <v>84345530</v>
      </c>
      <c r="F44" s="27"/>
      <c r="G44" s="11">
        <v>717459</v>
      </c>
      <c r="H44" s="12">
        <v>32780</v>
      </c>
      <c r="I44" s="13">
        <v>78020</v>
      </c>
      <c r="J44" s="12" t="s">
        <v>309</v>
      </c>
      <c r="K44" s="13">
        <v>11403522</v>
      </c>
      <c r="L44" s="31"/>
      <c r="M44" s="22">
        <f t="shared" si="0"/>
        <v>8.6111111111111027E-2</v>
      </c>
      <c r="N44">
        <f t="shared" si="1"/>
        <v>14</v>
      </c>
    </row>
    <row r="45" spans="1:16" x14ac:dyDescent="0.25">
      <c r="A45" s="45"/>
      <c r="B45" s="10"/>
      <c r="C45" s="54">
        <v>0.61319444444444449</v>
      </c>
      <c r="D45" s="18">
        <v>0.67847222222222225</v>
      </c>
      <c r="E45" s="11">
        <v>84351181</v>
      </c>
      <c r="F45" s="27"/>
      <c r="G45" s="11">
        <v>429775</v>
      </c>
      <c r="H45" s="12">
        <v>32780</v>
      </c>
      <c r="I45" s="13">
        <v>76520</v>
      </c>
      <c r="J45" s="12" t="s">
        <v>310</v>
      </c>
      <c r="K45" s="13">
        <v>11440366</v>
      </c>
      <c r="L45" s="31"/>
      <c r="M45" s="22">
        <f t="shared" si="0"/>
        <v>6.5277777777777768E-2</v>
      </c>
      <c r="N45">
        <f t="shared" si="1"/>
        <v>14</v>
      </c>
    </row>
    <row r="46" spans="1:16" x14ac:dyDescent="0.25">
      <c r="A46" s="45"/>
      <c r="B46" s="10"/>
      <c r="C46" s="54">
        <v>0.61805555555555558</v>
      </c>
      <c r="D46" s="18">
        <v>0.71666666666666667</v>
      </c>
      <c r="E46" s="11">
        <v>84357056</v>
      </c>
      <c r="F46" s="27"/>
      <c r="G46" s="11" t="s">
        <v>71</v>
      </c>
      <c r="H46" s="12">
        <v>30060</v>
      </c>
      <c r="I46" s="13">
        <v>76740</v>
      </c>
      <c r="J46" s="12" t="s">
        <v>29</v>
      </c>
      <c r="K46" s="13">
        <v>11403568</v>
      </c>
      <c r="L46" s="31"/>
      <c r="M46" s="22">
        <f t="shared" si="0"/>
        <v>9.8611111111111094E-2</v>
      </c>
      <c r="N46">
        <f t="shared" si="1"/>
        <v>14</v>
      </c>
    </row>
    <row r="47" spans="1:16" x14ac:dyDescent="0.25">
      <c r="A47" s="45"/>
      <c r="B47" s="10"/>
      <c r="C47" s="54">
        <v>0.64513888888888882</v>
      </c>
      <c r="D47" s="18">
        <v>0.76111111111111107</v>
      </c>
      <c r="E47" s="11">
        <v>84350470</v>
      </c>
      <c r="F47" s="27"/>
      <c r="G47" s="11" t="s">
        <v>311</v>
      </c>
      <c r="H47" s="12">
        <v>31800</v>
      </c>
      <c r="I47" s="13">
        <v>79600</v>
      </c>
      <c r="J47" s="12" t="s">
        <v>312</v>
      </c>
      <c r="K47" s="13">
        <v>11403595</v>
      </c>
      <c r="L47" s="31"/>
      <c r="M47" s="22">
        <f t="shared" si="0"/>
        <v>0.11597222222222225</v>
      </c>
      <c r="N47">
        <f t="shared" si="1"/>
        <v>15</v>
      </c>
    </row>
    <row r="48" spans="1:16" x14ac:dyDescent="0.25">
      <c r="A48" s="45"/>
      <c r="B48" s="10"/>
      <c r="C48" s="54">
        <v>0.66180555555555554</v>
      </c>
      <c r="D48" s="57">
        <v>1.3395833333333333</v>
      </c>
      <c r="E48" s="11">
        <v>84354134</v>
      </c>
      <c r="F48" s="27"/>
      <c r="G48" s="11" t="s">
        <v>28</v>
      </c>
      <c r="H48" s="12">
        <v>28100</v>
      </c>
      <c r="I48" s="13">
        <v>74140</v>
      </c>
      <c r="J48" s="12" t="s">
        <v>29</v>
      </c>
      <c r="K48" s="13">
        <v>11403602</v>
      </c>
      <c r="L48" s="31"/>
      <c r="M48" s="22">
        <f t="shared" si="0"/>
        <v>0.67777777777777781</v>
      </c>
      <c r="N48">
        <f t="shared" si="1"/>
        <v>15</v>
      </c>
    </row>
    <row r="49" spans="1:14" x14ac:dyDescent="0.25">
      <c r="A49" s="45"/>
      <c r="B49" s="10"/>
      <c r="C49" s="54">
        <v>0.6645833333333333</v>
      </c>
      <c r="D49" s="18">
        <v>0.70347222222222217</v>
      </c>
      <c r="E49" s="11">
        <v>84351171</v>
      </c>
      <c r="F49" s="27"/>
      <c r="G49" s="11">
        <v>2395792</v>
      </c>
      <c r="H49" s="12">
        <v>32420</v>
      </c>
      <c r="I49" s="13">
        <v>77340</v>
      </c>
      <c r="J49" s="12" t="s">
        <v>313</v>
      </c>
      <c r="K49" s="13">
        <v>11403614</v>
      </c>
      <c r="L49" s="31"/>
      <c r="M49" s="22">
        <f t="shared" si="0"/>
        <v>3.8888888888888862E-2</v>
      </c>
      <c r="N49">
        <f t="shared" si="1"/>
        <v>15</v>
      </c>
    </row>
    <row r="50" spans="1:14" x14ac:dyDescent="0.25">
      <c r="A50" s="45"/>
      <c r="B50" s="10"/>
      <c r="C50" s="54">
        <v>0.67013888888888884</v>
      </c>
      <c r="D50" s="57">
        <v>1.2868055555555555</v>
      </c>
      <c r="E50" s="11">
        <v>84357308</v>
      </c>
      <c r="F50" s="27"/>
      <c r="G50" s="11">
        <v>2553502</v>
      </c>
      <c r="H50" s="12">
        <v>32300</v>
      </c>
      <c r="I50" s="13">
        <v>82860</v>
      </c>
      <c r="J50" s="12" t="s">
        <v>25</v>
      </c>
      <c r="K50" s="13">
        <v>11403616</v>
      </c>
      <c r="L50" s="31"/>
      <c r="M50" s="22">
        <f t="shared" si="0"/>
        <v>0.6166666666666667</v>
      </c>
      <c r="N50">
        <f t="shared" si="1"/>
        <v>16</v>
      </c>
    </row>
    <row r="51" spans="1:14" x14ac:dyDescent="0.25">
      <c r="A51" s="45"/>
      <c r="B51" s="10"/>
      <c r="C51" s="54">
        <v>0.67638888888888893</v>
      </c>
      <c r="D51" s="57">
        <v>1.2881944444444444</v>
      </c>
      <c r="E51" s="11">
        <v>84357220</v>
      </c>
      <c r="F51" s="27"/>
      <c r="G51" s="11" t="s">
        <v>41</v>
      </c>
      <c r="H51" s="12">
        <v>31060</v>
      </c>
      <c r="I51" s="13">
        <v>78700</v>
      </c>
      <c r="J51" s="12" t="s">
        <v>29</v>
      </c>
      <c r="K51" s="13">
        <v>11403621</v>
      </c>
      <c r="L51" s="31"/>
      <c r="M51" s="22">
        <f t="shared" si="0"/>
        <v>0.61180555555555549</v>
      </c>
      <c r="N51">
        <f t="shared" si="1"/>
        <v>16</v>
      </c>
    </row>
    <row r="52" spans="1:14" x14ac:dyDescent="0.25">
      <c r="A52" s="45"/>
      <c r="B52" s="10"/>
      <c r="C52" s="54">
        <v>0.67986111111111114</v>
      </c>
      <c r="D52" s="57">
        <v>1.440277777777778</v>
      </c>
      <c r="E52" s="11">
        <v>84360013</v>
      </c>
      <c r="F52" s="27"/>
      <c r="G52" s="11" t="s">
        <v>100</v>
      </c>
      <c r="H52" s="12">
        <v>29580</v>
      </c>
      <c r="I52" s="13">
        <v>78320</v>
      </c>
      <c r="J52" s="12" t="s">
        <v>29</v>
      </c>
      <c r="K52" s="13">
        <v>11403624</v>
      </c>
      <c r="L52" s="31"/>
      <c r="M52" s="22">
        <f t="shared" si="0"/>
        <v>0.76041666666666685</v>
      </c>
      <c r="N52">
        <f t="shared" si="1"/>
        <v>16</v>
      </c>
    </row>
    <row r="53" spans="1:14" x14ac:dyDescent="0.25">
      <c r="A53" s="45"/>
      <c r="B53" s="10"/>
      <c r="C53" s="54">
        <v>0.6875</v>
      </c>
      <c r="D53" s="18">
        <v>0.77708333333333324</v>
      </c>
      <c r="E53" s="11">
        <v>84353883</v>
      </c>
      <c r="F53" s="27"/>
      <c r="G53" s="11" t="s">
        <v>58</v>
      </c>
      <c r="H53" s="12">
        <v>33500</v>
      </c>
      <c r="I53" s="13">
        <v>77960</v>
      </c>
      <c r="J53" s="12" t="s">
        <v>59</v>
      </c>
      <c r="K53" s="13">
        <v>11403627</v>
      </c>
      <c r="L53" s="31"/>
      <c r="M53" s="22">
        <f t="shared" si="0"/>
        <v>8.9583333333333237E-2</v>
      </c>
      <c r="N53">
        <f t="shared" si="1"/>
        <v>16</v>
      </c>
    </row>
    <row r="54" spans="1:14" x14ac:dyDescent="0.25">
      <c r="A54" s="46"/>
      <c r="B54" s="32"/>
      <c r="C54" s="55">
        <v>0.68888888888888899</v>
      </c>
      <c r="D54" s="56">
        <v>1</v>
      </c>
      <c r="E54" s="33">
        <v>84357204</v>
      </c>
      <c r="F54" s="35"/>
      <c r="G54" s="33" t="s">
        <v>314</v>
      </c>
      <c r="H54" s="34">
        <v>28220</v>
      </c>
      <c r="I54" s="36"/>
      <c r="J54" s="34" t="s">
        <v>29</v>
      </c>
      <c r="K54" s="36">
        <v>11403629</v>
      </c>
      <c r="L54" s="37"/>
      <c r="M54" s="22">
        <f t="shared" si="0"/>
        <v>0.31111111111111101</v>
      </c>
      <c r="N54">
        <f t="shared" si="1"/>
        <v>16</v>
      </c>
    </row>
    <row r="55" spans="1:14" x14ac:dyDescent="0.25">
      <c r="A55" s="45"/>
      <c r="B55" s="10"/>
      <c r="C55" s="54">
        <v>0.69097222222222221</v>
      </c>
      <c r="D55" s="57">
        <v>1.4493055555555554</v>
      </c>
      <c r="E55" s="11">
        <v>84357057</v>
      </c>
      <c r="F55" s="27"/>
      <c r="G55" s="11" t="s">
        <v>256</v>
      </c>
      <c r="H55" s="12">
        <v>29760</v>
      </c>
      <c r="I55" s="13">
        <v>79700</v>
      </c>
      <c r="J55" s="12" t="s">
        <v>29</v>
      </c>
      <c r="K55" s="13">
        <v>11403630</v>
      </c>
      <c r="L55" s="31"/>
      <c r="M55" s="22">
        <f t="shared" si="0"/>
        <v>0.75833333333333319</v>
      </c>
      <c r="N55">
        <f t="shared" si="1"/>
        <v>16</v>
      </c>
    </row>
    <row r="56" spans="1:14" x14ac:dyDescent="0.25">
      <c r="A56" s="45"/>
      <c r="B56" s="10"/>
      <c r="C56" s="54">
        <v>0.6972222222222223</v>
      </c>
      <c r="D56" s="57">
        <v>1.3486111111111112</v>
      </c>
      <c r="E56" s="11">
        <v>84357309</v>
      </c>
      <c r="F56" s="27"/>
      <c r="G56" s="11">
        <v>2648718</v>
      </c>
      <c r="H56" s="12">
        <v>32600</v>
      </c>
      <c r="I56" s="13">
        <v>81020</v>
      </c>
      <c r="J56" s="12" t="s">
        <v>25</v>
      </c>
      <c r="K56" s="13">
        <v>11403644</v>
      </c>
      <c r="L56" s="31"/>
      <c r="M56" s="22">
        <f t="shared" si="0"/>
        <v>0.65138888888888891</v>
      </c>
      <c r="N56">
        <f t="shared" si="1"/>
        <v>16</v>
      </c>
    </row>
    <row r="57" spans="1:14" x14ac:dyDescent="0.25">
      <c r="A57" s="45"/>
      <c r="B57" s="10"/>
      <c r="C57" s="54">
        <v>0.70833333333333337</v>
      </c>
      <c r="D57" s="18">
        <v>0.76874999999999993</v>
      </c>
      <c r="E57" s="11">
        <v>84357053</v>
      </c>
      <c r="F57" s="27"/>
      <c r="G57" s="11" t="s">
        <v>315</v>
      </c>
      <c r="H57" s="12">
        <v>31620</v>
      </c>
      <c r="I57" s="13">
        <v>78620</v>
      </c>
      <c r="J57" s="12" t="s">
        <v>316</v>
      </c>
      <c r="K57" s="13">
        <v>11403647</v>
      </c>
      <c r="L57" s="31"/>
      <c r="M57" s="22">
        <f t="shared" si="0"/>
        <v>6.0416666666666563E-2</v>
      </c>
      <c r="N57">
        <f t="shared" si="1"/>
        <v>17</v>
      </c>
    </row>
    <row r="58" spans="1:14" x14ac:dyDescent="0.25">
      <c r="A58" s="45"/>
      <c r="B58" s="10"/>
      <c r="C58" s="54">
        <v>0.71180555555555547</v>
      </c>
      <c r="D58" s="18">
        <v>0.79791666666666661</v>
      </c>
      <c r="E58" s="11">
        <v>84353881</v>
      </c>
      <c r="F58" s="27"/>
      <c r="G58" s="11">
        <v>777423</v>
      </c>
      <c r="H58" s="12">
        <v>32560</v>
      </c>
      <c r="I58" s="13">
        <v>77960</v>
      </c>
      <c r="J58" s="12" t="s">
        <v>317</v>
      </c>
      <c r="K58" s="13">
        <v>11403649</v>
      </c>
      <c r="L58" s="31"/>
      <c r="M58" s="22">
        <f t="shared" si="0"/>
        <v>8.6111111111111138E-2</v>
      </c>
      <c r="N58">
        <f t="shared" si="1"/>
        <v>17</v>
      </c>
    </row>
    <row r="59" spans="1:14" x14ac:dyDescent="0.25">
      <c r="A59" s="45"/>
      <c r="B59" s="10"/>
      <c r="C59" s="54">
        <v>0.73819444444444438</v>
      </c>
      <c r="D59" s="57">
        <v>1.4541666666666666</v>
      </c>
      <c r="E59" s="11">
        <v>84357202</v>
      </c>
      <c r="F59" s="27"/>
      <c r="G59" s="11" t="s">
        <v>60</v>
      </c>
      <c r="H59" s="12">
        <v>28480</v>
      </c>
      <c r="I59" s="13">
        <v>78120</v>
      </c>
      <c r="J59" s="12" t="s">
        <v>29</v>
      </c>
      <c r="K59" s="13">
        <v>11403659</v>
      </c>
      <c r="L59" s="31"/>
      <c r="M59" s="22">
        <f t="shared" si="0"/>
        <v>0.71597222222222223</v>
      </c>
      <c r="N59">
        <f t="shared" si="1"/>
        <v>17</v>
      </c>
    </row>
    <row r="60" spans="1:14" x14ac:dyDescent="0.25">
      <c r="A60" s="45"/>
      <c r="B60" s="10"/>
      <c r="C60" s="54">
        <v>0.74375000000000002</v>
      </c>
      <c r="D60" s="18">
        <v>0.79166666666666663</v>
      </c>
      <c r="E60" s="11">
        <v>84351174</v>
      </c>
      <c r="F60" s="27"/>
      <c r="G60" s="11">
        <v>3155582</v>
      </c>
      <c r="H60" s="12">
        <v>28860</v>
      </c>
      <c r="I60" s="13">
        <v>78440</v>
      </c>
      <c r="J60" s="12" t="s">
        <v>194</v>
      </c>
      <c r="K60" s="13">
        <v>11403684</v>
      </c>
      <c r="L60" s="31"/>
      <c r="M60" s="22">
        <f t="shared" si="0"/>
        <v>4.7916666666666607E-2</v>
      </c>
      <c r="N60">
        <f t="shared" si="1"/>
        <v>17</v>
      </c>
    </row>
    <row r="61" spans="1:14" x14ac:dyDescent="0.25">
      <c r="A61" s="45"/>
      <c r="B61" s="10"/>
      <c r="C61" s="54">
        <v>0.7631944444444444</v>
      </c>
      <c r="D61" s="18">
        <v>0.80625000000000002</v>
      </c>
      <c r="E61" s="11">
        <v>84350830</v>
      </c>
      <c r="F61" s="27"/>
      <c r="G61" s="11">
        <v>2452907</v>
      </c>
      <c r="H61" s="12">
        <v>32300</v>
      </c>
      <c r="I61" s="13">
        <v>77280</v>
      </c>
      <c r="J61" s="12" t="s">
        <v>194</v>
      </c>
      <c r="K61" s="13">
        <v>11403688</v>
      </c>
      <c r="L61" s="31"/>
      <c r="M61" s="22">
        <f t="shared" si="0"/>
        <v>4.3055555555555625E-2</v>
      </c>
      <c r="N61">
        <f t="shared" si="1"/>
        <v>18</v>
      </c>
    </row>
    <row r="62" spans="1:14" x14ac:dyDescent="0.25">
      <c r="A62" s="45"/>
      <c r="B62" s="10"/>
      <c r="C62" s="54">
        <v>0.77083333333333337</v>
      </c>
      <c r="D62" s="18">
        <v>0.82847222222222217</v>
      </c>
      <c r="E62" s="11">
        <v>84357052</v>
      </c>
      <c r="F62" s="27"/>
      <c r="G62" s="11" t="s">
        <v>318</v>
      </c>
      <c r="H62" s="12">
        <v>32240</v>
      </c>
      <c r="I62" s="13">
        <v>77940</v>
      </c>
      <c r="J62" s="12" t="s">
        <v>316</v>
      </c>
      <c r="K62" s="13">
        <v>11403695</v>
      </c>
      <c r="L62" s="31"/>
      <c r="M62" s="22">
        <f t="shared" si="0"/>
        <v>5.7638888888888795E-2</v>
      </c>
      <c r="N62">
        <f t="shared" si="1"/>
        <v>18</v>
      </c>
    </row>
    <row r="63" spans="1:14" x14ac:dyDescent="0.25">
      <c r="A63" s="45"/>
      <c r="B63" s="10"/>
      <c r="C63" s="54">
        <v>0.7729166666666667</v>
      </c>
      <c r="D63" s="18">
        <v>0.84791666666666676</v>
      </c>
      <c r="E63" s="11">
        <v>84351206</v>
      </c>
      <c r="F63" s="27"/>
      <c r="G63" s="11">
        <v>682674</v>
      </c>
      <c r="H63" s="12">
        <v>32180</v>
      </c>
      <c r="I63" s="13">
        <v>78640</v>
      </c>
      <c r="J63" s="12" t="s">
        <v>319</v>
      </c>
      <c r="K63" s="13">
        <v>11403698</v>
      </c>
      <c r="L63" s="31"/>
      <c r="M63" s="22">
        <f t="shared" si="0"/>
        <v>7.5000000000000067E-2</v>
      </c>
      <c r="N63">
        <f t="shared" si="1"/>
        <v>18</v>
      </c>
    </row>
    <row r="64" spans="1:14" x14ac:dyDescent="0.25">
      <c r="A64" s="45"/>
      <c r="B64" s="10"/>
      <c r="C64" s="54">
        <v>0.83888888888888891</v>
      </c>
      <c r="D64" s="57">
        <v>1.4256944444444446</v>
      </c>
      <c r="E64" s="11">
        <v>84357310</v>
      </c>
      <c r="F64" s="27"/>
      <c r="G64" s="11">
        <v>2553487</v>
      </c>
      <c r="H64" s="12">
        <v>32060</v>
      </c>
      <c r="I64" s="13">
        <v>83000</v>
      </c>
      <c r="J64" s="12" t="s">
        <v>25</v>
      </c>
      <c r="K64" s="13">
        <v>11403727</v>
      </c>
      <c r="L64" s="31"/>
      <c r="M64" s="22">
        <f t="shared" si="0"/>
        <v>0.58680555555555569</v>
      </c>
      <c r="N64">
        <f t="shared" si="1"/>
        <v>20</v>
      </c>
    </row>
    <row r="65" spans="1:14" x14ac:dyDescent="0.25">
      <c r="A65" s="45"/>
      <c r="B65" s="10"/>
      <c r="C65" s="54">
        <v>0.84027777777777779</v>
      </c>
      <c r="D65" s="18">
        <v>0.88541666666666663</v>
      </c>
      <c r="E65" s="11">
        <v>84351173</v>
      </c>
      <c r="F65" s="27"/>
      <c r="G65" s="11">
        <v>5021839</v>
      </c>
      <c r="H65" s="12">
        <v>32360</v>
      </c>
      <c r="I65" s="13">
        <v>77320</v>
      </c>
      <c r="J65" s="12" t="s">
        <v>194</v>
      </c>
      <c r="K65" s="13">
        <v>11403728</v>
      </c>
      <c r="L65" s="31"/>
      <c r="M65" s="22">
        <f t="shared" si="0"/>
        <v>4.513888888888884E-2</v>
      </c>
      <c r="N65">
        <f t="shared" si="1"/>
        <v>20</v>
      </c>
    </row>
    <row r="66" spans="1:14" x14ac:dyDescent="0.25">
      <c r="A66" s="45"/>
      <c r="B66" s="10"/>
      <c r="C66" s="54">
        <v>0.86805555555555547</v>
      </c>
      <c r="D66" s="57">
        <v>1.0590277777777779</v>
      </c>
      <c r="E66" s="11">
        <v>84357233</v>
      </c>
      <c r="F66" s="27"/>
      <c r="G66" s="11" t="s">
        <v>320</v>
      </c>
      <c r="H66" s="12">
        <v>34280</v>
      </c>
      <c r="I66" s="13">
        <v>76420</v>
      </c>
      <c r="J66" s="12" t="s">
        <v>321</v>
      </c>
      <c r="K66" s="13">
        <v>11403744</v>
      </c>
      <c r="L66" s="31"/>
      <c r="M66" s="22">
        <f t="shared" si="0"/>
        <v>0.19097222222222243</v>
      </c>
      <c r="N66">
        <f t="shared" si="1"/>
        <v>20</v>
      </c>
    </row>
    <row r="67" spans="1:14" x14ac:dyDescent="0.25">
      <c r="M67" s="22"/>
    </row>
    <row r="68" spans="1:14" x14ac:dyDescent="0.25">
      <c r="M68" s="22"/>
    </row>
    <row r="69" spans="1:14" x14ac:dyDescent="0.25">
      <c r="M69" s="22"/>
    </row>
    <row r="70" spans="1:14" x14ac:dyDescent="0.25">
      <c r="M70" s="22"/>
    </row>
    <row r="71" spans="1:14" x14ac:dyDescent="0.25">
      <c r="M71" s="22"/>
    </row>
    <row r="72" spans="1:14" x14ac:dyDescent="0.25">
      <c r="M72" s="22"/>
    </row>
    <row r="73" spans="1:14" x14ac:dyDescent="0.25">
      <c r="M73" s="22"/>
    </row>
    <row r="74" spans="1:14" x14ac:dyDescent="0.25">
      <c r="M74" s="22"/>
    </row>
    <row r="75" spans="1:14" x14ac:dyDescent="0.25">
      <c r="M75" s="22"/>
    </row>
    <row r="76" spans="1:14" x14ac:dyDescent="0.25">
      <c r="M76" s="22"/>
    </row>
    <row r="77" spans="1:14" x14ac:dyDescent="0.25">
      <c r="M77" s="22"/>
    </row>
    <row r="78" spans="1:14" x14ac:dyDescent="0.25">
      <c r="M78" s="22"/>
    </row>
    <row r="79" spans="1:14" x14ac:dyDescent="0.25">
      <c r="M79" s="22"/>
    </row>
    <row r="80" spans="1:14" x14ac:dyDescent="0.25">
      <c r="M80" s="22"/>
    </row>
    <row r="81" spans="13:13" x14ac:dyDescent="0.25">
      <c r="M81" s="22"/>
    </row>
    <row r="82" spans="13:13" x14ac:dyDescent="0.25">
      <c r="M82" s="22"/>
    </row>
    <row r="83" spans="13:13" x14ac:dyDescent="0.25">
      <c r="M83" s="22"/>
    </row>
    <row r="84" spans="13:13" x14ac:dyDescent="0.25">
      <c r="M84" s="22"/>
    </row>
    <row r="85" spans="13:13" x14ac:dyDescent="0.25">
      <c r="M85" s="22"/>
    </row>
    <row r="86" spans="13:13" x14ac:dyDescent="0.25">
      <c r="M86" s="22"/>
    </row>
    <row r="87" spans="13:13" x14ac:dyDescent="0.25">
      <c r="M87" s="22"/>
    </row>
    <row r="88" spans="13:13" x14ac:dyDescent="0.25">
      <c r="M88" s="22"/>
    </row>
    <row r="89" spans="13:13" x14ac:dyDescent="0.25">
      <c r="M89" s="22"/>
    </row>
    <row r="90" spans="13:13" x14ac:dyDescent="0.25">
      <c r="M90" s="22"/>
    </row>
    <row r="91" spans="13:13" x14ac:dyDescent="0.25">
      <c r="M91" s="22"/>
    </row>
    <row r="92" spans="13:13" x14ac:dyDescent="0.25">
      <c r="M92" s="22"/>
    </row>
    <row r="93" spans="13:13" x14ac:dyDescent="0.25">
      <c r="M93" s="22"/>
    </row>
    <row r="94" spans="13:13" x14ac:dyDescent="0.25">
      <c r="M94" s="22"/>
    </row>
    <row r="95" spans="13:13" x14ac:dyDescent="0.25">
      <c r="M95" s="22"/>
    </row>
    <row r="96" spans="13:13" x14ac:dyDescent="0.25">
      <c r="M96" s="22"/>
    </row>
    <row r="97" spans="13:13" x14ac:dyDescent="0.25">
      <c r="M97" s="22"/>
    </row>
    <row r="98" spans="13:13" x14ac:dyDescent="0.25">
      <c r="M98" s="22"/>
    </row>
    <row r="99" spans="13:13" x14ac:dyDescent="0.25">
      <c r="M99" s="22"/>
    </row>
    <row r="100" spans="13:13" x14ac:dyDescent="0.25">
      <c r="M100" s="22"/>
    </row>
    <row r="101" spans="13:13" x14ac:dyDescent="0.25">
      <c r="M101" s="22"/>
    </row>
    <row r="102" spans="13:13" x14ac:dyDescent="0.25">
      <c r="M102" s="22"/>
    </row>
    <row r="103" spans="13:13" x14ac:dyDescent="0.25">
      <c r="M103" s="22"/>
    </row>
    <row r="104" spans="13:13" x14ac:dyDescent="0.25">
      <c r="M104" s="22"/>
    </row>
    <row r="105" spans="13:13" x14ac:dyDescent="0.25">
      <c r="M105" s="22"/>
    </row>
    <row r="106" spans="13:13" x14ac:dyDescent="0.25">
      <c r="M106" s="22"/>
    </row>
    <row r="107" spans="13:13" x14ac:dyDescent="0.25">
      <c r="M107" s="22"/>
    </row>
    <row r="108" spans="13:13" x14ac:dyDescent="0.25">
      <c r="M108" s="22"/>
    </row>
    <row r="109" spans="13:13" x14ac:dyDescent="0.25">
      <c r="M109" s="22"/>
    </row>
    <row r="110" spans="13:13" x14ac:dyDescent="0.25">
      <c r="M110" s="22"/>
    </row>
    <row r="111" spans="13:13" x14ac:dyDescent="0.25">
      <c r="M111" s="22"/>
    </row>
    <row r="112" spans="13:13" x14ac:dyDescent="0.25">
      <c r="M112" s="22"/>
    </row>
    <row r="113" spans="13:13" x14ac:dyDescent="0.25">
      <c r="M113" s="22"/>
    </row>
    <row r="114" spans="13:13" x14ac:dyDescent="0.25">
      <c r="M114" s="22"/>
    </row>
    <row r="115" spans="13:13" x14ac:dyDescent="0.25">
      <c r="M115" s="22"/>
    </row>
    <row r="116" spans="13:13" x14ac:dyDescent="0.25">
      <c r="M116" s="22"/>
    </row>
    <row r="117" spans="13:13" x14ac:dyDescent="0.25">
      <c r="M117" s="22"/>
    </row>
    <row r="118" spans="13:13" x14ac:dyDescent="0.25">
      <c r="M118" s="22"/>
    </row>
    <row r="119" spans="13:13" x14ac:dyDescent="0.25">
      <c r="M119" s="22"/>
    </row>
    <row r="120" spans="13:13" x14ac:dyDescent="0.25">
      <c r="M120" s="22"/>
    </row>
    <row r="121" spans="13:13" x14ac:dyDescent="0.25">
      <c r="M121" s="22"/>
    </row>
    <row r="122" spans="13:13" x14ac:dyDescent="0.25">
      <c r="M122" s="22"/>
    </row>
    <row r="123" spans="13:13" x14ac:dyDescent="0.25">
      <c r="M123" s="22"/>
    </row>
    <row r="124" spans="13:13" x14ac:dyDescent="0.25">
      <c r="M124" s="22"/>
    </row>
    <row r="125" spans="13:13" x14ac:dyDescent="0.25">
      <c r="M125" s="22"/>
    </row>
    <row r="126" spans="13:13" x14ac:dyDescent="0.25">
      <c r="M126" s="22"/>
    </row>
    <row r="127" spans="13:13" x14ac:dyDescent="0.25">
      <c r="M127" s="22"/>
    </row>
    <row r="128" spans="13:13" x14ac:dyDescent="0.25">
      <c r="M128" s="22"/>
    </row>
    <row r="129" spans="13:13" x14ac:dyDescent="0.25">
      <c r="M129" s="22"/>
    </row>
    <row r="130" spans="13:13" x14ac:dyDescent="0.25">
      <c r="M130" s="22"/>
    </row>
    <row r="131" spans="13:13" x14ac:dyDescent="0.25">
      <c r="M131" s="22"/>
    </row>
    <row r="132" spans="13:13" x14ac:dyDescent="0.25">
      <c r="M132" s="22"/>
    </row>
    <row r="133" spans="13:13" x14ac:dyDescent="0.25">
      <c r="M133" s="22"/>
    </row>
    <row r="134" spans="13:13" x14ac:dyDescent="0.25">
      <c r="M134" s="22"/>
    </row>
    <row r="135" spans="13:13" x14ac:dyDescent="0.25">
      <c r="M135" s="22"/>
    </row>
    <row r="136" spans="13:13" x14ac:dyDescent="0.25">
      <c r="M136" s="22"/>
    </row>
    <row r="137" spans="13:13" x14ac:dyDescent="0.25">
      <c r="M137" s="22"/>
    </row>
    <row r="138" spans="13:13" x14ac:dyDescent="0.25">
      <c r="M138" s="22"/>
    </row>
    <row r="139" spans="13:13" x14ac:dyDescent="0.25">
      <c r="M139" s="22"/>
    </row>
    <row r="140" spans="13:13" x14ac:dyDescent="0.25">
      <c r="M140" s="22"/>
    </row>
    <row r="141" spans="13:13" x14ac:dyDescent="0.25">
      <c r="M141" s="22"/>
    </row>
    <row r="142" spans="13:13" x14ac:dyDescent="0.25">
      <c r="M142" s="22"/>
    </row>
    <row r="143" spans="13:13" x14ac:dyDescent="0.25">
      <c r="M143" s="22"/>
    </row>
    <row r="144" spans="13:13" x14ac:dyDescent="0.25">
      <c r="M144" s="22"/>
    </row>
    <row r="145" spans="13:13" x14ac:dyDescent="0.25">
      <c r="M145" s="22"/>
    </row>
    <row r="146" spans="13:13" x14ac:dyDescent="0.25">
      <c r="M146" s="22"/>
    </row>
    <row r="147" spans="13:13" x14ac:dyDescent="0.25">
      <c r="M147" s="22"/>
    </row>
    <row r="148" spans="13:13" x14ac:dyDescent="0.25">
      <c r="M148" s="22"/>
    </row>
    <row r="149" spans="13:13" x14ac:dyDescent="0.25">
      <c r="M149" s="22"/>
    </row>
    <row r="150" spans="13:13" x14ac:dyDescent="0.25">
      <c r="M150" s="22"/>
    </row>
    <row r="151" spans="13:13" x14ac:dyDescent="0.25">
      <c r="M151" s="22"/>
    </row>
    <row r="152" spans="13:13" x14ac:dyDescent="0.25">
      <c r="M152" s="22"/>
    </row>
    <row r="153" spans="13:13" x14ac:dyDescent="0.25">
      <c r="M153" s="22"/>
    </row>
    <row r="154" spans="13:13" x14ac:dyDescent="0.25">
      <c r="M154" s="22"/>
    </row>
    <row r="155" spans="13:13" x14ac:dyDescent="0.25">
      <c r="M155" s="22"/>
    </row>
    <row r="156" spans="13:13" x14ac:dyDescent="0.25">
      <c r="M156" s="22"/>
    </row>
    <row r="157" spans="13:13" x14ac:dyDescent="0.25">
      <c r="M157" s="22"/>
    </row>
    <row r="158" spans="13:13" x14ac:dyDescent="0.25">
      <c r="M158" s="22"/>
    </row>
    <row r="159" spans="13:13" x14ac:dyDescent="0.25">
      <c r="M159" s="22"/>
    </row>
    <row r="160" spans="13:13" x14ac:dyDescent="0.25">
      <c r="M160" s="22"/>
    </row>
    <row r="161" spans="13:13" x14ac:dyDescent="0.25">
      <c r="M161" s="22"/>
    </row>
    <row r="162" spans="13:13" x14ac:dyDescent="0.25">
      <c r="M162" s="22"/>
    </row>
    <row r="163" spans="13:13" x14ac:dyDescent="0.25">
      <c r="M163" s="22"/>
    </row>
    <row r="164" spans="13:13" x14ac:dyDescent="0.25">
      <c r="M164" s="22"/>
    </row>
    <row r="165" spans="13:13" x14ac:dyDescent="0.25">
      <c r="M165" s="22"/>
    </row>
    <row r="166" spans="13:13" x14ac:dyDescent="0.25">
      <c r="M166" s="22"/>
    </row>
    <row r="167" spans="13:13" x14ac:dyDescent="0.25">
      <c r="M167" s="22"/>
    </row>
    <row r="168" spans="13:13" x14ac:dyDescent="0.25">
      <c r="M168" s="22"/>
    </row>
    <row r="169" spans="13:13" x14ac:dyDescent="0.25">
      <c r="M169" s="22"/>
    </row>
    <row r="170" spans="13:13" x14ac:dyDescent="0.25">
      <c r="M170" s="22"/>
    </row>
    <row r="171" spans="13:13" x14ac:dyDescent="0.25">
      <c r="M171" s="22"/>
    </row>
    <row r="172" spans="13:13" x14ac:dyDescent="0.25">
      <c r="M172" s="22"/>
    </row>
    <row r="173" spans="13:13" x14ac:dyDescent="0.25">
      <c r="M173" s="22"/>
    </row>
    <row r="174" spans="13:13" x14ac:dyDescent="0.25">
      <c r="M174" s="22"/>
    </row>
    <row r="175" spans="13:13" x14ac:dyDescent="0.25">
      <c r="M175" s="22"/>
    </row>
    <row r="176" spans="13:13" x14ac:dyDescent="0.25">
      <c r="M176" s="22"/>
    </row>
    <row r="177" spans="13:13" x14ac:dyDescent="0.25">
      <c r="M177" s="22"/>
    </row>
    <row r="178" spans="13:13" x14ac:dyDescent="0.25">
      <c r="M178" s="22"/>
    </row>
    <row r="179" spans="13:13" x14ac:dyDescent="0.25">
      <c r="M179" s="22"/>
    </row>
    <row r="180" spans="13:13" x14ac:dyDescent="0.25">
      <c r="M180" s="22"/>
    </row>
    <row r="181" spans="13:13" x14ac:dyDescent="0.25">
      <c r="M181" s="22"/>
    </row>
    <row r="182" spans="13:13" x14ac:dyDescent="0.25">
      <c r="M182" s="22"/>
    </row>
    <row r="183" spans="13:13" x14ac:dyDescent="0.25">
      <c r="M183" s="22"/>
    </row>
    <row r="184" spans="13:13" x14ac:dyDescent="0.25">
      <c r="M184" s="22"/>
    </row>
    <row r="185" spans="13:13" x14ac:dyDescent="0.25">
      <c r="M185" s="22"/>
    </row>
    <row r="186" spans="13:13" x14ac:dyDescent="0.25">
      <c r="M186" s="22"/>
    </row>
    <row r="187" spans="13:13" x14ac:dyDescent="0.25">
      <c r="M187" s="22"/>
    </row>
    <row r="188" spans="13:13" x14ac:dyDescent="0.25">
      <c r="M188" s="22"/>
    </row>
    <row r="189" spans="13:13" x14ac:dyDescent="0.25">
      <c r="M189" s="22"/>
    </row>
    <row r="190" spans="13:13" x14ac:dyDescent="0.25">
      <c r="M190" s="22"/>
    </row>
    <row r="191" spans="13:13" x14ac:dyDescent="0.25">
      <c r="M191" s="22"/>
    </row>
    <row r="192" spans="13:13" x14ac:dyDescent="0.25">
      <c r="M192" s="22"/>
    </row>
    <row r="193" spans="13:13" x14ac:dyDescent="0.25">
      <c r="M193" s="22"/>
    </row>
    <row r="194" spans="13:13" x14ac:dyDescent="0.25">
      <c r="M194" s="22"/>
    </row>
    <row r="195" spans="13:13" x14ac:dyDescent="0.25">
      <c r="M195" s="22"/>
    </row>
    <row r="196" spans="13:13" x14ac:dyDescent="0.25">
      <c r="M196" s="22"/>
    </row>
    <row r="197" spans="13:13" x14ac:dyDescent="0.25">
      <c r="M197" s="22"/>
    </row>
    <row r="198" spans="13:13" x14ac:dyDescent="0.25">
      <c r="M198" s="22"/>
    </row>
    <row r="199" spans="13:13" x14ac:dyDescent="0.25">
      <c r="M199" s="22"/>
    </row>
    <row r="200" spans="13:13" x14ac:dyDescent="0.25">
      <c r="M200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200"/>
  <sheetViews>
    <sheetView tabSelected="1" zoomScale="115" zoomScaleNormal="115" workbookViewId="0">
      <selection activeCell="R15" sqref="R15"/>
    </sheetView>
  </sheetViews>
  <sheetFormatPr defaultRowHeight="15" x14ac:dyDescent="0.25"/>
  <cols>
    <col min="3" max="3" width="7.8554687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19" bestFit="1" customWidth="1"/>
    <col min="18" max="18" width="29.85546875" bestFit="1" customWidth="1"/>
    <col min="19" max="19" width="27.140625" bestFit="1" customWidth="1"/>
    <col min="20" max="20" width="18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135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6" t="s">
        <v>8</v>
      </c>
      <c r="K1" s="7" t="s">
        <v>9</v>
      </c>
      <c r="L1" s="8" t="s">
        <v>10</v>
      </c>
      <c r="M1" t="s">
        <v>135</v>
      </c>
      <c r="N1" t="s">
        <v>136</v>
      </c>
      <c r="P1" t="s">
        <v>137</v>
      </c>
      <c r="Q1" t="s">
        <v>390</v>
      </c>
      <c r="R1" t="s">
        <v>389</v>
      </c>
      <c r="S1" t="s">
        <v>387</v>
      </c>
      <c r="T1" t="s">
        <v>138</v>
      </c>
    </row>
    <row r="2" spans="1:20" x14ac:dyDescent="0.25">
      <c r="A2" s="25" t="s">
        <v>322</v>
      </c>
      <c r="B2" s="26" t="s">
        <v>12</v>
      </c>
      <c r="C2" s="39">
        <v>0.20972222222222223</v>
      </c>
      <c r="D2" s="41">
        <v>0.26458333333333334</v>
      </c>
      <c r="E2" s="27">
        <v>84357237</v>
      </c>
      <c r="F2" s="11"/>
      <c r="G2" s="27" t="s">
        <v>323</v>
      </c>
      <c r="H2" s="28">
        <v>34240</v>
      </c>
      <c r="I2" s="29">
        <v>79420</v>
      </c>
      <c r="J2" s="28" t="s">
        <v>321</v>
      </c>
      <c r="K2" s="29">
        <v>11405310</v>
      </c>
      <c r="L2" s="30"/>
      <c r="M2" s="22">
        <f>D2-C2</f>
        <v>5.486111111111111E-2</v>
      </c>
      <c r="N2">
        <f>HOUR(C2)</f>
        <v>5</v>
      </c>
      <c r="P2">
        <v>0</v>
      </c>
      <c r="Q2">
        <f>COUNTIF(N:N, "0")</f>
        <v>0</v>
      </c>
      <c r="R2">
        <f>AVERAGE($Q$2:$Q$25)</f>
        <v>2.9583333333333335</v>
      </c>
      <c r="S2" s="24">
        <v>0</v>
      </c>
      <c r="T2" s="23">
        <f>AVERAGEIF($S$2:$S$25, "&lt;&gt; 0")</f>
        <v>0.2103051610507751</v>
      </c>
    </row>
    <row r="3" spans="1:20" x14ac:dyDescent="0.25">
      <c r="A3" s="25"/>
      <c r="B3" s="26"/>
      <c r="C3" s="39">
        <v>0.22013888888888888</v>
      </c>
      <c r="D3" s="41">
        <v>0.33124999999999999</v>
      </c>
      <c r="E3" s="27">
        <v>84357235</v>
      </c>
      <c r="F3" s="11"/>
      <c r="G3" s="27" t="s">
        <v>324</v>
      </c>
      <c r="H3" s="28">
        <v>33300</v>
      </c>
      <c r="I3" s="29">
        <v>78440</v>
      </c>
      <c r="J3" s="28" t="s">
        <v>325</v>
      </c>
      <c r="K3" s="29">
        <v>11405377</v>
      </c>
      <c r="L3" s="30"/>
      <c r="M3" s="22">
        <f t="shared" ref="M3:M66" si="0">D3-C3</f>
        <v>0.1111111111111111</v>
      </c>
      <c r="N3">
        <f t="shared" ref="N3:N66" si="1">HOUR(C3)</f>
        <v>5</v>
      </c>
      <c r="P3">
        <v>1</v>
      </c>
      <c r="Q3">
        <f>COUNTIF(N:N, "1")</f>
        <v>1</v>
      </c>
      <c r="R3">
        <f t="shared" ref="R3:R25" si="2">AVERAGE($Q$2:$Q$25)</f>
        <v>2.9583333333333335</v>
      </c>
      <c r="S3" s="24">
        <f t="shared" ref="S3:S24" si="3">AVERAGEIF(N:N,P3,M:M)</f>
        <v>0.54305555555555562</v>
      </c>
      <c r="T3" s="23">
        <f t="shared" ref="T3:T25" si="4">AVERAGEIF($S$2:$S$25, "&lt;&gt; 0")</f>
        <v>0.2103051610507751</v>
      </c>
    </row>
    <row r="4" spans="1:20" x14ac:dyDescent="0.25">
      <c r="A4" s="25"/>
      <c r="B4" s="26"/>
      <c r="C4" s="39">
        <v>0.27569444444444446</v>
      </c>
      <c r="D4" s="41">
        <v>0.32569444444444445</v>
      </c>
      <c r="E4" s="27">
        <v>84356637</v>
      </c>
      <c r="F4" s="11"/>
      <c r="G4" s="27" t="s">
        <v>326</v>
      </c>
      <c r="H4" s="28">
        <v>32580</v>
      </c>
      <c r="I4" s="29">
        <v>78320</v>
      </c>
      <c r="J4" s="28" t="s">
        <v>255</v>
      </c>
      <c r="K4" s="29">
        <v>11405770</v>
      </c>
      <c r="L4" s="30"/>
      <c r="M4" s="22">
        <f t="shared" si="0"/>
        <v>4.9999999999999989E-2</v>
      </c>
      <c r="N4">
        <f t="shared" si="1"/>
        <v>6</v>
      </c>
      <c r="P4">
        <v>2</v>
      </c>
      <c r="Q4">
        <f>COUNTIF(N:N, "2")</f>
        <v>0</v>
      </c>
      <c r="R4">
        <f t="shared" si="2"/>
        <v>2.9583333333333335</v>
      </c>
      <c r="S4" s="24">
        <v>0</v>
      </c>
      <c r="T4" s="23">
        <f t="shared" si="4"/>
        <v>0.2103051610507751</v>
      </c>
    </row>
    <row r="5" spans="1:20" x14ac:dyDescent="0.25">
      <c r="A5" s="25"/>
      <c r="B5" s="26"/>
      <c r="C5" s="39">
        <v>0.28194444444444444</v>
      </c>
      <c r="D5" s="41">
        <v>0.3520833333333333</v>
      </c>
      <c r="E5" s="27">
        <v>84354131</v>
      </c>
      <c r="F5" s="11"/>
      <c r="G5" s="27" t="s">
        <v>327</v>
      </c>
      <c r="H5" s="28">
        <v>34540</v>
      </c>
      <c r="I5" s="29">
        <v>78420</v>
      </c>
      <c r="J5" s="28" t="s">
        <v>328</v>
      </c>
      <c r="K5" s="29">
        <v>11405784</v>
      </c>
      <c r="L5" s="30"/>
      <c r="M5" s="22">
        <f t="shared" si="0"/>
        <v>7.0138888888888862E-2</v>
      </c>
      <c r="N5">
        <f t="shared" si="1"/>
        <v>6</v>
      </c>
      <c r="P5">
        <v>3</v>
      </c>
      <c r="Q5">
        <f>COUNTIF(N:N, "3")</f>
        <v>0</v>
      </c>
      <c r="R5">
        <f t="shared" si="2"/>
        <v>2.9583333333333335</v>
      </c>
      <c r="S5" s="24">
        <v>0</v>
      </c>
      <c r="T5" s="23">
        <f t="shared" si="4"/>
        <v>0.2103051610507751</v>
      </c>
    </row>
    <row r="6" spans="1:20" x14ac:dyDescent="0.25">
      <c r="A6" s="25"/>
      <c r="B6" s="26"/>
      <c r="C6" s="39">
        <v>0.2902777777777778</v>
      </c>
      <c r="D6" s="41">
        <v>0.3430555555555555</v>
      </c>
      <c r="E6" s="27">
        <v>84357234</v>
      </c>
      <c r="F6" s="11"/>
      <c r="G6" s="27" t="s">
        <v>329</v>
      </c>
      <c r="H6" s="28">
        <v>33500</v>
      </c>
      <c r="I6" s="29">
        <v>78700</v>
      </c>
      <c r="J6" s="28" t="s">
        <v>321</v>
      </c>
      <c r="K6" s="29">
        <v>11405845</v>
      </c>
      <c r="L6" s="30"/>
      <c r="M6" s="22">
        <f t="shared" si="0"/>
        <v>5.2777777777777701E-2</v>
      </c>
      <c r="N6">
        <f t="shared" si="1"/>
        <v>6</v>
      </c>
      <c r="P6">
        <v>4</v>
      </c>
      <c r="Q6">
        <f>COUNTIF(N:N, "4")</f>
        <v>0</v>
      </c>
      <c r="R6">
        <f t="shared" si="2"/>
        <v>2.9583333333333335</v>
      </c>
      <c r="S6" s="24">
        <v>0</v>
      </c>
      <c r="T6" s="23">
        <f t="shared" si="4"/>
        <v>0.2103051610507751</v>
      </c>
    </row>
    <row r="7" spans="1:20" x14ac:dyDescent="0.25">
      <c r="A7" s="25"/>
      <c r="B7" s="26"/>
      <c r="C7" s="39">
        <v>0.29375000000000001</v>
      </c>
      <c r="D7" s="41">
        <v>0.52500000000000002</v>
      </c>
      <c r="E7" s="27">
        <v>84353896</v>
      </c>
      <c r="F7" s="11"/>
      <c r="G7" s="27" t="s">
        <v>188</v>
      </c>
      <c r="H7" s="28">
        <v>29040</v>
      </c>
      <c r="I7" s="29">
        <v>73240</v>
      </c>
      <c r="J7" s="28" t="s">
        <v>29</v>
      </c>
      <c r="K7" s="29">
        <v>11405877</v>
      </c>
      <c r="L7" s="30"/>
      <c r="M7" s="22">
        <f t="shared" si="0"/>
        <v>0.23125000000000001</v>
      </c>
      <c r="N7">
        <f t="shared" si="1"/>
        <v>7</v>
      </c>
      <c r="P7">
        <v>5</v>
      </c>
      <c r="Q7">
        <f>COUNTIF(N:N, "5")</f>
        <v>2</v>
      </c>
      <c r="R7">
        <f t="shared" si="2"/>
        <v>2.9583333333333335</v>
      </c>
      <c r="S7" s="24">
        <f t="shared" si="3"/>
        <v>8.2986111111111108E-2</v>
      </c>
      <c r="T7" s="23">
        <f t="shared" si="4"/>
        <v>0.2103051610507751</v>
      </c>
    </row>
    <row r="8" spans="1:20" x14ac:dyDescent="0.25">
      <c r="A8" s="25"/>
      <c r="B8" s="26"/>
      <c r="C8" s="39">
        <v>0.30972222222222223</v>
      </c>
      <c r="D8" s="41">
        <v>0.47083333333333338</v>
      </c>
      <c r="E8" s="27">
        <v>84358821</v>
      </c>
      <c r="F8" s="11"/>
      <c r="G8" s="27" t="s">
        <v>55</v>
      </c>
      <c r="H8" s="28">
        <v>27460</v>
      </c>
      <c r="I8" s="29">
        <v>72820</v>
      </c>
      <c r="J8" s="28" t="s">
        <v>29</v>
      </c>
      <c r="K8" s="29">
        <v>11406011</v>
      </c>
      <c r="L8" s="30"/>
      <c r="M8" s="22">
        <f t="shared" si="0"/>
        <v>0.16111111111111115</v>
      </c>
      <c r="N8">
        <f t="shared" si="1"/>
        <v>7</v>
      </c>
      <c r="P8">
        <v>6</v>
      </c>
      <c r="Q8">
        <f>COUNTIF(N:N, "6")</f>
        <v>3</v>
      </c>
      <c r="R8">
        <f t="shared" si="2"/>
        <v>2.9583333333333335</v>
      </c>
      <c r="S8" s="24">
        <f t="shared" si="3"/>
        <v>5.7638888888888851E-2</v>
      </c>
      <c r="T8" s="23">
        <f t="shared" si="4"/>
        <v>0.2103051610507751</v>
      </c>
    </row>
    <row r="9" spans="1:20" x14ac:dyDescent="0.25">
      <c r="A9" s="25"/>
      <c r="B9" s="26"/>
      <c r="C9" s="39">
        <v>0.32777777777777778</v>
      </c>
      <c r="D9" s="41">
        <v>0.50208333333333333</v>
      </c>
      <c r="E9" s="27">
        <v>84357311</v>
      </c>
      <c r="F9" s="11"/>
      <c r="G9" s="27">
        <v>2553502</v>
      </c>
      <c r="H9" s="28">
        <v>34540</v>
      </c>
      <c r="I9" s="29">
        <v>79000</v>
      </c>
      <c r="J9" s="28" t="s">
        <v>25</v>
      </c>
      <c r="K9" s="29">
        <v>11406135</v>
      </c>
      <c r="L9" s="30"/>
      <c r="M9" s="22">
        <f t="shared" si="0"/>
        <v>0.17430555555555555</v>
      </c>
      <c r="N9">
        <f t="shared" si="1"/>
        <v>7</v>
      </c>
      <c r="P9">
        <v>7</v>
      </c>
      <c r="Q9">
        <f>COUNTIF(N:N, "7")</f>
        <v>3</v>
      </c>
      <c r="R9">
        <f t="shared" si="2"/>
        <v>2.9583333333333335</v>
      </c>
      <c r="S9" s="24">
        <f t="shared" si="3"/>
        <v>0.18888888888888888</v>
      </c>
      <c r="T9" s="23">
        <f t="shared" si="4"/>
        <v>0.2103051610507751</v>
      </c>
    </row>
    <row r="10" spans="1:20" x14ac:dyDescent="0.25">
      <c r="A10" s="25"/>
      <c r="B10" s="26"/>
      <c r="C10" s="39">
        <v>0.3347222222222222</v>
      </c>
      <c r="D10" s="41">
        <v>0.36874999999999997</v>
      </c>
      <c r="E10" s="27" t="s">
        <v>35</v>
      </c>
      <c r="F10" s="11"/>
      <c r="G10" s="27" t="s">
        <v>330</v>
      </c>
      <c r="H10" s="28">
        <v>84800</v>
      </c>
      <c r="I10" s="29">
        <v>33380</v>
      </c>
      <c r="J10" s="28" t="s">
        <v>75</v>
      </c>
      <c r="K10" s="29">
        <v>11406179</v>
      </c>
      <c r="L10" s="30"/>
      <c r="M10" s="22">
        <f t="shared" si="0"/>
        <v>3.4027777777777768E-2</v>
      </c>
      <c r="N10">
        <f t="shared" si="1"/>
        <v>8</v>
      </c>
      <c r="P10">
        <v>8</v>
      </c>
      <c r="Q10">
        <f>COUNTIF(N:N, "8")</f>
        <v>4</v>
      </c>
      <c r="R10">
        <f t="shared" si="2"/>
        <v>2.9583333333333335</v>
      </c>
      <c r="S10" s="24">
        <f t="shared" si="3"/>
        <v>0.23211805555555554</v>
      </c>
      <c r="T10" s="23">
        <f t="shared" si="4"/>
        <v>0.2103051610507751</v>
      </c>
    </row>
    <row r="11" spans="1:20" x14ac:dyDescent="0.25">
      <c r="A11" s="25"/>
      <c r="B11" s="26"/>
      <c r="C11" s="39">
        <v>0.35972222222222222</v>
      </c>
      <c r="D11" s="41">
        <v>0.39861111111111108</v>
      </c>
      <c r="E11" s="27">
        <v>84356639</v>
      </c>
      <c r="F11" s="11"/>
      <c r="G11" s="27" t="s">
        <v>331</v>
      </c>
      <c r="H11" s="28">
        <v>33200</v>
      </c>
      <c r="I11" s="29">
        <v>79540</v>
      </c>
      <c r="J11" s="28" t="s">
        <v>255</v>
      </c>
      <c r="K11" s="29">
        <v>11406307</v>
      </c>
      <c r="L11" s="30"/>
      <c r="M11" s="22">
        <f t="shared" si="0"/>
        <v>3.8888888888888862E-2</v>
      </c>
      <c r="N11">
        <f t="shared" si="1"/>
        <v>8</v>
      </c>
      <c r="P11">
        <v>9</v>
      </c>
      <c r="Q11">
        <f>COUNTIF(N:N, "9")</f>
        <v>5</v>
      </c>
      <c r="R11">
        <f t="shared" si="2"/>
        <v>2.9583333333333335</v>
      </c>
      <c r="S11" s="24">
        <f t="shared" si="3"/>
        <v>9.0555555555555584E-2</v>
      </c>
      <c r="T11" s="23">
        <f t="shared" si="4"/>
        <v>0.2103051610507751</v>
      </c>
    </row>
    <row r="12" spans="1:20" x14ac:dyDescent="0.25">
      <c r="A12" s="47"/>
      <c r="B12" s="48"/>
      <c r="C12" s="58">
        <v>0.36388888888888887</v>
      </c>
      <c r="D12" s="59">
        <v>1</v>
      </c>
      <c r="E12" s="35">
        <v>84356638</v>
      </c>
      <c r="F12" s="33"/>
      <c r="G12" s="35" t="s">
        <v>332</v>
      </c>
      <c r="H12" s="49">
        <v>32960</v>
      </c>
      <c r="I12" s="50"/>
      <c r="J12" s="49" t="s">
        <v>255</v>
      </c>
      <c r="K12" s="50">
        <v>11406327</v>
      </c>
      <c r="L12" s="51"/>
      <c r="M12" s="22">
        <f t="shared" si="0"/>
        <v>0.63611111111111107</v>
      </c>
      <c r="N12">
        <f t="shared" si="1"/>
        <v>8</v>
      </c>
      <c r="P12">
        <v>10</v>
      </c>
      <c r="Q12">
        <f>COUNTIF(N:N, "10")</f>
        <v>7</v>
      </c>
      <c r="R12">
        <f t="shared" si="2"/>
        <v>2.9583333333333335</v>
      </c>
      <c r="S12" s="24">
        <f t="shared" si="3"/>
        <v>0.17678571428571432</v>
      </c>
      <c r="T12" s="23">
        <f t="shared" si="4"/>
        <v>0.2103051610507751</v>
      </c>
    </row>
    <row r="13" spans="1:20" x14ac:dyDescent="0.25">
      <c r="A13" s="25"/>
      <c r="B13" s="26"/>
      <c r="C13" s="39">
        <v>0.37152777777777773</v>
      </c>
      <c r="D13" s="41">
        <v>0.59097222222222223</v>
      </c>
      <c r="E13" s="27">
        <v>84357205</v>
      </c>
      <c r="F13" s="11"/>
      <c r="G13" s="27" t="s">
        <v>124</v>
      </c>
      <c r="H13" s="28">
        <v>27660</v>
      </c>
      <c r="I13" s="29">
        <v>77760</v>
      </c>
      <c r="J13" s="28" t="s">
        <v>29</v>
      </c>
      <c r="K13" s="29">
        <v>11406409</v>
      </c>
      <c r="L13" s="30"/>
      <c r="M13" s="22">
        <f t="shared" si="0"/>
        <v>0.2194444444444445</v>
      </c>
      <c r="N13">
        <f t="shared" si="1"/>
        <v>8</v>
      </c>
      <c r="P13">
        <v>11</v>
      </c>
      <c r="Q13">
        <f>COUNTIF(N:N, "11")</f>
        <v>5</v>
      </c>
      <c r="R13">
        <f t="shared" si="2"/>
        <v>2.9583333333333335</v>
      </c>
      <c r="S13" s="24">
        <f t="shared" si="3"/>
        <v>0.31555555555555548</v>
      </c>
      <c r="T13" s="23">
        <f t="shared" si="4"/>
        <v>0.2103051610507751</v>
      </c>
    </row>
    <row r="14" spans="1:20" x14ac:dyDescent="0.25">
      <c r="A14" s="25"/>
      <c r="B14" s="26"/>
      <c r="C14" s="39">
        <v>0.37986111111111115</v>
      </c>
      <c r="D14" s="41">
        <v>0.4291666666666667</v>
      </c>
      <c r="E14" s="27">
        <v>84357055</v>
      </c>
      <c r="F14" s="11"/>
      <c r="G14" s="27" t="s">
        <v>179</v>
      </c>
      <c r="H14" s="28">
        <v>30300</v>
      </c>
      <c r="I14" s="29">
        <v>77560</v>
      </c>
      <c r="J14" s="28" t="s">
        <v>29</v>
      </c>
      <c r="K14" s="29">
        <v>11406454</v>
      </c>
      <c r="L14" s="30"/>
      <c r="M14" s="22">
        <f t="shared" si="0"/>
        <v>4.9305555555555547E-2</v>
      </c>
      <c r="N14">
        <f t="shared" si="1"/>
        <v>9</v>
      </c>
      <c r="P14">
        <v>12</v>
      </c>
      <c r="Q14">
        <f>COUNTIF(N:N, "12")</f>
        <v>4</v>
      </c>
      <c r="R14">
        <f t="shared" si="2"/>
        <v>2.9583333333333335</v>
      </c>
      <c r="S14" s="24">
        <f t="shared" si="3"/>
        <v>7.1701388888888884E-2</v>
      </c>
      <c r="T14" s="23">
        <f t="shared" si="4"/>
        <v>0.2103051610507751</v>
      </c>
    </row>
    <row r="15" spans="1:20" x14ac:dyDescent="0.25">
      <c r="A15" s="25"/>
      <c r="B15" s="26"/>
      <c r="C15" s="39">
        <v>0.38611111111111113</v>
      </c>
      <c r="D15" s="41">
        <v>0.42152777777777778</v>
      </c>
      <c r="E15" s="27">
        <v>84357060</v>
      </c>
      <c r="F15" s="11"/>
      <c r="G15" s="27" t="s">
        <v>333</v>
      </c>
      <c r="H15" s="28">
        <v>34520</v>
      </c>
      <c r="I15" s="29">
        <v>80050</v>
      </c>
      <c r="J15" s="28" t="s">
        <v>334</v>
      </c>
      <c r="K15" s="29">
        <v>11406482</v>
      </c>
      <c r="L15" s="30"/>
      <c r="M15" s="22">
        <f t="shared" si="0"/>
        <v>3.5416666666666652E-2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2.9583333333333335</v>
      </c>
      <c r="S15" s="24">
        <f t="shared" si="3"/>
        <v>8.1111111111111162E-2</v>
      </c>
      <c r="T15" s="23">
        <f t="shared" si="4"/>
        <v>0.2103051610507751</v>
      </c>
    </row>
    <row r="16" spans="1:20" x14ac:dyDescent="0.25">
      <c r="A16" s="25"/>
      <c r="B16" s="26"/>
      <c r="C16" s="39">
        <v>0.3923611111111111</v>
      </c>
      <c r="D16" s="41">
        <v>0.4381944444444445</v>
      </c>
      <c r="E16" s="27" t="s">
        <v>35</v>
      </c>
      <c r="F16" s="11"/>
      <c r="G16" s="27" t="s">
        <v>335</v>
      </c>
      <c r="H16" s="28">
        <v>63940</v>
      </c>
      <c r="I16" s="29">
        <v>22940</v>
      </c>
      <c r="J16" s="28" t="s">
        <v>75</v>
      </c>
      <c r="K16" s="29">
        <v>11406515</v>
      </c>
      <c r="L16" s="30"/>
      <c r="M16" s="22">
        <f t="shared" si="0"/>
        <v>4.5833333333333393E-2</v>
      </c>
      <c r="N16">
        <f t="shared" si="1"/>
        <v>9</v>
      </c>
      <c r="P16">
        <v>14</v>
      </c>
      <c r="Q16">
        <f>COUNTIF(N:N, "14")</f>
        <v>4</v>
      </c>
      <c r="R16">
        <f t="shared" si="2"/>
        <v>2.9583333333333335</v>
      </c>
      <c r="S16" s="24">
        <f t="shared" si="3"/>
        <v>0.49409722222222219</v>
      </c>
      <c r="T16" s="23">
        <f t="shared" si="4"/>
        <v>0.2103051610507751</v>
      </c>
    </row>
    <row r="17" spans="1:20" x14ac:dyDescent="0.25">
      <c r="A17" s="25"/>
      <c r="B17" s="26"/>
      <c r="C17" s="39">
        <v>0.40069444444444446</v>
      </c>
      <c r="D17" s="41">
        <v>0.66875000000000007</v>
      </c>
      <c r="E17" s="27">
        <v>84357313</v>
      </c>
      <c r="F17" s="11"/>
      <c r="G17" s="27" t="s">
        <v>41</v>
      </c>
      <c r="H17" s="28">
        <v>31080</v>
      </c>
      <c r="I17" s="29">
        <v>79400</v>
      </c>
      <c r="J17" s="28" t="s">
        <v>29</v>
      </c>
      <c r="K17" s="29">
        <v>11406559</v>
      </c>
      <c r="L17" s="30"/>
      <c r="M17" s="22">
        <f t="shared" si="0"/>
        <v>0.2680555555555556</v>
      </c>
      <c r="N17">
        <f t="shared" si="1"/>
        <v>9</v>
      </c>
      <c r="P17">
        <v>15</v>
      </c>
      <c r="Q17">
        <f>COUNTIF(N:N, "15")</f>
        <v>9</v>
      </c>
      <c r="R17">
        <f t="shared" si="2"/>
        <v>2.9583333333333335</v>
      </c>
      <c r="S17" s="24">
        <f t="shared" si="3"/>
        <v>0.31327160493827155</v>
      </c>
      <c r="T17" s="23">
        <f t="shared" si="4"/>
        <v>0.2103051610507751</v>
      </c>
    </row>
    <row r="18" spans="1:20" x14ac:dyDescent="0.25">
      <c r="A18" s="25"/>
      <c r="B18" s="26"/>
      <c r="C18" s="39">
        <v>0.41319444444444442</v>
      </c>
      <c r="D18" s="41">
        <v>0.46736111111111112</v>
      </c>
      <c r="E18" s="27">
        <v>84351258</v>
      </c>
      <c r="F18" s="11"/>
      <c r="G18" s="27" t="s">
        <v>42</v>
      </c>
      <c r="H18" s="28">
        <v>27800</v>
      </c>
      <c r="I18" s="29">
        <v>74060</v>
      </c>
      <c r="J18" s="28" t="s">
        <v>29</v>
      </c>
      <c r="K18" s="29">
        <v>11406636</v>
      </c>
      <c r="L18" s="30"/>
      <c r="M18" s="22">
        <f t="shared" si="0"/>
        <v>5.4166666666666696E-2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2.9583333333333335</v>
      </c>
      <c r="S18" s="24">
        <f t="shared" si="3"/>
        <v>0.15081018518518516</v>
      </c>
      <c r="T18" s="23">
        <f t="shared" si="4"/>
        <v>0.2103051610507751</v>
      </c>
    </row>
    <row r="19" spans="1:20" x14ac:dyDescent="0.25">
      <c r="A19" s="25"/>
      <c r="B19" s="26"/>
      <c r="C19" s="39">
        <v>0.41666666666666669</v>
      </c>
      <c r="D19" s="41">
        <v>0.49652777777777773</v>
      </c>
      <c r="E19" s="27">
        <v>84360203</v>
      </c>
      <c r="F19" s="11"/>
      <c r="G19" s="27" t="s">
        <v>336</v>
      </c>
      <c r="H19" s="28">
        <v>32180</v>
      </c>
      <c r="I19" s="29">
        <v>75500</v>
      </c>
      <c r="J19" s="28" t="s">
        <v>337</v>
      </c>
      <c r="K19" s="29">
        <v>11406643</v>
      </c>
      <c r="L19" s="30"/>
      <c r="M19" s="22">
        <f t="shared" si="0"/>
        <v>7.9861111111111049E-2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2.9583333333333335</v>
      </c>
      <c r="S19" s="24">
        <f t="shared" si="3"/>
        <v>5.8680555555555458E-2</v>
      </c>
      <c r="T19" s="23">
        <f t="shared" si="4"/>
        <v>0.2103051610507751</v>
      </c>
    </row>
    <row r="20" spans="1:20" x14ac:dyDescent="0.25">
      <c r="A20" s="25"/>
      <c r="B20" s="26"/>
      <c r="C20" s="39">
        <v>0.4236111111111111</v>
      </c>
      <c r="D20" s="41">
        <v>0.45833333333333331</v>
      </c>
      <c r="E20" s="27">
        <v>84357236</v>
      </c>
      <c r="F20" s="11"/>
      <c r="G20" s="27" t="s">
        <v>338</v>
      </c>
      <c r="H20" s="28">
        <v>34180</v>
      </c>
      <c r="I20" s="29">
        <v>79600</v>
      </c>
      <c r="J20" s="28" t="s">
        <v>339</v>
      </c>
      <c r="K20" s="29">
        <v>11406669</v>
      </c>
      <c r="L20" s="30"/>
      <c r="M20" s="22">
        <f t="shared" si="0"/>
        <v>3.472222222222221E-2</v>
      </c>
      <c r="N20">
        <f t="shared" si="1"/>
        <v>10</v>
      </c>
      <c r="P20">
        <v>18</v>
      </c>
      <c r="Q20">
        <f>COUNTIF(N:N, "18")</f>
        <v>3</v>
      </c>
      <c r="R20">
        <f t="shared" si="2"/>
        <v>2.9583333333333335</v>
      </c>
      <c r="S20" s="24">
        <f t="shared" si="3"/>
        <v>4.7685185185185198E-2</v>
      </c>
      <c r="T20" s="23">
        <f t="shared" si="4"/>
        <v>0.2103051610507751</v>
      </c>
    </row>
    <row r="21" spans="1:20" x14ac:dyDescent="0.25">
      <c r="A21" s="25"/>
      <c r="B21" s="26"/>
      <c r="C21" s="39">
        <v>0.42638888888888887</v>
      </c>
      <c r="D21" s="41">
        <v>0.47291666666666665</v>
      </c>
      <c r="E21" s="27">
        <v>84353887</v>
      </c>
      <c r="F21" s="11"/>
      <c r="G21" s="27" t="s">
        <v>340</v>
      </c>
      <c r="H21" s="28">
        <v>32740</v>
      </c>
      <c r="I21" s="29">
        <v>78720</v>
      </c>
      <c r="J21" s="28" t="s">
        <v>19</v>
      </c>
      <c r="K21" s="29">
        <v>11406675</v>
      </c>
      <c r="L21" s="30"/>
      <c r="M21" s="22">
        <f t="shared" si="0"/>
        <v>4.6527777777777779E-2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2.9583333333333335</v>
      </c>
      <c r="S21" s="24">
        <f t="shared" si="3"/>
        <v>6.8981481481481463E-2</v>
      </c>
      <c r="T21" s="23">
        <f t="shared" si="4"/>
        <v>0.2103051610507751</v>
      </c>
    </row>
    <row r="22" spans="1:20" x14ac:dyDescent="0.25">
      <c r="A22" s="25"/>
      <c r="B22" s="26"/>
      <c r="C22" s="39">
        <v>0.43124999999999997</v>
      </c>
      <c r="D22" s="41">
        <v>0.47430555555555554</v>
      </c>
      <c r="E22" s="27">
        <v>84353893</v>
      </c>
      <c r="F22" s="11"/>
      <c r="G22" s="27" t="s">
        <v>70</v>
      </c>
      <c r="H22" s="28">
        <v>30240</v>
      </c>
      <c r="I22" s="29">
        <v>77340</v>
      </c>
      <c r="J22" s="28" t="s">
        <v>29</v>
      </c>
      <c r="K22" s="29">
        <v>11406709</v>
      </c>
      <c r="L22" s="30"/>
      <c r="M22" s="22">
        <f t="shared" si="0"/>
        <v>4.3055555555555569E-2</v>
      </c>
      <c r="N22">
        <f t="shared" si="1"/>
        <v>10</v>
      </c>
      <c r="P22">
        <v>20</v>
      </c>
      <c r="Q22">
        <f>COUNTIF(N:N, "20")</f>
        <v>2</v>
      </c>
      <c r="R22">
        <f t="shared" si="2"/>
        <v>2.9583333333333335</v>
      </c>
      <c r="S22" s="24">
        <f t="shared" si="3"/>
        <v>0.2218750000000001</v>
      </c>
      <c r="T22" s="23">
        <f t="shared" si="4"/>
        <v>0.2103051610507751</v>
      </c>
    </row>
    <row r="23" spans="1:20" x14ac:dyDescent="0.25">
      <c r="A23" s="25"/>
      <c r="B23" s="26"/>
      <c r="C23" s="39">
        <v>0.43611111111111112</v>
      </c>
      <c r="D23" s="41">
        <v>0.6118055555555556</v>
      </c>
      <c r="E23" s="27">
        <v>84360097</v>
      </c>
      <c r="F23" s="11"/>
      <c r="G23" s="27" t="s">
        <v>28</v>
      </c>
      <c r="H23" s="28">
        <v>27560</v>
      </c>
      <c r="I23" s="29">
        <v>40140</v>
      </c>
      <c r="J23" s="28" t="s">
        <v>29</v>
      </c>
      <c r="K23" s="29">
        <v>11406717</v>
      </c>
      <c r="L23" s="30"/>
      <c r="M23" s="22">
        <f t="shared" si="0"/>
        <v>0.17569444444444449</v>
      </c>
      <c r="N23">
        <f t="shared" si="1"/>
        <v>10</v>
      </c>
      <c r="P23">
        <v>21</v>
      </c>
      <c r="Q23">
        <f>COUNTIF(N:N, "21")</f>
        <v>2</v>
      </c>
      <c r="R23">
        <f t="shared" si="2"/>
        <v>2.9583333333333335</v>
      </c>
      <c r="S23" s="24">
        <f t="shared" si="3"/>
        <v>0.40694444444444444</v>
      </c>
      <c r="T23" s="23">
        <f t="shared" si="4"/>
        <v>0.2103051610507751</v>
      </c>
    </row>
    <row r="24" spans="1:20" x14ac:dyDescent="0.25">
      <c r="A24" s="25"/>
      <c r="B24" s="26"/>
      <c r="C24" s="39">
        <v>0.44027777777777777</v>
      </c>
      <c r="D24" s="60">
        <v>1.2118055555555556</v>
      </c>
      <c r="E24" s="27">
        <v>84353895</v>
      </c>
      <c r="F24" s="11"/>
      <c r="G24" s="27" t="s">
        <v>341</v>
      </c>
      <c r="H24" s="28">
        <v>30520</v>
      </c>
      <c r="I24" s="29">
        <v>77600</v>
      </c>
      <c r="J24" s="28" t="s">
        <v>29</v>
      </c>
      <c r="K24" s="29">
        <v>11406739</v>
      </c>
      <c r="L24" s="30"/>
      <c r="M24" s="22">
        <f t="shared" si="0"/>
        <v>0.77152777777777781</v>
      </c>
      <c r="N24">
        <f t="shared" si="1"/>
        <v>10</v>
      </c>
      <c r="P24">
        <v>22</v>
      </c>
      <c r="Q24">
        <f>COUNTIF(N:N, "22")</f>
        <v>1</v>
      </c>
      <c r="R24">
        <f t="shared" si="2"/>
        <v>2.9583333333333335</v>
      </c>
      <c r="S24" s="24">
        <f t="shared" si="3"/>
        <v>0.39305555555555538</v>
      </c>
      <c r="T24" s="23">
        <f t="shared" si="4"/>
        <v>0.2103051610507751</v>
      </c>
    </row>
    <row r="25" spans="1:20" x14ac:dyDescent="0.25">
      <c r="A25" s="25"/>
      <c r="B25" s="26"/>
      <c r="C25" s="39">
        <v>0.44722222222222219</v>
      </c>
      <c r="D25" s="41">
        <v>0.53333333333333333</v>
      </c>
      <c r="E25" s="27">
        <v>84353886</v>
      </c>
      <c r="F25" s="11"/>
      <c r="G25" s="27" t="s">
        <v>342</v>
      </c>
      <c r="H25" s="28">
        <v>33420</v>
      </c>
      <c r="I25" s="29">
        <v>76720</v>
      </c>
      <c r="J25" s="28" t="s">
        <v>343</v>
      </c>
      <c r="K25" s="29">
        <v>11406762</v>
      </c>
      <c r="L25" s="30"/>
      <c r="M25" s="22">
        <f t="shared" si="0"/>
        <v>8.6111111111111138E-2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2.9583333333333335</v>
      </c>
      <c r="S25" s="24">
        <v>0</v>
      </c>
      <c r="T25" s="23">
        <f t="shared" si="4"/>
        <v>0.2103051610507751</v>
      </c>
    </row>
    <row r="26" spans="1:20" x14ac:dyDescent="0.25">
      <c r="A26" s="25"/>
      <c r="B26" s="26"/>
      <c r="C26" s="39">
        <v>0.46875</v>
      </c>
      <c r="D26" s="60">
        <v>1.2874999999999999</v>
      </c>
      <c r="E26" s="27">
        <v>84345623</v>
      </c>
      <c r="F26" s="11"/>
      <c r="G26" s="27" t="s">
        <v>76</v>
      </c>
      <c r="H26" s="28">
        <v>27860</v>
      </c>
      <c r="I26" s="29">
        <v>77120</v>
      </c>
      <c r="J26" s="28" t="s">
        <v>29</v>
      </c>
      <c r="K26" s="29">
        <v>11406825</v>
      </c>
      <c r="L26" s="30"/>
      <c r="M26" s="22">
        <f t="shared" si="0"/>
        <v>0.81874999999999987</v>
      </c>
      <c r="N26">
        <f t="shared" si="1"/>
        <v>11</v>
      </c>
    </row>
    <row r="27" spans="1:20" x14ac:dyDescent="0.25">
      <c r="A27" s="25"/>
      <c r="B27" s="26"/>
      <c r="C27" s="39">
        <v>0.47569444444444442</v>
      </c>
      <c r="D27" s="41">
        <v>0.53125</v>
      </c>
      <c r="E27" s="27">
        <v>84353988</v>
      </c>
      <c r="F27" s="11"/>
      <c r="G27" s="27" t="s">
        <v>344</v>
      </c>
      <c r="H27" s="28">
        <v>33900</v>
      </c>
      <c r="I27" s="29">
        <v>77000</v>
      </c>
      <c r="J27" s="28" t="s">
        <v>345</v>
      </c>
      <c r="K27" s="29">
        <v>11406867</v>
      </c>
      <c r="L27" s="30"/>
      <c r="M27" s="22">
        <f t="shared" si="0"/>
        <v>5.555555555555558E-2</v>
      </c>
      <c r="N27">
        <f t="shared" si="1"/>
        <v>11</v>
      </c>
    </row>
    <row r="28" spans="1:20" x14ac:dyDescent="0.25">
      <c r="A28" s="25"/>
      <c r="B28" s="26"/>
      <c r="C28" s="39">
        <v>0.48055555555555557</v>
      </c>
      <c r="D28" s="41">
        <v>0.54097222222222219</v>
      </c>
      <c r="E28" s="27">
        <v>84353202</v>
      </c>
      <c r="F28" s="11"/>
      <c r="G28" s="27" t="s">
        <v>346</v>
      </c>
      <c r="H28" s="28">
        <v>33820</v>
      </c>
      <c r="I28" s="29">
        <v>78820</v>
      </c>
      <c r="J28" s="28" t="s">
        <v>82</v>
      </c>
      <c r="K28" s="29">
        <v>11406872</v>
      </c>
      <c r="L28" s="30"/>
      <c r="M28" s="22">
        <f t="shared" si="0"/>
        <v>6.0416666666666619E-2</v>
      </c>
      <c r="N28">
        <f t="shared" si="1"/>
        <v>11</v>
      </c>
    </row>
    <row r="29" spans="1:20" x14ac:dyDescent="0.25">
      <c r="A29" s="25"/>
      <c r="B29" s="26"/>
      <c r="C29" s="39">
        <v>0.48958333333333331</v>
      </c>
      <c r="D29" s="41">
        <v>0.54791666666666672</v>
      </c>
      <c r="E29" s="27">
        <v>84354132</v>
      </c>
      <c r="F29" s="11"/>
      <c r="G29" s="27">
        <v>2578942</v>
      </c>
      <c r="H29" s="28">
        <v>33440</v>
      </c>
      <c r="I29" s="29">
        <v>77180</v>
      </c>
      <c r="J29" s="28" t="s">
        <v>207</v>
      </c>
      <c r="K29" s="29">
        <v>11406895</v>
      </c>
      <c r="L29" s="30"/>
      <c r="M29" s="22">
        <f t="shared" si="0"/>
        <v>5.8333333333333404E-2</v>
      </c>
      <c r="N29">
        <f t="shared" si="1"/>
        <v>11</v>
      </c>
    </row>
    <row r="30" spans="1:20" x14ac:dyDescent="0.25">
      <c r="A30" s="25"/>
      <c r="B30" s="26"/>
      <c r="C30" s="39">
        <v>0.5131944444444444</v>
      </c>
      <c r="D30" s="41">
        <v>0.56805555555555554</v>
      </c>
      <c r="E30" s="11">
        <v>84353888</v>
      </c>
      <c r="F30" s="11"/>
      <c r="G30" s="27" t="s">
        <v>347</v>
      </c>
      <c r="H30" s="28">
        <v>34540</v>
      </c>
      <c r="I30" s="29">
        <v>77260</v>
      </c>
      <c r="J30" s="28" t="s">
        <v>19</v>
      </c>
      <c r="K30" s="29">
        <v>11406948</v>
      </c>
      <c r="L30" s="30"/>
      <c r="M30" s="22">
        <f t="shared" si="0"/>
        <v>5.4861111111111138E-2</v>
      </c>
      <c r="N30">
        <f t="shared" si="1"/>
        <v>12</v>
      </c>
    </row>
    <row r="31" spans="1:20" x14ac:dyDescent="0.25">
      <c r="A31" s="25"/>
      <c r="B31" s="26"/>
      <c r="C31" s="39">
        <v>0.51736111111111105</v>
      </c>
      <c r="D31" s="41">
        <v>0.60138888888888886</v>
      </c>
      <c r="E31" s="27">
        <v>84353222</v>
      </c>
      <c r="F31" s="11"/>
      <c r="G31" s="27" t="s">
        <v>348</v>
      </c>
      <c r="H31" s="28">
        <v>30940</v>
      </c>
      <c r="I31" s="29">
        <v>74420</v>
      </c>
      <c r="J31" s="28" t="s">
        <v>349</v>
      </c>
      <c r="K31" s="29">
        <v>11406966</v>
      </c>
      <c r="L31" s="30"/>
      <c r="M31" s="22">
        <f t="shared" si="0"/>
        <v>8.4027777777777812E-2</v>
      </c>
      <c r="N31">
        <f t="shared" si="1"/>
        <v>12</v>
      </c>
    </row>
    <row r="32" spans="1:20" x14ac:dyDescent="0.25">
      <c r="A32" s="25"/>
      <c r="B32" s="26"/>
      <c r="C32" s="39">
        <v>0.52083333333333337</v>
      </c>
      <c r="D32" s="41">
        <v>0.59444444444444444</v>
      </c>
      <c r="E32" s="27">
        <v>84360200</v>
      </c>
      <c r="F32" s="11"/>
      <c r="G32" s="27" t="s">
        <v>350</v>
      </c>
      <c r="H32" s="28">
        <v>32740</v>
      </c>
      <c r="I32" s="29">
        <v>76880</v>
      </c>
      <c r="J32" s="28" t="s">
        <v>351</v>
      </c>
      <c r="K32" s="29">
        <v>11406970</v>
      </c>
      <c r="L32" s="30"/>
      <c r="M32" s="22">
        <f t="shared" si="0"/>
        <v>7.3611111111111072E-2</v>
      </c>
      <c r="N32">
        <f t="shared" si="1"/>
        <v>12</v>
      </c>
    </row>
    <row r="33" spans="1:14" x14ac:dyDescent="0.25">
      <c r="A33" s="25"/>
      <c r="B33" s="26"/>
      <c r="C33" s="39">
        <v>0.52777777777777779</v>
      </c>
      <c r="D33" s="41">
        <v>0.6020833333333333</v>
      </c>
      <c r="E33" s="27">
        <v>84353904</v>
      </c>
      <c r="F33" s="11"/>
      <c r="G33" s="27">
        <v>701247</v>
      </c>
      <c r="H33" s="28">
        <v>33200</v>
      </c>
      <c r="I33" s="29">
        <v>78380</v>
      </c>
      <c r="J33" s="28" t="s">
        <v>352</v>
      </c>
      <c r="K33" s="29">
        <v>11406982</v>
      </c>
      <c r="L33" s="30"/>
      <c r="M33" s="22">
        <f t="shared" si="0"/>
        <v>7.4305555555555514E-2</v>
      </c>
      <c r="N33">
        <f t="shared" si="1"/>
        <v>12</v>
      </c>
    </row>
    <row r="34" spans="1:14" x14ac:dyDescent="0.25">
      <c r="A34" s="25"/>
      <c r="B34" s="26"/>
      <c r="C34" s="39">
        <v>0.54583333333333328</v>
      </c>
      <c r="D34" s="41">
        <v>0.62152777777777779</v>
      </c>
      <c r="E34" s="27">
        <v>84345639</v>
      </c>
      <c r="F34" s="11"/>
      <c r="G34" s="27" t="s">
        <v>353</v>
      </c>
      <c r="H34" s="28">
        <v>34120</v>
      </c>
      <c r="I34" s="29">
        <v>79200</v>
      </c>
      <c r="J34" s="28" t="s">
        <v>328</v>
      </c>
      <c r="K34" s="29">
        <v>11407005</v>
      </c>
      <c r="L34" s="30"/>
      <c r="M34" s="22">
        <f t="shared" si="0"/>
        <v>7.5694444444444509E-2</v>
      </c>
      <c r="N34">
        <f t="shared" si="1"/>
        <v>13</v>
      </c>
    </row>
    <row r="35" spans="1:14" x14ac:dyDescent="0.25">
      <c r="A35" s="25"/>
      <c r="B35" s="26"/>
      <c r="C35" s="39">
        <v>0.54861111111111105</v>
      </c>
      <c r="D35" s="41">
        <v>0.65763888888888888</v>
      </c>
      <c r="E35" s="27">
        <v>84353221</v>
      </c>
      <c r="F35" s="11"/>
      <c r="G35" s="27" t="s">
        <v>354</v>
      </c>
      <c r="H35" s="28">
        <v>33800</v>
      </c>
      <c r="I35" s="29">
        <v>78020</v>
      </c>
      <c r="J35" s="28" t="s">
        <v>204</v>
      </c>
      <c r="K35" s="29">
        <v>11407026</v>
      </c>
      <c r="L35" s="30"/>
      <c r="M35" s="22">
        <f t="shared" si="0"/>
        <v>0.10902777777777783</v>
      </c>
      <c r="N35">
        <f t="shared" si="1"/>
        <v>13</v>
      </c>
    </row>
    <row r="36" spans="1:14" x14ac:dyDescent="0.25">
      <c r="A36" s="25"/>
      <c r="B36" s="26"/>
      <c r="C36" s="39">
        <v>0.55208333333333337</v>
      </c>
      <c r="D36" s="41">
        <v>0.63055555555555554</v>
      </c>
      <c r="E36" s="27">
        <v>84353897</v>
      </c>
      <c r="F36" s="11"/>
      <c r="G36" s="27">
        <v>659488</v>
      </c>
      <c r="H36" s="28">
        <v>34000</v>
      </c>
      <c r="I36" s="29">
        <v>76600</v>
      </c>
      <c r="J36" s="28" t="s">
        <v>355</v>
      </c>
      <c r="K36" s="29">
        <v>11407030</v>
      </c>
      <c r="L36" s="30"/>
      <c r="M36" s="22">
        <f t="shared" si="0"/>
        <v>7.8472222222222165E-2</v>
      </c>
      <c r="N36">
        <f t="shared" si="1"/>
        <v>13</v>
      </c>
    </row>
    <row r="37" spans="1:14" x14ac:dyDescent="0.25">
      <c r="A37" s="25"/>
      <c r="B37" s="26"/>
      <c r="C37" s="39">
        <v>0.57986111111111105</v>
      </c>
      <c r="D37" s="41">
        <v>0.67847222222222225</v>
      </c>
      <c r="E37" s="27">
        <v>84357312</v>
      </c>
      <c r="F37" s="11"/>
      <c r="G37" s="27" t="s">
        <v>356</v>
      </c>
      <c r="H37" s="28">
        <v>278700</v>
      </c>
      <c r="I37" s="29">
        <v>74660</v>
      </c>
      <c r="J37" s="28" t="s">
        <v>29</v>
      </c>
      <c r="K37" s="29">
        <v>11407066</v>
      </c>
      <c r="L37" s="30"/>
      <c r="M37" s="22">
        <f t="shared" si="0"/>
        <v>9.8611111111111205E-2</v>
      </c>
      <c r="N37">
        <f t="shared" si="1"/>
        <v>13</v>
      </c>
    </row>
    <row r="38" spans="1:14" x14ac:dyDescent="0.25">
      <c r="A38" s="25"/>
      <c r="B38" s="26"/>
      <c r="C38" s="39">
        <v>0.58124999999999993</v>
      </c>
      <c r="D38" s="41">
        <v>0.625</v>
      </c>
      <c r="E38" s="27">
        <v>84357292</v>
      </c>
      <c r="F38" s="11"/>
      <c r="G38" s="27" t="s">
        <v>357</v>
      </c>
      <c r="H38" s="28">
        <v>32060</v>
      </c>
      <c r="I38" s="29">
        <v>77380</v>
      </c>
      <c r="J38" s="28" t="s">
        <v>358</v>
      </c>
      <c r="K38" s="29">
        <v>11407070</v>
      </c>
      <c r="L38" s="30"/>
      <c r="M38" s="22">
        <f t="shared" si="0"/>
        <v>4.3750000000000067E-2</v>
      </c>
      <c r="N38">
        <f t="shared" si="1"/>
        <v>13</v>
      </c>
    </row>
    <row r="39" spans="1:14" x14ac:dyDescent="0.25">
      <c r="A39" s="25"/>
      <c r="B39" s="26"/>
      <c r="C39" s="27"/>
      <c r="D39" s="28"/>
      <c r="E39" s="27" t="s">
        <v>35</v>
      </c>
      <c r="F39" s="11"/>
      <c r="G39" s="27" t="s">
        <v>359</v>
      </c>
      <c r="H39" s="28"/>
      <c r="I39" s="29">
        <v>32660</v>
      </c>
      <c r="J39" s="28" t="s">
        <v>360</v>
      </c>
      <c r="K39" s="29"/>
      <c r="L39" s="30"/>
      <c r="M39" s="22">
        <f t="shared" si="0"/>
        <v>0</v>
      </c>
    </row>
    <row r="40" spans="1:14" x14ac:dyDescent="0.25">
      <c r="A40" s="25"/>
      <c r="B40" s="26"/>
      <c r="C40" s="39">
        <v>4.3055555555555562E-2</v>
      </c>
      <c r="D40" s="41">
        <v>0.58611111111111114</v>
      </c>
      <c r="E40" s="27">
        <v>84357064</v>
      </c>
      <c r="F40" s="11"/>
      <c r="G40" s="27" t="s">
        <v>361</v>
      </c>
      <c r="H40" s="28">
        <v>32680</v>
      </c>
      <c r="I40" s="29">
        <v>79040</v>
      </c>
      <c r="J40" s="28" t="s">
        <v>19</v>
      </c>
      <c r="K40" s="29">
        <v>11406923</v>
      </c>
      <c r="L40" s="30"/>
      <c r="M40" s="22">
        <f t="shared" si="0"/>
        <v>0.54305555555555562</v>
      </c>
      <c r="N40">
        <f t="shared" si="1"/>
        <v>1</v>
      </c>
    </row>
    <row r="41" spans="1:14" x14ac:dyDescent="0.25">
      <c r="A41" s="25"/>
      <c r="B41" s="26"/>
      <c r="C41" s="39">
        <v>0.58819444444444446</v>
      </c>
      <c r="D41" s="60">
        <v>1.5354166666666667</v>
      </c>
      <c r="E41" s="27">
        <v>84362247</v>
      </c>
      <c r="F41" s="11"/>
      <c r="G41" s="27" t="s">
        <v>60</v>
      </c>
      <c r="H41" s="28">
        <v>30620</v>
      </c>
      <c r="I41" s="29">
        <v>74300</v>
      </c>
      <c r="J41" s="28" t="s">
        <v>29</v>
      </c>
      <c r="K41" s="29">
        <v>11407077</v>
      </c>
      <c r="L41" s="30"/>
      <c r="M41" s="22">
        <f t="shared" si="0"/>
        <v>0.94722222222222219</v>
      </c>
      <c r="N41">
        <f t="shared" si="1"/>
        <v>14</v>
      </c>
    </row>
    <row r="42" spans="1:14" x14ac:dyDescent="0.25">
      <c r="A42" s="25"/>
      <c r="B42" s="26"/>
      <c r="C42" s="39">
        <v>0.59236111111111112</v>
      </c>
      <c r="D42" s="41">
        <v>0.70347222222222217</v>
      </c>
      <c r="E42" s="27">
        <v>84357296</v>
      </c>
      <c r="F42" s="11"/>
      <c r="G42" s="27">
        <v>8096912</v>
      </c>
      <c r="H42" s="28">
        <v>34460</v>
      </c>
      <c r="I42" s="29">
        <v>76240</v>
      </c>
      <c r="J42" s="28" t="s">
        <v>362</v>
      </c>
      <c r="K42" s="29">
        <v>11407081</v>
      </c>
      <c r="L42" s="30"/>
      <c r="M42" s="22">
        <f t="shared" si="0"/>
        <v>0.11111111111111105</v>
      </c>
      <c r="N42">
        <f t="shared" si="1"/>
        <v>14</v>
      </c>
    </row>
    <row r="43" spans="1:14" x14ac:dyDescent="0.25">
      <c r="A43" s="25"/>
      <c r="B43" s="26"/>
      <c r="C43" s="39">
        <v>0.6</v>
      </c>
      <c r="D43" s="41">
        <v>0.65</v>
      </c>
      <c r="E43" s="27">
        <v>84357293</v>
      </c>
      <c r="F43" s="11"/>
      <c r="G43" s="27">
        <v>298108</v>
      </c>
      <c r="H43" s="28">
        <v>33780</v>
      </c>
      <c r="I43" s="29">
        <v>79040</v>
      </c>
      <c r="J43" s="28" t="s">
        <v>134</v>
      </c>
      <c r="K43" s="29">
        <v>11407085</v>
      </c>
      <c r="L43" s="30"/>
      <c r="M43" s="22">
        <f t="shared" si="0"/>
        <v>5.0000000000000044E-2</v>
      </c>
      <c r="N43">
        <f t="shared" si="1"/>
        <v>14</v>
      </c>
    </row>
    <row r="44" spans="1:14" x14ac:dyDescent="0.25">
      <c r="A44" s="25"/>
      <c r="B44" s="26"/>
      <c r="C44" s="39">
        <v>0.60486111111111118</v>
      </c>
      <c r="D44" s="60">
        <v>1.4729166666666667</v>
      </c>
      <c r="E44" s="27">
        <v>84356634</v>
      </c>
      <c r="F44" s="11"/>
      <c r="G44" s="27" t="s">
        <v>42</v>
      </c>
      <c r="H44" s="28">
        <v>28220</v>
      </c>
      <c r="I44" s="29">
        <v>75680</v>
      </c>
      <c r="J44" s="28" t="s">
        <v>29</v>
      </c>
      <c r="K44" s="29">
        <v>11407088</v>
      </c>
      <c r="L44" s="30"/>
      <c r="M44" s="22">
        <f t="shared" si="0"/>
        <v>0.86805555555555547</v>
      </c>
      <c r="N44">
        <f t="shared" si="1"/>
        <v>14</v>
      </c>
    </row>
    <row r="45" spans="1:14" x14ac:dyDescent="0.25">
      <c r="A45" s="25"/>
      <c r="B45" s="26"/>
      <c r="C45" s="39">
        <v>0.62847222222222221</v>
      </c>
      <c r="D45" s="41">
        <v>0.68055555555555547</v>
      </c>
      <c r="E45" s="27" t="s">
        <v>35</v>
      </c>
      <c r="F45" s="11"/>
      <c r="G45" s="27" t="s">
        <v>363</v>
      </c>
      <c r="H45" s="28">
        <v>84200</v>
      </c>
      <c r="I45" s="29">
        <v>32680</v>
      </c>
      <c r="J45" s="28" t="s">
        <v>75</v>
      </c>
      <c r="K45" s="29">
        <v>11407130</v>
      </c>
      <c r="L45" s="30"/>
      <c r="M45" s="22">
        <f t="shared" si="0"/>
        <v>5.2083333333333259E-2</v>
      </c>
      <c r="N45">
        <f t="shared" si="1"/>
        <v>15</v>
      </c>
    </row>
    <row r="46" spans="1:14" x14ac:dyDescent="0.25">
      <c r="A46" s="25"/>
      <c r="B46" s="26"/>
      <c r="C46" s="39">
        <v>0.6333333333333333</v>
      </c>
      <c r="D46" s="41">
        <v>0.71458333333333324</v>
      </c>
      <c r="E46" s="27">
        <v>84360202</v>
      </c>
      <c r="F46" s="11"/>
      <c r="G46" s="27">
        <v>79220</v>
      </c>
      <c r="H46" s="28">
        <v>32480</v>
      </c>
      <c r="I46" s="29">
        <v>76680</v>
      </c>
      <c r="J46" s="28" t="s">
        <v>364</v>
      </c>
      <c r="K46" s="29">
        <v>11407132</v>
      </c>
      <c r="L46" s="30"/>
      <c r="M46" s="22">
        <f t="shared" si="0"/>
        <v>8.1249999999999933E-2</v>
      </c>
      <c r="N46">
        <f t="shared" si="1"/>
        <v>15</v>
      </c>
    </row>
    <row r="47" spans="1:14" x14ac:dyDescent="0.25">
      <c r="A47" s="25"/>
      <c r="B47" s="26"/>
      <c r="C47" s="39">
        <v>0.64236111111111105</v>
      </c>
      <c r="D47" s="41">
        <v>0.72152777777777777</v>
      </c>
      <c r="E47" s="27">
        <v>84353906</v>
      </c>
      <c r="F47" s="11"/>
      <c r="G47" s="27" t="s">
        <v>365</v>
      </c>
      <c r="H47" s="28">
        <v>32960</v>
      </c>
      <c r="I47" s="29">
        <v>75840</v>
      </c>
      <c r="J47" s="28" t="s">
        <v>366</v>
      </c>
      <c r="K47" s="29">
        <v>11407141</v>
      </c>
      <c r="L47" s="30"/>
      <c r="M47" s="22">
        <f t="shared" si="0"/>
        <v>7.9166666666666718E-2</v>
      </c>
      <c r="N47">
        <f t="shared" si="1"/>
        <v>15</v>
      </c>
    </row>
    <row r="48" spans="1:14" x14ac:dyDescent="0.25">
      <c r="A48" s="25"/>
      <c r="B48" s="26"/>
      <c r="C48" s="39">
        <v>0.64722222222222225</v>
      </c>
      <c r="D48" s="60">
        <v>1.4576388888888889</v>
      </c>
      <c r="E48" s="27">
        <v>84353894</v>
      </c>
      <c r="F48" s="11"/>
      <c r="G48" s="27" t="s">
        <v>112</v>
      </c>
      <c r="H48" s="28">
        <v>30160</v>
      </c>
      <c r="I48" s="29">
        <v>76800</v>
      </c>
      <c r="J48" s="28" t="s">
        <v>29</v>
      </c>
      <c r="K48" s="29">
        <v>11407144</v>
      </c>
      <c r="L48" s="30"/>
      <c r="M48" s="22">
        <f t="shared" si="0"/>
        <v>0.81041666666666667</v>
      </c>
      <c r="N48">
        <f t="shared" si="1"/>
        <v>15</v>
      </c>
    </row>
    <row r="49" spans="1:14" x14ac:dyDescent="0.25">
      <c r="A49" s="25"/>
      <c r="B49" s="26"/>
      <c r="C49" s="39">
        <v>0.64861111111111114</v>
      </c>
      <c r="D49" s="41">
        <v>0.90486111111111101</v>
      </c>
      <c r="E49" s="27">
        <v>84362248</v>
      </c>
      <c r="F49" s="11"/>
      <c r="G49" s="27" t="s">
        <v>86</v>
      </c>
      <c r="H49" s="28">
        <v>30040</v>
      </c>
      <c r="I49" s="29">
        <v>70040</v>
      </c>
      <c r="J49" s="28" t="s">
        <v>29</v>
      </c>
      <c r="K49" s="29">
        <v>11407145</v>
      </c>
      <c r="L49" s="30"/>
      <c r="M49" s="22">
        <f t="shared" si="0"/>
        <v>0.25624999999999987</v>
      </c>
      <c r="N49">
        <f t="shared" si="1"/>
        <v>15</v>
      </c>
    </row>
    <row r="50" spans="1:14" x14ac:dyDescent="0.25">
      <c r="A50" s="25"/>
      <c r="B50" s="26"/>
      <c r="C50" s="39">
        <v>0.65069444444444446</v>
      </c>
      <c r="D50" s="60">
        <v>1.497222222222222</v>
      </c>
      <c r="E50" s="27">
        <v>84353892</v>
      </c>
      <c r="F50" s="11"/>
      <c r="G50" s="27" t="s">
        <v>188</v>
      </c>
      <c r="H50" s="28">
        <v>27700</v>
      </c>
      <c r="I50" s="29">
        <v>77600</v>
      </c>
      <c r="J50" s="28" t="s">
        <v>29</v>
      </c>
      <c r="K50" s="29">
        <v>11407147</v>
      </c>
      <c r="L50" s="30"/>
      <c r="M50" s="22">
        <f t="shared" si="0"/>
        <v>0.84652777777777755</v>
      </c>
      <c r="N50">
        <f t="shared" si="1"/>
        <v>15</v>
      </c>
    </row>
    <row r="51" spans="1:14" x14ac:dyDescent="0.25">
      <c r="A51" s="25"/>
      <c r="B51" s="26"/>
      <c r="C51" s="39">
        <v>0.65416666666666667</v>
      </c>
      <c r="D51" s="41">
        <v>0.70624999999999993</v>
      </c>
      <c r="E51" s="27">
        <v>84351201</v>
      </c>
      <c r="F51" s="11"/>
      <c r="G51" s="27">
        <v>691612</v>
      </c>
      <c r="H51" s="28">
        <v>31580</v>
      </c>
      <c r="I51" s="29">
        <v>76500</v>
      </c>
      <c r="J51" s="28" t="s">
        <v>367</v>
      </c>
      <c r="K51" s="29">
        <v>11407148</v>
      </c>
      <c r="L51" s="30"/>
      <c r="M51" s="22">
        <f t="shared" si="0"/>
        <v>5.2083333333333259E-2</v>
      </c>
      <c r="N51">
        <f t="shared" si="1"/>
        <v>15</v>
      </c>
    </row>
    <row r="52" spans="1:14" x14ac:dyDescent="0.25">
      <c r="A52" s="25"/>
      <c r="B52" s="26"/>
      <c r="C52" s="39">
        <v>0.65972222222222221</v>
      </c>
      <c r="D52" s="41">
        <v>0.71111111111111114</v>
      </c>
      <c r="E52" s="27">
        <v>84356638</v>
      </c>
      <c r="F52" s="11"/>
      <c r="G52" s="27" t="s">
        <v>368</v>
      </c>
      <c r="H52" s="28">
        <v>33540</v>
      </c>
      <c r="I52" s="29">
        <v>79780</v>
      </c>
      <c r="J52" s="28" t="s">
        <v>369</v>
      </c>
      <c r="K52" s="29">
        <v>11407150</v>
      </c>
      <c r="L52" s="30"/>
      <c r="M52" s="22">
        <f t="shared" si="0"/>
        <v>5.1388888888888928E-2</v>
      </c>
      <c r="N52">
        <f t="shared" si="1"/>
        <v>15</v>
      </c>
    </row>
    <row r="53" spans="1:14" x14ac:dyDescent="0.25">
      <c r="A53" s="25"/>
      <c r="B53" s="26"/>
      <c r="C53" s="39">
        <v>0.66249999999999998</v>
      </c>
      <c r="D53" s="60">
        <v>1.2527777777777778</v>
      </c>
      <c r="E53" s="27">
        <v>84362246</v>
      </c>
      <c r="F53" s="11"/>
      <c r="G53" s="27" t="s">
        <v>85</v>
      </c>
      <c r="H53" s="28">
        <v>27580</v>
      </c>
      <c r="I53" s="29">
        <v>75080</v>
      </c>
      <c r="J53" s="28" t="s">
        <v>29</v>
      </c>
      <c r="K53" s="29">
        <v>11407153</v>
      </c>
      <c r="L53" s="30"/>
      <c r="M53" s="22">
        <f t="shared" si="0"/>
        <v>0.59027777777777779</v>
      </c>
      <c r="N53">
        <f t="shared" si="1"/>
        <v>15</v>
      </c>
    </row>
    <row r="54" spans="1:14" x14ac:dyDescent="0.25">
      <c r="A54" s="25"/>
      <c r="B54" s="26"/>
      <c r="C54" s="39">
        <v>0.66736111111111107</v>
      </c>
      <c r="D54" s="41">
        <v>0.75555555555555554</v>
      </c>
      <c r="E54" s="27">
        <v>84353898</v>
      </c>
      <c r="F54" s="11"/>
      <c r="G54" s="27" t="s">
        <v>370</v>
      </c>
      <c r="H54" s="28">
        <v>33920</v>
      </c>
      <c r="I54" s="29">
        <v>77120</v>
      </c>
      <c r="J54" s="28" t="s">
        <v>371</v>
      </c>
      <c r="K54" s="29">
        <v>11407158</v>
      </c>
      <c r="L54" s="30"/>
      <c r="M54" s="22">
        <f t="shared" si="0"/>
        <v>8.8194444444444464E-2</v>
      </c>
      <c r="N54">
        <f t="shared" si="1"/>
        <v>16</v>
      </c>
    </row>
    <row r="55" spans="1:14" x14ac:dyDescent="0.25">
      <c r="A55" s="25"/>
      <c r="B55" s="26"/>
      <c r="C55" s="39">
        <v>0.67013888888888884</v>
      </c>
      <c r="D55" s="41">
        <v>0.73541666666666661</v>
      </c>
      <c r="E55" s="27" t="s">
        <v>35</v>
      </c>
      <c r="F55" s="11"/>
      <c r="G55" s="27" t="s">
        <v>372</v>
      </c>
      <c r="H55" s="28">
        <v>85000</v>
      </c>
      <c r="I55" s="29">
        <v>33620</v>
      </c>
      <c r="J55" s="28" t="s">
        <v>75</v>
      </c>
      <c r="K55" s="29">
        <v>11407161</v>
      </c>
      <c r="L55" s="30"/>
      <c r="M55" s="22">
        <f t="shared" si="0"/>
        <v>6.5277777777777768E-2</v>
      </c>
      <c r="N55">
        <f t="shared" si="1"/>
        <v>16</v>
      </c>
    </row>
    <row r="56" spans="1:14" x14ac:dyDescent="0.25">
      <c r="A56" s="25"/>
      <c r="B56" s="26"/>
      <c r="C56" s="39">
        <v>0.67569444444444438</v>
      </c>
      <c r="D56" s="41">
        <v>0.73472222222222217</v>
      </c>
      <c r="E56" s="27">
        <v>84360201</v>
      </c>
      <c r="F56" s="11"/>
      <c r="G56" s="27">
        <v>670241</v>
      </c>
      <c r="H56" s="28">
        <v>32480</v>
      </c>
      <c r="I56" s="29">
        <v>76840</v>
      </c>
      <c r="J56" s="28" t="s">
        <v>373</v>
      </c>
      <c r="K56" s="29">
        <v>11407165</v>
      </c>
      <c r="L56" s="30"/>
      <c r="M56" s="22">
        <f t="shared" si="0"/>
        <v>5.902777777777779E-2</v>
      </c>
      <c r="N56">
        <f t="shared" si="1"/>
        <v>16</v>
      </c>
    </row>
    <row r="57" spans="1:14" x14ac:dyDescent="0.25">
      <c r="A57" s="25"/>
      <c r="B57" s="26"/>
      <c r="C57" s="39">
        <v>0.70277777777777783</v>
      </c>
      <c r="D57" s="41">
        <v>0.7729166666666667</v>
      </c>
      <c r="E57" s="27">
        <v>84357298</v>
      </c>
      <c r="F57" s="11"/>
      <c r="G57" s="27" t="s">
        <v>374</v>
      </c>
      <c r="H57" s="28">
        <v>32620</v>
      </c>
      <c r="I57" s="29">
        <v>75720</v>
      </c>
      <c r="J57" s="28" t="s">
        <v>375</v>
      </c>
      <c r="K57" s="29">
        <v>11407208</v>
      </c>
      <c r="L57" s="30"/>
      <c r="M57" s="22">
        <f t="shared" si="0"/>
        <v>7.0138888888888862E-2</v>
      </c>
      <c r="N57">
        <f t="shared" si="1"/>
        <v>16</v>
      </c>
    </row>
    <row r="58" spans="1:14" x14ac:dyDescent="0.25">
      <c r="A58" s="25"/>
      <c r="B58" s="26"/>
      <c r="C58" s="39">
        <v>0.7055555555555556</v>
      </c>
      <c r="D58" s="41">
        <v>0.78333333333333333</v>
      </c>
      <c r="E58" s="27">
        <v>84354133</v>
      </c>
      <c r="F58" s="11"/>
      <c r="G58" s="27">
        <v>846892</v>
      </c>
      <c r="H58" s="28">
        <v>33520</v>
      </c>
      <c r="I58" s="29">
        <v>77060</v>
      </c>
      <c r="J58" s="28" t="s">
        <v>309</v>
      </c>
      <c r="K58" s="29">
        <v>11407209</v>
      </c>
      <c r="L58" s="30"/>
      <c r="M58" s="22">
        <f t="shared" si="0"/>
        <v>7.7777777777777724E-2</v>
      </c>
      <c r="N58">
        <f t="shared" si="1"/>
        <v>16</v>
      </c>
    </row>
    <row r="59" spans="1:14" x14ac:dyDescent="0.25">
      <c r="A59" s="25"/>
      <c r="B59" s="26"/>
      <c r="C59" s="39">
        <v>0.7006944444444444</v>
      </c>
      <c r="D59" s="60">
        <v>1.2451388888888888</v>
      </c>
      <c r="E59" s="27">
        <v>84362245</v>
      </c>
      <c r="F59" s="11"/>
      <c r="G59" s="27" t="s">
        <v>124</v>
      </c>
      <c r="H59" s="28">
        <v>30440</v>
      </c>
      <c r="I59" s="29">
        <v>73860</v>
      </c>
      <c r="J59" s="28" t="s">
        <v>29</v>
      </c>
      <c r="K59" s="29">
        <v>11407174</v>
      </c>
      <c r="L59" s="30"/>
      <c r="M59" s="22">
        <f t="shared" si="0"/>
        <v>0.5444444444444444</v>
      </c>
      <c r="N59">
        <f t="shared" si="1"/>
        <v>16</v>
      </c>
    </row>
    <row r="60" spans="1:14" x14ac:dyDescent="0.25">
      <c r="A60" s="25"/>
      <c r="B60" s="26"/>
      <c r="C60" s="39">
        <v>0.70972222222222225</v>
      </c>
      <c r="D60" s="41">
        <v>0.77986111111111101</v>
      </c>
      <c r="E60" s="27">
        <v>84353905</v>
      </c>
      <c r="F60" s="11"/>
      <c r="G60" s="27" t="s">
        <v>376</v>
      </c>
      <c r="H60" s="28">
        <v>33680</v>
      </c>
      <c r="I60" s="29">
        <v>77240</v>
      </c>
      <c r="J60" s="28" t="s">
        <v>109</v>
      </c>
      <c r="K60" s="29">
        <v>11407211</v>
      </c>
      <c r="L60" s="30"/>
      <c r="M60" s="22">
        <f t="shared" si="0"/>
        <v>7.0138888888888751E-2</v>
      </c>
      <c r="N60">
        <f t="shared" si="1"/>
        <v>17</v>
      </c>
    </row>
    <row r="61" spans="1:14" x14ac:dyDescent="0.25">
      <c r="A61" s="25"/>
      <c r="B61" s="26"/>
      <c r="C61" s="39">
        <v>0.7416666666666667</v>
      </c>
      <c r="D61" s="41">
        <v>0.78888888888888886</v>
      </c>
      <c r="E61" s="27">
        <v>84356636</v>
      </c>
      <c r="F61" s="11"/>
      <c r="G61" s="27" t="s">
        <v>377</v>
      </c>
      <c r="H61" s="28">
        <v>32160</v>
      </c>
      <c r="I61" s="29">
        <v>78200</v>
      </c>
      <c r="J61" s="28" t="s">
        <v>378</v>
      </c>
      <c r="K61" s="29">
        <v>11407226</v>
      </c>
      <c r="L61" s="30"/>
      <c r="M61" s="22">
        <f t="shared" si="0"/>
        <v>4.7222222222222165E-2</v>
      </c>
      <c r="N61">
        <f t="shared" si="1"/>
        <v>17</v>
      </c>
    </row>
    <row r="62" spans="1:14" x14ac:dyDescent="0.25">
      <c r="A62" s="25"/>
      <c r="B62" s="26"/>
      <c r="C62" s="39">
        <v>0.76874999999999993</v>
      </c>
      <c r="D62" s="41">
        <v>0.83750000000000002</v>
      </c>
      <c r="E62" s="27">
        <v>84357297</v>
      </c>
      <c r="F62" s="11"/>
      <c r="G62" s="27" t="s">
        <v>379</v>
      </c>
      <c r="H62" s="28">
        <v>30840</v>
      </c>
      <c r="I62" s="29">
        <v>75580</v>
      </c>
      <c r="J62" s="28" t="s">
        <v>380</v>
      </c>
      <c r="K62" s="29">
        <v>11407134</v>
      </c>
      <c r="L62" s="30"/>
      <c r="M62" s="22">
        <f t="shared" si="0"/>
        <v>6.8750000000000089E-2</v>
      </c>
      <c r="N62">
        <f t="shared" si="1"/>
        <v>18</v>
      </c>
    </row>
    <row r="63" spans="1:14" x14ac:dyDescent="0.25">
      <c r="A63" s="25"/>
      <c r="B63" s="26"/>
      <c r="C63" s="39">
        <v>0.78125</v>
      </c>
      <c r="D63" s="41">
        <v>0.82013888888888886</v>
      </c>
      <c r="E63" s="27">
        <v>84357232</v>
      </c>
      <c r="F63" s="11"/>
      <c r="G63" s="27">
        <v>3044002</v>
      </c>
      <c r="H63" s="28">
        <v>32860</v>
      </c>
      <c r="I63" s="29">
        <v>78160</v>
      </c>
      <c r="J63" s="28" t="s">
        <v>381</v>
      </c>
      <c r="K63" s="29">
        <v>11407239</v>
      </c>
      <c r="L63" s="30"/>
      <c r="M63" s="22">
        <f t="shared" si="0"/>
        <v>3.8888888888888862E-2</v>
      </c>
      <c r="N63">
        <f t="shared" si="1"/>
        <v>18</v>
      </c>
    </row>
    <row r="64" spans="1:14" x14ac:dyDescent="0.25">
      <c r="A64" s="25"/>
      <c r="B64" s="26"/>
      <c r="C64" s="39">
        <v>0.79027777777777775</v>
      </c>
      <c r="D64" s="41">
        <v>0.8256944444444444</v>
      </c>
      <c r="E64" s="27">
        <v>84357238</v>
      </c>
      <c r="F64" s="11"/>
      <c r="G64" s="27">
        <v>3155225</v>
      </c>
      <c r="H64" s="28">
        <v>32460</v>
      </c>
      <c r="I64" s="29">
        <v>77860</v>
      </c>
      <c r="J64" s="28" t="s">
        <v>371</v>
      </c>
      <c r="K64" s="29">
        <v>11407241</v>
      </c>
      <c r="L64" s="30"/>
      <c r="M64" s="22">
        <f t="shared" si="0"/>
        <v>3.5416666666666652E-2</v>
      </c>
      <c r="N64">
        <f t="shared" si="1"/>
        <v>18</v>
      </c>
    </row>
    <row r="65" spans="1:14" x14ac:dyDescent="0.25">
      <c r="A65" s="25"/>
      <c r="B65" s="26"/>
      <c r="C65" s="39">
        <v>0.79305555555555562</v>
      </c>
      <c r="D65" s="41">
        <v>0.8520833333333333</v>
      </c>
      <c r="E65" s="27">
        <v>84353899</v>
      </c>
      <c r="F65" s="11"/>
      <c r="G65" s="27">
        <v>1793</v>
      </c>
      <c r="H65" s="28">
        <v>33100</v>
      </c>
      <c r="I65" s="29">
        <v>78400</v>
      </c>
      <c r="J65" s="28" t="s">
        <v>156</v>
      </c>
      <c r="K65" s="29">
        <v>11407243</v>
      </c>
      <c r="L65" s="30"/>
      <c r="M65" s="22">
        <f t="shared" si="0"/>
        <v>5.9027777777777679E-2</v>
      </c>
      <c r="N65">
        <f t="shared" si="1"/>
        <v>19</v>
      </c>
    </row>
    <row r="66" spans="1:14" x14ac:dyDescent="0.25">
      <c r="A66" s="25"/>
      <c r="B66" s="26"/>
      <c r="C66" s="39">
        <v>0.81111111111111101</v>
      </c>
      <c r="D66" s="41">
        <v>0.89861111111111114</v>
      </c>
      <c r="E66" s="27">
        <v>84353990</v>
      </c>
      <c r="F66" s="11"/>
      <c r="G66" s="27">
        <v>5065047</v>
      </c>
      <c r="H66" s="28">
        <v>31940</v>
      </c>
      <c r="I66" s="29">
        <v>78280</v>
      </c>
      <c r="J66" s="28" t="s">
        <v>382</v>
      </c>
      <c r="K66" s="29">
        <v>11407266</v>
      </c>
      <c r="L66" s="30"/>
      <c r="M66" s="22">
        <f t="shared" si="0"/>
        <v>8.7500000000000133E-2</v>
      </c>
      <c r="N66">
        <f t="shared" si="1"/>
        <v>19</v>
      </c>
    </row>
    <row r="67" spans="1:14" x14ac:dyDescent="0.25">
      <c r="A67" s="25"/>
      <c r="B67" s="26"/>
      <c r="C67" s="39">
        <v>0.82500000000000007</v>
      </c>
      <c r="D67" s="41">
        <v>0.88541666666666663</v>
      </c>
      <c r="E67" s="27">
        <v>84351198</v>
      </c>
      <c r="F67" s="11"/>
      <c r="G67" s="27" t="s">
        <v>383</v>
      </c>
      <c r="H67" s="28">
        <v>35280</v>
      </c>
      <c r="I67" s="29">
        <v>79820</v>
      </c>
      <c r="J67" s="28" t="s">
        <v>384</v>
      </c>
      <c r="K67" s="29">
        <v>11407271</v>
      </c>
      <c r="L67" s="30"/>
      <c r="M67" s="22">
        <f t="shared" ref="M67:M73" si="5">D67-C67</f>
        <v>6.0416666666666563E-2</v>
      </c>
      <c r="N67">
        <f t="shared" ref="N67:N73" si="6">HOUR(C67)</f>
        <v>19</v>
      </c>
    </row>
    <row r="68" spans="1:14" x14ac:dyDescent="0.25">
      <c r="A68" s="25"/>
      <c r="B68" s="26"/>
      <c r="C68" s="39">
        <v>0.83750000000000002</v>
      </c>
      <c r="D68" s="41">
        <v>0.88958333333333339</v>
      </c>
      <c r="E68" s="27">
        <v>84357239</v>
      </c>
      <c r="F68" s="11"/>
      <c r="G68" s="27" t="s">
        <v>385</v>
      </c>
      <c r="H68" s="28">
        <v>32480</v>
      </c>
      <c r="I68" s="29">
        <v>78020</v>
      </c>
      <c r="J68" s="28" t="s">
        <v>221</v>
      </c>
      <c r="K68" s="29">
        <v>11407274</v>
      </c>
      <c r="L68" s="30"/>
      <c r="M68" s="22">
        <f t="shared" si="5"/>
        <v>5.208333333333337E-2</v>
      </c>
      <c r="N68">
        <f t="shared" si="6"/>
        <v>20</v>
      </c>
    </row>
    <row r="69" spans="1:14" x14ac:dyDescent="0.25">
      <c r="A69" s="25"/>
      <c r="B69" s="26"/>
      <c r="C69" s="39">
        <v>0.85763888888888884</v>
      </c>
      <c r="D69" s="60">
        <v>1.2493055555555557</v>
      </c>
      <c r="E69" s="27">
        <v>84360058</v>
      </c>
      <c r="F69" s="11"/>
      <c r="G69" s="27">
        <v>2553502</v>
      </c>
      <c r="H69" s="28">
        <v>32500</v>
      </c>
      <c r="I69" s="29">
        <v>81680</v>
      </c>
      <c r="J69" s="28" t="s">
        <v>25</v>
      </c>
      <c r="K69" s="29">
        <v>11407288</v>
      </c>
      <c r="L69" s="30"/>
      <c r="M69" s="22">
        <f t="shared" si="5"/>
        <v>0.39166666666666683</v>
      </c>
      <c r="N69">
        <f t="shared" si="6"/>
        <v>20</v>
      </c>
    </row>
    <row r="70" spans="1:14" x14ac:dyDescent="0.25">
      <c r="A70" s="9"/>
      <c r="B70" s="10"/>
      <c r="C70" s="18">
        <v>0.8965277777777777</v>
      </c>
      <c r="D70" s="20">
        <v>1.29375</v>
      </c>
      <c r="E70" s="11">
        <v>84360059</v>
      </c>
      <c r="F70" s="11"/>
      <c r="G70" s="11">
        <v>2553487</v>
      </c>
      <c r="H70" s="28">
        <v>36800</v>
      </c>
      <c r="I70" s="13">
        <v>79620</v>
      </c>
      <c r="J70" s="12" t="s">
        <v>25</v>
      </c>
      <c r="K70" s="13">
        <v>11406933</v>
      </c>
      <c r="L70" s="31"/>
      <c r="M70" s="22">
        <f t="shared" si="5"/>
        <v>0.39722222222222225</v>
      </c>
      <c r="N70">
        <f t="shared" si="6"/>
        <v>21</v>
      </c>
    </row>
    <row r="71" spans="1:14" x14ac:dyDescent="0.25">
      <c r="A71" s="10"/>
      <c r="B71" s="10"/>
      <c r="C71" s="18">
        <v>0.91111111111111109</v>
      </c>
      <c r="D71" s="20">
        <v>1.3277777777777777</v>
      </c>
      <c r="E71" s="11">
        <v>84360060</v>
      </c>
      <c r="F71" s="11"/>
      <c r="G71" s="11">
        <v>2648718</v>
      </c>
      <c r="H71" s="12">
        <v>32600</v>
      </c>
      <c r="I71" s="13">
        <v>80440</v>
      </c>
      <c r="J71" s="12" t="s">
        <v>25</v>
      </c>
      <c r="K71" s="13">
        <v>11406934</v>
      </c>
      <c r="L71" s="31"/>
      <c r="M71" s="22">
        <f t="shared" si="5"/>
        <v>0.41666666666666663</v>
      </c>
      <c r="N71">
        <f t="shared" si="6"/>
        <v>21</v>
      </c>
    </row>
    <row r="72" spans="1:14" x14ac:dyDescent="0.25">
      <c r="A72" s="10"/>
      <c r="B72" s="10"/>
      <c r="C72" s="18">
        <v>0.94236111111111109</v>
      </c>
      <c r="D72" s="20">
        <v>1.3354166666666665</v>
      </c>
      <c r="E72" s="11">
        <v>84362249</v>
      </c>
      <c r="F72" s="11"/>
      <c r="G72" s="11">
        <v>2544651</v>
      </c>
      <c r="H72" s="12">
        <v>29700</v>
      </c>
      <c r="I72" s="13">
        <v>77180</v>
      </c>
      <c r="J72" s="12" t="s">
        <v>134</v>
      </c>
      <c r="K72" s="13">
        <v>11407316</v>
      </c>
      <c r="L72" s="31"/>
      <c r="M72" s="22">
        <f t="shared" si="5"/>
        <v>0.39305555555555538</v>
      </c>
      <c r="N72">
        <f t="shared" si="6"/>
        <v>22</v>
      </c>
    </row>
    <row r="73" spans="1:14" x14ac:dyDescent="0.25">
      <c r="A73" s="10"/>
      <c r="B73" s="10"/>
      <c r="C73" s="18">
        <v>0.46458333333333335</v>
      </c>
      <c r="D73" s="61">
        <v>1.0493055555555555</v>
      </c>
      <c r="E73" s="11">
        <v>84357054</v>
      </c>
      <c r="F73" s="11"/>
      <c r="G73" s="11" t="s">
        <v>386</v>
      </c>
      <c r="H73" s="12">
        <v>31980</v>
      </c>
      <c r="I73" s="13">
        <v>77360</v>
      </c>
      <c r="J73" s="12" t="s">
        <v>29</v>
      </c>
      <c r="K73" s="13">
        <v>11407720</v>
      </c>
      <c r="L73" s="31"/>
      <c r="M73" s="22">
        <f t="shared" si="5"/>
        <v>0.58472222222222214</v>
      </c>
      <c r="N73">
        <f t="shared" si="6"/>
        <v>11</v>
      </c>
    </row>
    <row r="74" spans="1:14" x14ac:dyDescent="0.25">
      <c r="M74" s="22"/>
    </row>
    <row r="75" spans="1:14" x14ac:dyDescent="0.25">
      <c r="M75" s="22"/>
    </row>
    <row r="76" spans="1:14" x14ac:dyDescent="0.25">
      <c r="M76" s="22"/>
    </row>
    <row r="77" spans="1:14" x14ac:dyDescent="0.25">
      <c r="M77" s="22"/>
    </row>
    <row r="78" spans="1:14" x14ac:dyDescent="0.25">
      <c r="M78" s="22"/>
    </row>
    <row r="79" spans="1:14" x14ac:dyDescent="0.25">
      <c r="M79" s="22"/>
    </row>
    <row r="80" spans="1:14" x14ac:dyDescent="0.25">
      <c r="M80" s="22"/>
    </row>
    <row r="81" spans="13:13" x14ac:dyDescent="0.25">
      <c r="M81" s="22"/>
    </row>
    <row r="82" spans="13:13" x14ac:dyDescent="0.25">
      <c r="M82" s="22"/>
    </row>
    <row r="83" spans="13:13" x14ac:dyDescent="0.25">
      <c r="M83" s="22"/>
    </row>
    <row r="84" spans="13:13" x14ac:dyDescent="0.25">
      <c r="M84" s="22"/>
    </row>
    <row r="85" spans="13:13" x14ac:dyDescent="0.25">
      <c r="M85" s="22"/>
    </row>
    <row r="86" spans="13:13" x14ac:dyDescent="0.25">
      <c r="M86" s="22"/>
    </row>
    <row r="87" spans="13:13" x14ac:dyDescent="0.25">
      <c r="M87" s="22"/>
    </row>
    <row r="88" spans="13:13" x14ac:dyDescent="0.25">
      <c r="M88" s="22"/>
    </row>
    <row r="89" spans="13:13" x14ac:dyDescent="0.25">
      <c r="M89" s="22"/>
    </row>
    <row r="90" spans="13:13" x14ac:dyDescent="0.25">
      <c r="M90" s="22"/>
    </row>
    <row r="91" spans="13:13" x14ac:dyDescent="0.25">
      <c r="M91" s="22"/>
    </row>
    <row r="92" spans="13:13" x14ac:dyDescent="0.25">
      <c r="M92" s="22"/>
    </row>
    <row r="93" spans="13:13" x14ac:dyDescent="0.25">
      <c r="M93" s="22"/>
    </row>
    <row r="94" spans="13:13" x14ac:dyDescent="0.25">
      <c r="M94" s="22"/>
    </row>
    <row r="95" spans="13:13" x14ac:dyDescent="0.25">
      <c r="M95" s="22"/>
    </row>
    <row r="96" spans="13:13" x14ac:dyDescent="0.25">
      <c r="M96" s="22"/>
    </row>
    <row r="97" spans="13:13" x14ac:dyDescent="0.25">
      <c r="M97" s="22"/>
    </row>
    <row r="98" spans="13:13" x14ac:dyDescent="0.25">
      <c r="M98" s="22"/>
    </row>
    <row r="99" spans="13:13" x14ac:dyDescent="0.25">
      <c r="M99" s="22"/>
    </row>
    <row r="100" spans="13:13" x14ac:dyDescent="0.25">
      <c r="M100" s="22"/>
    </row>
    <row r="101" spans="13:13" x14ac:dyDescent="0.25">
      <c r="M101" s="22"/>
    </row>
    <row r="102" spans="13:13" x14ac:dyDescent="0.25">
      <c r="M102" s="22"/>
    </row>
    <row r="103" spans="13:13" x14ac:dyDescent="0.25">
      <c r="M103" s="22"/>
    </row>
    <row r="104" spans="13:13" x14ac:dyDescent="0.25">
      <c r="M104" s="22"/>
    </row>
    <row r="105" spans="13:13" x14ac:dyDescent="0.25">
      <c r="M105" s="22"/>
    </row>
    <row r="106" spans="13:13" x14ac:dyDescent="0.25">
      <c r="M106" s="22"/>
    </row>
    <row r="107" spans="13:13" x14ac:dyDescent="0.25">
      <c r="M107" s="22"/>
    </row>
    <row r="108" spans="13:13" x14ac:dyDescent="0.25">
      <c r="M108" s="22"/>
    </row>
    <row r="109" spans="13:13" x14ac:dyDescent="0.25">
      <c r="M109" s="22"/>
    </row>
    <row r="110" spans="13:13" x14ac:dyDescent="0.25">
      <c r="M110" s="22"/>
    </row>
    <row r="111" spans="13:13" x14ac:dyDescent="0.25">
      <c r="M111" s="22"/>
    </row>
    <row r="112" spans="13:13" x14ac:dyDescent="0.25">
      <c r="M112" s="22"/>
    </row>
    <row r="113" spans="13:13" x14ac:dyDescent="0.25">
      <c r="M113" s="22"/>
    </row>
    <row r="114" spans="13:13" x14ac:dyDescent="0.25">
      <c r="M114" s="22"/>
    </row>
    <row r="115" spans="13:13" x14ac:dyDescent="0.25">
      <c r="M115" s="22"/>
    </row>
    <row r="116" spans="13:13" x14ac:dyDescent="0.25">
      <c r="M116" s="22"/>
    </row>
    <row r="117" spans="13:13" x14ac:dyDescent="0.25">
      <c r="M117" s="22"/>
    </row>
    <row r="118" spans="13:13" x14ac:dyDescent="0.25">
      <c r="M118" s="22"/>
    </row>
    <row r="119" spans="13:13" x14ac:dyDescent="0.25">
      <c r="M119" s="22"/>
    </row>
    <row r="120" spans="13:13" x14ac:dyDescent="0.25">
      <c r="M120" s="22"/>
    </row>
    <row r="121" spans="13:13" x14ac:dyDescent="0.25">
      <c r="M121" s="22"/>
    </row>
    <row r="122" spans="13:13" x14ac:dyDescent="0.25">
      <c r="M122" s="22"/>
    </row>
    <row r="123" spans="13:13" x14ac:dyDescent="0.25">
      <c r="M123" s="22"/>
    </row>
    <row r="124" spans="13:13" x14ac:dyDescent="0.25">
      <c r="M124" s="22"/>
    </row>
    <row r="125" spans="13:13" x14ac:dyDescent="0.25">
      <c r="M125" s="22"/>
    </row>
    <row r="126" spans="13:13" x14ac:dyDescent="0.25">
      <c r="M126" s="22"/>
    </row>
    <row r="127" spans="13:13" x14ac:dyDescent="0.25">
      <c r="M127" s="22"/>
    </row>
    <row r="128" spans="13:13" x14ac:dyDescent="0.25">
      <c r="M128" s="22"/>
    </row>
    <row r="129" spans="13:13" x14ac:dyDescent="0.25">
      <c r="M129" s="22"/>
    </row>
    <row r="130" spans="13:13" x14ac:dyDescent="0.25">
      <c r="M130" s="22"/>
    </row>
    <row r="131" spans="13:13" x14ac:dyDescent="0.25">
      <c r="M131" s="22"/>
    </row>
    <row r="132" spans="13:13" x14ac:dyDescent="0.25">
      <c r="M132" s="22"/>
    </row>
    <row r="133" spans="13:13" x14ac:dyDescent="0.25">
      <c r="M133" s="22"/>
    </row>
    <row r="134" spans="13:13" x14ac:dyDescent="0.25">
      <c r="M134" s="22"/>
    </row>
    <row r="135" spans="13:13" x14ac:dyDescent="0.25">
      <c r="M135" s="22"/>
    </row>
    <row r="136" spans="13:13" x14ac:dyDescent="0.25">
      <c r="M136" s="22"/>
    </row>
    <row r="137" spans="13:13" x14ac:dyDescent="0.25">
      <c r="M137" s="22"/>
    </row>
    <row r="138" spans="13:13" x14ac:dyDescent="0.25">
      <c r="M138" s="22"/>
    </row>
    <row r="139" spans="13:13" x14ac:dyDescent="0.25">
      <c r="M139" s="22"/>
    </row>
    <row r="140" spans="13:13" x14ac:dyDescent="0.25">
      <c r="M140" s="22"/>
    </row>
    <row r="141" spans="13:13" x14ac:dyDescent="0.25">
      <c r="M141" s="22"/>
    </row>
    <row r="142" spans="13:13" x14ac:dyDescent="0.25">
      <c r="M142" s="22"/>
    </row>
    <row r="143" spans="13:13" x14ac:dyDescent="0.25">
      <c r="M143" s="22"/>
    </row>
    <row r="144" spans="13:13" x14ac:dyDescent="0.25">
      <c r="M144" s="22"/>
    </row>
    <row r="145" spans="13:13" x14ac:dyDescent="0.25">
      <c r="M145" s="22"/>
    </row>
    <row r="146" spans="13:13" x14ac:dyDescent="0.25">
      <c r="M146" s="22"/>
    </row>
    <row r="147" spans="13:13" x14ac:dyDescent="0.25">
      <c r="M147" s="22"/>
    </row>
    <row r="148" spans="13:13" x14ac:dyDescent="0.25">
      <c r="M148" s="22"/>
    </row>
    <row r="149" spans="13:13" x14ac:dyDescent="0.25">
      <c r="M149" s="22"/>
    </row>
    <row r="150" spans="13:13" x14ac:dyDescent="0.25">
      <c r="M150" s="22"/>
    </row>
    <row r="151" spans="13:13" x14ac:dyDescent="0.25">
      <c r="M151" s="22"/>
    </row>
    <row r="152" spans="13:13" x14ac:dyDescent="0.25">
      <c r="M152" s="22"/>
    </row>
    <row r="153" spans="13:13" x14ac:dyDescent="0.25">
      <c r="M153" s="22"/>
    </row>
    <row r="154" spans="13:13" x14ac:dyDescent="0.25">
      <c r="M154" s="22"/>
    </row>
    <row r="155" spans="13:13" x14ac:dyDescent="0.25">
      <c r="M155" s="22"/>
    </row>
    <row r="156" spans="13:13" x14ac:dyDescent="0.25">
      <c r="M156" s="22"/>
    </row>
    <row r="157" spans="13:13" x14ac:dyDescent="0.25">
      <c r="M157" s="22"/>
    </row>
    <row r="158" spans="13:13" x14ac:dyDescent="0.25">
      <c r="M158" s="22"/>
    </row>
    <row r="159" spans="13:13" x14ac:dyDescent="0.25">
      <c r="M159" s="22"/>
    </row>
    <row r="160" spans="13:13" x14ac:dyDescent="0.25">
      <c r="M160" s="22"/>
    </row>
    <row r="161" spans="13:13" x14ac:dyDescent="0.25">
      <c r="M161" s="22"/>
    </row>
    <row r="162" spans="13:13" x14ac:dyDescent="0.25">
      <c r="M162" s="22"/>
    </row>
    <row r="163" spans="13:13" x14ac:dyDescent="0.25">
      <c r="M163" s="22"/>
    </row>
    <row r="164" spans="13:13" x14ac:dyDescent="0.25">
      <c r="M164" s="22"/>
    </row>
    <row r="165" spans="13:13" x14ac:dyDescent="0.25">
      <c r="M165" s="22"/>
    </row>
    <row r="166" spans="13:13" x14ac:dyDescent="0.25">
      <c r="M166" s="22"/>
    </row>
    <row r="167" spans="13:13" x14ac:dyDescent="0.25">
      <c r="M167" s="22"/>
    </row>
    <row r="168" spans="13:13" x14ac:dyDescent="0.25">
      <c r="M168" s="22"/>
    </row>
    <row r="169" spans="13:13" x14ac:dyDescent="0.25">
      <c r="M169" s="22"/>
    </row>
    <row r="170" spans="13:13" x14ac:dyDescent="0.25">
      <c r="M170" s="22"/>
    </row>
    <row r="171" spans="13:13" x14ac:dyDescent="0.25">
      <c r="M171" s="22"/>
    </row>
    <row r="172" spans="13:13" x14ac:dyDescent="0.25">
      <c r="M172" s="22"/>
    </row>
    <row r="173" spans="13:13" x14ac:dyDescent="0.25">
      <c r="M173" s="22"/>
    </row>
    <row r="174" spans="13:13" x14ac:dyDescent="0.25">
      <c r="M174" s="22"/>
    </row>
    <row r="175" spans="13:13" x14ac:dyDescent="0.25">
      <c r="M175" s="22"/>
    </row>
    <row r="176" spans="13:13" x14ac:dyDescent="0.25">
      <c r="M176" s="22"/>
    </row>
    <row r="177" spans="13:13" x14ac:dyDescent="0.25">
      <c r="M177" s="22"/>
    </row>
    <row r="178" spans="13:13" x14ac:dyDescent="0.25">
      <c r="M178" s="22"/>
    </row>
    <row r="179" spans="13:13" x14ac:dyDescent="0.25">
      <c r="M179" s="22"/>
    </row>
    <row r="180" spans="13:13" x14ac:dyDescent="0.25">
      <c r="M180" s="22"/>
    </row>
    <row r="181" spans="13:13" x14ac:dyDescent="0.25">
      <c r="M181" s="22"/>
    </row>
    <row r="182" spans="13:13" x14ac:dyDescent="0.25">
      <c r="M182" s="22"/>
    </row>
    <row r="183" spans="13:13" x14ac:dyDescent="0.25">
      <c r="M183" s="22"/>
    </row>
    <row r="184" spans="13:13" x14ac:dyDescent="0.25">
      <c r="M184" s="22"/>
    </row>
    <row r="185" spans="13:13" x14ac:dyDescent="0.25">
      <c r="M185" s="22"/>
    </row>
    <row r="186" spans="13:13" x14ac:dyDescent="0.25">
      <c r="M186" s="22"/>
    </row>
    <row r="187" spans="13:13" x14ac:dyDescent="0.25">
      <c r="M187" s="22"/>
    </row>
    <row r="188" spans="13:13" x14ac:dyDescent="0.25">
      <c r="M188" s="22"/>
    </row>
    <row r="189" spans="13:13" x14ac:dyDescent="0.25">
      <c r="M189" s="22"/>
    </row>
    <row r="190" spans="13:13" x14ac:dyDescent="0.25">
      <c r="M190" s="22"/>
    </row>
    <row r="191" spans="13:13" x14ac:dyDescent="0.25">
      <c r="M191" s="22"/>
    </row>
    <row r="192" spans="13:13" x14ac:dyDescent="0.25">
      <c r="M192" s="22"/>
    </row>
    <row r="193" spans="13:13" x14ac:dyDescent="0.25">
      <c r="M193" s="22"/>
    </row>
    <row r="194" spans="13:13" x14ac:dyDescent="0.25">
      <c r="M194" s="22"/>
    </row>
    <row r="195" spans="13:13" x14ac:dyDescent="0.25">
      <c r="M195" s="22"/>
    </row>
    <row r="196" spans="13:13" x14ac:dyDescent="0.25">
      <c r="M196" s="22"/>
    </row>
    <row r="197" spans="13:13" x14ac:dyDescent="0.25">
      <c r="M197" s="22"/>
    </row>
    <row r="198" spans="13:13" x14ac:dyDescent="0.25">
      <c r="M198" s="22"/>
    </row>
    <row r="199" spans="13:13" x14ac:dyDescent="0.25">
      <c r="M199" s="22"/>
    </row>
    <row r="200" spans="13:13" x14ac:dyDescent="0.25">
      <c r="M200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6-6</vt:lpstr>
      <vt:lpstr>6-7</vt:lpstr>
      <vt:lpstr>6-8</vt:lpstr>
      <vt:lpstr>6-9</vt:lpstr>
      <vt:lpstr>6-10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2022-06-14T13:40:43Z</dcterms:created>
  <dcterms:modified xsi:type="dcterms:W3CDTF">2022-06-15T12:38:56Z</dcterms:modified>
</cp:coreProperties>
</file>