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Chip Trucks Weekly Numbers/"/>
    </mc:Choice>
  </mc:AlternateContent>
  <xr:revisionPtr revIDLastSave="0" documentId="11_650ECB9411307B1B2E790CD3674099D24DF01B1A" xr6:coauthVersionLast="47" xr6:coauthVersionMax="47" xr10:uidLastSave="{00000000-0000-0000-0000-000000000000}"/>
  <bookViews>
    <workbookView xWindow="0" yWindow="0" windowWidth="28800" windowHeight="11985" xr2:uid="{00000000-000D-0000-FFFF-FFFF00000000}"/>
  </bookViews>
  <sheets>
    <sheet name="Week 47" sheetId="1" r:id="rId1"/>
    <sheet name="Mon Nov 21" sheetId="2" r:id="rId2"/>
    <sheet name="Tue Nov 22" sheetId="3" r:id="rId3"/>
    <sheet name="Wed Nov 23" sheetId="4" r:id="rId4"/>
    <sheet name="Thu Nov 24" sheetId="5" r:id="rId5"/>
    <sheet name="Fri Nov 25" sheetId="6" r:id="rId6"/>
    <sheet name="Sat Nov 26" sheetId="7" r:id="rId7"/>
    <sheet name="Sun Nov 27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1" l="1"/>
  <c r="S29" i="1"/>
  <c r="S2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M5" i="1"/>
  <c r="M6" i="1"/>
  <c r="M7" i="1"/>
  <c r="M9" i="1"/>
  <c r="M10" i="1"/>
  <c r="M11" i="1"/>
  <c r="M12" i="1"/>
  <c r="M13" i="1"/>
  <c r="M14" i="1"/>
  <c r="M15" i="1"/>
  <c r="M16" i="1"/>
  <c r="M17" i="1"/>
  <c r="M18" i="1"/>
  <c r="M19" i="1"/>
  <c r="M20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8" i="1"/>
  <c r="M39" i="1"/>
  <c r="M41" i="1"/>
  <c r="M43" i="1"/>
  <c r="M44" i="1"/>
  <c r="M45" i="1"/>
  <c r="M46" i="1"/>
  <c r="M47" i="1"/>
  <c r="M48" i="1"/>
  <c r="M49" i="1"/>
  <c r="M50" i="1"/>
  <c r="M51" i="1"/>
  <c r="M52" i="1"/>
  <c r="M53" i="1"/>
  <c r="M55" i="1"/>
  <c r="M56" i="1"/>
  <c r="M59" i="1"/>
  <c r="M60" i="1"/>
  <c r="M61" i="1"/>
  <c r="M62" i="1"/>
  <c r="M63" i="1"/>
  <c r="M64" i="1"/>
  <c r="M66" i="1"/>
  <c r="M67" i="1"/>
  <c r="M68" i="1"/>
  <c r="M70" i="1"/>
  <c r="M71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1" i="1"/>
  <c r="M92" i="1"/>
  <c r="M93" i="1"/>
  <c r="M95" i="1"/>
  <c r="M96" i="1"/>
  <c r="M98" i="1"/>
  <c r="M99" i="1"/>
  <c r="M101" i="1"/>
  <c r="M102" i="1"/>
  <c r="M103" i="1"/>
  <c r="M104" i="1"/>
  <c r="M106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5" i="1"/>
  <c r="M126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1" i="1"/>
  <c r="M142" i="1"/>
  <c r="M143" i="1"/>
  <c r="M145" i="1"/>
  <c r="M146" i="1"/>
  <c r="M149" i="1"/>
  <c r="M150" i="1"/>
  <c r="M151" i="1"/>
  <c r="M152" i="1"/>
  <c r="M153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70" i="1"/>
  <c r="M171" i="1"/>
  <c r="M172" i="1"/>
  <c r="M173" i="1"/>
  <c r="M174" i="1"/>
  <c r="M175" i="1"/>
  <c r="M176" i="1"/>
  <c r="M178" i="1"/>
  <c r="M179" i="1"/>
  <c r="M180" i="1"/>
  <c r="M181" i="1"/>
  <c r="M182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1" i="1"/>
  <c r="M202" i="1"/>
  <c r="M203" i="1"/>
  <c r="M205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6" i="1"/>
  <c r="M237" i="1"/>
  <c r="M238" i="1"/>
  <c r="M239" i="1"/>
  <c r="M240" i="1"/>
  <c r="M241" i="1"/>
  <c r="M242" i="1"/>
  <c r="M243" i="1"/>
  <c r="M244" i="1"/>
  <c r="M245" i="1"/>
  <c r="M246" i="1"/>
  <c r="M249" i="1"/>
  <c r="M250" i="1"/>
  <c r="M251" i="1"/>
  <c r="M252" i="1"/>
  <c r="M253" i="1"/>
  <c r="M254" i="1"/>
  <c r="M255" i="1"/>
  <c r="M256" i="1"/>
  <c r="M257" i="1"/>
  <c r="M258" i="1"/>
  <c r="M259" i="1"/>
  <c r="M261" i="1"/>
  <c r="M262" i="1"/>
  <c r="M263" i="1"/>
  <c r="M264" i="1"/>
  <c r="M265" i="1"/>
  <c r="M266" i="1"/>
  <c r="M268" i="1"/>
  <c r="M269" i="1"/>
  <c r="M270" i="1"/>
  <c r="M271" i="1"/>
  <c r="M272" i="1"/>
  <c r="M273" i="1"/>
  <c r="M274" i="1"/>
  <c r="M275" i="1"/>
  <c r="M276" i="1"/>
  <c r="M278" i="1"/>
  <c r="M279" i="1"/>
  <c r="M280" i="1"/>
  <c r="M281" i="1"/>
  <c r="M282" i="1"/>
  <c r="M283" i="1"/>
  <c r="M284" i="1"/>
  <c r="M285" i="1"/>
  <c r="M287" i="1"/>
  <c r="M288" i="1"/>
  <c r="M290" i="1"/>
  <c r="M291" i="1"/>
  <c r="M292" i="1"/>
  <c r="M293" i="1"/>
  <c r="M294" i="1"/>
  <c r="M295" i="1"/>
  <c r="M296" i="1"/>
  <c r="M297" i="1"/>
  <c r="M299" i="1"/>
  <c r="M300" i="1"/>
  <c r="M301" i="1"/>
  <c r="M303" i="1"/>
  <c r="M304" i="1"/>
  <c r="M305" i="1"/>
  <c r="M306" i="1"/>
  <c r="M307" i="1"/>
  <c r="M308" i="1"/>
  <c r="M309" i="1"/>
  <c r="M310" i="1"/>
  <c r="M311" i="1"/>
  <c r="M312" i="1"/>
  <c r="M314" i="1"/>
  <c r="M316" i="1"/>
  <c r="M317" i="1"/>
  <c r="M319" i="1"/>
  <c r="M320" i="1"/>
  <c r="M322" i="1"/>
  <c r="M323" i="1"/>
  <c r="M326" i="1"/>
  <c r="M327" i="1"/>
  <c r="M328" i="1"/>
  <c r="M330" i="1"/>
  <c r="M331" i="1"/>
  <c r="M333" i="1"/>
  <c r="M334" i="1"/>
  <c r="M335" i="1"/>
  <c r="M336" i="1"/>
  <c r="M337" i="1"/>
  <c r="M339" i="1"/>
  <c r="M340" i="1"/>
  <c r="M342" i="1"/>
  <c r="M343" i="1"/>
  <c r="M344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R8" i="1" s="1"/>
  <c r="Q4" i="1"/>
  <c r="Q3" i="1"/>
  <c r="Q2" i="1"/>
  <c r="R3" i="1" s="1"/>
  <c r="N5" i="1"/>
  <c r="N6" i="1"/>
  <c r="N7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8" i="1"/>
  <c r="N39" i="1"/>
  <c r="N41" i="1"/>
  <c r="N43" i="1"/>
  <c r="N44" i="1"/>
  <c r="N45" i="1"/>
  <c r="N46" i="1"/>
  <c r="N47" i="1"/>
  <c r="N48" i="1"/>
  <c r="N49" i="1"/>
  <c r="N50" i="1"/>
  <c r="N51" i="1"/>
  <c r="N52" i="1"/>
  <c r="N53" i="1"/>
  <c r="N55" i="1"/>
  <c r="N56" i="1"/>
  <c r="N59" i="1"/>
  <c r="N60" i="1"/>
  <c r="N61" i="1"/>
  <c r="N62" i="1"/>
  <c r="N63" i="1"/>
  <c r="N64" i="1"/>
  <c r="N66" i="1"/>
  <c r="N67" i="1"/>
  <c r="N68" i="1"/>
  <c r="N70" i="1"/>
  <c r="N71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1" i="1"/>
  <c r="N92" i="1"/>
  <c r="N93" i="1"/>
  <c r="N95" i="1"/>
  <c r="N96" i="1"/>
  <c r="N98" i="1"/>
  <c r="N99" i="1"/>
  <c r="N101" i="1"/>
  <c r="N102" i="1"/>
  <c r="N103" i="1"/>
  <c r="N104" i="1"/>
  <c r="N106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5" i="1"/>
  <c r="N126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1" i="1"/>
  <c r="N142" i="1"/>
  <c r="N143" i="1"/>
  <c r="N145" i="1"/>
  <c r="N146" i="1"/>
  <c r="N149" i="1"/>
  <c r="N150" i="1"/>
  <c r="N151" i="1"/>
  <c r="N152" i="1"/>
  <c r="N153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70" i="1"/>
  <c r="N171" i="1"/>
  <c r="N172" i="1"/>
  <c r="N173" i="1"/>
  <c r="N174" i="1"/>
  <c r="N175" i="1"/>
  <c r="N176" i="1"/>
  <c r="N179" i="1"/>
  <c r="N180" i="1"/>
  <c r="N181" i="1"/>
  <c r="N182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1" i="1"/>
  <c r="N202" i="1"/>
  <c r="N203" i="1"/>
  <c r="N205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6" i="1"/>
  <c r="N237" i="1"/>
  <c r="N238" i="1"/>
  <c r="N239" i="1"/>
  <c r="N240" i="1"/>
  <c r="N241" i="1"/>
  <c r="N242" i="1"/>
  <c r="N243" i="1"/>
  <c r="N244" i="1"/>
  <c r="N245" i="1"/>
  <c r="N246" i="1"/>
  <c r="N249" i="1"/>
  <c r="N250" i="1"/>
  <c r="N251" i="1"/>
  <c r="N252" i="1"/>
  <c r="N253" i="1"/>
  <c r="N254" i="1"/>
  <c r="N255" i="1"/>
  <c r="N256" i="1"/>
  <c r="N257" i="1"/>
  <c r="N258" i="1"/>
  <c r="N259" i="1"/>
  <c r="N261" i="1"/>
  <c r="N262" i="1"/>
  <c r="N263" i="1"/>
  <c r="N264" i="1"/>
  <c r="N265" i="1"/>
  <c r="N266" i="1"/>
  <c r="N268" i="1"/>
  <c r="N269" i="1"/>
  <c r="N270" i="1"/>
  <c r="N271" i="1"/>
  <c r="N272" i="1"/>
  <c r="N273" i="1"/>
  <c r="N274" i="1"/>
  <c r="N275" i="1"/>
  <c r="N276" i="1"/>
  <c r="N278" i="1"/>
  <c r="N279" i="1"/>
  <c r="N280" i="1"/>
  <c r="N281" i="1"/>
  <c r="N282" i="1"/>
  <c r="N283" i="1"/>
  <c r="N284" i="1"/>
  <c r="N285" i="1"/>
  <c r="N287" i="1"/>
  <c r="N288" i="1"/>
  <c r="N290" i="1"/>
  <c r="N291" i="1"/>
  <c r="N292" i="1"/>
  <c r="N293" i="1"/>
  <c r="N294" i="1"/>
  <c r="N295" i="1"/>
  <c r="N296" i="1"/>
  <c r="N297" i="1"/>
  <c r="N299" i="1"/>
  <c r="N300" i="1"/>
  <c r="N301" i="1"/>
  <c r="N303" i="1"/>
  <c r="N304" i="1"/>
  <c r="N305" i="1"/>
  <c r="N306" i="1"/>
  <c r="N307" i="1"/>
  <c r="N308" i="1"/>
  <c r="N309" i="1"/>
  <c r="N310" i="1"/>
  <c r="N311" i="1"/>
  <c r="N312" i="1"/>
  <c r="N314" i="1"/>
  <c r="N316" i="1"/>
  <c r="N317" i="1"/>
  <c r="N319" i="1"/>
  <c r="N320" i="1"/>
  <c r="N322" i="1"/>
  <c r="N323" i="1"/>
  <c r="N326" i="1"/>
  <c r="N327" i="1"/>
  <c r="N328" i="1"/>
  <c r="N330" i="1"/>
  <c r="N331" i="1"/>
  <c r="N333" i="1"/>
  <c r="N334" i="1"/>
  <c r="N335" i="1"/>
  <c r="N336" i="1"/>
  <c r="N337" i="1"/>
  <c r="N339" i="1"/>
  <c r="N340" i="1"/>
  <c r="N342" i="1"/>
  <c r="N343" i="1"/>
  <c r="N344" i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" i="8"/>
  <c r="R4" i="8"/>
  <c r="R9" i="8"/>
  <c r="R10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" i="8"/>
  <c r="L3" i="8"/>
  <c r="L4" i="8"/>
  <c r="L5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M3" i="8"/>
  <c r="M4" i="8"/>
  <c r="M5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R4" i="7"/>
  <c r="R22" i="7"/>
  <c r="R23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3" i="7"/>
  <c r="L5" i="7"/>
  <c r="L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3" i="7"/>
  <c r="M5" i="7"/>
  <c r="M6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R8" i="6"/>
  <c r="R9" i="6"/>
  <c r="R12" i="6"/>
  <c r="R15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L4" i="6"/>
  <c r="L5" i="6"/>
  <c r="L6" i="6"/>
  <c r="L7" i="6"/>
  <c r="L8" i="6"/>
  <c r="L9" i="6"/>
  <c r="L10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4" i="6"/>
  <c r="M5" i="6"/>
  <c r="M6" i="6"/>
  <c r="M7" i="6"/>
  <c r="M8" i="6"/>
  <c r="M9" i="6"/>
  <c r="M10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R3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L3" i="5"/>
  <c r="L4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3" i="5"/>
  <c r="M4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4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L5" i="4"/>
  <c r="L6" i="4"/>
  <c r="L7" i="4"/>
  <c r="L9" i="4"/>
  <c r="L10" i="4"/>
  <c r="L11" i="4"/>
  <c r="L12" i="4"/>
  <c r="L14" i="4"/>
  <c r="L15" i="4"/>
  <c r="L16" i="4"/>
  <c r="L17" i="4"/>
  <c r="L18" i="4"/>
  <c r="L19" i="4"/>
  <c r="L21" i="4"/>
  <c r="L22" i="4"/>
  <c r="L23" i="4"/>
  <c r="L25" i="4"/>
  <c r="L26" i="4"/>
  <c r="L27" i="4"/>
  <c r="L28" i="4"/>
  <c r="L29" i="4"/>
  <c r="L30" i="4"/>
  <c r="L31" i="4"/>
  <c r="L32" i="4"/>
  <c r="L34" i="4"/>
  <c r="L37" i="4"/>
  <c r="L38" i="4"/>
  <c r="L39" i="4"/>
  <c r="L40" i="4"/>
  <c r="L41" i="4"/>
  <c r="L42" i="4"/>
  <c r="L44" i="4"/>
  <c r="L45" i="4"/>
  <c r="L46" i="4"/>
  <c r="L47" i="4"/>
  <c r="L48" i="4"/>
  <c r="L49" i="4"/>
  <c r="L51" i="4"/>
  <c r="L53" i="4"/>
  <c r="L54" i="4"/>
  <c r="L55" i="4"/>
  <c r="L56" i="4"/>
  <c r="L57" i="4"/>
  <c r="L58" i="4"/>
  <c r="L59" i="4"/>
  <c r="L60" i="4"/>
  <c r="L62" i="4"/>
  <c r="L64" i="4"/>
  <c r="L65" i="4"/>
  <c r="L66" i="4"/>
  <c r="L68" i="4"/>
  <c r="L70" i="4"/>
  <c r="L71" i="4"/>
  <c r="L72" i="4"/>
  <c r="L73" i="4"/>
  <c r="L74" i="4"/>
  <c r="L75" i="4"/>
  <c r="L76" i="4"/>
  <c r="L77" i="4"/>
  <c r="L78" i="4"/>
  <c r="L79" i="4"/>
  <c r="L80" i="4"/>
  <c r="L81" i="4"/>
  <c r="L83" i="4"/>
  <c r="L84" i="4"/>
  <c r="L85" i="4"/>
  <c r="L86" i="4"/>
  <c r="L89" i="4"/>
  <c r="L90" i="4"/>
  <c r="L91" i="4"/>
  <c r="L93" i="4"/>
  <c r="L94" i="4"/>
  <c r="L95" i="4"/>
  <c r="L97" i="4"/>
  <c r="L98" i="4"/>
  <c r="L99" i="4"/>
  <c r="L100" i="4"/>
  <c r="L102" i="4"/>
  <c r="L103" i="4"/>
  <c r="L104" i="4"/>
  <c r="L106" i="4"/>
  <c r="L107" i="4"/>
  <c r="L108" i="4"/>
  <c r="L110" i="4"/>
  <c r="L111" i="4"/>
  <c r="L112" i="4"/>
  <c r="L113" i="4"/>
  <c r="L114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5" i="4"/>
  <c r="M6" i="4"/>
  <c r="M7" i="4"/>
  <c r="M9" i="4"/>
  <c r="M10" i="4"/>
  <c r="M11" i="4"/>
  <c r="M12" i="4"/>
  <c r="M14" i="4"/>
  <c r="M15" i="4"/>
  <c r="M16" i="4"/>
  <c r="M17" i="4"/>
  <c r="M18" i="4"/>
  <c r="M19" i="4"/>
  <c r="M21" i="4"/>
  <c r="M22" i="4"/>
  <c r="M23" i="4"/>
  <c r="M25" i="4"/>
  <c r="M26" i="4"/>
  <c r="M27" i="4"/>
  <c r="M28" i="4"/>
  <c r="M29" i="4"/>
  <c r="M30" i="4"/>
  <c r="M31" i="4"/>
  <c r="M32" i="4"/>
  <c r="M34" i="4"/>
  <c r="M37" i="4"/>
  <c r="M38" i="4"/>
  <c r="M39" i="4"/>
  <c r="M40" i="4"/>
  <c r="M41" i="4"/>
  <c r="M42" i="4"/>
  <c r="M44" i="4"/>
  <c r="M45" i="4"/>
  <c r="M46" i="4"/>
  <c r="M47" i="4"/>
  <c r="M48" i="4"/>
  <c r="M49" i="4"/>
  <c r="M51" i="4"/>
  <c r="M53" i="4"/>
  <c r="M54" i="4"/>
  <c r="M55" i="4"/>
  <c r="M56" i="4"/>
  <c r="M57" i="4"/>
  <c r="M58" i="4"/>
  <c r="M59" i="4"/>
  <c r="M60" i="4"/>
  <c r="M62" i="4"/>
  <c r="M64" i="4"/>
  <c r="M65" i="4"/>
  <c r="M66" i="4"/>
  <c r="M68" i="4"/>
  <c r="M70" i="4"/>
  <c r="M71" i="4"/>
  <c r="M72" i="4"/>
  <c r="M73" i="4"/>
  <c r="M74" i="4"/>
  <c r="M75" i="4"/>
  <c r="M76" i="4"/>
  <c r="M77" i="4"/>
  <c r="M78" i="4"/>
  <c r="M79" i="4"/>
  <c r="M80" i="4"/>
  <c r="M81" i="4"/>
  <c r="M83" i="4"/>
  <c r="M84" i="4"/>
  <c r="M85" i="4"/>
  <c r="M86" i="4"/>
  <c r="M89" i="4"/>
  <c r="M90" i="4"/>
  <c r="M91" i="4"/>
  <c r="M93" i="4"/>
  <c r="M94" i="4"/>
  <c r="M95" i="4"/>
  <c r="M97" i="4"/>
  <c r="M98" i="4"/>
  <c r="M99" i="4"/>
  <c r="M100" i="4"/>
  <c r="M102" i="4"/>
  <c r="M103" i="4"/>
  <c r="M104" i="4"/>
  <c r="M106" i="4"/>
  <c r="M107" i="4"/>
  <c r="M108" i="4"/>
  <c r="M110" i="4"/>
  <c r="M111" i="4"/>
  <c r="M112" i="4"/>
  <c r="M113" i="4"/>
  <c r="M114" i="4"/>
  <c r="S28" i="3"/>
  <c r="R28" i="3"/>
  <c r="R3" i="3"/>
  <c r="R5" i="3"/>
  <c r="R6" i="3"/>
  <c r="R7" i="3"/>
  <c r="R8" i="3"/>
  <c r="R9" i="3"/>
  <c r="S20" i="3" s="1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L4" i="3"/>
  <c r="L7" i="3"/>
  <c r="L8" i="3"/>
  <c r="L9" i="3"/>
  <c r="L10" i="3"/>
  <c r="L11" i="3"/>
  <c r="L12" i="3"/>
  <c r="L13" i="3"/>
  <c r="L14" i="3"/>
  <c r="L15" i="3"/>
  <c r="L17" i="3"/>
  <c r="L18" i="3"/>
  <c r="L21" i="3"/>
  <c r="L22" i="3"/>
  <c r="L23" i="3"/>
  <c r="L24" i="3"/>
  <c r="L26" i="3"/>
  <c r="L27" i="3"/>
  <c r="L28" i="3"/>
  <c r="L29" i="3"/>
  <c r="L30" i="3"/>
  <c r="L31" i="3"/>
  <c r="L33" i="3"/>
  <c r="L35" i="3"/>
  <c r="L36" i="3"/>
  <c r="L37" i="3"/>
  <c r="L38" i="3"/>
  <c r="L39" i="3"/>
  <c r="L40" i="3"/>
  <c r="L41" i="3"/>
  <c r="L44" i="3"/>
  <c r="L45" i="3"/>
  <c r="L46" i="3"/>
  <c r="L47" i="3"/>
  <c r="L48" i="3"/>
  <c r="L49" i="3"/>
  <c r="L51" i="3"/>
  <c r="L52" i="3"/>
  <c r="L53" i="3"/>
  <c r="L54" i="3"/>
  <c r="L55" i="3"/>
  <c r="L56" i="3"/>
  <c r="L57" i="3"/>
  <c r="L58" i="3"/>
  <c r="L59" i="3"/>
  <c r="L61" i="3"/>
  <c r="L62" i="3"/>
  <c r="L63" i="3"/>
  <c r="L66" i="3"/>
  <c r="L67" i="3"/>
  <c r="L68" i="3"/>
  <c r="R25" i="3" s="1"/>
  <c r="L70" i="3"/>
  <c r="L71" i="3"/>
  <c r="L73" i="3"/>
  <c r="L74" i="3"/>
  <c r="L75" i="3"/>
  <c r="L76" i="3"/>
  <c r="L77" i="3"/>
  <c r="L78" i="3"/>
  <c r="L79" i="3"/>
  <c r="L81" i="3"/>
  <c r="L82" i="3"/>
  <c r="L83" i="3"/>
  <c r="L84" i="3"/>
  <c r="L86" i="3"/>
  <c r="L87" i="3"/>
  <c r="L90" i="3"/>
  <c r="L91" i="3"/>
  <c r="L93" i="3"/>
  <c r="L94" i="3"/>
  <c r="L95" i="3"/>
  <c r="L96" i="3"/>
  <c r="L97" i="3"/>
  <c r="L99" i="3"/>
  <c r="L100" i="3"/>
  <c r="L101" i="3"/>
  <c r="L103" i="3"/>
  <c r="L105" i="3"/>
  <c r="L106" i="3"/>
  <c r="L107" i="3"/>
  <c r="L108" i="3"/>
  <c r="L109" i="3"/>
  <c r="L112" i="3"/>
  <c r="L113" i="3"/>
  <c r="L114" i="3"/>
  <c r="L117" i="3"/>
  <c r="L118" i="3"/>
  <c r="L120" i="3"/>
  <c r="L121" i="3"/>
  <c r="L122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4" i="3"/>
  <c r="M7" i="3"/>
  <c r="M8" i="3"/>
  <c r="M9" i="3"/>
  <c r="M10" i="3"/>
  <c r="M11" i="3"/>
  <c r="M12" i="3"/>
  <c r="M13" i="3"/>
  <c r="M14" i="3"/>
  <c r="M15" i="3"/>
  <c r="M17" i="3"/>
  <c r="M18" i="3"/>
  <c r="M21" i="3"/>
  <c r="M22" i="3"/>
  <c r="M23" i="3"/>
  <c r="M24" i="3"/>
  <c r="M26" i="3"/>
  <c r="M27" i="3"/>
  <c r="M28" i="3"/>
  <c r="M29" i="3"/>
  <c r="M30" i="3"/>
  <c r="M31" i="3"/>
  <c r="M33" i="3"/>
  <c r="M35" i="3"/>
  <c r="M36" i="3"/>
  <c r="M37" i="3"/>
  <c r="M38" i="3"/>
  <c r="M39" i="3"/>
  <c r="M40" i="3"/>
  <c r="M41" i="3"/>
  <c r="M44" i="3"/>
  <c r="M45" i="3"/>
  <c r="M46" i="3"/>
  <c r="M47" i="3"/>
  <c r="M48" i="3"/>
  <c r="M49" i="3"/>
  <c r="M51" i="3"/>
  <c r="M52" i="3"/>
  <c r="M53" i="3"/>
  <c r="M54" i="3"/>
  <c r="M55" i="3"/>
  <c r="M56" i="3"/>
  <c r="M57" i="3"/>
  <c r="M58" i="3"/>
  <c r="M59" i="3"/>
  <c r="M61" i="3"/>
  <c r="M62" i="3"/>
  <c r="M63" i="3"/>
  <c r="M66" i="3"/>
  <c r="M67" i="3"/>
  <c r="M68" i="3"/>
  <c r="M70" i="3"/>
  <c r="M71" i="3"/>
  <c r="M73" i="3"/>
  <c r="M74" i="3"/>
  <c r="M75" i="3"/>
  <c r="M76" i="3"/>
  <c r="M77" i="3"/>
  <c r="M78" i="3"/>
  <c r="M79" i="3"/>
  <c r="M81" i="3"/>
  <c r="M82" i="3"/>
  <c r="M83" i="3"/>
  <c r="M84" i="3"/>
  <c r="M86" i="3"/>
  <c r="M87" i="3"/>
  <c r="M90" i="3"/>
  <c r="M91" i="3"/>
  <c r="M93" i="3"/>
  <c r="M94" i="3"/>
  <c r="M95" i="3"/>
  <c r="M96" i="3"/>
  <c r="M97" i="3"/>
  <c r="M99" i="3"/>
  <c r="M100" i="3"/>
  <c r="M101" i="3"/>
  <c r="M103" i="3"/>
  <c r="M105" i="3"/>
  <c r="M106" i="3"/>
  <c r="M107" i="3"/>
  <c r="M108" i="3"/>
  <c r="M109" i="3"/>
  <c r="M112" i="3"/>
  <c r="M113" i="3"/>
  <c r="M114" i="3"/>
  <c r="M117" i="3"/>
  <c r="M118" i="3"/>
  <c r="M120" i="3"/>
  <c r="M121" i="3"/>
  <c r="M122" i="3"/>
  <c r="R28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L5" i="2"/>
  <c r="L6" i="2"/>
  <c r="L7" i="2"/>
  <c r="L8" i="2"/>
  <c r="L9" i="2"/>
  <c r="L11" i="2"/>
  <c r="L12" i="2"/>
  <c r="L14" i="2"/>
  <c r="L15" i="2"/>
  <c r="L16" i="2"/>
  <c r="L17" i="2"/>
  <c r="L18" i="2"/>
  <c r="L19" i="2"/>
  <c r="L20" i="2"/>
  <c r="L24" i="2"/>
  <c r="L25" i="2"/>
  <c r="L26" i="2"/>
  <c r="L27" i="2"/>
  <c r="L28" i="2"/>
  <c r="L29" i="2"/>
  <c r="L30" i="2"/>
  <c r="L32" i="2"/>
  <c r="L33" i="2"/>
  <c r="L34" i="2"/>
  <c r="L35" i="2"/>
  <c r="L36" i="2"/>
  <c r="L39" i="2"/>
  <c r="L40" i="2"/>
  <c r="L41" i="2"/>
  <c r="L43" i="2"/>
  <c r="L44" i="2"/>
  <c r="L45" i="2"/>
  <c r="L46" i="2"/>
  <c r="L47" i="2"/>
  <c r="L48" i="2"/>
  <c r="L50" i="2"/>
  <c r="L51" i="2"/>
  <c r="L52" i="2"/>
  <c r="L55" i="2"/>
  <c r="L56" i="2"/>
  <c r="L57" i="2"/>
  <c r="L58" i="2"/>
  <c r="L59" i="2"/>
  <c r="L60" i="2"/>
  <c r="L61" i="2"/>
  <c r="L62" i="2"/>
  <c r="L64" i="2"/>
  <c r="L65" i="2"/>
  <c r="L66" i="2"/>
  <c r="L67" i="2"/>
  <c r="L68" i="2"/>
  <c r="L69" i="2"/>
  <c r="L71" i="2"/>
  <c r="L72" i="2"/>
  <c r="L75" i="2"/>
  <c r="L76" i="2"/>
  <c r="L77" i="2"/>
  <c r="L78" i="2"/>
  <c r="L79" i="2"/>
  <c r="L80" i="2"/>
  <c r="L82" i="2"/>
  <c r="L83" i="2"/>
  <c r="L84" i="2"/>
  <c r="L86" i="2"/>
  <c r="L87" i="2"/>
  <c r="L88" i="2"/>
  <c r="L89" i="2"/>
  <c r="L90" i="2"/>
  <c r="L91" i="2"/>
  <c r="L92" i="2"/>
  <c r="L94" i="2"/>
  <c r="L95" i="2"/>
  <c r="L96" i="2"/>
  <c r="L97" i="2"/>
  <c r="L99" i="2"/>
  <c r="L100" i="2"/>
  <c r="L102" i="2"/>
  <c r="L104" i="2"/>
  <c r="L105" i="2"/>
  <c r="L107" i="2"/>
  <c r="L108" i="2"/>
  <c r="L109" i="2"/>
  <c r="L111" i="2"/>
  <c r="L112" i="2"/>
  <c r="L113" i="2"/>
  <c r="L114" i="2"/>
  <c r="L115" i="2"/>
  <c r="L117" i="2"/>
  <c r="L118" i="2"/>
  <c r="L119" i="2"/>
  <c r="L122" i="2"/>
  <c r="L123" i="2"/>
  <c r="L124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5" i="2"/>
  <c r="M6" i="2"/>
  <c r="M7" i="2"/>
  <c r="M8" i="2"/>
  <c r="M9" i="2"/>
  <c r="M11" i="2"/>
  <c r="M12" i="2"/>
  <c r="M14" i="2"/>
  <c r="M15" i="2"/>
  <c r="M16" i="2"/>
  <c r="M17" i="2"/>
  <c r="M18" i="2"/>
  <c r="M19" i="2"/>
  <c r="M20" i="2"/>
  <c r="M24" i="2"/>
  <c r="M25" i="2"/>
  <c r="M26" i="2"/>
  <c r="M27" i="2"/>
  <c r="M28" i="2"/>
  <c r="M29" i="2"/>
  <c r="M30" i="2"/>
  <c r="M32" i="2"/>
  <c r="M33" i="2"/>
  <c r="M34" i="2"/>
  <c r="M35" i="2"/>
  <c r="M36" i="2"/>
  <c r="M39" i="2"/>
  <c r="M40" i="2"/>
  <c r="M41" i="2"/>
  <c r="M43" i="2"/>
  <c r="M44" i="2"/>
  <c r="M45" i="2"/>
  <c r="M46" i="2"/>
  <c r="M47" i="2"/>
  <c r="M48" i="2"/>
  <c r="M51" i="2"/>
  <c r="M52" i="2"/>
  <c r="M55" i="2"/>
  <c r="M56" i="2"/>
  <c r="M57" i="2"/>
  <c r="M58" i="2"/>
  <c r="M59" i="2"/>
  <c r="M60" i="2"/>
  <c r="M61" i="2"/>
  <c r="M62" i="2"/>
  <c r="M64" i="2"/>
  <c r="M65" i="2"/>
  <c r="M66" i="2"/>
  <c r="M67" i="2"/>
  <c r="M68" i="2"/>
  <c r="M69" i="2"/>
  <c r="M71" i="2"/>
  <c r="M72" i="2"/>
  <c r="M75" i="2"/>
  <c r="M76" i="2"/>
  <c r="M77" i="2"/>
  <c r="M78" i="2"/>
  <c r="M79" i="2"/>
  <c r="M80" i="2"/>
  <c r="M82" i="2"/>
  <c r="M83" i="2"/>
  <c r="M84" i="2"/>
  <c r="M86" i="2"/>
  <c r="M87" i="2"/>
  <c r="M88" i="2"/>
  <c r="M89" i="2"/>
  <c r="M90" i="2"/>
  <c r="M91" i="2"/>
  <c r="M92" i="2"/>
  <c r="M94" i="2"/>
  <c r="M95" i="2"/>
  <c r="M96" i="2"/>
  <c r="M97" i="2"/>
  <c r="M99" i="2"/>
  <c r="M100" i="2"/>
  <c r="M102" i="2"/>
  <c r="M104" i="2"/>
  <c r="M105" i="2"/>
  <c r="M107" i="2"/>
  <c r="M108" i="2"/>
  <c r="M109" i="2"/>
  <c r="M111" i="2"/>
  <c r="M112" i="2"/>
  <c r="M113" i="2"/>
  <c r="M114" i="2"/>
  <c r="M115" i="2"/>
  <c r="M117" i="2"/>
  <c r="M118" i="2"/>
  <c r="M119" i="2"/>
  <c r="M122" i="2"/>
  <c r="M123" i="2"/>
  <c r="M124" i="2"/>
  <c r="T7" i="1" l="1"/>
  <c r="T3" i="1"/>
  <c r="T2" i="1"/>
  <c r="R2" i="1"/>
  <c r="R20" i="1"/>
  <c r="R14" i="1"/>
  <c r="T14" i="1"/>
  <c r="R25" i="1"/>
  <c r="R19" i="1"/>
  <c r="R13" i="1"/>
  <c r="R7" i="1"/>
  <c r="T25" i="1"/>
  <c r="T19" i="1"/>
  <c r="T13" i="1"/>
  <c r="T8" i="1"/>
  <c r="R24" i="1"/>
  <c r="R18" i="1"/>
  <c r="R12" i="1"/>
  <c r="R6" i="1"/>
  <c r="T24" i="1"/>
  <c r="T18" i="1"/>
  <c r="T12" i="1"/>
  <c r="T6" i="1"/>
  <c r="T20" i="1"/>
  <c r="R23" i="1"/>
  <c r="R17" i="1"/>
  <c r="R11" i="1"/>
  <c r="R5" i="1"/>
  <c r="T23" i="1"/>
  <c r="T17" i="1"/>
  <c r="T11" i="1"/>
  <c r="T5" i="1"/>
  <c r="R22" i="1"/>
  <c r="R16" i="1"/>
  <c r="R10" i="1"/>
  <c r="R4" i="1"/>
  <c r="T22" i="1"/>
  <c r="T16" i="1"/>
  <c r="T10" i="1"/>
  <c r="T4" i="1"/>
  <c r="R21" i="1"/>
  <c r="R15" i="1"/>
  <c r="R9" i="1"/>
  <c r="T21" i="1"/>
  <c r="T15" i="1"/>
  <c r="T9" i="1"/>
  <c r="S3" i="3"/>
  <c r="S8" i="3"/>
  <c r="S25" i="3"/>
  <c r="S19" i="3"/>
  <c r="S13" i="3"/>
  <c r="S7" i="3"/>
  <c r="S14" i="3"/>
  <c r="S24" i="3"/>
  <c r="S18" i="3"/>
  <c r="S12" i="3"/>
  <c r="S6" i="3"/>
  <c r="S2" i="3"/>
  <c r="S23" i="3"/>
  <c r="S17" i="3"/>
  <c r="S11" i="3"/>
  <c r="S5" i="3"/>
  <c r="S22" i="3"/>
  <c r="S16" i="3"/>
  <c r="S10" i="3"/>
  <c r="S4" i="3"/>
  <c r="S21" i="3"/>
  <c r="S15" i="3"/>
  <c r="S9" i="3"/>
</calcChain>
</file>

<file path=xl/sharedStrings.xml><?xml version="1.0" encoding="utf-8"?>
<sst xmlns="http://schemas.openxmlformats.org/spreadsheetml/2006/main" count="4306" uniqueCount="1006">
  <si>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</si>
  <si>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</si>
  <si>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</si>
  <si>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</si>
  <si>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</si>
  <si>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</si>
  <si>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</si>
  <si>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Weighing in week</t>
  </si>
  <si>
    <t>Time weighing in</t>
  </si>
  <si>
    <t>Time weighing out</t>
  </si>
  <si>
    <t>Total Time</t>
  </si>
  <si>
    <t>Entry Hours</t>
  </si>
  <si>
    <t>Daily Hours</t>
  </si>
  <si>
    <t>Weekly Total Number of Chip Trucks by Hour</t>
  </si>
  <si>
    <t>Weekly Average Number of Chip Trucks by Hour</t>
  </si>
  <si>
    <t>Weekly Average Time of Weighing Chip Trucks by Hour</t>
  </si>
  <si>
    <t>Weekly Average Time of Weighing Chip Trucks</t>
  </si>
  <si>
    <t>Overall Result</t>
  </si>
  <si>
    <t>812274</t>
  </si>
  <si>
    <t>Chips         dec.wood    -    - d</t>
  </si>
  <si>
    <t>Result</t>
  </si>
  <si>
    <t>122491</t>
  </si>
  <si>
    <t>McDowell Lumber and Pallet Co.</t>
  </si>
  <si>
    <t>Wood Delivery</t>
  </si>
  <si>
    <t>11843922</t>
  </si>
  <si>
    <t>Mixed Hardwood</t>
  </si>
  <si>
    <t>21.11.2022</t>
  </si>
  <si>
    <t>47.2022</t>
  </si>
  <si>
    <t>16:18:56</t>
  </si>
  <si>
    <t>16:38:30</t>
  </si>
  <si>
    <t>11847242</t>
  </si>
  <si>
    <t>22.11.2022</t>
  </si>
  <si>
    <t>8:53:40</t>
  </si>
  <si>
    <t>9:14:41</t>
  </si>
  <si>
    <t>11848158</t>
  </si>
  <si>
    <t>16:13:10</t>
  </si>
  <si>
    <t>16:32:28</t>
  </si>
  <si>
    <t>126249</t>
  </si>
  <si>
    <t>Kepley-Frank Hardwood Co.</t>
  </si>
  <si>
    <t>11843329</t>
  </si>
  <si>
    <t>10:05:36</t>
  </si>
  <si>
    <t>10:28:18</t>
  </si>
  <si>
    <t>11843808</t>
  </si>
  <si>
    <t>13:34:29</t>
  </si>
  <si>
    <t>13:56:37</t>
  </si>
  <si>
    <t>11846503</t>
  </si>
  <si>
    <t>6:20:46</t>
  </si>
  <si>
    <t>6:59:17</t>
  </si>
  <si>
    <t>11847504</t>
  </si>
  <si>
    <t>9:47:18</t>
  </si>
  <si>
    <t>10:13:41</t>
  </si>
  <si>
    <t>11847805</t>
  </si>
  <si>
    <t>Poplar</t>
  </si>
  <si>
    <t>11:33:38</t>
  </si>
  <si>
    <t>11:58:01</t>
  </si>
  <si>
    <t>11847958</t>
  </si>
  <si>
    <t>13:09:15</t>
  </si>
  <si>
    <t>13:32:15</t>
  </si>
  <si>
    <t>11850413</t>
  </si>
  <si>
    <t>23.11.2022</t>
  </si>
  <si>
    <t>7:09:35</t>
  </si>
  <si>
    <t>7:44:01</t>
  </si>
  <si>
    <t>11851539</t>
  </si>
  <si>
    <t>11:42:24</t>
  </si>
  <si>
    <t>12:18:14</t>
  </si>
  <si>
    <t>11851741</t>
  </si>
  <si>
    <t>13:33:03</t>
  </si>
  <si>
    <t>13:57:18</t>
  </si>
  <si>
    <t>11857601</t>
  </si>
  <si>
    <t>25.11.2022</t>
  </si>
  <si>
    <t>6:34:31</t>
  </si>
  <si>
    <t>6:57:46</t>
  </si>
  <si>
    <t>11857958</t>
  </si>
  <si>
    <t>7:59:07</t>
  </si>
  <si>
    <t>8:21:08</t>
  </si>
  <si>
    <t>11858717</t>
  </si>
  <si>
    <t>13:05:51</t>
  </si>
  <si>
    <t>13:30:30</t>
  </si>
  <si>
    <t>131651</t>
  </si>
  <si>
    <t>Triple-N Lumber</t>
  </si>
  <si>
    <t>11843529</t>
  </si>
  <si>
    <t>11:07:17</t>
  </si>
  <si>
    <t>11:40:46</t>
  </si>
  <si>
    <t>11843884</t>
  </si>
  <si>
    <t>14:52:39</t>
  </si>
  <si>
    <t>15:17:01</t>
  </si>
  <si>
    <t>11847930</t>
  </si>
  <si>
    <t>12:42:24</t>
  </si>
  <si>
    <t>13:12:26</t>
  </si>
  <si>
    <t>11850513</t>
  </si>
  <si>
    <t>7:28:23</t>
  </si>
  <si>
    <t>8:23:05</t>
  </si>
  <si>
    <t>11851669</t>
  </si>
  <si>
    <t>12:39:01</t>
  </si>
  <si>
    <t>13:10:34</t>
  </si>
  <si>
    <t>131652</t>
  </si>
  <si>
    <t>Home Lumber Company</t>
  </si>
  <si>
    <t>11841622</t>
  </si>
  <si>
    <t>5:22:49</t>
  </si>
  <si>
    <t>5:56:01</t>
  </si>
  <si>
    <t>132348</t>
  </si>
  <si>
    <t>Uwharrie Lumber Company</t>
  </si>
  <si>
    <t>0:51:12</t>
  </si>
  <si>
    <t>1:16:21</t>
  </si>
  <si>
    <t>11840737</t>
  </si>
  <si>
    <t>1:37:12</t>
  </si>
  <si>
    <t>1:55:38</t>
  </si>
  <si>
    <t>23:45:11</t>
  </si>
  <si>
    <t>24:02:41</t>
  </si>
  <si>
    <t>11840738</t>
  </si>
  <si>
    <t>1:40:49</t>
  </si>
  <si>
    <t>2:09:49</t>
  </si>
  <si>
    <t>11840740</t>
  </si>
  <si>
    <t>3:19:02</t>
  </si>
  <si>
    <t>3:37:48</t>
  </si>
  <si>
    <t>11841617</t>
  </si>
  <si>
    <t>4:23:02</t>
  </si>
  <si>
    <t>4:42:55</t>
  </si>
  <si>
    <t>11842541</t>
  </si>
  <si>
    <t>7:06:58</t>
  </si>
  <si>
    <t>7:36:23</t>
  </si>
  <si>
    <t>11844719</t>
  </si>
  <si>
    <t>1:57:25</t>
  </si>
  <si>
    <t>2:27:28</t>
  </si>
  <si>
    <t>11845854</t>
  </si>
  <si>
    <t>4:10:20</t>
  </si>
  <si>
    <t>4:30:25</t>
  </si>
  <si>
    <t>11849529</t>
  </si>
  <si>
    <t>4:19:06</t>
  </si>
  <si>
    <t>4:52:51</t>
  </si>
  <si>
    <t>133775</t>
  </si>
  <si>
    <t>High Rock Forest Products</t>
  </si>
  <si>
    <t>11846266</t>
  </si>
  <si>
    <t>5:37:41</t>
  </si>
  <si>
    <t>6:16:30</t>
  </si>
  <si>
    <t>11851383</t>
  </si>
  <si>
    <t>10:40:15</t>
  </si>
  <si>
    <t>11:01:46</t>
  </si>
  <si>
    <t>133777</t>
  </si>
  <si>
    <t>Woodgrain Inc</t>
  </si>
  <si>
    <t>LZ Woodgrain - Independence VA</t>
  </si>
  <si>
    <t>11848258</t>
  </si>
  <si>
    <t>19:47:15</t>
  </si>
  <si>
    <t>20:34:32</t>
  </si>
  <si>
    <t>11843470</t>
  </si>
  <si>
    <t>10:44:54</t>
  </si>
  <si>
    <t>11:10:08</t>
  </si>
  <si>
    <t>11843824</t>
  </si>
  <si>
    <t>13:52:33</t>
  </si>
  <si>
    <t>14:16:44</t>
  </si>
  <si>
    <t>11847527</t>
  </si>
  <si>
    <t>9:57:57</t>
  </si>
  <si>
    <t>10:22:46</t>
  </si>
  <si>
    <t>11848042</t>
  </si>
  <si>
    <t>13:54:46</t>
  </si>
  <si>
    <t>14:16:52</t>
  </si>
  <si>
    <t>11848114</t>
  </si>
  <si>
    <t>14:58:42</t>
  </si>
  <si>
    <t>15:29:36</t>
  </si>
  <si>
    <t>11848222</t>
  </si>
  <si>
    <t>18:32:57</t>
  </si>
  <si>
    <t>18:58:14</t>
  </si>
  <si>
    <t>11850726</t>
  </si>
  <si>
    <t>8:13:16</t>
  </si>
  <si>
    <t>8:51:05</t>
  </si>
  <si>
    <t>11850745</t>
  </si>
  <si>
    <t>19:36:50</t>
  </si>
  <si>
    <t>20:04:31</t>
  </si>
  <si>
    <t>11851639</t>
  </si>
  <si>
    <t>12:23:59</t>
  </si>
  <si>
    <t>12:56:52</t>
  </si>
  <si>
    <t>11851753</t>
  </si>
  <si>
    <t>14:08:09</t>
  </si>
  <si>
    <t>14:32:48</t>
  </si>
  <si>
    <t>11851824</t>
  </si>
  <si>
    <t>15:43:54</t>
  </si>
  <si>
    <t>16:12:06</t>
  </si>
  <si>
    <t>145712</t>
  </si>
  <si>
    <t>Bumgarner Lumber Inc</t>
  </si>
  <si>
    <t>11847187</t>
  </si>
  <si>
    <t>8:37:43</t>
  </si>
  <si>
    <t>9:00:10</t>
  </si>
  <si>
    <t>11851466</t>
  </si>
  <si>
    <t>11:06:38</t>
  </si>
  <si>
    <t>11:28:01</t>
  </si>
  <si>
    <t>812275</t>
  </si>
  <si>
    <t>Sawdust       dec.wood    -    - -</t>
  </si>
  <si>
    <t>11842918</t>
  </si>
  <si>
    <t>8:25:33</t>
  </si>
  <si>
    <t>9:22:24</t>
  </si>
  <si>
    <t>11843725</t>
  </si>
  <si>
    <t>12:31:34</t>
  </si>
  <si>
    <t>13:10:10</t>
  </si>
  <si>
    <t>11843891</t>
  </si>
  <si>
    <t>15:15:50</t>
  </si>
  <si>
    <t>15:42:47</t>
  </si>
  <si>
    <t>11850602</t>
  </si>
  <si>
    <t>7:48:12</t>
  </si>
  <si>
    <t>8:40:27</t>
  </si>
  <si>
    <t>126230</t>
  </si>
  <si>
    <t>Church and Church Lumber Co.</t>
  </si>
  <si>
    <t>11851695</t>
  </si>
  <si>
    <t>12:50:09</t>
  </si>
  <si>
    <t>13:22:58</t>
  </si>
  <si>
    <t>11843618</t>
  </si>
  <si>
    <t>11:45:34</t>
  </si>
  <si>
    <t>12:18:25</t>
  </si>
  <si>
    <t>11842668</t>
  </si>
  <si>
    <t>7:24:50</t>
  </si>
  <si>
    <t>7:51:24</t>
  </si>
  <si>
    <t>11848134</t>
  </si>
  <si>
    <t>15:21:04</t>
  </si>
  <si>
    <t>15:41:35</t>
  </si>
  <si>
    <t>11851707</t>
  </si>
  <si>
    <t>13:03:53</t>
  </si>
  <si>
    <t>13:33:35</t>
  </si>
  <si>
    <t>11843313</t>
  </si>
  <si>
    <t>9:52:20</t>
  </si>
  <si>
    <t>10:12:49</t>
  </si>
  <si>
    <t>11843825</t>
  </si>
  <si>
    <t>14:27:27</t>
  </si>
  <si>
    <t>131860</t>
  </si>
  <si>
    <t>Hopkins Lumber Contractors Inc</t>
  </si>
  <si>
    <t>11840741</t>
  </si>
  <si>
    <t>3:26:16</t>
  </si>
  <si>
    <t>3:48:56</t>
  </si>
  <si>
    <t>11842379</t>
  </si>
  <si>
    <t>6:27:26</t>
  </si>
  <si>
    <t>6:48:32</t>
  </si>
  <si>
    <t>11842567</t>
  </si>
  <si>
    <t>7:10:39</t>
  </si>
  <si>
    <t>7:33:19</t>
  </si>
  <si>
    <t>11843077</t>
  </si>
  <si>
    <t>8:58:44</t>
  </si>
  <si>
    <t>9:43:31</t>
  </si>
  <si>
    <t>11844715</t>
  </si>
  <si>
    <t>1:55:05</t>
  </si>
  <si>
    <t>2:11:35</t>
  </si>
  <si>
    <t>11845774</t>
  </si>
  <si>
    <t>3:43:48</t>
  </si>
  <si>
    <t>4:02:47</t>
  </si>
  <si>
    <t>11846693</t>
  </si>
  <si>
    <t>7:00:35</t>
  </si>
  <si>
    <t>7:21:24</t>
  </si>
  <si>
    <t>11846733</t>
  </si>
  <si>
    <t>7:13:07</t>
  </si>
  <si>
    <t>7:40:27</t>
  </si>
  <si>
    <t>11847706</t>
  </si>
  <si>
    <t>10:43:07</t>
  </si>
  <si>
    <t>11:04:55</t>
  </si>
  <si>
    <t>11847901</t>
  </si>
  <si>
    <t>12:31:57</t>
  </si>
  <si>
    <t>13:03:16</t>
  </si>
  <si>
    <t>11849280</t>
  </si>
  <si>
    <t>3:21:04</t>
  </si>
  <si>
    <t>3:40:35</t>
  </si>
  <si>
    <t>11850747</t>
  </si>
  <si>
    <t>22:07:35</t>
  </si>
  <si>
    <t>22:24:48</t>
  </si>
  <si>
    <t>11851631</t>
  </si>
  <si>
    <t>12:17:37</t>
  </si>
  <si>
    <t>12:42:52</t>
  </si>
  <si>
    <t>11852397</t>
  </si>
  <si>
    <t>24.11.2022</t>
  </si>
  <si>
    <t>1:13:59</t>
  </si>
  <si>
    <t>1:35:53</t>
  </si>
  <si>
    <t>LZ-Hopkins-Critz Mill</t>
  </si>
  <si>
    <t>11846740</t>
  </si>
  <si>
    <t>7:14:32</t>
  </si>
  <si>
    <t>7:50:49</t>
  </si>
  <si>
    <t>131973</t>
  </si>
  <si>
    <t>Shaver Wood Products LLC</t>
  </si>
  <si>
    <t>11846561</t>
  </si>
  <si>
    <t>6:31:56</t>
  </si>
  <si>
    <t>7:10:38</t>
  </si>
  <si>
    <t>133763</t>
  </si>
  <si>
    <t>Elkins Sawmill</t>
  </si>
  <si>
    <t>11846263</t>
  </si>
  <si>
    <t>5:35:47</t>
  </si>
  <si>
    <t>6:12:41</t>
  </si>
  <si>
    <t>11849777</t>
  </si>
  <si>
    <t>5:06:13</t>
  </si>
  <si>
    <t>5:41:11</t>
  </si>
  <si>
    <t>133766</t>
  </si>
  <si>
    <t>Fulp's Lumber Company</t>
  </si>
  <si>
    <t>11850427</t>
  </si>
  <si>
    <t>7:14:41</t>
  </si>
  <si>
    <t>7:58:17</t>
  </si>
  <si>
    <t>11841621</t>
  </si>
  <si>
    <t>5:21:09</t>
  </si>
  <si>
    <t>5:40:21</t>
  </si>
  <si>
    <t>11851042</t>
  </si>
  <si>
    <t>9:11:58</t>
  </si>
  <si>
    <t>9:40:24</t>
  </si>
  <si>
    <t>11843198</t>
  </si>
  <si>
    <t>9:28:28</t>
  </si>
  <si>
    <t>10:02:00</t>
  </si>
  <si>
    <t>11851499</t>
  </si>
  <si>
    <t>11:18:53</t>
  </si>
  <si>
    <t>11:59:49</t>
  </si>
  <si>
    <t>141453</t>
  </si>
  <si>
    <t>Hendrix Lumber Co.</t>
  </si>
  <si>
    <t>11847983</t>
  </si>
  <si>
    <t>13:14:55</t>
  </si>
  <si>
    <t>13:44:20</t>
  </si>
  <si>
    <t>11848113</t>
  </si>
  <si>
    <t>14:56:49</t>
  </si>
  <si>
    <t>15:19:35</t>
  </si>
  <si>
    <t>11851504</t>
  </si>
  <si>
    <t>11:20:56</t>
  </si>
  <si>
    <t>11:55:54</t>
  </si>
  <si>
    <t>11843390</t>
  </si>
  <si>
    <t>10:23:19</t>
  </si>
  <si>
    <t>10:45:16</t>
  </si>
  <si>
    <t>1474070</t>
  </si>
  <si>
    <t>Sawdust     Pine             -    - -</t>
  </si>
  <si>
    <t>121423</t>
  </si>
  <si>
    <t>Canfor - New South Lumber Co.</t>
  </si>
  <si>
    <t>LZ-Canfor-S</t>
  </si>
  <si>
    <t>11849594</t>
  </si>
  <si>
    <t>Shavings</t>
  </si>
  <si>
    <t>4:29:05</t>
  </si>
  <si>
    <t>5:15:24</t>
  </si>
  <si>
    <t>122405</t>
  </si>
  <si>
    <t>Jordan Lumber &amp; Supply</t>
  </si>
  <si>
    <t>11840742</t>
  </si>
  <si>
    <t>Southern Yellow Pine</t>
  </si>
  <si>
    <t>3:32:12</t>
  </si>
  <si>
    <t>3:52:35</t>
  </si>
  <si>
    <t>11842397</t>
  </si>
  <si>
    <t>6:30:22</t>
  </si>
  <si>
    <t>7:02:35</t>
  </si>
  <si>
    <t>11842760</t>
  </si>
  <si>
    <t>7:49:46</t>
  </si>
  <si>
    <t>8:13:49</t>
  </si>
  <si>
    <t>11843222</t>
  </si>
  <si>
    <t>9:33:40</t>
  </si>
  <si>
    <t>9:57:25</t>
  </si>
  <si>
    <t>11843593</t>
  </si>
  <si>
    <t>11:39:02</t>
  </si>
  <si>
    <t>12:00:15</t>
  </si>
  <si>
    <t>11843886</t>
  </si>
  <si>
    <t>14:57:16</t>
  </si>
  <si>
    <t>15:34:27</t>
  </si>
  <si>
    <t>11845857</t>
  </si>
  <si>
    <t>4:12:08</t>
  </si>
  <si>
    <t>4:49:39</t>
  </si>
  <si>
    <t>11846705</t>
  </si>
  <si>
    <t>7:08:49</t>
  </si>
  <si>
    <t>7:30:45</t>
  </si>
  <si>
    <t>11846808</t>
  </si>
  <si>
    <t>7:32:33</t>
  </si>
  <si>
    <t>8:14:42</t>
  </si>
  <si>
    <t>11847629</t>
  </si>
  <si>
    <t>10:26:45</t>
  </si>
  <si>
    <t>10:49:14</t>
  </si>
  <si>
    <t>11849314</t>
  </si>
  <si>
    <t>3:30:58</t>
  </si>
  <si>
    <t>3:51:13</t>
  </si>
  <si>
    <t>11849847</t>
  </si>
  <si>
    <t>5:21:13</t>
  </si>
  <si>
    <t>5:50:28</t>
  </si>
  <si>
    <t>11850392</t>
  </si>
  <si>
    <t>7:07:04</t>
  </si>
  <si>
    <t>7:25:22</t>
  </si>
  <si>
    <t>11850920</t>
  </si>
  <si>
    <t>8:44:52</t>
  </si>
  <si>
    <t>9:17:58</t>
  </si>
  <si>
    <t>11851231</t>
  </si>
  <si>
    <t>9:58:44</t>
  </si>
  <si>
    <t>10:29:51</t>
  </si>
  <si>
    <t>LZ Jordan Lumber S</t>
  </si>
  <si>
    <t>11843654</t>
  </si>
  <si>
    <t>11:50:38</t>
  </si>
  <si>
    <t>12:28:00</t>
  </si>
  <si>
    <t>11851178</t>
  </si>
  <si>
    <t>9:46:09</t>
  </si>
  <si>
    <t>10:08:22</t>
  </si>
  <si>
    <t>122406</t>
  </si>
  <si>
    <t>H. W. Culp Lumber Co.</t>
  </si>
  <si>
    <t>11842095</t>
  </si>
  <si>
    <t>5:31:48</t>
  </si>
  <si>
    <t>5:57:43</t>
  </si>
  <si>
    <t>11843082</t>
  </si>
  <si>
    <t>9:02:09</t>
  </si>
  <si>
    <t>9:27:04</t>
  </si>
  <si>
    <t>11843579</t>
  </si>
  <si>
    <t>11:27:36</t>
  </si>
  <si>
    <t>11:51:18</t>
  </si>
  <si>
    <t>11843829</t>
  </si>
  <si>
    <t>14:10:00</t>
  </si>
  <si>
    <t>14:30:30</t>
  </si>
  <si>
    <t>11846049</t>
  </si>
  <si>
    <t>4:50:46</t>
  </si>
  <si>
    <t>5:11:39</t>
  </si>
  <si>
    <t>11847321</t>
  </si>
  <si>
    <t>9:07:54</t>
  </si>
  <si>
    <t>9:34:41</t>
  </si>
  <si>
    <t>11847802</t>
  </si>
  <si>
    <t>11:29:49</t>
  </si>
  <si>
    <t>11:56:01</t>
  </si>
  <si>
    <t>11848076</t>
  </si>
  <si>
    <t>14:17:50</t>
  </si>
  <si>
    <t>14:40:50</t>
  </si>
  <si>
    <t>11849703</t>
  </si>
  <si>
    <t>4:50:29</t>
  </si>
  <si>
    <t>5:11:45</t>
  </si>
  <si>
    <t>11851293</t>
  </si>
  <si>
    <t>10:18:56</t>
  </si>
  <si>
    <t>10:45:17</t>
  </si>
  <si>
    <t>11851636</t>
  </si>
  <si>
    <t>12:22:06</t>
  </si>
  <si>
    <t>12:40:58</t>
  </si>
  <si>
    <t>11851775</t>
  </si>
  <si>
    <t>14:36:36</t>
  </si>
  <si>
    <t>14:56:27</t>
  </si>
  <si>
    <t>130657</t>
  </si>
  <si>
    <t>S &amp; L Sawmills</t>
  </si>
  <si>
    <t>11841614</t>
  </si>
  <si>
    <t>3:48:47</t>
  </si>
  <si>
    <t>4:10:03</t>
  </si>
  <si>
    <t>11848700</t>
  </si>
  <si>
    <t>1:13:41</t>
  </si>
  <si>
    <t>1:34:07</t>
  </si>
  <si>
    <t>11847246</t>
  </si>
  <si>
    <t>8:57:09</t>
  </si>
  <si>
    <t>9:30:29</t>
  </si>
  <si>
    <t>131853</t>
  </si>
  <si>
    <t>Pine Products, LLC</t>
  </si>
  <si>
    <t>11847209</t>
  </si>
  <si>
    <t>8:45:22</t>
  </si>
  <si>
    <t>9:18:44</t>
  </si>
  <si>
    <t>11850875</t>
  </si>
  <si>
    <t>8:39:06</t>
  </si>
  <si>
    <t>9:29:23</t>
  </si>
  <si>
    <t>11843446</t>
  </si>
  <si>
    <t>10:37:08</t>
  </si>
  <si>
    <t>10:56:02</t>
  </si>
  <si>
    <t>11843992</t>
  </si>
  <si>
    <t>19:47:12</t>
  </si>
  <si>
    <t>20:10:28</t>
  </si>
  <si>
    <t>11844060</t>
  </si>
  <si>
    <t>22:33:38</t>
  </si>
  <si>
    <t>22:51:49</t>
  </si>
  <si>
    <t>11845712</t>
  </si>
  <si>
    <t>3:33:50</t>
  </si>
  <si>
    <t>4:01:13</t>
  </si>
  <si>
    <t>11849528</t>
  </si>
  <si>
    <t>4:17:57</t>
  </si>
  <si>
    <t>4:41:06</t>
  </si>
  <si>
    <t>11843755</t>
  </si>
  <si>
    <t>12:54:49</t>
  </si>
  <si>
    <t>13:32:22</t>
  </si>
  <si>
    <t>11843941</t>
  </si>
  <si>
    <t>17:14:59</t>
  </si>
  <si>
    <t>17:36:04</t>
  </si>
  <si>
    <t>11844022</t>
  </si>
  <si>
    <t>20:50:42</t>
  </si>
  <si>
    <t>21:12:41</t>
  </si>
  <si>
    <t>11846479</t>
  </si>
  <si>
    <t>6:18:49</t>
  </si>
  <si>
    <t>6:42:11</t>
  </si>
  <si>
    <t>11847718</t>
  </si>
  <si>
    <t>11:01:48</t>
  </si>
  <si>
    <t>11:20:07</t>
  </si>
  <si>
    <t>11847745</t>
  </si>
  <si>
    <t>11:06:15</t>
  </si>
  <si>
    <t>11:30:09</t>
  </si>
  <si>
    <t>11848204</t>
  </si>
  <si>
    <t>17:06:16</t>
  </si>
  <si>
    <t>17:27:36</t>
  </si>
  <si>
    <t>11850109</t>
  </si>
  <si>
    <t>6:08:53</t>
  </si>
  <si>
    <t>6:34:12</t>
  </si>
  <si>
    <t>11850451</t>
  </si>
  <si>
    <t>7:16:53</t>
  </si>
  <si>
    <t>8:09:57</t>
  </si>
  <si>
    <t>11850746</t>
  </si>
  <si>
    <t>20:53:31</t>
  </si>
  <si>
    <t>21:12:36</t>
  </si>
  <si>
    <t>11851521</t>
  </si>
  <si>
    <t>11:24:53</t>
  </si>
  <si>
    <t>12:03:55</t>
  </si>
  <si>
    <t>11851880</t>
  </si>
  <si>
    <t>17:17:27</t>
  </si>
  <si>
    <t>17:35:16</t>
  </si>
  <si>
    <t>11852390</t>
  </si>
  <si>
    <t>1:04:34</t>
  </si>
  <si>
    <t>1:22:57</t>
  </si>
  <si>
    <t>11847269</t>
  </si>
  <si>
    <t>9:06:00</t>
  </si>
  <si>
    <t>9:43:38</t>
  </si>
  <si>
    <t>132671</t>
  </si>
  <si>
    <t>Piedmont Hardwood Lumber Co. Inc</t>
  </si>
  <si>
    <t>11843494</t>
  </si>
  <si>
    <t>10:46:41</t>
  </si>
  <si>
    <t>11:25:35</t>
  </si>
  <si>
    <t>11848084</t>
  </si>
  <si>
    <t>14:38:41</t>
  </si>
  <si>
    <t>15:01:43</t>
  </si>
  <si>
    <t>133764</t>
  </si>
  <si>
    <t>Fortner Lumber Co.</t>
  </si>
  <si>
    <t>11849043</t>
  </si>
  <si>
    <t>2:32:29</t>
  </si>
  <si>
    <t>3:07:24</t>
  </si>
  <si>
    <t>133809</t>
  </si>
  <si>
    <t>Watts Bumgarner &amp; Brown Inc.</t>
  </si>
  <si>
    <t>11851198</t>
  </si>
  <si>
    <t>9:53:29</t>
  </si>
  <si>
    <t>10:23:54</t>
  </si>
  <si>
    <t>133947</t>
  </si>
  <si>
    <t>Hartley Brothers Sawmill, INC</t>
  </si>
  <si>
    <t>11843583</t>
  </si>
  <si>
    <t>11:30:11</t>
  </si>
  <si>
    <t>12:03:16</t>
  </si>
  <si>
    <t>134395</t>
  </si>
  <si>
    <t>L &amp; E Lumber Inc</t>
  </si>
  <si>
    <t>11846241</t>
  </si>
  <si>
    <t>5:27:48</t>
  </si>
  <si>
    <t>5:54:25</t>
  </si>
  <si>
    <t>136046</t>
  </si>
  <si>
    <t>Pallet Resource of NC Inc.</t>
  </si>
  <si>
    <t>11842963</t>
  </si>
  <si>
    <t>8:30:07</t>
  </si>
  <si>
    <t>9:09:17</t>
  </si>
  <si>
    <t>141900</t>
  </si>
  <si>
    <t>Morgan Lumber Co</t>
  </si>
  <si>
    <t>11840735</t>
  </si>
  <si>
    <t>11842097</t>
  </si>
  <si>
    <t>5:50:57</t>
  </si>
  <si>
    <t>6:16:10</t>
  </si>
  <si>
    <t>143118</t>
  </si>
  <si>
    <t>Gregory Lumber, Inc</t>
  </si>
  <si>
    <t>11851275</t>
  </si>
  <si>
    <t>10:16:13</t>
  </si>
  <si>
    <t>10:43:40</t>
  </si>
  <si>
    <t>152405</t>
  </si>
  <si>
    <t>Sandhills Consolidated Services Inc</t>
  </si>
  <si>
    <t>11842955</t>
  </si>
  <si>
    <t>8:27:43</t>
  </si>
  <si>
    <t>8:51:20</t>
  </si>
  <si>
    <t>153414</t>
  </si>
  <si>
    <t>Turn Bull Lumber Company</t>
  </si>
  <si>
    <t>11858505</t>
  </si>
  <si>
    <t>10:49:22</t>
  </si>
  <si>
    <t>11:13:57</t>
  </si>
  <si>
    <t>1506200</t>
  </si>
  <si>
    <t>Chips         pine        -    - d</t>
  </si>
  <si>
    <t>11841618</t>
  </si>
  <si>
    <t>4:51:10</t>
  </si>
  <si>
    <t>5:19:57</t>
  </si>
  <si>
    <t>11842094</t>
  </si>
  <si>
    <t>5:29:58</t>
  </si>
  <si>
    <t>5:59:19</t>
  </si>
  <si>
    <t>11842809</t>
  </si>
  <si>
    <t>8:05:28</t>
  </si>
  <si>
    <t>8:43:30</t>
  </si>
  <si>
    <t>11843242</t>
  </si>
  <si>
    <t>9:37:55</t>
  </si>
  <si>
    <t>10:14:57</t>
  </si>
  <si>
    <t>11843591</t>
  </si>
  <si>
    <t>11:36:59</t>
  </si>
  <si>
    <t>11:56:37</t>
  </si>
  <si>
    <t>11843760</t>
  </si>
  <si>
    <t>13:04:05</t>
  </si>
  <si>
    <t>13:37:34</t>
  </si>
  <si>
    <t>11843762</t>
  </si>
  <si>
    <t>13:05:54</t>
  </si>
  <si>
    <t>13:47:10</t>
  </si>
  <si>
    <t>11843893</t>
  </si>
  <si>
    <t>15:25:10</t>
  </si>
  <si>
    <t>15:57:21</t>
  </si>
  <si>
    <t>11845953</t>
  </si>
  <si>
    <t>4:30:43</t>
  </si>
  <si>
    <t>5:05:29</t>
  </si>
  <si>
    <t>11845959</t>
  </si>
  <si>
    <t>4:32:49</t>
  </si>
  <si>
    <t>11846860</t>
  </si>
  <si>
    <t>7:36:55</t>
  </si>
  <si>
    <t>7:57:18</t>
  </si>
  <si>
    <t>11847643</t>
  </si>
  <si>
    <t>10:28:37</t>
  </si>
  <si>
    <t>11:06:50</t>
  </si>
  <si>
    <t>11848074</t>
  </si>
  <si>
    <t>14:15:45</t>
  </si>
  <si>
    <t>14:46:51</t>
  </si>
  <si>
    <t>11848117</t>
  </si>
  <si>
    <t>15:02:12</t>
  </si>
  <si>
    <t>15:46:36</t>
  </si>
  <si>
    <t>11851778</t>
  </si>
  <si>
    <t>14:46:19</t>
  </si>
  <si>
    <t>15:07:31</t>
  </si>
  <si>
    <t>11850729</t>
  </si>
  <si>
    <t>8:14:34</t>
  </si>
  <si>
    <t>8:36:56</t>
  </si>
  <si>
    <t>11851809</t>
  </si>
  <si>
    <t>15:33:14</t>
  </si>
  <si>
    <t>16:03:33</t>
  </si>
  <si>
    <t>11851826</t>
  </si>
  <si>
    <t>15:46:10</t>
  </si>
  <si>
    <t>16:14:26</t>
  </si>
  <si>
    <t>126302</t>
  </si>
  <si>
    <t>Troy Lumber Company</t>
  </si>
  <si>
    <t>LZ Troy Lumber Chipmill</t>
  </si>
  <si>
    <t>11851716</t>
  </si>
  <si>
    <t>13:14:35</t>
  </si>
  <si>
    <t>13:36:42</t>
  </si>
  <si>
    <t>LZ Troy Lumber Sawmill</t>
  </si>
  <si>
    <t>11843169</t>
  </si>
  <si>
    <t>9:24:20</t>
  </si>
  <si>
    <t>9:52:56</t>
  </si>
  <si>
    <t>11843173</t>
  </si>
  <si>
    <t>9:26:36</t>
  </si>
  <si>
    <t>10:03:50</t>
  </si>
  <si>
    <t>11843266</t>
  </si>
  <si>
    <t>9:40:00</t>
  </si>
  <si>
    <t>10:23:57</t>
  </si>
  <si>
    <t>11843659</t>
  </si>
  <si>
    <t>11:54:42</t>
  </si>
  <si>
    <t>12:15:40</t>
  </si>
  <si>
    <t>11843813</t>
  </si>
  <si>
    <t>13:48:31</t>
  </si>
  <si>
    <t>14:13:11</t>
  </si>
  <si>
    <t>11843831</t>
  </si>
  <si>
    <t>14:11:24</t>
  </si>
  <si>
    <t>14:45:07</t>
  </si>
  <si>
    <t>11847434</t>
  </si>
  <si>
    <t>9:30:10</t>
  </si>
  <si>
    <t>9:50:33</t>
  </si>
  <si>
    <t>11847626</t>
  </si>
  <si>
    <t>10:24:48</t>
  </si>
  <si>
    <t>10:56:01</t>
  </si>
  <si>
    <t>11847774</t>
  </si>
  <si>
    <t>11:12:38</t>
  </si>
  <si>
    <t>11:33:48</t>
  </si>
  <si>
    <t>11847845</t>
  </si>
  <si>
    <t>11:52:21</t>
  </si>
  <si>
    <t>12:12:03</t>
  </si>
  <si>
    <t>11847848</t>
  </si>
  <si>
    <t>12:00:59</t>
  </si>
  <si>
    <t>12:22:10</t>
  </si>
  <si>
    <t>11847981</t>
  </si>
  <si>
    <t>13:11:34</t>
  </si>
  <si>
    <t>13:38:34</t>
  </si>
  <si>
    <t>11848072</t>
  </si>
  <si>
    <t>14:14:42</t>
  </si>
  <si>
    <t>14:38:00</t>
  </si>
  <si>
    <t>11848115</t>
  </si>
  <si>
    <t>15:00:18</t>
  </si>
  <si>
    <t>15:35:54</t>
  </si>
  <si>
    <t>11850791</t>
  </si>
  <si>
    <t>8:20:34</t>
  </si>
  <si>
    <t>8:54:57</t>
  </si>
  <si>
    <t>11850900</t>
  </si>
  <si>
    <t>8:41:08</t>
  </si>
  <si>
    <t>9:07:51</t>
  </si>
  <si>
    <t>11851025</t>
  </si>
  <si>
    <t>9:09:56</t>
  </si>
  <si>
    <t>9:37:32</t>
  </si>
  <si>
    <t>11851063</t>
  </si>
  <si>
    <t>9:17:15</t>
  </si>
  <si>
    <t>9:48:04</t>
  </si>
  <si>
    <t>11851240</t>
  </si>
  <si>
    <t>10:02:45</t>
  </si>
  <si>
    <t>10:26:09</t>
  </si>
  <si>
    <t>11851329</t>
  </si>
  <si>
    <t>10:27:04</t>
  </si>
  <si>
    <t>10:47:19</t>
  </si>
  <si>
    <t>11851418</t>
  </si>
  <si>
    <t>10:56:47</t>
  </si>
  <si>
    <t>11:15:59</t>
  </si>
  <si>
    <t>11851508</t>
  </si>
  <si>
    <t>11:22:24</t>
  </si>
  <si>
    <t>12:01:45</t>
  </si>
  <si>
    <t>11851556</t>
  </si>
  <si>
    <t>11:50:35</t>
  </si>
  <si>
    <t>12:15:41</t>
  </si>
  <si>
    <t>11851673</t>
  </si>
  <si>
    <t>13:09:07</t>
  </si>
  <si>
    <t>11851701</t>
  </si>
  <si>
    <t>12:58:44</t>
  </si>
  <si>
    <t>13:21:03</t>
  </si>
  <si>
    <t>11851774</t>
  </si>
  <si>
    <t>14:34:27</t>
  </si>
  <si>
    <t>14:54:34</t>
  </si>
  <si>
    <t>11845997</t>
  </si>
  <si>
    <t>4:40:19</t>
  </si>
  <si>
    <t>5:03:45</t>
  </si>
  <si>
    <t>11859508</t>
  </si>
  <si>
    <t>27.11.2022</t>
  </si>
  <si>
    <t>7:26:36</t>
  </si>
  <si>
    <t>7:51:26</t>
  </si>
  <si>
    <t>11842883</t>
  </si>
  <si>
    <t>8:19:18</t>
  </si>
  <si>
    <t>8:55:04</t>
  </si>
  <si>
    <t>11843732</t>
  </si>
  <si>
    <t>12:50:55</t>
  </si>
  <si>
    <t>13:15:47</t>
  </si>
  <si>
    <t>11846504</t>
  </si>
  <si>
    <t>6:22:29</t>
  </si>
  <si>
    <t>6:46:28</t>
  </si>
  <si>
    <t>11847514</t>
  </si>
  <si>
    <t>9:49:35</t>
  </si>
  <si>
    <t>10:06:47</t>
  </si>
  <si>
    <t>11848077</t>
  </si>
  <si>
    <t>14:19:40</t>
  </si>
  <si>
    <t>14:55:27</t>
  </si>
  <si>
    <t>11850516</t>
  </si>
  <si>
    <t>7:30:06</t>
  </si>
  <si>
    <t>7:50:03</t>
  </si>
  <si>
    <t>11851469</t>
  </si>
  <si>
    <t>11:08:20</t>
  </si>
  <si>
    <t>11:46:40</t>
  </si>
  <si>
    <t>11851666</t>
  </si>
  <si>
    <t>12:35:37</t>
  </si>
  <si>
    <t>13:01:40</t>
  </si>
  <si>
    <t>11851862</t>
  </si>
  <si>
    <t>16:53:44</t>
  </si>
  <si>
    <t>17:23:08</t>
  </si>
  <si>
    <t>11859392</t>
  </si>
  <si>
    <t>26.11.2022</t>
  </si>
  <si>
    <t>20:57:08</t>
  </si>
  <si>
    <t>21:16:10</t>
  </si>
  <si>
    <t>11859543</t>
  </si>
  <si>
    <t>8:33:33</t>
  </si>
  <si>
    <t>8:49:47</t>
  </si>
  <si>
    <t>11840739</t>
  </si>
  <si>
    <t>2:12:05</t>
  </si>
  <si>
    <t>2:29:02</t>
  </si>
  <si>
    <t>11841623</t>
  </si>
  <si>
    <t>5:24:35</t>
  </si>
  <si>
    <t>5:47:25</t>
  </si>
  <si>
    <t>11843150</t>
  </si>
  <si>
    <t>9:21:24</t>
  </si>
  <si>
    <t>9:41:51</t>
  </si>
  <si>
    <t>11843278</t>
  </si>
  <si>
    <t>9:45:16</t>
  </si>
  <si>
    <t>10:37:48</t>
  </si>
  <si>
    <t>11843757</t>
  </si>
  <si>
    <t>13:02:02</t>
  </si>
  <si>
    <t>13:27:36</t>
  </si>
  <si>
    <t>11846215</t>
  </si>
  <si>
    <t>5:22:45</t>
  </si>
  <si>
    <t>6:25:06</t>
  </si>
  <si>
    <t>11847090</t>
  </si>
  <si>
    <t>8:20:37</t>
  </si>
  <si>
    <t>8:47:08</t>
  </si>
  <si>
    <t>11848413</t>
  </si>
  <si>
    <t>11849193</t>
  </si>
  <si>
    <t>3:07:10</t>
  </si>
  <si>
    <t>3:23:25</t>
  </si>
  <si>
    <t>11850323</t>
  </si>
  <si>
    <t>6:51:30</t>
  </si>
  <si>
    <t>7:11:52</t>
  </si>
  <si>
    <t>11850687</t>
  </si>
  <si>
    <t>8:04:13</t>
  </si>
  <si>
    <t>8:26:34</t>
  </si>
  <si>
    <t>11840736</t>
  </si>
  <si>
    <t>1:11:26</t>
  </si>
  <si>
    <t>1:31:42</t>
  </si>
  <si>
    <t>11844464</t>
  </si>
  <si>
    <t>1:05:03</t>
  </si>
  <si>
    <t>1:24:01</t>
  </si>
  <si>
    <t>11848268</t>
  </si>
  <si>
    <t>20:44:28</t>
  </si>
  <si>
    <t>21:18:20</t>
  </si>
  <si>
    <t>11848680</t>
  </si>
  <si>
    <t>1:06:59</t>
  </si>
  <si>
    <t>1:26:46</t>
  </si>
  <si>
    <t>11851263</t>
  </si>
  <si>
    <t>10:33:56</t>
  </si>
  <si>
    <t>11851752</t>
  </si>
  <si>
    <t>14:06:16</t>
  </si>
  <si>
    <t>14:26:32</t>
  </si>
  <si>
    <t>131974</t>
  </si>
  <si>
    <t>Southern Veneer Specialty Products</t>
  </si>
  <si>
    <t>11841615</t>
  </si>
  <si>
    <t>4:17:21</t>
  </si>
  <si>
    <t>5:04:13</t>
  </si>
  <si>
    <t>11841616</t>
  </si>
  <si>
    <t>4:19:14</t>
  </si>
  <si>
    <t>5:06:41</t>
  </si>
  <si>
    <t>11841619</t>
  </si>
  <si>
    <t>5:13:27</t>
  </si>
  <si>
    <t>5:42:06</t>
  </si>
  <si>
    <t>11845824</t>
  </si>
  <si>
    <t>4:07:17</t>
  </si>
  <si>
    <t>4:32:51</t>
  </si>
  <si>
    <t>11845875</t>
  </si>
  <si>
    <t>4:15:14</t>
  </si>
  <si>
    <t>4:41:38</t>
  </si>
  <si>
    <t>11845905</t>
  </si>
  <si>
    <t>4:19:41</t>
  </si>
  <si>
    <t>4:55:33</t>
  </si>
  <si>
    <t>11845964</t>
  </si>
  <si>
    <t>4:34:47</t>
  </si>
  <si>
    <t>5:49:34</t>
  </si>
  <si>
    <t>11845990</t>
  </si>
  <si>
    <t>4:36:43</t>
  </si>
  <si>
    <t>5:39:41</t>
  </si>
  <si>
    <t>11846117</t>
  </si>
  <si>
    <t>5:03:33</t>
  </si>
  <si>
    <t>6:19:01</t>
  </si>
  <si>
    <t>11842803</t>
  </si>
  <si>
    <t>8:01:02</t>
  </si>
  <si>
    <t>8:32:20</t>
  </si>
  <si>
    <t>11843358</t>
  </si>
  <si>
    <t>10:12:12</t>
  </si>
  <si>
    <t>10:52:15</t>
  </si>
  <si>
    <t>11843807</t>
  </si>
  <si>
    <t>13:30:15</t>
  </si>
  <si>
    <t>14:09:47</t>
  </si>
  <si>
    <t>11843915</t>
  </si>
  <si>
    <t>15:31:12</t>
  </si>
  <si>
    <t>16:57:52</t>
  </si>
  <si>
    <t>11843918</t>
  </si>
  <si>
    <t>15:58:31</t>
  </si>
  <si>
    <t>16:33:27</t>
  </si>
  <si>
    <t>11843967</t>
  </si>
  <si>
    <t>18:18:22</t>
  </si>
  <si>
    <t>18:42:45</t>
  </si>
  <si>
    <t>11851758</t>
  </si>
  <si>
    <t>14:19:01</t>
  </si>
  <si>
    <t>14:44:16</t>
  </si>
  <si>
    <t>11851849</t>
  </si>
  <si>
    <t>16:33:50</t>
  </si>
  <si>
    <t>17:00:36</t>
  </si>
  <si>
    <t>133767</t>
  </si>
  <si>
    <t>Carolina Wood Enterprises</t>
  </si>
  <si>
    <t>11842794</t>
  </si>
  <si>
    <t>7:55:36</t>
  </si>
  <si>
    <t>8:20:05</t>
  </si>
  <si>
    <t>11846951</t>
  </si>
  <si>
    <t>7:56:32</t>
  </si>
  <si>
    <t>8:21:26</t>
  </si>
  <si>
    <t>11843885</t>
  </si>
  <si>
    <t>White Pine</t>
  </si>
  <si>
    <t>14:54:58</t>
  </si>
  <si>
    <t>15:31:57</t>
  </si>
  <si>
    <t>11844035</t>
  </si>
  <si>
    <t>21:20:36</t>
  </si>
  <si>
    <t>21:40:24</t>
  </si>
  <si>
    <t>11844037</t>
  </si>
  <si>
    <t>21:25:11</t>
  </si>
  <si>
    <t>21:59:14</t>
  </si>
  <si>
    <t>11848262</t>
  </si>
  <si>
    <t>20:08:06</t>
  </si>
  <si>
    <t>20:39:13</t>
  </si>
  <si>
    <t>11848265</t>
  </si>
  <si>
    <t>20:27:30</t>
  </si>
  <si>
    <t>21:00:36</t>
  </si>
  <si>
    <t>11851155</t>
  </si>
  <si>
    <t>9:41:57</t>
  </si>
  <si>
    <t>10:03:14</t>
  </si>
  <si>
    <t>11843923</t>
  </si>
  <si>
    <t>16:21:57</t>
  </si>
  <si>
    <t>16:49:36</t>
  </si>
  <si>
    <t>11857878</t>
  </si>
  <si>
    <t>7:34:41</t>
  </si>
  <si>
    <t>7:57:52</t>
  </si>
  <si>
    <t>140659</t>
  </si>
  <si>
    <t>C &amp; B Lumber Inc.</t>
  </si>
  <si>
    <t>11847702</t>
  </si>
  <si>
    <t>10:41:46</t>
  </si>
  <si>
    <t>11:14:28</t>
  </si>
  <si>
    <t>11851430</t>
  </si>
  <si>
    <t>10:58:02</t>
  </si>
  <si>
    <t>11:25:52</t>
  </si>
  <si>
    <t>141476</t>
  </si>
  <si>
    <t>GPC Land and Timber LLC</t>
  </si>
  <si>
    <t>11847141</t>
  </si>
  <si>
    <t>8:29:39</t>
  </si>
  <si>
    <t>9:09:25</t>
  </si>
  <si>
    <t>11843041</t>
  </si>
  <si>
    <t>8:52:59</t>
  </si>
  <si>
    <t>9:12:28</t>
  </si>
  <si>
    <t>11843467</t>
  </si>
  <si>
    <t>10:42:07</t>
  </si>
  <si>
    <t>11:05:36</t>
  </si>
  <si>
    <t>11847114</t>
  </si>
  <si>
    <t>8:27:40</t>
  </si>
  <si>
    <t>8:53:28</t>
  </si>
  <si>
    <t>11848267</t>
  </si>
  <si>
    <t>20:39:31</t>
  </si>
  <si>
    <t>21:08:24</t>
  </si>
  <si>
    <t>11850482</t>
  </si>
  <si>
    <t>7:22:34</t>
  </si>
  <si>
    <t>7:42:22</t>
  </si>
  <si>
    <t>11851435</t>
  </si>
  <si>
    <t>10:59:49</t>
  </si>
  <si>
    <t>11:37:43</t>
  </si>
  <si>
    <t>11859049</t>
  </si>
  <si>
    <t>2:32:48</t>
  </si>
  <si>
    <t>3:02:22</t>
  </si>
  <si>
    <t>11859395</t>
  </si>
  <si>
    <t>21:49:46</t>
  </si>
  <si>
    <t>22:09:57</t>
  </si>
  <si>
    <t>11859452</t>
  </si>
  <si>
    <t>2:10:40</t>
  </si>
  <si>
    <t>2:31:01</t>
  </si>
  <si>
    <t>148930</t>
  </si>
  <si>
    <t>Shoun Lumber LLC</t>
  </si>
  <si>
    <t>11850966</t>
  </si>
  <si>
    <t>8:56:02</t>
  </si>
  <si>
    <t>9:27:45</t>
  </si>
  <si>
    <t>1545607</t>
  </si>
  <si>
    <t>Pre-Consumer RC Solid Wood Chips</t>
  </si>
  <si>
    <t>133780</t>
  </si>
  <si>
    <t>Pallet Express Inc</t>
  </si>
  <si>
    <t>Recycling</t>
  </si>
  <si>
    <t>11850116</t>
  </si>
  <si>
    <t>6:11:13</t>
  </si>
  <si>
    <t>6:48:47</t>
  </si>
  <si>
    <t>137602</t>
  </si>
  <si>
    <t>Clayton Homes</t>
  </si>
  <si>
    <t>11842685</t>
  </si>
  <si>
    <t>7:30:24</t>
  </si>
  <si>
    <t>8:04:19</t>
  </si>
  <si>
    <t>11850822</t>
  </si>
  <si>
    <t>8:29:27</t>
  </si>
  <si>
    <t>9:10:27</t>
  </si>
  <si>
    <t>139741</t>
  </si>
  <si>
    <t>The Truss Shop, Inc.</t>
  </si>
  <si>
    <t>11847553</t>
  </si>
  <si>
    <t>10:03:35</t>
  </si>
  <si>
    <t>10:43:30</t>
  </si>
  <si>
    <t>11848111</t>
  </si>
  <si>
    <t>14:52:48</t>
  </si>
  <si>
    <t>15:26:47</t>
  </si>
  <si>
    <t>143607</t>
  </si>
  <si>
    <t>Roseburg Forest Products</t>
  </si>
  <si>
    <t>11846440</t>
  </si>
  <si>
    <t>6:06:54</t>
  </si>
  <si>
    <t>6:30:29</t>
  </si>
  <si>
    <t>11849759</t>
  </si>
  <si>
    <t>5:01:09</t>
  </si>
  <si>
    <t>5:21:35</t>
  </si>
  <si>
    <t>1558234</t>
  </si>
  <si>
    <t>In-woods chips  coniferous w. -    - d</t>
  </si>
  <si>
    <t>LZ-HWCulp-Bobby Taylor Tract</t>
  </si>
  <si>
    <t>11847550</t>
  </si>
  <si>
    <t>10:00:32</t>
  </si>
  <si>
    <t>10:29:08</t>
  </si>
  <si>
    <t>11847908</t>
  </si>
  <si>
    <t>12:40:26</t>
  </si>
  <si>
    <t>13:06:28</t>
  </si>
  <si>
    <t>11851800</t>
  </si>
  <si>
    <t>15:05:04</t>
  </si>
  <si>
    <t>15:54:01</t>
  </si>
  <si>
    <t>133808</t>
  </si>
  <si>
    <t>Bowling Logging and Chipping Inc.</t>
  </si>
  <si>
    <t>LZ-Bowling-Red Oak Tract</t>
  </si>
  <si>
    <t>11843826</t>
  </si>
  <si>
    <t>14:04:22</t>
  </si>
  <si>
    <t>14:29:04</t>
  </si>
  <si>
    <t>11843892</t>
  </si>
  <si>
    <t>15:23:35</t>
  </si>
  <si>
    <t>15:48:00</t>
  </si>
  <si>
    <t>141454</t>
  </si>
  <si>
    <t>Calvin L Payne</t>
  </si>
  <si>
    <t>LZ Calvin L Payne - Wood Yard</t>
  </si>
  <si>
    <t>11846065</t>
  </si>
  <si>
    <t>4:53:43</t>
  </si>
  <si>
    <t>5:58:22</t>
  </si>
  <si>
    <t>11848080</t>
  </si>
  <si>
    <t>14:29:37</t>
  </si>
  <si>
    <t>15:08:26</t>
  </si>
  <si>
    <t>11851747</t>
  </si>
  <si>
    <t>13:53:14</t>
  </si>
  <si>
    <t>14:13:50</t>
  </si>
  <si>
    <t>11857923</t>
  </si>
  <si>
    <t>7:46:31</t>
  </si>
  <si>
    <t>8:08:26</t>
  </si>
  <si>
    <t>141463</t>
  </si>
  <si>
    <t>Gold Creek Inc</t>
  </si>
  <si>
    <t>LZ-Gold Creek-Yadkinville</t>
  </si>
  <si>
    <t>11851827</t>
  </si>
  <si>
    <t>15:49:18</t>
  </si>
  <si>
    <t>16:30:20</t>
  </si>
  <si>
    <t>151104</t>
  </si>
  <si>
    <t>Falling Oak Timber</t>
  </si>
  <si>
    <t>LZ-FallingOak-Coe Tract</t>
  </si>
  <si>
    <t>11843269</t>
  </si>
  <si>
    <t>9:41:22</t>
  </si>
  <si>
    <t>10:06:42</t>
  </si>
  <si>
    <t>11850766</t>
  </si>
  <si>
    <t>8:17:23</t>
  </si>
  <si>
    <t>8:42:17</t>
  </si>
  <si>
    <t>1558235</t>
  </si>
  <si>
    <t>In-woods chips  deciduous w. -    - d</t>
  </si>
  <si>
    <t>133738</t>
  </si>
  <si>
    <t>Pine State Group Inc</t>
  </si>
  <si>
    <t>LZ Pine State - Pelham</t>
  </si>
  <si>
    <t>11847868</t>
  </si>
  <si>
    <t>12:09:24</t>
  </si>
  <si>
    <t>12:31:12</t>
  </si>
  <si>
    <t>11851888</t>
  </si>
  <si>
    <t>18:00:46</t>
  </si>
  <si>
    <t>18:20:33</t>
  </si>
  <si>
    <t>11857894</t>
  </si>
  <si>
    <t>7:36:10</t>
  </si>
  <si>
    <t>8:04:10</t>
  </si>
  <si>
    <t>Daily Total Number of Chip Trucks by Hour</t>
  </si>
  <si>
    <t>Daily Average Number of Chip Trucks by Hour</t>
  </si>
  <si>
    <t>Daily Average Time of Weighing Chip Trucks by Hour</t>
  </si>
  <si>
    <t>Daily Average Time of Weighing Chip 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</si>
</sst>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h:mm;@"/>
  </numFmts>
  <fonts count="3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28">
    <xf numFmtId="0" fontId="0" fillId="0" borderId="0" xfId="0"/>
    <xf numFmtId="0" fontId="1" fillId="2" borderId="1" xfId="1" quotePrefix="1" applyNumberFormat="1" applyAlignment="1"/>
    <xf numFmtId="0" fontId="1" fillId="2" borderId="1" xfId="1" applyNumberFormat="1" applyAlignment="1"/>
    <xf numFmtId="0" fontId="2" fillId="3" borderId="1" xfId="2" quotePrefix="1" applyNumberFormat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1" fillId="2" borderId="2" xfId="3" quotePrefix="1" applyNumberFormat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  <xf numFmtId="49" fontId="2" fillId="4" borderId="5" xfId="5" applyNumberFormat="1" applyFill="1">
      <alignment horizontal="right" vertical="center"/>
    </xf>
    <xf numFmtId="49" fontId="2" fillId="4" borderId="6" xfId="5" applyNumberFormat="1" applyFill="1" applyBorder="1">
      <alignment horizontal="right" vertical="center"/>
    </xf>
    <xf numFmtId="165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5" fontId="0" fillId="6" borderId="0" xfId="0" applyNumberFormat="1" applyFill="1"/>
    <xf numFmtId="49" fontId="2" fillId="7" borderId="6" xfId="5" applyNumberFormat="1" applyFill="1" applyBorder="1">
      <alignment horizontal="right" vertical="center"/>
    </xf>
    <xf numFmtId="49" fontId="2" fillId="8" borderId="5" xfId="5" applyNumberFormat="1" applyFill="1">
      <alignment horizontal="right" vertical="center"/>
    </xf>
    <xf numFmtId="49" fontId="2" fillId="8" borderId="6" xfId="5" applyNumberFormat="1" applyFill="1" applyBorder="1">
      <alignment horizontal="right" vertical="center"/>
    </xf>
    <xf numFmtId="165" fontId="0" fillId="8" borderId="0" xfId="0" applyNumberFormat="1" applyFill="1"/>
    <xf numFmtId="0" fontId="0" fillId="8" borderId="0" xfId="0" applyFill="1"/>
  </cellXfs>
  <cellStyles count="6">
    <cellStyle name="Normal" xfId="0" builtinId="0"/>
    <cellStyle name="SAPDataCell" xfId="5" xr:uid="{00000000-0005-0000-0000-000001000000}"/>
    <cellStyle name="SAPDataTotalCell" xfId="4" xr:uid="{00000000-0005-0000-0000-000002000000}"/>
    <cellStyle name="SAPDimensionCell" xfId="1" xr:uid="{00000000-0005-0000-0000-000003000000}"/>
    <cellStyle name="SAPMemberCell" xfId="2" xr:uid="{00000000-0005-0000-0000-000004000000}"/>
    <cellStyle name="SAPMemberTotalCell" xfId="3" xr:uid="{00000000-0005-0000-0000-000005000000}"/>
  </cellStyles>
  <dxfs count="0"/>
  <tableStyles count="0" defaultTableStyle="TableStyleMedium2" defaultPivotStyle="PivotStyleLight16"/>
  <colors>
    <mruColors>
      <color rgb="FFFFCC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4"/>
  <sheetViews>
    <sheetView tabSelected="1" topLeftCell="K1" workbookViewId="0">
      <selection activeCell="S17" sqref="S17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7.5703125" customWidth="1"/>
    <col min="11" max="11" width="14.85546875" customWidth="1"/>
    <col min="12" max="12" width="16" customWidth="1"/>
    <col min="13" max="13" width="10.28515625" style="15" bestFit="1" customWidth="1"/>
    <col min="14" max="14" width="11.140625" bestFit="1" customWidth="1"/>
    <col min="15" max="15" width="10" bestFit="1" customWidth="1"/>
    <col min="16" max="16" width="11" bestFit="1" customWidth="1"/>
    <col min="17" max="17" width="41.28515625" bestFit="1" customWidth="1"/>
    <col min="18" max="18" width="44.28515625" bestFit="1" customWidth="1"/>
    <col min="19" max="19" width="50.5703125" bestFit="1" customWidth="1"/>
    <col min="20" max="20" width="43" bestFit="1" customWidth="1"/>
    <col min="21" max="21" width="24.7109375" bestFit="1" customWidth="1"/>
    <col min="22" max="22" width="21.7109375" bestFit="1" customWidth="1"/>
  </cols>
  <sheetData>
    <row r="1" spans="1:20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3" t="s">
        <v>8</v>
      </c>
      <c r="L1" s="3" t="s">
        <v>9</v>
      </c>
      <c r="M1" s="15" t="s">
        <v>10</v>
      </c>
      <c r="N1" t="s">
        <v>11</v>
      </c>
      <c r="P1" t="s">
        <v>12</v>
      </c>
      <c r="Q1" t="s">
        <v>13</v>
      </c>
      <c r="R1" t="s">
        <v>14</v>
      </c>
      <c r="S1" s="20" t="s">
        <v>15</v>
      </c>
      <c r="T1" t="s">
        <v>16</v>
      </c>
    </row>
    <row r="2" spans="1:20">
      <c r="A2" s="4" t="s">
        <v>17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 s="21">
        <v>0</v>
      </c>
      <c r="Q2" s="21">
        <f>COUNTIF(N:N,"0")</f>
        <v>0</v>
      </c>
      <c r="R2" s="21">
        <f>AVERAGE($Q$2:$Q$25)</f>
        <v>11.916666666666666</v>
      </c>
      <c r="S2" s="22">
        <v>0</v>
      </c>
      <c r="T2" s="22">
        <f>AVERAGEIF($S$2:$S$25,"&lt;&gt; 0")</f>
        <v>1.8835609052549683E-2</v>
      </c>
    </row>
    <row r="3" spans="1:20">
      <c r="A3" s="3" t="s">
        <v>18</v>
      </c>
      <c r="B3" s="3" t="s">
        <v>19</v>
      </c>
      <c r="C3" s="9" t="s">
        <v>20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10</v>
      </c>
      <c r="R3">
        <f t="shared" ref="R3:R25" si="0">AVERAGE($Q$2:$Q$25)</f>
        <v>11.916666666666666</v>
      </c>
      <c r="S3" s="15">
        <f t="shared" ref="S3:S25" si="1">AVERAGEIF($N$2:$N$1200,  P3, $M$2:$M$1200)</f>
        <v>1.4841435185185183E-2</v>
      </c>
      <c r="T3" s="15">
        <f t="shared" ref="T3:T25" si="2">AVERAGEIF($S$2:$S$25,"&lt;&gt; 0")</f>
        <v>1.8835609052549683E-2</v>
      </c>
    </row>
    <row r="4" spans="1:20">
      <c r="A4" s="10"/>
      <c r="B4" s="10"/>
      <c r="C4" s="3" t="s">
        <v>21</v>
      </c>
      <c r="D4" s="3" t="s">
        <v>22</v>
      </c>
      <c r="E4" s="3" t="s">
        <v>22</v>
      </c>
      <c r="F4" s="3" t="s">
        <v>23</v>
      </c>
      <c r="G4" s="9" t="s">
        <v>20</v>
      </c>
      <c r="H4" s="5"/>
      <c r="I4" s="5"/>
      <c r="J4" s="6"/>
      <c r="K4" s="7"/>
      <c r="L4" s="8"/>
      <c r="P4">
        <v>2</v>
      </c>
      <c r="Q4">
        <f>COUNTIF(N:N,"2")</f>
        <v>4</v>
      </c>
      <c r="R4">
        <f t="shared" si="0"/>
        <v>11.916666666666666</v>
      </c>
      <c r="S4" s="15">
        <f t="shared" si="1"/>
        <v>1.7670717592592592E-2</v>
      </c>
      <c r="T4" s="15">
        <f t="shared" si="2"/>
        <v>1.8835609052549683E-2</v>
      </c>
    </row>
    <row r="5" spans="1:20">
      <c r="A5" s="10"/>
      <c r="B5" s="10"/>
      <c r="C5" s="10"/>
      <c r="D5" s="10"/>
      <c r="E5" s="10"/>
      <c r="F5" s="10"/>
      <c r="G5" s="3" t="s">
        <v>24</v>
      </c>
      <c r="H5" s="3" t="s">
        <v>25</v>
      </c>
      <c r="I5" s="3" t="s">
        <v>26</v>
      </c>
      <c r="J5" s="3" t="s">
        <v>27</v>
      </c>
      <c r="K5" s="11" t="s">
        <v>28</v>
      </c>
      <c r="L5" s="12" t="s">
        <v>29</v>
      </c>
      <c r="M5" s="15">
        <f t="shared" ref="M3:M66" si="3">L5-K5</f>
        <v>1.3587962962962941E-2</v>
      </c>
      <c r="N5">
        <f t="shared" ref="N3:N66" si="4">HOUR(K5)</f>
        <v>16</v>
      </c>
      <c r="P5">
        <v>3</v>
      </c>
      <c r="Q5">
        <f>COUNTIF(N:N,"3")</f>
        <v>9</v>
      </c>
      <c r="R5">
        <f t="shared" si="0"/>
        <v>11.916666666666666</v>
      </c>
      <c r="S5" s="15">
        <f t="shared" si="1"/>
        <v>1.4310699588477364E-2</v>
      </c>
      <c r="T5" s="15">
        <f t="shared" si="2"/>
        <v>1.8835609052549683E-2</v>
      </c>
    </row>
    <row r="6" spans="1:20">
      <c r="A6" s="10"/>
      <c r="B6" s="10"/>
      <c r="C6" s="10"/>
      <c r="D6" s="10"/>
      <c r="E6" s="10"/>
      <c r="F6" s="10"/>
      <c r="G6" s="3" t="s">
        <v>30</v>
      </c>
      <c r="H6" s="3" t="s">
        <v>25</v>
      </c>
      <c r="I6" s="3" t="s">
        <v>31</v>
      </c>
      <c r="J6" s="3" t="s">
        <v>27</v>
      </c>
      <c r="K6" s="11" t="s">
        <v>32</v>
      </c>
      <c r="L6" s="12" t="s">
        <v>33</v>
      </c>
      <c r="M6" s="15">
        <f t="shared" si="3"/>
        <v>1.4594907407407431E-2</v>
      </c>
      <c r="N6">
        <f t="shared" si="4"/>
        <v>8</v>
      </c>
      <c r="P6">
        <v>4</v>
      </c>
      <c r="Q6">
        <f>COUNTIF(N:N,"4")</f>
        <v>20</v>
      </c>
      <c r="R6">
        <f t="shared" si="0"/>
        <v>11.916666666666666</v>
      </c>
      <c r="S6" s="15">
        <f t="shared" si="1"/>
        <v>2.5747106481481478E-2</v>
      </c>
      <c r="T6" s="15">
        <f t="shared" si="2"/>
        <v>1.8835609052549683E-2</v>
      </c>
    </row>
    <row r="7" spans="1:20">
      <c r="A7" s="10"/>
      <c r="B7" s="10"/>
      <c r="C7" s="10"/>
      <c r="D7" s="10"/>
      <c r="E7" s="10"/>
      <c r="F7" s="10"/>
      <c r="G7" s="3" t="s">
        <v>34</v>
      </c>
      <c r="H7" s="3" t="s">
        <v>25</v>
      </c>
      <c r="I7" s="3" t="s">
        <v>31</v>
      </c>
      <c r="J7" s="3" t="s">
        <v>27</v>
      </c>
      <c r="K7" s="11" t="s">
        <v>35</v>
      </c>
      <c r="L7" s="12" t="s">
        <v>36</v>
      </c>
      <c r="M7" s="15">
        <f t="shared" si="3"/>
        <v>1.3402777777777763E-2</v>
      </c>
      <c r="N7">
        <f t="shared" si="4"/>
        <v>16</v>
      </c>
      <c r="P7">
        <v>5</v>
      </c>
      <c r="Q7">
        <f>COUNTIF(N:N,"5")</f>
        <v>15</v>
      </c>
      <c r="R7">
        <f t="shared" si="0"/>
        <v>11.916666666666666</v>
      </c>
      <c r="S7" s="15">
        <f t="shared" si="1"/>
        <v>2.3572530864197531E-2</v>
      </c>
      <c r="T7" s="15">
        <f t="shared" si="2"/>
        <v>1.8835609052549683E-2</v>
      </c>
    </row>
    <row r="8" spans="1:20">
      <c r="A8" s="10"/>
      <c r="B8" s="10"/>
      <c r="C8" s="3" t="s">
        <v>37</v>
      </c>
      <c r="D8" s="3" t="s">
        <v>38</v>
      </c>
      <c r="E8" s="3" t="s">
        <v>38</v>
      </c>
      <c r="F8" s="3" t="s">
        <v>23</v>
      </c>
      <c r="G8" s="9" t="s">
        <v>20</v>
      </c>
      <c r="H8" s="5"/>
      <c r="I8" s="5"/>
      <c r="J8" s="6"/>
      <c r="K8" s="7"/>
      <c r="L8" s="8"/>
      <c r="P8">
        <v>6</v>
      </c>
      <c r="Q8">
        <f>COUNTIF(N:N,"6")</f>
        <v>11</v>
      </c>
      <c r="R8">
        <f t="shared" si="0"/>
        <v>11.916666666666666</v>
      </c>
      <c r="S8" s="15">
        <f t="shared" si="1"/>
        <v>1.9442340067340066E-2</v>
      </c>
      <c r="T8" s="15">
        <f t="shared" si="2"/>
        <v>1.8835609052549683E-2</v>
      </c>
    </row>
    <row r="9" spans="1:20">
      <c r="A9" s="10"/>
      <c r="B9" s="10"/>
      <c r="C9" s="10"/>
      <c r="D9" s="10"/>
      <c r="E9" s="10"/>
      <c r="F9" s="10"/>
      <c r="G9" s="3" t="s">
        <v>39</v>
      </c>
      <c r="H9" s="3" t="s">
        <v>25</v>
      </c>
      <c r="I9" s="3" t="s">
        <v>26</v>
      </c>
      <c r="J9" s="3" t="s">
        <v>27</v>
      </c>
      <c r="K9" s="11" t="s">
        <v>40</v>
      </c>
      <c r="L9" s="12" t="s">
        <v>41</v>
      </c>
      <c r="M9" s="15">
        <f t="shared" si="3"/>
        <v>1.5763888888888911E-2</v>
      </c>
      <c r="N9">
        <f t="shared" si="4"/>
        <v>10</v>
      </c>
      <c r="P9">
        <v>7</v>
      </c>
      <c r="Q9">
        <f>COUNTIF(N:N,"7")</f>
        <v>26</v>
      </c>
      <c r="R9">
        <f t="shared" si="0"/>
        <v>11.916666666666666</v>
      </c>
      <c r="S9" s="15">
        <f t="shared" si="1"/>
        <v>2.0591613247863252E-2</v>
      </c>
      <c r="T9" s="15">
        <f t="shared" si="2"/>
        <v>1.8835609052549683E-2</v>
      </c>
    </row>
    <row r="10" spans="1:20">
      <c r="A10" s="10"/>
      <c r="B10" s="10"/>
      <c r="C10" s="10"/>
      <c r="D10" s="10"/>
      <c r="E10" s="10"/>
      <c r="F10" s="10"/>
      <c r="G10" s="3" t="s">
        <v>42</v>
      </c>
      <c r="H10" s="3" t="s">
        <v>25</v>
      </c>
      <c r="I10" s="3" t="s">
        <v>26</v>
      </c>
      <c r="J10" s="3" t="s">
        <v>27</v>
      </c>
      <c r="K10" s="11" t="s">
        <v>43</v>
      </c>
      <c r="L10" s="12" t="s">
        <v>44</v>
      </c>
      <c r="M10" s="15">
        <f t="shared" si="3"/>
        <v>1.5370370370370368E-2</v>
      </c>
      <c r="N10">
        <f t="shared" si="4"/>
        <v>13</v>
      </c>
      <c r="P10">
        <v>8</v>
      </c>
      <c r="Q10">
        <f>COUNTIF(N:N,"8")</f>
        <v>26</v>
      </c>
      <c r="R10">
        <f t="shared" si="0"/>
        <v>11.916666666666666</v>
      </c>
      <c r="S10" s="15">
        <f t="shared" si="1"/>
        <v>2.2225338319088336E-2</v>
      </c>
      <c r="T10" s="15">
        <f t="shared" si="2"/>
        <v>1.8835609052549683E-2</v>
      </c>
    </row>
    <row r="11" spans="1:20">
      <c r="A11" s="10"/>
      <c r="B11" s="10"/>
      <c r="C11" s="10"/>
      <c r="D11" s="10"/>
      <c r="E11" s="10"/>
      <c r="F11" s="10"/>
      <c r="G11" s="3" t="s">
        <v>45</v>
      </c>
      <c r="H11" s="3" t="s">
        <v>25</v>
      </c>
      <c r="I11" s="3" t="s">
        <v>31</v>
      </c>
      <c r="J11" s="3" t="s">
        <v>27</v>
      </c>
      <c r="K11" s="11" t="s">
        <v>46</v>
      </c>
      <c r="L11" s="12" t="s">
        <v>47</v>
      </c>
      <c r="M11" s="15">
        <f t="shared" si="3"/>
        <v>2.6747685185185166E-2</v>
      </c>
      <c r="N11">
        <f t="shared" si="4"/>
        <v>6</v>
      </c>
      <c r="P11">
        <v>9</v>
      </c>
      <c r="Q11">
        <f>COUNTIF(N:N,"9")</f>
        <v>24</v>
      </c>
      <c r="R11">
        <f t="shared" si="0"/>
        <v>11.916666666666666</v>
      </c>
      <c r="S11" s="15">
        <f t="shared" si="1"/>
        <v>2.0049189814814811E-2</v>
      </c>
      <c r="T11" s="15">
        <f t="shared" si="2"/>
        <v>1.8835609052549683E-2</v>
      </c>
    </row>
    <row r="12" spans="1:20">
      <c r="A12" s="10"/>
      <c r="B12" s="10"/>
      <c r="C12" s="10"/>
      <c r="D12" s="10"/>
      <c r="E12" s="10"/>
      <c r="F12" s="10"/>
      <c r="G12" s="3" t="s">
        <v>48</v>
      </c>
      <c r="H12" s="3" t="s">
        <v>25</v>
      </c>
      <c r="I12" s="3" t="s">
        <v>31</v>
      </c>
      <c r="J12" s="3" t="s">
        <v>27</v>
      </c>
      <c r="K12" s="11" t="s">
        <v>49</v>
      </c>
      <c r="L12" s="12" t="s">
        <v>50</v>
      </c>
      <c r="M12" s="15">
        <f t="shared" si="3"/>
        <v>1.8321759259259218E-2</v>
      </c>
      <c r="N12">
        <f t="shared" si="4"/>
        <v>9</v>
      </c>
      <c r="P12">
        <v>10</v>
      </c>
      <c r="Q12">
        <f>COUNTIF(N:N,"10")</f>
        <v>24</v>
      </c>
      <c r="R12">
        <f t="shared" si="0"/>
        <v>11.916666666666666</v>
      </c>
      <c r="S12" s="15">
        <f t="shared" si="1"/>
        <v>1.910300925925925E-2</v>
      </c>
      <c r="T12" s="15">
        <f t="shared" si="2"/>
        <v>1.8835609052549683E-2</v>
      </c>
    </row>
    <row r="13" spans="1:20">
      <c r="A13" s="10"/>
      <c r="B13" s="10"/>
      <c r="C13" s="10"/>
      <c r="D13" s="10"/>
      <c r="E13" s="10"/>
      <c r="F13" s="10"/>
      <c r="G13" s="3" t="s">
        <v>51</v>
      </c>
      <c r="H13" s="3" t="s">
        <v>52</v>
      </c>
      <c r="I13" s="3" t="s">
        <v>31</v>
      </c>
      <c r="J13" s="3" t="s">
        <v>27</v>
      </c>
      <c r="K13" s="11" t="s">
        <v>53</v>
      </c>
      <c r="L13" s="12" t="s">
        <v>54</v>
      </c>
      <c r="M13" s="15">
        <f t="shared" si="3"/>
        <v>1.6932870370370334E-2</v>
      </c>
      <c r="N13">
        <f t="shared" si="4"/>
        <v>11</v>
      </c>
      <c r="P13">
        <v>11</v>
      </c>
      <c r="Q13">
        <f>COUNTIF(N:N,"11")</f>
        <v>22</v>
      </c>
      <c r="R13">
        <f t="shared" si="0"/>
        <v>11.916666666666666</v>
      </c>
      <c r="S13" s="15">
        <f t="shared" si="1"/>
        <v>1.9914772727272725E-2</v>
      </c>
      <c r="T13" s="15">
        <f t="shared" si="2"/>
        <v>1.8835609052549683E-2</v>
      </c>
    </row>
    <row r="14" spans="1:20">
      <c r="A14" s="10"/>
      <c r="B14" s="10"/>
      <c r="C14" s="10"/>
      <c r="D14" s="10"/>
      <c r="E14" s="10"/>
      <c r="F14" s="10"/>
      <c r="G14" s="3" t="s">
        <v>55</v>
      </c>
      <c r="H14" s="3" t="s">
        <v>52</v>
      </c>
      <c r="I14" s="3" t="s">
        <v>31</v>
      </c>
      <c r="J14" s="3" t="s">
        <v>27</v>
      </c>
      <c r="K14" s="11" t="s">
        <v>56</v>
      </c>
      <c r="L14" s="12" t="s">
        <v>57</v>
      </c>
      <c r="M14" s="15">
        <f t="shared" si="3"/>
        <v>1.5972222222222276E-2</v>
      </c>
      <c r="N14">
        <f t="shared" si="4"/>
        <v>13</v>
      </c>
      <c r="P14">
        <v>12</v>
      </c>
      <c r="Q14">
        <f>COUNTIF(N:N,"12")</f>
        <v>16</v>
      </c>
      <c r="R14">
        <f t="shared" si="0"/>
        <v>11.916666666666666</v>
      </c>
      <c r="S14" s="15">
        <f t="shared" si="1"/>
        <v>1.9437210648148129E-2</v>
      </c>
      <c r="T14" s="15">
        <f t="shared" si="2"/>
        <v>1.8835609052549683E-2</v>
      </c>
    </row>
    <row r="15" spans="1:20">
      <c r="A15" s="10"/>
      <c r="B15" s="10"/>
      <c r="C15" s="10"/>
      <c r="D15" s="10"/>
      <c r="E15" s="10"/>
      <c r="F15" s="10"/>
      <c r="G15" s="3" t="s">
        <v>58</v>
      </c>
      <c r="H15" s="3" t="s">
        <v>25</v>
      </c>
      <c r="I15" s="3" t="s">
        <v>59</v>
      </c>
      <c r="J15" s="3" t="s">
        <v>27</v>
      </c>
      <c r="K15" s="11" t="s">
        <v>60</v>
      </c>
      <c r="L15" s="12" t="s">
        <v>61</v>
      </c>
      <c r="M15" s="15">
        <f t="shared" si="3"/>
        <v>2.3912037037037037E-2</v>
      </c>
      <c r="N15">
        <f t="shared" si="4"/>
        <v>7</v>
      </c>
      <c r="P15">
        <v>13</v>
      </c>
      <c r="Q15">
        <f>COUNTIF(N:N,"13")</f>
        <v>17</v>
      </c>
      <c r="R15">
        <f t="shared" si="0"/>
        <v>11.916666666666666</v>
      </c>
      <c r="S15" s="15">
        <f t="shared" si="1"/>
        <v>1.9050245098039223E-2</v>
      </c>
      <c r="T15" s="15">
        <f t="shared" si="2"/>
        <v>1.8835609052549683E-2</v>
      </c>
    </row>
    <row r="16" spans="1:20">
      <c r="A16" s="10"/>
      <c r="B16" s="10"/>
      <c r="C16" s="10"/>
      <c r="D16" s="10"/>
      <c r="E16" s="10"/>
      <c r="F16" s="10"/>
      <c r="G16" s="3" t="s">
        <v>62</v>
      </c>
      <c r="H16" s="3" t="s">
        <v>52</v>
      </c>
      <c r="I16" s="3" t="s">
        <v>59</v>
      </c>
      <c r="J16" s="3" t="s">
        <v>27</v>
      </c>
      <c r="K16" s="11" t="s">
        <v>63</v>
      </c>
      <c r="L16" s="12" t="s">
        <v>64</v>
      </c>
      <c r="M16" s="15">
        <f t="shared" si="3"/>
        <v>2.4884259259259245E-2</v>
      </c>
      <c r="N16">
        <f t="shared" si="4"/>
        <v>11</v>
      </c>
      <c r="P16">
        <v>14</v>
      </c>
      <c r="Q16">
        <f>COUNTIF(N:N,"14")</f>
        <v>21</v>
      </c>
      <c r="R16">
        <f t="shared" si="0"/>
        <v>11.916666666666666</v>
      </c>
      <c r="S16" s="15">
        <f t="shared" si="1"/>
        <v>1.8897707231040568E-2</v>
      </c>
      <c r="T16" s="15">
        <f t="shared" si="2"/>
        <v>1.8835609052549683E-2</v>
      </c>
    </row>
    <row r="17" spans="1:20">
      <c r="A17" s="10"/>
      <c r="B17" s="10"/>
      <c r="C17" s="10"/>
      <c r="D17" s="10"/>
      <c r="E17" s="10"/>
      <c r="F17" s="10"/>
      <c r="G17" s="3" t="s">
        <v>65</v>
      </c>
      <c r="H17" s="3" t="s">
        <v>52</v>
      </c>
      <c r="I17" s="3" t="s">
        <v>59</v>
      </c>
      <c r="J17" s="3" t="s">
        <v>27</v>
      </c>
      <c r="K17" s="11" t="s">
        <v>66</v>
      </c>
      <c r="L17" s="12" t="s">
        <v>67</v>
      </c>
      <c r="M17" s="15">
        <f t="shared" si="3"/>
        <v>1.6840277777777746E-2</v>
      </c>
      <c r="N17">
        <f t="shared" si="4"/>
        <v>13</v>
      </c>
      <c r="P17">
        <v>15</v>
      </c>
      <c r="Q17">
        <f>COUNTIF(N:N,"15")</f>
        <v>13</v>
      </c>
      <c r="R17">
        <f t="shared" si="0"/>
        <v>11.916666666666666</v>
      </c>
      <c r="S17" s="15">
        <f t="shared" si="1"/>
        <v>2.5771011396011415E-2</v>
      </c>
      <c r="T17" s="15">
        <f t="shared" si="2"/>
        <v>1.8835609052549683E-2</v>
      </c>
    </row>
    <row r="18" spans="1:20">
      <c r="A18" s="10"/>
      <c r="B18" s="10"/>
      <c r="C18" s="10"/>
      <c r="D18" s="10"/>
      <c r="E18" s="10"/>
      <c r="F18" s="10"/>
      <c r="G18" s="3" t="s">
        <v>68</v>
      </c>
      <c r="H18" s="3" t="s">
        <v>25</v>
      </c>
      <c r="I18" s="3" t="s">
        <v>69</v>
      </c>
      <c r="J18" s="3" t="s">
        <v>27</v>
      </c>
      <c r="K18" s="11" t="s">
        <v>70</v>
      </c>
      <c r="L18" s="12" t="s">
        <v>71</v>
      </c>
      <c r="M18" s="15">
        <f t="shared" si="3"/>
        <v>1.6145833333333304E-2</v>
      </c>
      <c r="N18">
        <f t="shared" si="4"/>
        <v>6</v>
      </c>
      <c r="P18">
        <v>16</v>
      </c>
      <c r="Q18">
        <f>COUNTIF(N:N,"16")</f>
        <v>5</v>
      </c>
      <c r="R18">
        <f t="shared" si="0"/>
        <v>11.916666666666666</v>
      </c>
      <c r="S18" s="15">
        <f t="shared" si="1"/>
        <v>1.7039351851851858E-2</v>
      </c>
      <c r="T18" s="15">
        <f t="shared" si="2"/>
        <v>1.8835609052549683E-2</v>
      </c>
    </row>
    <row r="19" spans="1:20">
      <c r="A19" s="10"/>
      <c r="B19" s="10"/>
      <c r="C19" s="10"/>
      <c r="D19" s="10"/>
      <c r="E19" s="10"/>
      <c r="F19" s="10"/>
      <c r="G19" s="3" t="s">
        <v>72</v>
      </c>
      <c r="H19" s="3" t="s">
        <v>52</v>
      </c>
      <c r="I19" s="3" t="s">
        <v>69</v>
      </c>
      <c r="J19" s="3" t="s">
        <v>27</v>
      </c>
      <c r="K19" s="11" t="s">
        <v>73</v>
      </c>
      <c r="L19" s="12" t="s">
        <v>74</v>
      </c>
      <c r="M19" s="15">
        <f t="shared" si="3"/>
        <v>1.5289351851851818E-2</v>
      </c>
      <c r="N19">
        <f t="shared" si="4"/>
        <v>7</v>
      </c>
      <c r="P19">
        <v>17</v>
      </c>
      <c r="Q19">
        <f>COUNTIF(N:N,"17")</f>
        <v>3</v>
      </c>
      <c r="R19">
        <f t="shared" si="0"/>
        <v>11.916666666666666</v>
      </c>
      <c r="S19" s="15">
        <f t="shared" si="1"/>
        <v>1.3942901234567984E-2</v>
      </c>
      <c r="T19" s="15">
        <f t="shared" si="2"/>
        <v>1.8835609052549683E-2</v>
      </c>
    </row>
    <row r="20" spans="1:20">
      <c r="A20" s="10"/>
      <c r="B20" s="10"/>
      <c r="C20" s="10"/>
      <c r="D20" s="10"/>
      <c r="E20" s="10"/>
      <c r="F20" s="10"/>
      <c r="G20" s="3" t="s">
        <v>75</v>
      </c>
      <c r="H20" s="3" t="s">
        <v>52</v>
      </c>
      <c r="I20" s="3" t="s">
        <v>69</v>
      </c>
      <c r="J20" s="3" t="s">
        <v>27</v>
      </c>
      <c r="K20" s="11" t="s">
        <v>76</v>
      </c>
      <c r="L20" s="12" t="s">
        <v>77</v>
      </c>
      <c r="M20" s="15">
        <f t="shared" si="3"/>
        <v>1.7118055555555456E-2</v>
      </c>
      <c r="N20">
        <f t="shared" si="4"/>
        <v>13</v>
      </c>
      <c r="P20">
        <v>18</v>
      </c>
      <c r="Q20">
        <f>COUNTIF(N:N,"18")</f>
        <v>3</v>
      </c>
      <c r="R20">
        <f t="shared" si="0"/>
        <v>11.916666666666666</v>
      </c>
      <c r="S20" s="15">
        <f t="shared" si="1"/>
        <v>1.6076388888888887E-2</v>
      </c>
      <c r="T20" s="15">
        <f t="shared" si="2"/>
        <v>1.8835609052549683E-2</v>
      </c>
    </row>
    <row r="21" spans="1:20">
      <c r="A21" s="10"/>
      <c r="B21" s="10"/>
      <c r="C21" s="3" t="s">
        <v>78</v>
      </c>
      <c r="D21" s="3" t="s">
        <v>79</v>
      </c>
      <c r="E21" s="3" t="s">
        <v>79</v>
      </c>
      <c r="F21" s="3" t="s">
        <v>23</v>
      </c>
      <c r="G21" s="9" t="s">
        <v>20</v>
      </c>
      <c r="H21" s="5"/>
      <c r="I21" s="5"/>
      <c r="J21" s="6"/>
      <c r="K21" s="7"/>
      <c r="L21" s="8"/>
      <c r="P21">
        <v>19</v>
      </c>
      <c r="Q21">
        <f>COUNTIF(N:N,"19")</f>
        <v>3</v>
      </c>
      <c r="R21">
        <f t="shared" si="0"/>
        <v>11.916666666666666</v>
      </c>
      <c r="S21" s="15">
        <f t="shared" si="1"/>
        <v>2.2739197530864213E-2</v>
      </c>
      <c r="T21" s="15">
        <f t="shared" si="2"/>
        <v>1.8835609052549683E-2</v>
      </c>
    </row>
    <row r="22" spans="1:20">
      <c r="A22" s="10"/>
      <c r="B22" s="10"/>
      <c r="C22" s="10"/>
      <c r="D22" s="10"/>
      <c r="E22" s="10"/>
      <c r="F22" s="10"/>
      <c r="G22" s="3" t="s">
        <v>80</v>
      </c>
      <c r="H22" s="3" t="s">
        <v>52</v>
      </c>
      <c r="I22" s="3" t="s">
        <v>26</v>
      </c>
      <c r="J22" s="3" t="s">
        <v>27</v>
      </c>
      <c r="K22" s="11" t="s">
        <v>81</v>
      </c>
      <c r="L22" s="12" t="s">
        <v>82</v>
      </c>
      <c r="M22" s="15">
        <f t="shared" si="3"/>
        <v>2.3252314814814767E-2</v>
      </c>
      <c r="N22">
        <f t="shared" si="4"/>
        <v>11</v>
      </c>
      <c r="P22">
        <v>20</v>
      </c>
      <c r="Q22">
        <f>COUNTIF(N:N,"20")</f>
        <v>7</v>
      </c>
      <c r="R22">
        <f t="shared" si="0"/>
        <v>11.916666666666666</v>
      </c>
      <c r="S22" s="15">
        <f t="shared" si="1"/>
        <v>1.8558201058201114E-2</v>
      </c>
      <c r="T22" s="15">
        <f t="shared" si="2"/>
        <v>1.8835609052549683E-2</v>
      </c>
    </row>
    <row r="23" spans="1:20">
      <c r="A23" s="10"/>
      <c r="B23" s="10"/>
      <c r="C23" s="10"/>
      <c r="D23" s="10"/>
      <c r="E23" s="10"/>
      <c r="F23" s="10"/>
      <c r="G23" s="3" t="s">
        <v>83</v>
      </c>
      <c r="H23" s="3" t="s">
        <v>25</v>
      </c>
      <c r="I23" s="3" t="s">
        <v>26</v>
      </c>
      <c r="J23" s="3" t="s">
        <v>27</v>
      </c>
      <c r="K23" s="11" t="s">
        <v>84</v>
      </c>
      <c r="L23" s="12" t="s">
        <v>85</v>
      </c>
      <c r="M23" s="15">
        <f t="shared" si="3"/>
        <v>1.6921296296296351E-2</v>
      </c>
      <c r="N23">
        <f t="shared" si="4"/>
        <v>14</v>
      </c>
      <c r="P23">
        <v>21</v>
      </c>
      <c r="Q23">
        <f>COUNTIF(N:N,"21")</f>
        <v>3</v>
      </c>
      <c r="R23">
        <f t="shared" si="0"/>
        <v>11.916666666666666</v>
      </c>
      <c r="S23" s="15">
        <f t="shared" si="1"/>
        <v>1.71373456790123E-2</v>
      </c>
      <c r="T23" s="15">
        <f t="shared" si="2"/>
        <v>1.8835609052549683E-2</v>
      </c>
    </row>
    <row r="24" spans="1:20">
      <c r="A24" s="10"/>
      <c r="B24" s="10"/>
      <c r="C24" s="10"/>
      <c r="D24" s="10"/>
      <c r="E24" s="10"/>
      <c r="F24" s="10"/>
      <c r="G24" s="3" t="s">
        <v>86</v>
      </c>
      <c r="H24" s="3" t="s">
        <v>52</v>
      </c>
      <c r="I24" s="3" t="s">
        <v>31</v>
      </c>
      <c r="J24" s="3" t="s">
        <v>27</v>
      </c>
      <c r="K24" s="11" t="s">
        <v>87</v>
      </c>
      <c r="L24" s="12" t="s">
        <v>88</v>
      </c>
      <c r="M24" s="15">
        <f t="shared" si="3"/>
        <v>2.0856481481481448E-2</v>
      </c>
      <c r="N24">
        <f t="shared" si="4"/>
        <v>12</v>
      </c>
      <c r="P24">
        <v>22</v>
      </c>
      <c r="Q24">
        <f>COUNTIF(N:N,"22")</f>
        <v>2</v>
      </c>
      <c r="R24">
        <f t="shared" si="0"/>
        <v>11.916666666666666</v>
      </c>
      <c r="S24" s="15">
        <f t="shared" si="1"/>
        <v>1.2291666666666645E-2</v>
      </c>
      <c r="T24" s="15">
        <f t="shared" si="2"/>
        <v>1.8835609052549683E-2</v>
      </c>
    </row>
    <row r="25" spans="1:20">
      <c r="A25" s="10"/>
      <c r="B25" s="10"/>
      <c r="C25" s="10"/>
      <c r="D25" s="10"/>
      <c r="E25" s="10"/>
      <c r="F25" s="10"/>
      <c r="G25" s="3" t="s">
        <v>89</v>
      </c>
      <c r="H25" s="3" t="s">
        <v>25</v>
      </c>
      <c r="I25" s="3" t="s">
        <v>59</v>
      </c>
      <c r="J25" s="3" t="s">
        <v>27</v>
      </c>
      <c r="K25" s="11" t="s">
        <v>90</v>
      </c>
      <c r="L25" s="12" t="s">
        <v>91</v>
      </c>
      <c r="M25" s="15">
        <f t="shared" si="3"/>
        <v>3.7986111111111109E-2</v>
      </c>
      <c r="N25">
        <f t="shared" si="4"/>
        <v>7</v>
      </c>
      <c r="P25">
        <v>23</v>
      </c>
      <c r="Q25">
        <f>COUNTIF(N:N,"23")</f>
        <v>2</v>
      </c>
      <c r="R25">
        <f t="shared" si="0"/>
        <v>11.916666666666666</v>
      </c>
      <c r="S25" s="15">
        <f t="shared" si="1"/>
        <v>1.4809027777777838E-2</v>
      </c>
      <c r="T25" s="15">
        <f t="shared" si="2"/>
        <v>1.8835609052549683E-2</v>
      </c>
    </row>
    <row r="26" spans="1:20">
      <c r="A26" s="10"/>
      <c r="B26" s="10"/>
      <c r="C26" s="10"/>
      <c r="D26" s="10"/>
      <c r="E26" s="10"/>
      <c r="F26" s="10"/>
      <c r="G26" s="3" t="s">
        <v>92</v>
      </c>
      <c r="H26" s="3" t="s">
        <v>25</v>
      </c>
      <c r="I26" s="3" t="s">
        <v>59</v>
      </c>
      <c r="J26" s="3" t="s">
        <v>27</v>
      </c>
      <c r="K26" s="11" t="s">
        <v>93</v>
      </c>
      <c r="L26" s="12" t="s">
        <v>94</v>
      </c>
      <c r="M26" s="15">
        <f t="shared" si="3"/>
        <v>2.1909722222222316E-2</v>
      </c>
      <c r="N26">
        <f t="shared" si="4"/>
        <v>12</v>
      </c>
    </row>
    <row r="27" spans="1:20">
      <c r="A27" s="10"/>
      <c r="B27" s="10"/>
      <c r="C27" s="3" t="s">
        <v>95</v>
      </c>
      <c r="D27" s="3" t="s">
        <v>96</v>
      </c>
      <c r="E27" s="3" t="s">
        <v>96</v>
      </c>
      <c r="F27" s="3" t="s">
        <v>23</v>
      </c>
      <c r="G27" s="3" t="s">
        <v>97</v>
      </c>
      <c r="H27" s="3" t="s">
        <v>52</v>
      </c>
      <c r="I27" s="3" t="s">
        <v>26</v>
      </c>
      <c r="J27" s="3" t="s">
        <v>27</v>
      </c>
      <c r="K27" s="11" t="s">
        <v>98</v>
      </c>
      <c r="L27" s="12" t="s">
        <v>99</v>
      </c>
      <c r="M27" s="15">
        <f t="shared" si="3"/>
        <v>2.3055555555555551E-2</v>
      </c>
      <c r="N27">
        <f t="shared" si="4"/>
        <v>5</v>
      </c>
    </row>
    <row r="28" spans="1:20">
      <c r="A28" s="10"/>
      <c r="B28" s="10"/>
      <c r="C28" s="3" t="s">
        <v>100</v>
      </c>
      <c r="D28" s="3" t="s">
        <v>101</v>
      </c>
      <c r="E28" s="3" t="s">
        <v>101</v>
      </c>
      <c r="F28" s="3" t="s">
        <v>23</v>
      </c>
      <c r="G28" s="9" t="s">
        <v>20</v>
      </c>
      <c r="H28" s="5"/>
      <c r="I28" s="5"/>
      <c r="J28" s="6"/>
      <c r="K28" s="7"/>
      <c r="L28" s="8"/>
      <c r="P28">
        <v>178</v>
      </c>
      <c r="Q28" s="11" t="s">
        <v>102</v>
      </c>
      <c r="R28" s="12" t="s">
        <v>103</v>
      </c>
      <c r="S28" s="15">
        <f t="shared" ref="S28:S29" si="5">R28-Q28</f>
        <v>1.7465277777777774E-2</v>
      </c>
      <c r="T28">
        <v>23</v>
      </c>
    </row>
    <row r="29" spans="1:20">
      <c r="A29" s="10"/>
      <c r="B29" s="10"/>
      <c r="C29" s="10"/>
      <c r="D29" s="10"/>
      <c r="E29" s="10"/>
      <c r="F29" s="10"/>
      <c r="G29" s="3" t="s">
        <v>104</v>
      </c>
      <c r="H29" s="3" t="s">
        <v>25</v>
      </c>
      <c r="I29" s="3" t="s">
        <v>26</v>
      </c>
      <c r="J29" s="3" t="s">
        <v>27</v>
      </c>
      <c r="K29" s="11" t="s">
        <v>105</v>
      </c>
      <c r="L29" s="12" t="s">
        <v>106</v>
      </c>
      <c r="M29" s="15">
        <f t="shared" si="3"/>
        <v>1.2800925925925924E-2</v>
      </c>
      <c r="N29">
        <f t="shared" si="4"/>
        <v>1</v>
      </c>
      <c r="P29">
        <v>256</v>
      </c>
      <c r="Q29" s="11" t="s">
        <v>107</v>
      </c>
      <c r="R29" s="23" t="s">
        <v>108</v>
      </c>
      <c r="S29" s="15">
        <f t="shared" si="5"/>
        <v>1.2152777777777901E-2</v>
      </c>
      <c r="T29">
        <f t="shared" ref="T29" si="6">HOUR(Q29)</f>
        <v>23</v>
      </c>
    </row>
    <row r="30" spans="1:20">
      <c r="A30" s="10"/>
      <c r="B30" s="10"/>
      <c r="C30" s="10"/>
      <c r="D30" s="10"/>
      <c r="E30" s="10"/>
      <c r="F30" s="10"/>
      <c r="G30" s="3" t="s">
        <v>109</v>
      </c>
      <c r="H30" s="3" t="s">
        <v>25</v>
      </c>
      <c r="I30" s="3" t="s">
        <v>26</v>
      </c>
      <c r="J30" s="3" t="s">
        <v>27</v>
      </c>
      <c r="K30" s="11" t="s">
        <v>110</v>
      </c>
      <c r="L30" s="12" t="s">
        <v>111</v>
      </c>
      <c r="M30" s="15">
        <f t="shared" si="3"/>
        <v>2.0138888888888873E-2</v>
      </c>
      <c r="N30">
        <f t="shared" si="4"/>
        <v>1</v>
      </c>
    </row>
    <row r="31" spans="1:20">
      <c r="A31" s="10"/>
      <c r="B31" s="10"/>
      <c r="C31" s="10"/>
      <c r="D31" s="10"/>
      <c r="E31" s="10"/>
      <c r="F31" s="10"/>
      <c r="G31" s="3" t="s">
        <v>112</v>
      </c>
      <c r="H31" s="3" t="s">
        <v>25</v>
      </c>
      <c r="I31" s="3" t="s">
        <v>26</v>
      </c>
      <c r="J31" s="3" t="s">
        <v>27</v>
      </c>
      <c r="K31" s="11" t="s">
        <v>113</v>
      </c>
      <c r="L31" s="12" t="s">
        <v>114</v>
      </c>
      <c r="M31" s="15">
        <f t="shared" si="3"/>
        <v>1.3032407407407409E-2</v>
      </c>
      <c r="N31">
        <f t="shared" si="4"/>
        <v>3</v>
      </c>
    </row>
    <row r="32" spans="1:20">
      <c r="A32" s="10"/>
      <c r="B32" s="10"/>
      <c r="C32" s="10"/>
      <c r="D32" s="10"/>
      <c r="E32" s="10"/>
      <c r="F32" s="10"/>
      <c r="G32" s="3" t="s">
        <v>115</v>
      </c>
      <c r="H32" s="3" t="s">
        <v>25</v>
      </c>
      <c r="I32" s="3" t="s">
        <v>26</v>
      </c>
      <c r="J32" s="3" t="s">
        <v>27</v>
      </c>
      <c r="K32" s="11" t="s">
        <v>116</v>
      </c>
      <c r="L32" s="12" t="s">
        <v>117</v>
      </c>
      <c r="M32" s="15">
        <f t="shared" si="3"/>
        <v>1.3807870370370401E-2</v>
      </c>
      <c r="N32">
        <f t="shared" si="4"/>
        <v>4</v>
      </c>
    </row>
    <row r="33" spans="1:14">
      <c r="A33" s="10"/>
      <c r="B33" s="10"/>
      <c r="C33" s="10"/>
      <c r="D33" s="10"/>
      <c r="E33" s="10"/>
      <c r="F33" s="10"/>
      <c r="G33" s="3" t="s">
        <v>118</v>
      </c>
      <c r="H33" s="3" t="s">
        <v>25</v>
      </c>
      <c r="I33" s="3" t="s">
        <v>26</v>
      </c>
      <c r="J33" s="3" t="s">
        <v>27</v>
      </c>
      <c r="K33" s="11" t="s">
        <v>119</v>
      </c>
      <c r="L33" s="12" t="s">
        <v>120</v>
      </c>
      <c r="M33" s="15">
        <f t="shared" si="3"/>
        <v>2.0428240740740733E-2</v>
      </c>
      <c r="N33">
        <f t="shared" si="4"/>
        <v>7</v>
      </c>
    </row>
    <row r="34" spans="1:14">
      <c r="A34" s="10"/>
      <c r="B34" s="10"/>
      <c r="C34" s="10"/>
      <c r="D34" s="10"/>
      <c r="E34" s="10"/>
      <c r="F34" s="10"/>
      <c r="G34" s="3" t="s">
        <v>121</v>
      </c>
      <c r="H34" s="3" t="s">
        <v>52</v>
      </c>
      <c r="I34" s="3" t="s">
        <v>31</v>
      </c>
      <c r="J34" s="3" t="s">
        <v>27</v>
      </c>
      <c r="K34" s="11" t="s">
        <v>122</v>
      </c>
      <c r="L34" s="12" t="s">
        <v>123</v>
      </c>
      <c r="M34" s="15">
        <f t="shared" si="3"/>
        <v>2.0868055555555556E-2</v>
      </c>
      <c r="N34">
        <f t="shared" si="4"/>
        <v>1</v>
      </c>
    </row>
    <row r="35" spans="1:14">
      <c r="A35" s="10"/>
      <c r="B35" s="10"/>
      <c r="C35" s="10"/>
      <c r="D35" s="10"/>
      <c r="E35" s="10"/>
      <c r="F35" s="10"/>
      <c r="G35" s="3" t="s">
        <v>124</v>
      </c>
      <c r="H35" s="3" t="s">
        <v>52</v>
      </c>
      <c r="I35" s="3" t="s">
        <v>31</v>
      </c>
      <c r="J35" s="3" t="s">
        <v>27</v>
      </c>
      <c r="K35" s="11" t="s">
        <v>125</v>
      </c>
      <c r="L35" s="12" t="s">
        <v>126</v>
      </c>
      <c r="M35" s="15">
        <f t="shared" si="3"/>
        <v>1.3946759259259256E-2</v>
      </c>
      <c r="N35">
        <f t="shared" si="4"/>
        <v>4</v>
      </c>
    </row>
    <row r="36" spans="1:14">
      <c r="A36" s="10"/>
      <c r="B36" s="10"/>
      <c r="C36" s="10"/>
      <c r="D36" s="10"/>
      <c r="E36" s="10"/>
      <c r="F36" s="10"/>
      <c r="G36" s="3" t="s">
        <v>127</v>
      </c>
      <c r="H36" s="3" t="s">
        <v>25</v>
      </c>
      <c r="I36" s="3" t="s">
        <v>59</v>
      </c>
      <c r="J36" s="3" t="s">
        <v>27</v>
      </c>
      <c r="K36" s="11" t="s">
        <v>128</v>
      </c>
      <c r="L36" s="12" t="s">
        <v>129</v>
      </c>
      <c r="M36" s="15">
        <f t="shared" si="3"/>
        <v>2.34375E-2</v>
      </c>
      <c r="N36">
        <f t="shared" si="4"/>
        <v>4</v>
      </c>
    </row>
    <row r="37" spans="1:14">
      <c r="A37" s="10"/>
      <c r="B37" s="10"/>
      <c r="C37" s="3" t="s">
        <v>130</v>
      </c>
      <c r="D37" s="3" t="s">
        <v>131</v>
      </c>
      <c r="E37" s="3" t="s">
        <v>131</v>
      </c>
      <c r="F37" s="3" t="s">
        <v>23</v>
      </c>
      <c r="G37" s="9" t="s">
        <v>20</v>
      </c>
      <c r="H37" s="5"/>
      <c r="I37" s="5"/>
      <c r="J37" s="6"/>
      <c r="K37" s="7"/>
      <c r="L37" s="8"/>
    </row>
    <row r="38" spans="1:14">
      <c r="A38" s="10"/>
      <c r="B38" s="10"/>
      <c r="C38" s="10"/>
      <c r="D38" s="10"/>
      <c r="E38" s="10"/>
      <c r="F38" s="10"/>
      <c r="G38" s="3" t="s">
        <v>132</v>
      </c>
      <c r="H38" s="3" t="s">
        <v>25</v>
      </c>
      <c r="I38" s="3" t="s">
        <v>31</v>
      </c>
      <c r="J38" s="3" t="s">
        <v>27</v>
      </c>
      <c r="K38" s="11" t="s">
        <v>133</v>
      </c>
      <c r="L38" s="12" t="s">
        <v>134</v>
      </c>
      <c r="M38" s="15">
        <f t="shared" si="3"/>
        <v>2.695601851851856E-2</v>
      </c>
      <c r="N38">
        <f t="shared" si="4"/>
        <v>5</v>
      </c>
    </row>
    <row r="39" spans="1:14">
      <c r="A39" s="10"/>
      <c r="B39" s="10"/>
      <c r="C39" s="10"/>
      <c r="D39" s="10"/>
      <c r="E39" s="10"/>
      <c r="F39" s="10"/>
      <c r="G39" s="3" t="s">
        <v>135</v>
      </c>
      <c r="H39" s="3" t="s">
        <v>25</v>
      </c>
      <c r="I39" s="3" t="s">
        <v>59</v>
      </c>
      <c r="J39" s="3" t="s">
        <v>27</v>
      </c>
      <c r="K39" s="11" t="s">
        <v>136</v>
      </c>
      <c r="L39" s="12" t="s">
        <v>137</v>
      </c>
      <c r="M39" s="15">
        <f t="shared" si="3"/>
        <v>1.4942129629629652E-2</v>
      </c>
      <c r="N39">
        <f t="shared" si="4"/>
        <v>10</v>
      </c>
    </row>
    <row r="40" spans="1:14">
      <c r="A40" s="10"/>
      <c r="B40" s="10"/>
      <c r="C40" s="3" t="s">
        <v>138</v>
      </c>
      <c r="D40" s="3" t="s">
        <v>139</v>
      </c>
      <c r="E40" s="9" t="s">
        <v>20</v>
      </c>
      <c r="F40" s="5"/>
      <c r="G40" s="5"/>
      <c r="H40" s="5"/>
      <c r="I40" s="5"/>
      <c r="J40" s="6"/>
      <c r="K40" s="7"/>
      <c r="L40" s="8"/>
    </row>
    <row r="41" spans="1:14">
      <c r="A41" s="10"/>
      <c r="B41" s="10"/>
      <c r="C41" s="10"/>
      <c r="D41" s="10"/>
      <c r="E41" s="3" t="s">
        <v>140</v>
      </c>
      <c r="F41" s="3" t="s">
        <v>23</v>
      </c>
      <c r="G41" s="3" t="s">
        <v>141</v>
      </c>
      <c r="H41" s="3" t="s">
        <v>25</v>
      </c>
      <c r="I41" s="3" t="s">
        <v>31</v>
      </c>
      <c r="J41" s="3" t="s">
        <v>27</v>
      </c>
      <c r="K41" s="11" t="s">
        <v>142</v>
      </c>
      <c r="L41" s="12" t="s">
        <v>143</v>
      </c>
      <c r="M41" s="15">
        <f t="shared" si="3"/>
        <v>3.28356481481481E-2</v>
      </c>
      <c r="N41">
        <f t="shared" si="4"/>
        <v>19</v>
      </c>
    </row>
    <row r="42" spans="1:14">
      <c r="A42" s="10"/>
      <c r="B42" s="10"/>
      <c r="C42" s="10"/>
      <c r="D42" s="10"/>
      <c r="E42" s="3" t="s">
        <v>139</v>
      </c>
      <c r="F42" s="3" t="s">
        <v>23</v>
      </c>
      <c r="G42" s="9" t="s">
        <v>20</v>
      </c>
      <c r="H42" s="5"/>
      <c r="I42" s="5"/>
      <c r="J42" s="6"/>
      <c r="K42" s="7"/>
      <c r="L42" s="8"/>
    </row>
    <row r="43" spans="1:14">
      <c r="A43" s="10"/>
      <c r="B43" s="10"/>
      <c r="C43" s="10"/>
      <c r="D43" s="10"/>
      <c r="E43" s="10"/>
      <c r="F43" s="10"/>
      <c r="G43" s="3" t="s">
        <v>144</v>
      </c>
      <c r="H43" s="3" t="s">
        <v>52</v>
      </c>
      <c r="I43" s="3" t="s">
        <v>26</v>
      </c>
      <c r="J43" s="3" t="s">
        <v>27</v>
      </c>
      <c r="K43" s="11" t="s">
        <v>145</v>
      </c>
      <c r="L43" s="12" t="s">
        <v>146</v>
      </c>
      <c r="M43" s="15">
        <f t="shared" si="3"/>
        <v>1.7523148148148149E-2</v>
      </c>
      <c r="N43">
        <f t="shared" si="4"/>
        <v>10</v>
      </c>
    </row>
    <row r="44" spans="1:14">
      <c r="A44" s="10"/>
      <c r="B44" s="10"/>
      <c r="C44" s="10"/>
      <c r="D44" s="10"/>
      <c r="E44" s="10"/>
      <c r="F44" s="10"/>
      <c r="G44" s="3" t="s">
        <v>147</v>
      </c>
      <c r="H44" s="3" t="s">
        <v>52</v>
      </c>
      <c r="I44" s="3" t="s">
        <v>26</v>
      </c>
      <c r="J44" s="3" t="s">
        <v>27</v>
      </c>
      <c r="K44" s="11" t="s">
        <v>148</v>
      </c>
      <c r="L44" s="12" t="s">
        <v>149</v>
      </c>
      <c r="M44" s="15">
        <f t="shared" si="3"/>
        <v>1.6793981481481479E-2</v>
      </c>
      <c r="N44">
        <f t="shared" si="4"/>
        <v>13</v>
      </c>
    </row>
    <row r="45" spans="1:14">
      <c r="A45" s="10"/>
      <c r="B45" s="10"/>
      <c r="C45" s="10"/>
      <c r="D45" s="10"/>
      <c r="E45" s="10"/>
      <c r="F45" s="10"/>
      <c r="G45" s="3" t="s">
        <v>150</v>
      </c>
      <c r="H45" s="3" t="s">
        <v>25</v>
      </c>
      <c r="I45" s="3" t="s">
        <v>31</v>
      </c>
      <c r="J45" s="3" t="s">
        <v>27</v>
      </c>
      <c r="K45" s="11" t="s">
        <v>151</v>
      </c>
      <c r="L45" s="12" t="s">
        <v>152</v>
      </c>
      <c r="M45" s="15">
        <f t="shared" si="3"/>
        <v>1.7233796296296289E-2</v>
      </c>
      <c r="N45">
        <f t="shared" si="4"/>
        <v>9</v>
      </c>
    </row>
    <row r="46" spans="1:14">
      <c r="A46" s="10"/>
      <c r="B46" s="10"/>
      <c r="C46" s="10"/>
      <c r="D46" s="10"/>
      <c r="E46" s="10"/>
      <c r="F46" s="10"/>
      <c r="G46" s="3" t="s">
        <v>153</v>
      </c>
      <c r="H46" s="3" t="s">
        <v>25</v>
      </c>
      <c r="I46" s="3" t="s">
        <v>31</v>
      </c>
      <c r="J46" s="3" t="s">
        <v>27</v>
      </c>
      <c r="K46" s="11" t="s">
        <v>154</v>
      </c>
      <c r="L46" s="12" t="s">
        <v>155</v>
      </c>
      <c r="M46" s="15">
        <f t="shared" si="3"/>
        <v>1.5347222222222179E-2</v>
      </c>
      <c r="N46">
        <f t="shared" si="4"/>
        <v>13</v>
      </c>
    </row>
    <row r="47" spans="1:14">
      <c r="A47" s="10"/>
      <c r="B47" s="10"/>
      <c r="C47" s="10"/>
      <c r="D47" s="10"/>
      <c r="E47" s="10"/>
      <c r="F47" s="10"/>
      <c r="G47" s="3" t="s">
        <v>156</v>
      </c>
      <c r="H47" s="3" t="s">
        <v>52</v>
      </c>
      <c r="I47" s="3" t="s">
        <v>31</v>
      </c>
      <c r="J47" s="3" t="s">
        <v>27</v>
      </c>
      <c r="K47" s="11" t="s">
        <v>157</v>
      </c>
      <c r="L47" s="12" t="s">
        <v>158</v>
      </c>
      <c r="M47" s="15">
        <f t="shared" si="3"/>
        <v>2.1458333333333357E-2</v>
      </c>
      <c r="N47">
        <f t="shared" si="4"/>
        <v>14</v>
      </c>
    </row>
    <row r="48" spans="1:14">
      <c r="A48" s="10"/>
      <c r="B48" s="10"/>
      <c r="C48" s="10"/>
      <c r="D48" s="10"/>
      <c r="E48" s="10"/>
      <c r="F48" s="10"/>
      <c r="G48" s="3" t="s">
        <v>159</v>
      </c>
      <c r="H48" s="3" t="s">
        <v>25</v>
      </c>
      <c r="I48" s="3" t="s">
        <v>31</v>
      </c>
      <c r="J48" s="3" t="s">
        <v>27</v>
      </c>
      <c r="K48" s="11" t="s">
        <v>160</v>
      </c>
      <c r="L48" s="12" t="s">
        <v>161</v>
      </c>
      <c r="M48" s="15">
        <f t="shared" si="3"/>
        <v>1.7557870370370376E-2</v>
      </c>
      <c r="N48">
        <f t="shared" si="4"/>
        <v>18</v>
      </c>
    </row>
    <row r="49" spans="1:14">
      <c r="A49" s="10"/>
      <c r="B49" s="10"/>
      <c r="C49" s="10"/>
      <c r="D49" s="10"/>
      <c r="E49" s="10"/>
      <c r="F49" s="10"/>
      <c r="G49" s="3" t="s">
        <v>162</v>
      </c>
      <c r="H49" s="3" t="s">
        <v>25</v>
      </c>
      <c r="I49" s="3" t="s">
        <v>59</v>
      </c>
      <c r="J49" s="3" t="s">
        <v>27</v>
      </c>
      <c r="K49" s="11" t="s">
        <v>163</v>
      </c>
      <c r="L49" s="12" t="s">
        <v>164</v>
      </c>
      <c r="M49" s="15">
        <f t="shared" si="3"/>
        <v>2.6261574074074034E-2</v>
      </c>
      <c r="N49">
        <f t="shared" si="4"/>
        <v>8</v>
      </c>
    </row>
    <row r="50" spans="1:14">
      <c r="A50" s="10"/>
      <c r="B50" s="10"/>
      <c r="C50" s="10"/>
      <c r="D50" s="10"/>
      <c r="E50" s="10"/>
      <c r="F50" s="10"/>
      <c r="G50" s="3" t="s">
        <v>165</v>
      </c>
      <c r="H50" s="3" t="s">
        <v>25</v>
      </c>
      <c r="I50" s="3" t="s">
        <v>59</v>
      </c>
      <c r="J50" s="3" t="s">
        <v>27</v>
      </c>
      <c r="K50" s="11" t="s">
        <v>166</v>
      </c>
      <c r="L50" s="12" t="s">
        <v>167</v>
      </c>
      <c r="M50" s="15">
        <f t="shared" si="3"/>
        <v>1.9224537037037193E-2</v>
      </c>
      <c r="N50">
        <f t="shared" si="4"/>
        <v>19</v>
      </c>
    </row>
    <row r="51" spans="1:14">
      <c r="A51" s="10"/>
      <c r="B51" s="10"/>
      <c r="C51" s="10"/>
      <c r="D51" s="10"/>
      <c r="E51" s="10"/>
      <c r="F51" s="10"/>
      <c r="G51" s="3" t="s">
        <v>168</v>
      </c>
      <c r="H51" s="3" t="s">
        <v>25</v>
      </c>
      <c r="I51" s="3" t="s">
        <v>59</v>
      </c>
      <c r="J51" s="3" t="s">
        <v>27</v>
      </c>
      <c r="K51" s="11" t="s">
        <v>169</v>
      </c>
      <c r="L51" s="12" t="s">
        <v>170</v>
      </c>
      <c r="M51" s="15">
        <f t="shared" si="3"/>
        <v>2.2835648148148202E-2</v>
      </c>
      <c r="N51">
        <f t="shared" si="4"/>
        <v>12</v>
      </c>
    </row>
    <row r="52" spans="1:14">
      <c r="A52" s="10"/>
      <c r="B52" s="10"/>
      <c r="C52" s="10"/>
      <c r="D52" s="10"/>
      <c r="E52" s="10"/>
      <c r="F52" s="10"/>
      <c r="G52" s="3" t="s">
        <v>171</v>
      </c>
      <c r="H52" s="3" t="s">
        <v>25</v>
      </c>
      <c r="I52" s="3" t="s">
        <v>59</v>
      </c>
      <c r="J52" s="3" t="s">
        <v>27</v>
      </c>
      <c r="K52" s="11" t="s">
        <v>172</v>
      </c>
      <c r="L52" s="12" t="s">
        <v>173</v>
      </c>
      <c r="M52" s="15">
        <f t="shared" si="3"/>
        <v>1.7118055555555567E-2</v>
      </c>
      <c r="N52">
        <f t="shared" si="4"/>
        <v>14</v>
      </c>
    </row>
    <row r="53" spans="1:14">
      <c r="A53" s="10"/>
      <c r="B53" s="10"/>
      <c r="C53" s="10"/>
      <c r="D53" s="10"/>
      <c r="E53" s="10"/>
      <c r="F53" s="10"/>
      <c r="G53" s="3" t="s">
        <v>174</v>
      </c>
      <c r="H53" s="3" t="s">
        <v>25</v>
      </c>
      <c r="I53" s="3" t="s">
        <v>59</v>
      </c>
      <c r="J53" s="3" t="s">
        <v>27</v>
      </c>
      <c r="K53" s="11" t="s">
        <v>175</v>
      </c>
      <c r="L53" s="12" t="s">
        <v>176</v>
      </c>
      <c r="M53" s="15">
        <f t="shared" si="3"/>
        <v>1.9583333333333397E-2</v>
      </c>
      <c r="N53">
        <f t="shared" si="4"/>
        <v>15</v>
      </c>
    </row>
    <row r="54" spans="1:14">
      <c r="A54" s="10"/>
      <c r="B54" s="10"/>
      <c r="C54" s="3" t="s">
        <v>177</v>
      </c>
      <c r="D54" s="3" t="s">
        <v>178</v>
      </c>
      <c r="E54" s="3" t="s">
        <v>178</v>
      </c>
      <c r="F54" s="3" t="s">
        <v>23</v>
      </c>
      <c r="G54" s="9" t="s">
        <v>20</v>
      </c>
      <c r="H54" s="5"/>
      <c r="I54" s="5"/>
      <c r="J54" s="6"/>
      <c r="K54" s="7"/>
      <c r="L54" s="8"/>
    </row>
    <row r="55" spans="1:14">
      <c r="A55" s="10"/>
      <c r="B55" s="10"/>
      <c r="C55" s="10"/>
      <c r="D55" s="10"/>
      <c r="E55" s="10"/>
      <c r="F55" s="10"/>
      <c r="G55" s="3" t="s">
        <v>179</v>
      </c>
      <c r="H55" s="3" t="s">
        <v>25</v>
      </c>
      <c r="I55" s="3" t="s">
        <v>31</v>
      </c>
      <c r="J55" s="3" t="s">
        <v>27</v>
      </c>
      <c r="K55" s="11" t="s">
        <v>180</v>
      </c>
      <c r="L55" s="12" t="s">
        <v>181</v>
      </c>
      <c r="M55" s="15">
        <f t="shared" si="3"/>
        <v>1.5590277777777828E-2</v>
      </c>
      <c r="N55">
        <f t="shared" si="4"/>
        <v>8</v>
      </c>
    </row>
    <row r="56" spans="1:14">
      <c r="A56" s="10"/>
      <c r="B56" s="10"/>
      <c r="C56" s="10"/>
      <c r="D56" s="10"/>
      <c r="E56" s="10"/>
      <c r="F56" s="10"/>
      <c r="G56" s="3" t="s">
        <v>182</v>
      </c>
      <c r="H56" s="3" t="s">
        <v>25</v>
      </c>
      <c r="I56" s="3" t="s">
        <v>59</v>
      </c>
      <c r="J56" s="3" t="s">
        <v>27</v>
      </c>
      <c r="K56" s="11" t="s">
        <v>183</v>
      </c>
      <c r="L56" s="12" t="s">
        <v>184</v>
      </c>
      <c r="M56" s="15">
        <f t="shared" si="3"/>
        <v>1.4849537037037064E-2</v>
      </c>
      <c r="N56">
        <f t="shared" si="4"/>
        <v>11</v>
      </c>
    </row>
    <row r="57" spans="1:14">
      <c r="A57" s="3" t="s">
        <v>185</v>
      </c>
      <c r="B57" s="3" t="s">
        <v>186</v>
      </c>
      <c r="C57" s="9" t="s">
        <v>20</v>
      </c>
      <c r="D57" s="5"/>
      <c r="E57" s="5"/>
      <c r="F57" s="5"/>
      <c r="G57" s="5"/>
      <c r="H57" s="5"/>
      <c r="I57" s="5"/>
      <c r="J57" s="6"/>
      <c r="K57" s="7"/>
      <c r="L57" s="8"/>
    </row>
    <row r="58" spans="1:14">
      <c r="A58" s="10"/>
      <c r="B58" s="10"/>
      <c r="C58" s="3" t="s">
        <v>21</v>
      </c>
      <c r="D58" s="3" t="s">
        <v>22</v>
      </c>
      <c r="E58" s="3" t="s">
        <v>22</v>
      </c>
      <c r="F58" s="3" t="s">
        <v>23</v>
      </c>
      <c r="G58" s="9" t="s">
        <v>20</v>
      </c>
      <c r="H58" s="5"/>
      <c r="I58" s="5"/>
      <c r="J58" s="6"/>
      <c r="K58" s="7"/>
      <c r="L58" s="8"/>
    </row>
    <row r="59" spans="1:14">
      <c r="A59" s="10"/>
      <c r="B59" s="10"/>
      <c r="C59" s="10"/>
      <c r="D59" s="10"/>
      <c r="E59" s="10"/>
      <c r="F59" s="10"/>
      <c r="G59" s="3" t="s">
        <v>187</v>
      </c>
      <c r="H59" s="3" t="s">
        <v>25</v>
      </c>
      <c r="I59" s="3" t="s">
        <v>26</v>
      </c>
      <c r="J59" s="3" t="s">
        <v>27</v>
      </c>
      <c r="K59" s="11" t="s">
        <v>188</v>
      </c>
      <c r="L59" s="12" t="s">
        <v>189</v>
      </c>
      <c r="M59" s="15">
        <f t="shared" si="3"/>
        <v>3.9479166666666676E-2</v>
      </c>
      <c r="N59">
        <f t="shared" si="4"/>
        <v>8</v>
      </c>
    </row>
    <row r="60" spans="1:14">
      <c r="A60" s="10"/>
      <c r="B60" s="10"/>
      <c r="C60" s="10"/>
      <c r="D60" s="10"/>
      <c r="E60" s="10"/>
      <c r="F60" s="10"/>
      <c r="G60" s="3" t="s">
        <v>190</v>
      </c>
      <c r="H60" s="3" t="s">
        <v>25</v>
      </c>
      <c r="I60" s="3" t="s">
        <v>26</v>
      </c>
      <c r="J60" s="3" t="s">
        <v>27</v>
      </c>
      <c r="K60" s="11" t="s">
        <v>191</v>
      </c>
      <c r="L60" s="12" t="s">
        <v>192</v>
      </c>
      <c r="M60" s="15">
        <f t="shared" si="3"/>
        <v>2.6805555555555527E-2</v>
      </c>
      <c r="N60">
        <f t="shared" si="4"/>
        <v>12</v>
      </c>
    </row>
    <row r="61" spans="1:14">
      <c r="A61" s="10"/>
      <c r="B61" s="10"/>
      <c r="C61" s="10"/>
      <c r="D61" s="10"/>
      <c r="E61" s="10"/>
      <c r="F61" s="10"/>
      <c r="G61" s="3" t="s">
        <v>193</v>
      </c>
      <c r="H61" s="3" t="s">
        <v>25</v>
      </c>
      <c r="I61" s="3" t="s">
        <v>26</v>
      </c>
      <c r="J61" s="3" t="s">
        <v>27</v>
      </c>
      <c r="K61" s="11" t="s">
        <v>194</v>
      </c>
      <c r="L61" s="12" t="s">
        <v>195</v>
      </c>
      <c r="M61" s="15">
        <f t="shared" si="3"/>
        <v>1.8715277777777817E-2</v>
      </c>
      <c r="N61">
        <f t="shared" si="4"/>
        <v>15</v>
      </c>
    </row>
    <row r="62" spans="1:14">
      <c r="A62" s="10"/>
      <c r="B62" s="10"/>
      <c r="C62" s="10"/>
      <c r="D62" s="10"/>
      <c r="E62" s="10"/>
      <c r="F62" s="10"/>
      <c r="G62" s="3" t="s">
        <v>196</v>
      </c>
      <c r="H62" s="3" t="s">
        <v>25</v>
      </c>
      <c r="I62" s="3" t="s">
        <v>59</v>
      </c>
      <c r="J62" s="3" t="s">
        <v>27</v>
      </c>
      <c r="K62" s="11" t="s">
        <v>197</v>
      </c>
      <c r="L62" s="12" t="s">
        <v>198</v>
      </c>
      <c r="M62" s="15">
        <f t="shared" si="3"/>
        <v>3.6284722222222177E-2</v>
      </c>
      <c r="N62">
        <f t="shared" si="4"/>
        <v>7</v>
      </c>
    </row>
    <row r="63" spans="1:14">
      <c r="A63" s="10"/>
      <c r="B63" s="10"/>
      <c r="C63" s="3" t="s">
        <v>199</v>
      </c>
      <c r="D63" s="3" t="s">
        <v>200</v>
      </c>
      <c r="E63" s="3" t="s">
        <v>200</v>
      </c>
      <c r="F63" s="3" t="s">
        <v>23</v>
      </c>
      <c r="G63" s="3" t="s">
        <v>201</v>
      </c>
      <c r="H63" s="3" t="s">
        <v>52</v>
      </c>
      <c r="I63" s="3" t="s">
        <v>59</v>
      </c>
      <c r="J63" s="3" t="s">
        <v>27</v>
      </c>
      <c r="K63" s="11" t="s">
        <v>202</v>
      </c>
      <c r="L63" s="12" t="s">
        <v>203</v>
      </c>
      <c r="M63" s="15">
        <f t="shared" si="3"/>
        <v>2.2789351851851825E-2</v>
      </c>
      <c r="N63">
        <f t="shared" si="4"/>
        <v>12</v>
      </c>
    </row>
    <row r="64" spans="1:14">
      <c r="A64" s="10"/>
      <c r="B64" s="10"/>
      <c r="C64" s="3" t="s">
        <v>37</v>
      </c>
      <c r="D64" s="3" t="s">
        <v>38</v>
      </c>
      <c r="E64" s="3" t="s">
        <v>38</v>
      </c>
      <c r="F64" s="3" t="s">
        <v>23</v>
      </c>
      <c r="G64" s="3" t="s">
        <v>204</v>
      </c>
      <c r="H64" s="3" t="s">
        <v>25</v>
      </c>
      <c r="I64" s="3" t="s">
        <v>26</v>
      </c>
      <c r="J64" s="3" t="s">
        <v>27</v>
      </c>
      <c r="K64" s="11" t="s">
        <v>205</v>
      </c>
      <c r="L64" s="12" t="s">
        <v>206</v>
      </c>
      <c r="M64" s="15">
        <f t="shared" si="3"/>
        <v>2.2812499999999958E-2</v>
      </c>
      <c r="N64">
        <f t="shared" si="4"/>
        <v>11</v>
      </c>
    </row>
    <row r="65" spans="1:14">
      <c r="A65" s="10"/>
      <c r="B65" s="10"/>
      <c r="C65" s="3" t="s">
        <v>78</v>
      </c>
      <c r="D65" s="3" t="s">
        <v>79</v>
      </c>
      <c r="E65" s="3" t="s">
        <v>79</v>
      </c>
      <c r="F65" s="3" t="s">
        <v>23</v>
      </c>
      <c r="G65" s="9" t="s">
        <v>20</v>
      </c>
      <c r="H65" s="5"/>
      <c r="I65" s="5"/>
      <c r="J65" s="6"/>
      <c r="K65" s="7"/>
      <c r="L65" s="8"/>
    </row>
    <row r="66" spans="1:14">
      <c r="A66" s="10"/>
      <c r="B66" s="10"/>
      <c r="C66" s="10"/>
      <c r="D66" s="10"/>
      <c r="E66" s="10"/>
      <c r="F66" s="10"/>
      <c r="G66" s="3" t="s">
        <v>207</v>
      </c>
      <c r="H66" s="3" t="s">
        <v>25</v>
      </c>
      <c r="I66" s="3" t="s">
        <v>26</v>
      </c>
      <c r="J66" s="3" t="s">
        <v>27</v>
      </c>
      <c r="K66" s="11" t="s">
        <v>208</v>
      </c>
      <c r="L66" s="12" t="s">
        <v>209</v>
      </c>
      <c r="M66" s="15">
        <f t="shared" si="3"/>
        <v>1.844907407407409E-2</v>
      </c>
      <c r="N66">
        <f t="shared" si="4"/>
        <v>7</v>
      </c>
    </row>
    <row r="67" spans="1:14">
      <c r="A67" s="10"/>
      <c r="B67" s="10"/>
      <c r="C67" s="10"/>
      <c r="D67" s="10"/>
      <c r="E67" s="10"/>
      <c r="F67" s="10"/>
      <c r="G67" s="3" t="s">
        <v>210</v>
      </c>
      <c r="H67" s="3" t="s">
        <v>52</v>
      </c>
      <c r="I67" s="3" t="s">
        <v>31</v>
      </c>
      <c r="J67" s="3" t="s">
        <v>27</v>
      </c>
      <c r="K67" s="11" t="s">
        <v>211</v>
      </c>
      <c r="L67" s="12" t="s">
        <v>212</v>
      </c>
      <c r="M67" s="15">
        <f t="shared" ref="M67:M130" si="7">L67-K67</f>
        <v>1.4247685185185155E-2</v>
      </c>
      <c r="N67">
        <f t="shared" ref="N67:N130" si="8">HOUR(K67)</f>
        <v>15</v>
      </c>
    </row>
    <row r="68" spans="1:14">
      <c r="A68" s="10"/>
      <c r="B68" s="10"/>
      <c r="C68" s="10"/>
      <c r="D68" s="10"/>
      <c r="E68" s="10"/>
      <c r="F68" s="10"/>
      <c r="G68" s="3" t="s">
        <v>213</v>
      </c>
      <c r="H68" s="3" t="s">
        <v>25</v>
      </c>
      <c r="I68" s="3" t="s">
        <v>59</v>
      </c>
      <c r="J68" s="3" t="s">
        <v>27</v>
      </c>
      <c r="K68" s="11" t="s">
        <v>214</v>
      </c>
      <c r="L68" s="12" t="s">
        <v>215</v>
      </c>
      <c r="M68" s="15">
        <f t="shared" si="7"/>
        <v>2.0625000000000004E-2</v>
      </c>
      <c r="N68">
        <f t="shared" si="8"/>
        <v>13</v>
      </c>
    </row>
    <row r="69" spans="1:14">
      <c r="A69" s="10"/>
      <c r="B69" s="10"/>
      <c r="C69" s="3" t="s">
        <v>95</v>
      </c>
      <c r="D69" s="3" t="s">
        <v>96</v>
      </c>
      <c r="E69" s="3" t="s">
        <v>96</v>
      </c>
      <c r="F69" s="3" t="s">
        <v>23</v>
      </c>
      <c r="G69" s="9" t="s">
        <v>20</v>
      </c>
      <c r="H69" s="5"/>
      <c r="I69" s="5"/>
      <c r="J69" s="6"/>
      <c r="K69" s="7"/>
      <c r="L69" s="8"/>
    </row>
    <row r="70" spans="1:14">
      <c r="A70" s="10"/>
      <c r="B70" s="10"/>
      <c r="C70" s="10"/>
      <c r="D70" s="10"/>
      <c r="E70" s="10"/>
      <c r="F70" s="10"/>
      <c r="G70" s="3" t="s">
        <v>216</v>
      </c>
      <c r="H70" s="3" t="s">
        <v>52</v>
      </c>
      <c r="I70" s="3" t="s">
        <v>26</v>
      </c>
      <c r="J70" s="3" t="s">
        <v>27</v>
      </c>
      <c r="K70" s="11" t="s">
        <v>217</v>
      </c>
      <c r="L70" s="12" t="s">
        <v>218</v>
      </c>
      <c r="M70" s="15">
        <f t="shared" si="7"/>
        <v>1.4224537037037077E-2</v>
      </c>
      <c r="N70">
        <f t="shared" si="8"/>
        <v>9</v>
      </c>
    </row>
    <row r="71" spans="1:14">
      <c r="A71" s="10"/>
      <c r="B71" s="10"/>
      <c r="C71" s="10"/>
      <c r="D71" s="10"/>
      <c r="E71" s="10"/>
      <c r="F71" s="10"/>
      <c r="G71" s="3" t="s">
        <v>219</v>
      </c>
      <c r="H71" s="3" t="s">
        <v>52</v>
      </c>
      <c r="I71" s="3" t="s">
        <v>26</v>
      </c>
      <c r="J71" s="3" t="s">
        <v>27</v>
      </c>
      <c r="K71" s="11" t="s">
        <v>154</v>
      </c>
      <c r="L71" s="12" t="s">
        <v>220</v>
      </c>
      <c r="M71" s="15">
        <f t="shared" si="7"/>
        <v>2.2696759259259291E-2</v>
      </c>
      <c r="N71">
        <f t="shared" si="8"/>
        <v>13</v>
      </c>
    </row>
    <row r="72" spans="1:14">
      <c r="A72" s="10"/>
      <c r="B72" s="10"/>
      <c r="C72" s="3" t="s">
        <v>221</v>
      </c>
      <c r="D72" s="3" t="s">
        <v>222</v>
      </c>
      <c r="E72" s="9" t="s">
        <v>20</v>
      </c>
      <c r="F72" s="5"/>
      <c r="G72" s="5"/>
      <c r="H72" s="5"/>
      <c r="I72" s="5"/>
      <c r="J72" s="6"/>
      <c r="K72" s="7"/>
      <c r="L72" s="8"/>
    </row>
    <row r="73" spans="1:14">
      <c r="A73" s="10"/>
      <c r="B73" s="10"/>
      <c r="C73" s="10"/>
      <c r="D73" s="10"/>
      <c r="E73" s="3" t="s">
        <v>222</v>
      </c>
      <c r="F73" s="3" t="s">
        <v>23</v>
      </c>
      <c r="G73" s="9" t="s">
        <v>20</v>
      </c>
      <c r="H73" s="5"/>
      <c r="I73" s="5"/>
      <c r="J73" s="6"/>
      <c r="K73" s="7"/>
      <c r="L73" s="8"/>
    </row>
    <row r="74" spans="1:14">
      <c r="A74" s="10"/>
      <c r="B74" s="10"/>
      <c r="C74" s="10"/>
      <c r="D74" s="10"/>
      <c r="E74" s="10"/>
      <c r="F74" s="10"/>
      <c r="G74" s="3" t="s">
        <v>223</v>
      </c>
      <c r="H74" s="3" t="s">
        <v>25</v>
      </c>
      <c r="I74" s="3" t="s">
        <v>26</v>
      </c>
      <c r="J74" s="3" t="s">
        <v>27</v>
      </c>
      <c r="K74" s="11" t="s">
        <v>224</v>
      </c>
      <c r="L74" s="12" t="s">
        <v>225</v>
      </c>
      <c r="M74" s="15">
        <f t="shared" si="7"/>
        <v>1.5740740740740722E-2</v>
      </c>
      <c r="N74">
        <f t="shared" si="8"/>
        <v>3</v>
      </c>
    </row>
    <row r="75" spans="1:14">
      <c r="A75" s="10"/>
      <c r="B75" s="10"/>
      <c r="C75" s="10"/>
      <c r="D75" s="10"/>
      <c r="E75" s="10"/>
      <c r="F75" s="10"/>
      <c r="G75" s="3" t="s">
        <v>226</v>
      </c>
      <c r="H75" s="3" t="s">
        <v>25</v>
      </c>
      <c r="I75" s="3" t="s">
        <v>26</v>
      </c>
      <c r="J75" s="3" t="s">
        <v>27</v>
      </c>
      <c r="K75" s="11" t="s">
        <v>227</v>
      </c>
      <c r="L75" s="12" t="s">
        <v>228</v>
      </c>
      <c r="M75" s="15">
        <f t="shared" si="7"/>
        <v>1.4652777777777792E-2</v>
      </c>
      <c r="N75">
        <f t="shared" si="8"/>
        <v>6</v>
      </c>
    </row>
    <row r="76" spans="1:14">
      <c r="A76" s="10"/>
      <c r="B76" s="10"/>
      <c r="C76" s="10"/>
      <c r="D76" s="10"/>
      <c r="E76" s="10"/>
      <c r="F76" s="10"/>
      <c r="G76" s="3" t="s">
        <v>229</v>
      </c>
      <c r="H76" s="3" t="s">
        <v>25</v>
      </c>
      <c r="I76" s="3" t="s">
        <v>26</v>
      </c>
      <c r="J76" s="3" t="s">
        <v>27</v>
      </c>
      <c r="K76" s="11" t="s">
        <v>230</v>
      </c>
      <c r="L76" s="12" t="s">
        <v>231</v>
      </c>
      <c r="M76" s="15">
        <f t="shared" si="7"/>
        <v>1.5740740740740722E-2</v>
      </c>
      <c r="N76">
        <f t="shared" si="8"/>
        <v>7</v>
      </c>
    </row>
    <row r="77" spans="1:14">
      <c r="A77" s="10"/>
      <c r="B77" s="10"/>
      <c r="C77" s="10"/>
      <c r="D77" s="10"/>
      <c r="E77" s="10"/>
      <c r="F77" s="10"/>
      <c r="G77" s="3" t="s">
        <v>232</v>
      </c>
      <c r="H77" s="3" t="s">
        <v>25</v>
      </c>
      <c r="I77" s="3" t="s">
        <v>26</v>
      </c>
      <c r="J77" s="3" t="s">
        <v>27</v>
      </c>
      <c r="K77" s="11" t="s">
        <v>233</v>
      </c>
      <c r="L77" s="12" t="s">
        <v>234</v>
      </c>
      <c r="M77" s="15">
        <f t="shared" si="7"/>
        <v>3.1099537037037051E-2</v>
      </c>
      <c r="N77">
        <f t="shared" si="8"/>
        <v>8</v>
      </c>
    </row>
    <row r="78" spans="1:14">
      <c r="A78" s="10"/>
      <c r="B78" s="10"/>
      <c r="C78" s="10"/>
      <c r="D78" s="10"/>
      <c r="E78" s="10"/>
      <c r="F78" s="10"/>
      <c r="G78" s="3" t="s">
        <v>235</v>
      </c>
      <c r="H78" s="3" t="s">
        <v>25</v>
      </c>
      <c r="I78" s="3" t="s">
        <v>31</v>
      </c>
      <c r="J78" s="3" t="s">
        <v>27</v>
      </c>
      <c r="K78" s="11" t="s">
        <v>236</v>
      </c>
      <c r="L78" s="12" t="s">
        <v>237</v>
      </c>
      <c r="M78" s="15">
        <f t="shared" si="7"/>
        <v>1.1458333333333334E-2</v>
      </c>
      <c r="N78">
        <f t="shared" si="8"/>
        <v>1</v>
      </c>
    </row>
    <row r="79" spans="1:14">
      <c r="A79" s="10"/>
      <c r="B79" s="10"/>
      <c r="C79" s="10"/>
      <c r="D79" s="10"/>
      <c r="E79" s="10"/>
      <c r="F79" s="10"/>
      <c r="G79" s="3" t="s">
        <v>238</v>
      </c>
      <c r="H79" s="3" t="s">
        <v>25</v>
      </c>
      <c r="I79" s="3" t="s">
        <v>31</v>
      </c>
      <c r="J79" s="3" t="s">
        <v>27</v>
      </c>
      <c r="K79" s="11" t="s">
        <v>239</v>
      </c>
      <c r="L79" s="12" t="s">
        <v>240</v>
      </c>
      <c r="M79" s="15">
        <f t="shared" si="7"/>
        <v>1.3182870370370359E-2</v>
      </c>
      <c r="N79">
        <f t="shared" si="8"/>
        <v>3</v>
      </c>
    </row>
    <row r="80" spans="1:14">
      <c r="A80" s="10"/>
      <c r="B80" s="10"/>
      <c r="C80" s="10"/>
      <c r="D80" s="10"/>
      <c r="E80" s="10"/>
      <c r="F80" s="10"/>
      <c r="G80" s="3" t="s">
        <v>241</v>
      </c>
      <c r="H80" s="3" t="s">
        <v>25</v>
      </c>
      <c r="I80" s="3" t="s">
        <v>31</v>
      </c>
      <c r="J80" s="3" t="s">
        <v>27</v>
      </c>
      <c r="K80" s="11" t="s">
        <v>242</v>
      </c>
      <c r="L80" s="12" t="s">
        <v>243</v>
      </c>
      <c r="M80" s="15">
        <f t="shared" si="7"/>
        <v>1.4456018518518521E-2</v>
      </c>
      <c r="N80">
        <f t="shared" si="8"/>
        <v>7</v>
      </c>
    </row>
    <row r="81" spans="1:14">
      <c r="A81" s="10"/>
      <c r="B81" s="10"/>
      <c r="C81" s="10"/>
      <c r="D81" s="10"/>
      <c r="E81" s="10"/>
      <c r="F81" s="10"/>
      <c r="G81" s="3" t="s">
        <v>244</v>
      </c>
      <c r="H81" s="3" t="s">
        <v>25</v>
      </c>
      <c r="I81" s="3" t="s">
        <v>31</v>
      </c>
      <c r="J81" s="3" t="s">
        <v>27</v>
      </c>
      <c r="K81" s="11" t="s">
        <v>245</v>
      </c>
      <c r="L81" s="12" t="s">
        <v>246</v>
      </c>
      <c r="M81" s="15">
        <f t="shared" si="7"/>
        <v>1.8981481481481433E-2</v>
      </c>
      <c r="N81">
        <f t="shared" si="8"/>
        <v>7</v>
      </c>
    </row>
    <row r="82" spans="1:14">
      <c r="A82" s="10"/>
      <c r="B82" s="10"/>
      <c r="C82" s="10"/>
      <c r="D82" s="10"/>
      <c r="E82" s="10"/>
      <c r="F82" s="10"/>
      <c r="G82" s="3" t="s">
        <v>247</v>
      </c>
      <c r="H82" s="3" t="s">
        <v>25</v>
      </c>
      <c r="I82" s="3" t="s">
        <v>31</v>
      </c>
      <c r="J82" s="3" t="s">
        <v>27</v>
      </c>
      <c r="K82" s="11" t="s">
        <v>248</v>
      </c>
      <c r="L82" s="12" t="s">
        <v>249</v>
      </c>
      <c r="M82" s="15">
        <f t="shared" si="7"/>
        <v>1.5138888888888868E-2</v>
      </c>
      <c r="N82">
        <f t="shared" si="8"/>
        <v>10</v>
      </c>
    </row>
    <row r="83" spans="1:14">
      <c r="A83" s="10"/>
      <c r="B83" s="10"/>
      <c r="C83" s="10"/>
      <c r="D83" s="10"/>
      <c r="E83" s="10"/>
      <c r="F83" s="10"/>
      <c r="G83" s="3" t="s">
        <v>250</v>
      </c>
      <c r="H83" s="3" t="s">
        <v>25</v>
      </c>
      <c r="I83" s="3" t="s">
        <v>31</v>
      </c>
      <c r="J83" s="3" t="s">
        <v>27</v>
      </c>
      <c r="K83" s="11" t="s">
        <v>251</v>
      </c>
      <c r="L83" s="12" t="s">
        <v>252</v>
      </c>
      <c r="M83" s="15">
        <f t="shared" si="7"/>
        <v>2.1747685185185106E-2</v>
      </c>
      <c r="N83">
        <f t="shared" si="8"/>
        <v>12</v>
      </c>
    </row>
    <row r="84" spans="1:14">
      <c r="A84" s="10"/>
      <c r="B84" s="10"/>
      <c r="C84" s="10"/>
      <c r="D84" s="10"/>
      <c r="E84" s="10"/>
      <c r="F84" s="10"/>
      <c r="G84" s="3" t="s">
        <v>253</v>
      </c>
      <c r="H84" s="3" t="s">
        <v>25</v>
      </c>
      <c r="I84" s="3" t="s">
        <v>59</v>
      </c>
      <c r="J84" s="3" t="s">
        <v>27</v>
      </c>
      <c r="K84" s="11" t="s">
        <v>254</v>
      </c>
      <c r="L84" s="12" t="s">
        <v>255</v>
      </c>
      <c r="M84" s="15">
        <f t="shared" si="7"/>
        <v>1.3553240740740741E-2</v>
      </c>
      <c r="N84">
        <f t="shared" si="8"/>
        <v>3</v>
      </c>
    </row>
    <row r="85" spans="1:14">
      <c r="A85" s="10"/>
      <c r="B85" s="10"/>
      <c r="C85" s="10"/>
      <c r="D85" s="10"/>
      <c r="E85" s="10"/>
      <c r="F85" s="10"/>
      <c r="G85" s="3" t="s">
        <v>256</v>
      </c>
      <c r="H85" s="3" t="s">
        <v>25</v>
      </c>
      <c r="I85" s="3" t="s">
        <v>59</v>
      </c>
      <c r="J85" s="3" t="s">
        <v>27</v>
      </c>
      <c r="K85" s="11" t="s">
        <v>257</v>
      </c>
      <c r="L85" s="12" t="s">
        <v>258</v>
      </c>
      <c r="M85" s="15">
        <f t="shared" si="7"/>
        <v>1.1956018518518463E-2</v>
      </c>
      <c r="N85">
        <f t="shared" si="8"/>
        <v>22</v>
      </c>
    </row>
    <row r="86" spans="1:14">
      <c r="A86" s="10"/>
      <c r="B86" s="10"/>
      <c r="C86" s="10"/>
      <c r="D86" s="10"/>
      <c r="E86" s="10"/>
      <c r="F86" s="10"/>
      <c r="G86" s="3" t="s">
        <v>259</v>
      </c>
      <c r="H86" s="3" t="s">
        <v>25</v>
      </c>
      <c r="I86" s="3" t="s">
        <v>59</v>
      </c>
      <c r="J86" s="3" t="s">
        <v>27</v>
      </c>
      <c r="K86" s="11" t="s">
        <v>260</v>
      </c>
      <c r="L86" s="12" t="s">
        <v>261</v>
      </c>
      <c r="M86" s="15">
        <f t="shared" si="7"/>
        <v>1.7534722222222188E-2</v>
      </c>
      <c r="N86">
        <f t="shared" si="8"/>
        <v>12</v>
      </c>
    </row>
    <row r="87" spans="1:14">
      <c r="A87" s="10"/>
      <c r="B87" s="10"/>
      <c r="C87" s="10"/>
      <c r="D87" s="10"/>
      <c r="E87" s="10"/>
      <c r="F87" s="10"/>
      <c r="G87" s="3" t="s">
        <v>262</v>
      </c>
      <c r="H87" s="3" t="s">
        <v>25</v>
      </c>
      <c r="I87" s="3" t="s">
        <v>263</v>
      </c>
      <c r="J87" s="3" t="s">
        <v>27</v>
      </c>
      <c r="K87" s="11" t="s">
        <v>264</v>
      </c>
      <c r="L87" s="12" t="s">
        <v>265</v>
      </c>
      <c r="M87" s="15">
        <f t="shared" si="7"/>
        <v>1.5208333333333331E-2</v>
      </c>
      <c r="N87">
        <f t="shared" si="8"/>
        <v>1</v>
      </c>
    </row>
    <row r="88" spans="1:14">
      <c r="A88" s="10"/>
      <c r="B88" s="10"/>
      <c r="C88" s="10"/>
      <c r="D88" s="10"/>
      <c r="E88" s="3" t="s">
        <v>266</v>
      </c>
      <c r="F88" s="3" t="s">
        <v>23</v>
      </c>
      <c r="G88" s="3" t="s">
        <v>267</v>
      </c>
      <c r="H88" s="3" t="s">
        <v>52</v>
      </c>
      <c r="I88" s="3" t="s">
        <v>31</v>
      </c>
      <c r="J88" s="3" t="s">
        <v>27</v>
      </c>
      <c r="K88" s="11" t="s">
        <v>268</v>
      </c>
      <c r="L88" s="12" t="s">
        <v>269</v>
      </c>
      <c r="M88" s="15">
        <f t="shared" si="7"/>
        <v>2.5196759259259294E-2</v>
      </c>
      <c r="N88">
        <f t="shared" si="8"/>
        <v>7</v>
      </c>
    </row>
    <row r="89" spans="1:14">
      <c r="A89" s="10"/>
      <c r="B89" s="10"/>
      <c r="C89" s="3" t="s">
        <v>270</v>
      </c>
      <c r="D89" s="3" t="s">
        <v>271</v>
      </c>
      <c r="E89" s="3" t="s">
        <v>271</v>
      </c>
      <c r="F89" s="3" t="s">
        <v>23</v>
      </c>
      <c r="G89" s="3" t="s">
        <v>272</v>
      </c>
      <c r="H89" s="3" t="s">
        <v>52</v>
      </c>
      <c r="I89" s="3" t="s">
        <v>31</v>
      </c>
      <c r="J89" s="3" t="s">
        <v>27</v>
      </c>
      <c r="K89" s="11" t="s">
        <v>273</v>
      </c>
      <c r="L89" s="12" t="s">
        <v>274</v>
      </c>
      <c r="M89" s="15">
        <f t="shared" si="7"/>
        <v>2.6874999999999982E-2</v>
      </c>
      <c r="N89">
        <f t="shared" si="8"/>
        <v>6</v>
      </c>
    </row>
    <row r="90" spans="1:14">
      <c r="A90" s="10"/>
      <c r="B90" s="10"/>
      <c r="C90" s="3" t="s">
        <v>275</v>
      </c>
      <c r="D90" s="3" t="s">
        <v>276</v>
      </c>
      <c r="E90" s="3" t="s">
        <v>276</v>
      </c>
      <c r="F90" s="3" t="s">
        <v>23</v>
      </c>
      <c r="G90" s="9" t="s">
        <v>20</v>
      </c>
      <c r="H90" s="5"/>
      <c r="I90" s="5"/>
      <c r="J90" s="6"/>
      <c r="K90" s="7"/>
      <c r="L90" s="8"/>
    </row>
    <row r="91" spans="1:14">
      <c r="A91" s="10"/>
      <c r="B91" s="10"/>
      <c r="C91" s="10"/>
      <c r="D91" s="10"/>
      <c r="E91" s="10"/>
      <c r="F91" s="10"/>
      <c r="G91" s="3" t="s">
        <v>277</v>
      </c>
      <c r="H91" s="3" t="s">
        <v>25</v>
      </c>
      <c r="I91" s="3" t="s">
        <v>31</v>
      </c>
      <c r="J91" s="3" t="s">
        <v>27</v>
      </c>
      <c r="K91" s="11" t="s">
        <v>278</v>
      </c>
      <c r="L91" s="12" t="s">
        <v>279</v>
      </c>
      <c r="M91" s="15">
        <f t="shared" si="7"/>
        <v>2.5625000000000037E-2</v>
      </c>
      <c r="N91">
        <f t="shared" si="8"/>
        <v>5</v>
      </c>
    </row>
    <row r="92" spans="1:14">
      <c r="A92" s="10"/>
      <c r="B92" s="10"/>
      <c r="C92" s="10"/>
      <c r="D92" s="10"/>
      <c r="E92" s="10"/>
      <c r="F92" s="10"/>
      <c r="G92" s="3" t="s">
        <v>280</v>
      </c>
      <c r="H92" s="3" t="s">
        <v>25</v>
      </c>
      <c r="I92" s="3" t="s">
        <v>59</v>
      </c>
      <c r="J92" s="3" t="s">
        <v>27</v>
      </c>
      <c r="K92" s="11" t="s">
        <v>281</v>
      </c>
      <c r="L92" s="12" t="s">
        <v>282</v>
      </c>
      <c r="M92" s="15">
        <f t="shared" si="7"/>
        <v>2.4282407407407391E-2</v>
      </c>
      <c r="N92">
        <f t="shared" si="8"/>
        <v>5</v>
      </c>
    </row>
    <row r="93" spans="1:14">
      <c r="A93" s="10"/>
      <c r="B93" s="10"/>
      <c r="C93" s="3" t="s">
        <v>283</v>
      </c>
      <c r="D93" s="3" t="s">
        <v>284</v>
      </c>
      <c r="E93" s="3" t="s">
        <v>284</v>
      </c>
      <c r="F93" s="3" t="s">
        <v>23</v>
      </c>
      <c r="G93" s="3" t="s">
        <v>285</v>
      </c>
      <c r="H93" s="3" t="s">
        <v>25</v>
      </c>
      <c r="I93" s="3" t="s">
        <v>59</v>
      </c>
      <c r="J93" s="3" t="s">
        <v>27</v>
      </c>
      <c r="K93" s="11" t="s">
        <v>286</v>
      </c>
      <c r="L93" s="12" t="s">
        <v>287</v>
      </c>
      <c r="M93" s="15">
        <f t="shared" si="7"/>
        <v>3.0277777777777792E-2</v>
      </c>
      <c r="N93">
        <f t="shared" si="8"/>
        <v>7</v>
      </c>
    </row>
    <row r="94" spans="1:14">
      <c r="A94" s="10"/>
      <c r="B94" s="10"/>
      <c r="C94" s="3" t="s">
        <v>130</v>
      </c>
      <c r="D94" s="3" t="s">
        <v>131</v>
      </c>
      <c r="E94" s="3" t="s">
        <v>131</v>
      </c>
      <c r="F94" s="3" t="s">
        <v>23</v>
      </c>
      <c r="G94" s="9" t="s">
        <v>20</v>
      </c>
      <c r="H94" s="5"/>
      <c r="I94" s="5"/>
      <c r="J94" s="6"/>
      <c r="K94" s="7"/>
      <c r="L94" s="8"/>
    </row>
    <row r="95" spans="1:14">
      <c r="A95" s="10"/>
      <c r="B95" s="10"/>
      <c r="C95" s="10"/>
      <c r="D95" s="10"/>
      <c r="E95" s="10"/>
      <c r="F95" s="10"/>
      <c r="G95" s="3" t="s">
        <v>288</v>
      </c>
      <c r="H95" s="3" t="s">
        <v>25</v>
      </c>
      <c r="I95" s="3" t="s">
        <v>26</v>
      </c>
      <c r="J95" s="3" t="s">
        <v>27</v>
      </c>
      <c r="K95" s="11" t="s">
        <v>289</v>
      </c>
      <c r="L95" s="12" t="s">
        <v>290</v>
      </c>
      <c r="M95" s="15">
        <f t="shared" si="7"/>
        <v>1.3333333333333336E-2</v>
      </c>
      <c r="N95">
        <f t="shared" si="8"/>
        <v>5</v>
      </c>
    </row>
    <row r="96" spans="1:14">
      <c r="A96" s="10"/>
      <c r="B96" s="10"/>
      <c r="C96" s="10"/>
      <c r="D96" s="10"/>
      <c r="E96" s="10"/>
      <c r="F96" s="10"/>
      <c r="G96" s="3" t="s">
        <v>291</v>
      </c>
      <c r="H96" s="3" t="s">
        <v>25</v>
      </c>
      <c r="I96" s="3" t="s">
        <v>59</v>
      </c>
      <c r="J96" s="3" t="s">
        <v>27</v>
      </c>
      <c r="K96" s="11" t="s">
        <v>292</v>
      </c>
      <c r="L96" s="12" t="s">
        <v>293</v>
      </c>
      <c r="M96" s="15">
        <f t="shared" si="7"/>
        <v>1.9745370370370385E-2</v>
      </c>
      <c r="N96">
        <f t="shared" si="8"/>
        <v>9</v>
      </c>
    </row>
    <row r="97" spans="1:14">
      <c r="A97" s="10"/>
      <c r="B97" s="10"/>
      <c r="C97" s="3" t="s">
        <v>138</v>
      </c>
      <c r="D97" s="3" t="s">
        <v>139</v>
      </c>
      <c r="E97" s="3" t="s">
        <v>139</v>
      </c>
      <c r="F97" s="3" t="s">
        <v>23</v>
      </c>
      <c r="G97" s="9" t="s">
        <v>20</v>
      </c>
      <c r="H97" s="5"/>
      <c r="I97" s="5"/>
      <c r="J97" s="6"/>
      <c r="K97" s="7"/>
      <c r="L97" s="8"/>
    </row>
    <row r="98" spans="1:14">
      <c r="A98" s="10"/>
      <c r="B98" s="10"/>
      <c r="C98" s="10"/>
      <c r="D98" s="10"/>
      <c r="E98" s="10"/>
      <c r="F98" s="10"/>
      <c r="G98" s="3" t="s">
        <v>294</v>
      </c>
      <c r="H98" s="3" t="s">
        <v>52</v>
      </c>
      <c r="I98" s="3" t="s">
        <v>26</v>
      </c>
      <c r="J98" s="3" t="s">
        <v>27</v>
      </c>
      <c r="K98" s="11" t="s">
        <v>295</v>
      </c>
      <c r="L98" s="12" t="s">
        <v>296</v>
      </c>
      <c r="M98" s="15">
        <f t="shared" si="7"/>
        <v>2.3287037037037051E-2</v>
      </c>
      <c r="N98">
        <f t="shared" si="8"/>
        <v>9</v>
      </c>
    </row>
    <row r="99" spans="1:14">
      <c r="A99" s="10"/>
      <c r="B99" s="10"/>
      <c r="C99" s="10"/>
      <c r="D99" s="10"/>
      <c r="E99" s="10"/>
      <c r="F99" s="10"/>
      <c r="G99" s="3" t="s">
        <v>297</v>
      </c>
      <c r="H99" s="3" t="s">
        <v>25</v>
      </c>
      <c r="I99" s="3" t="s">
        <v>59</v>
      </c>
      <c r="J99" s="3" t="s">
        <v>27</v>
      </c>
      <c r="K99" s="11" t="s">
        <v>298</v>
      </c>
      <c r="L99" s="12" t="s">
        <v>299</v>
      </c>
      <c r="M99" s="15">
        <f t="shared" si="7"/>
        <v>2.842592592592591E-2</v>
      </c>
      <c r="N99">
        <f t="shared" si="8"/>
        <v>11</v>
      </c>
    </row>
    <row r="100" spans="1:14">
      <c r="A100" s="10"/>
      <c r="B100" s="10"/>
      <c r="C100" s="3" t="s">
        <v>300</v>
      </c>
      <c r="D100" s="3" t="s">
        <v>301</v>
      </c>
      <c r="E100" s="3" t="s">
        <v>301</v>
      </c>
      <c r="F100" s="3" t="s">
        <v>23</v>
      </c>
      <c r="G100" s="9" t="s">
        <v>20</v>
      </c>
      <c r="H100" s="5"/>
      <c r="I100" s="5"/>
      <c r="J100" s="6"/>
      <c r="K100" s="7"/>
      <c r="L100" s="8"/>
    </row>
    <row r="101" spans="1:14">
      <c r="A101" s="10"/>
      <c r="B101" s="10"/>
      <c r="C101" s="10"/>
      <c r="D101" s="10"/>
      <c r="E101" s="10"/>
      <c r="F101" s="10"/>
      <c r="G101" s="3" t="s">
        <v>302</v>
      </c>
      <c r="H101" s="3" t="s">
        <v>25</v>
      </c>
      <c r="I101" s="3" t="s">
        <v>31</v>
      </c>
      <c r="J101" s="3" t="s">
        <v>27</v>
      </c>
      <c r="K101" s="11" t="s">
        <v>303</v>
      </c>
      <c r="L101" s="12" t="s">
        <v>304</v>
      </c>
      <c r="M101" s="15">
        <f t="shared" si="7"/>
        <v>2.0428240740740788E-2</v>
      </c>
      <c r="N101">
        <f t="shared" si="8"/>
        <v>13</v>
      </c>
    </row>
    <row r="102" spans="1:14">
      <c r="A102" s="10"/>
      <c r="B102" s="10"/>
      <c r="C102" s="10"/>
      <c r="D102" s="10"/>
      <c r="E102" s="10"/>
      <c r="F102" s="10"/>
      <c r="G102" s="3" t="s">
        <v>305</v>
      </c>
      <c r="H102" s="3" t="s">
        <v>25</v>
      </c>
      <c r="I102" s="3" t="s">
        <v>31</v>
      </c>
      <c r="J102" s="3" t="s">
        <v>27</v>
      </c>
      <c r="K102" s="11" t="s">
        <v>306</v>
      </c>
      <c r="L102" s="12" t="s">
        <v>307</v>
      </c>
      <c r="M102" s="15">
        <f t="shared" si="7"/>
        <v>1.5810185185185288E-2</v>
      </c>
      <c r="N102">
        <f t="shared" si="8"/>
        <v>14</v>
      </c>
    </row>
    <row r="103" spans="1:14">
      <c r="A103" s="10"/>
      <c r="B103" s="10"/>
      <c r="C103" s="10"/>
      <c r="D103" s="10"/>
      <c r="E103" s="10"/>
      <c r="F103" s="10"/>
      <c r="G103" s="3" t="s">
        <v>308</v>
      </c>
      <c r="H103" s="3" t="s">
        <v>25</v>
      </c>
      <c r="I103" s="3" t="s">
        <v>59</v>
      </c>
      <c r="J103" s="3" t="s">
        <v>27</v>
      </c>
      <c r="K103" s="11" t="s">
        <v>309</v>
      </c>
      <c r="L103" s="12" t="s">
        <v>310</v>
      </c>
      <c r="M103" s="15">
        <f t="shared" si="7"/>
        <v>2.4282407407407447E-2</v>
      </c>
      <c r="N103">
        <f t="shared" si="8"/>
        <v>11</v>
      </c>
    </row>
    <row r="104" spans="1:14">
      <c r="A104" s="10"/>
      <c r="B104" s="10"/>
      <c r="C104" s="3" t="s">
        <v>177</v>
      </c>
      <c r="D104" s="3" t="s">
        <v>178</v>
      </c>
      <c r="E104" s="3" t="s">
        <v>178</v>
      </c>
      <c r="F104" s="3" t="s">
        <v>23</v>
      </c>
      <c r="G104" s="3" t="s">
        <v>311</v>
      </c>
      <c r="H104" s="3" t="s">
        <v>25</v>
      </c>
      <c r="I104" s="3" t="s">
        <v>26</v>
      </c>
      <c r="J104" s="3" t="s">
        <v>27</v>
      </c>
      <c r="K104" s="11" t="s">
        <v>312</v>
      </c>
      <c r="L104" s="12" t="s">
        <v>313</v>
      </c>
      <c r="M104" s="15">
        <f t="shared" si="7"/>
        <v>1.5243055555555607E-2</v>
      </c>
      <c r="N104">
        <f t="shared" si="8"/>
        <v>10</v>
      </c>
    </row>
    <row r="105" spans="1:14">
      <c r="A105" s="3" t="s">
        <v>314</v>
      </c>
      <c r="B105" s="3" t="s">
        <v>315</v>
      </c>
      <c r="C105" s="9" t="s">
        <v>20</v>
      </c>
      <c r="D105" s="5"/>
      <c r="E105" s="5"/>
      <c r="F105" s="5"/>
      <c r="G105" s="5"/>
      <c r="H105" s="5"/>
      <c r="I105" s="5"/>
      <c r="J105" s="6"/>
      <c r="K105" s="7"/>
      <c r="L105" s="8"/>
    </row>
    <row r="106" spans="1:14">
      <c r="A106" s="10"/>
      <c r="B106" s="10"/>
      <c r="C106" s="3" t="s">
        <v>316</v>
      </c>
      <c r="D106" s="3" t="s">
        <v>317</v>
      </c>
      <c r="E106" s="3" t="s">
        <v>318</v>
      </c>
      <c r="F106" s="3" t="s">
        <v>23</v>
      </c>
      <c r="G106" s="3" t="s">
        <v>319</v>
      </c>
      <c r="H106" s="3" t="s">
        <v>320</v>
      </c>
      <c r="I106" s="3" t="s">
        <v>59</v>
      </c>
      <c r="J106" s="3" t="s">
        <v>27</v>
      </c>
      <c r="K106" s="11" t="s">
        <v>321</v>
      </c>
      <c r="L106" s="12" t="s">
        <v>322</v>
      </c>
      <c r="M106" s="15">
        <f t="shared" si="7"/>
        <v>3.2164351851851847E-2</v>
      </c>
      <c r="N106">
        <f t="shared" si="8"/>
        <v>4</v>
      </c>
    </row>
    <row r="107" spans="1:14">
      <c r="A107" s="10"/>
      <c r="B107" s="10"/>
      <c r="C107" s="3" t="s">
        <v>323</v>
      </c>
      <c r="D107" s="3" t="s">
        <v>324</v>
      </c>
      <c r="E107" s="9" t="s">
        <v>20</v>
      </c>
      <c r="F107" s="5"/>
      <c r="G107" s="5"/>
      <c r="H107" s="5"/>
      <c r="I107" s="5"/>
      <c r="J107" s="6"/>
      <c r="K107" s="7"/>
      <c r="L107" s="8"/>
    </row>
    <row r="108" spans="1:14">
      <c r="A108" s="10"/>
      <c r="B108" s="10"/>
      <c r="C108" s="10"/>
      <c r="D108" s="10"/>
      <c r="E108" s="3" t="s">
        <v>324</v>
      </c>
      <c r="F108" s="3" t="s">
        <v>23</v>
      </c>
      <c r="G108" s="9" t="s">
        <v>20</v>
      </c>
      <c r="H108" s="5"/>
      <c r="I108" s="5"/>
      <c r="J108" s="6"/>
      <c r="K108" s="7"/>
      <c r="L108" s="8"/>
    </row>
    <row r="109" spans="1:14">
      <c r="A109" s="10"/>
      <c r="B109" s="10"/>
      <c r="C109" s="10"/>
      <c r="D109" s="10"/>
      <c r="E109" s="10"/>
      <c r="F109" s="10"/>
      <c r="G109" s="3" t="s">
        <v>325</v>
      </c>
      <c r="H109" s="3" t="s">
        <v>326</v>
      </c>
      <c r="I109" s="3" t="s">
        <v>26</v>
      </c>
      <c r="J109" s="3" t="s">
        <v>27</v>
      </c>
      <c r="K109" s="11" t="s">
        <v>327</v>
      </c>
      <c r="L109" s="12" t="s">
        <v>328</v>
      </c>
      <c r="M109" s="15">
        <f t="shared" si="7"/>
        <v>1.4155092592592594E-2</v>
      </c>
      <c r="N109">
        <f t="shared" si="8"/>
        <v>3</v>
      </c>
    </row>
    <row r="110" spans="1:14">
      <c r="A110" s="10"/>
      <c r="B110" s="10"/>
      <c r="C110" s="10"/>
      <c r="D110" s="10"/>
      <c r="E110" s="10"/>
      <c r="F110" s="10"/>
      <c r="G110" s="3" t="s">
        <v>329</v>
      </c>
      <c r="H110" s="3" t="s">
        <v>326</v>
      </c>
      <c r="I110" s="3" t="s">
        <v>26</v>
      </c>
      <c r="J110" s="3" t="s">
        <v>27</v>
      </c>
      <c r="K110" s="11" t="s">
        <v>330</v>
      </c>
      <c r="L110" s="12" t="s">
        <v>331</v>
      </c>
      <c r="M110" s="15">
        <f t="shared" si="7"/>
        <v>2.2372685185185204E-2</v>
      </c>
      <c r="N110">
        <f t="shared" si="8"/>
        <v>6</v>
      </c>
    </row>
    <row r="111" spans="1:14">
      <c r="A111" s="10"/>
      <c r="B111" s="10"/>
      <c r="C111" s="10"/>
      <c r="D111" s="10"/>
      <c r="E111" s="10"/>
      <c r="F111" s="10"/>
      <c r="G111" s="3" t="s">
        <v>332</v>
      </c>
      <c r="H111" s="3" t="s">
        <v>326</v>
      </c>
      <c r="I111" s="3" t="s">
        <v>26</v>
      </c>
      <c r="J111" s="3" t="s">
        <v>27</v>
      </c>
      <c r="K111" s="11" t="s">
        <v>333</v>
      </c>
      <c r="L111" s="12" t="s">
        <v>334</v>
      </c>
      <c r="M111" s="15">
        <f t="shared" si="7"/>
        <v>1.6701388888888891E-2</v>
      </c>
      <c r="N111">
        <f t="shared" si="8"/>
        <v>7</v>
      </c>
    </row>
    <row r="112" spans="1:14">
      <c r="A112" s="10"/>
      <c r="B112" s="10"/>
      <c r="C112" s="10"/>
      <c r="D112" s="10"/>
      <c r="E112" s="10"/>
      <c r="F112" s="10"/>
      <c r="G112" s="3" t="s">
        <v>335</v>
      </c>
      <c r="H112" s="3" t="s">
        <v>326</v>
      </c>
      <c r="I112" s="3" t="s">
        <v>26</v>
      </c>
      <c r="J112" s="3" t="s">
        <v>27</v>
      </c>
      <c r="K112" s="11" t="s">
        <v>336</v>
      </c>
      <c r="L112" s="12" t="s">
        <v>337</v>
      </c>
      <c r="M112" s="15">
        <f t="shared" si="7"/>
        <v>1.6493055555555525E-2</v>
      </c>
      <c r="N112">
        <f t="shared" si="8"/>
        <v>9</v>
      </c>
    </row>
    <row r="113" spans="1:14">
      <c r="A113" s="10"/>
      <c r="B113" s="10"/>
      <c r="C113" s="10"/>
      <c r="D113" s="10"/>
      <c r="E113" s="10"/>
      <c r="F113" s="10"/>
      <c r="G113" s="3" t="s">
        <v>338</v>
      </c>
      <c r="H113" s="3" t="s">
        <v>326</v>
      </c>
      <c r="I113" s="3" t="s">
        <v>26</v>
      </c>
      <c r="J113" s="3" t="s">
        <v>27</v>
      </c>
      <c r="K113" s="11" t="s">
        <v>339</v>
      </c>
      <c r="L113" s="12" t="s">
        <v>340</v>
      </c>
      <c r="M113" s="15">
        <f t="shared" si="7"/>
        <v>1.4733796296296287E-2</v>
      </c>
      <c r="N113">
        <f t="shared" si="8"/>
        <v>11</v>
      </c>
    </row>
    <row r="114" spans="1:14">
      <c r="A114" s="10"/>
      <c r="B114" s="10"/>
      <c r="C114" s="10"/>
      <c r="D114" s="10"/>
      <c r="E114" s="10"/>
      <c r="F114" s="10"/>
      <c r="G114" s="3" t="s">
        <v>341</v>
      </c>
      <c r="H114" s="3" t="s">
        <v>326</v>
      </c>
      <c r="I114" s="3" t="s">
        <v>26</v>
      </c>
      <c r="J114" s="3" t="s">
        <v>27</v>
      </c>
      <c r="K114" s="11" t="s">
        <v>342</v>
      </c>
      <c r="L114" s="12" t="s">
        <v>343</v>
      </c>
      <c r="M114" s="15">
        <f t="shared" si="7"/>
        <v>2.5821759259259225E-2</v>
      </c>
      <c r="N114">
        <f t="shared" si="8"/>
        <v>14</v>
      </c>
    </row>
    <row r="115" spans="1:14">
      <c r="A115" s="10"/>
      <c r="B115" s="10"/>
      <c r="C115" s="10"/>
      <c r="D115" s="10"/>
      <c r="E115" s="10"/>
      <c r="F115" s="10"/>
      <c r="G115" s="3" t="s">
        <v>344</v>
      </c>
      <c r="H115" s="3" t="s">
        <v>326</v>
      </c>
      <c r="I115" s="3" t="s">
        <v>31</v>
      </c>
      <c r="J115" s="3" t="s">
        <v>27</v>
      </c>
      <c r="K115" s="11" t="s">
        <v>345</v>
      </c>
      <c r="L115" s="12" t="s">
        <v>346</v>
      </c>
      <c r="M115" s="15">
        <f t="shared" si="7"/>
        <v>2.6053240740740752E-2</v>
      </c>
      <c r="N115">
        <f t="shared" si="8"/>
        <v>4</v>
      </c>
    </row>
    <row r="116" spans="1:14">
      <c r="A116" s="10"/>
      <c r="B116" s="10"/>
      <c r="C116" s="10"/>
      <c r="D116" s="10"/>
      <c r="E116" s="10"/>
      <c r="F116" s="10"/>
      <c r="G116" s="3" t="s">
        <v>347</v>
      </c>
      <c r="H116" s="3" t="s">
        <v>326</v>
      </c>
      <c r="I116" s="3" t="s">
        <v>31</v>
      </c>
      <c r="J116" s="3" t="s">
        <v>27</v>
      </c>
      <c r="K116" s="11" t="s">
        <v>348</v>
      </c>
      <c r="L116" s="12" t="s">
        <v>349</v>
      </c>
      <c r="M116" s="15">
        <f t="shared" si="7"/>
        <v>1.5231481481481512E-2</v>
      </c>
      <c r="N116">
        <f t="shared" si="8"/>
        <v>7</v>
      </c>
    </row>
    <row r="117" spans="1:14">
      <c r="A117" s="10"/>
      <c r="B117" s="10"/>
      <c r="C117" s="10"/>
      <c r="D117" s="10"/>
      <c r="E117" s="10"/>
      <c r="F117" s="10"/>
      <c r="G117" s="3" t="s">
        <v>350</v>
      </c>
      <c r="H117" s="3" t="s">
        <v>326</v>
      </c>
      <c r="I117" s="3" t="s">
        <v>31</v>
      </c>
      <c r="J117" s="3" t="s">
        <v>27</v>
      </c>
      <c r="K117" s="11" t="s">
        <v>351</v>
      </c>
      <c r="L117" s="12" t="s">
        <v>352</v>
      </c>
      <c r="M117" s="15">
        <f t="shared" si="7"/>
        <v>2.9270833333333302E-2</v>
      </c>
      <c r="N117">
        <f t="shared" si="8"/>
        <v>7</v>
      </c>
    </row>
    <row r="118" spans="1:14">
      <c r="A118" s="10"/>
      <c r="B118" s="10"/>
      <c r="C118" s="10"/>
      <c r="D118" s="10"/>
      <c r="E118" s="10"/>
      <c r="F118" s="10"/>
      <c r="G118" s="3" t="s">
        <v>353</v>
      </c>
      <c r="H118" s="3" t="s">
        <v>326</v>
      </c>
      <c r="I118" s="3" t="s">
        <v>31</v>
      </c>
      <c r="J118" s="3" t="s">
        <v>27</v>
      </c>
      <c r="K118" s="11" t="s">
        <v>354</v>
      </c>
      <c r="L118" s="12" t="s">
        <v>355</v>
      </c>
      <c r="M118" s="15">
        <f t="shared" si="7"/>
        <v>1.5613425925925961E-2</v>
      </c>
      <c r="N118">
        <f t="shared" si="8"/>
        <v>10</v>
      </c>
    </row>
    <row r="119" spans="1:14">
      <c r="A119" s="10"/>
      <c r="B119" s="10"/>
      <c r="C119" s="10"/>
      <c r="D119" s="10"/>
      <c r="E119" s="10"/>
      <c r="F119" s="10"/>
      <c r="G119" s="3" t="s">
        <v>356</v>
      </c>
      <c r="H119" s="3" t="s">
        <v>326</v>
      </c>
      <c r="I119" s="3" t="s">
        <v>59</v>
      </c>
      <c r="J119" s="3" t="s">
        <v>27</v>
      </c>
      <c r="K119" s="11" t="s">
        <v>357</v>
      </c>
      <c r="L119" s="12" t="s">
        <v>358</v>
      </c>
      <c r="M119" s="15">
        <f t="shared" si="7"/>
        <v>1.4062500000000006E-2</v>
      </c>
      <c r="N119">
        <f t="shared" si="8"/>
        <v>3</v>
      </c>
    </row>
    <row r="120" spans="1:14">
      <c r="A120" s="10"/>
      <c r="B120" s="10"/>
      <c r="C120" s="10"/>
      <c r="D120" s="10"/>
      <c r="E120" s="10"/>
      <c r="F120" s="10"/>
      <c r="G120" s="3" t="s">
        <v>359</v>
      </c>
      <c r="H120" s="3" t="s">
        <v>326</v>
      </c>
      <c r="I120" s="3" t="s">
        <v>59</v>
      </c>
      <c r="J120" s="3" t="s">
        <v>27</v>
      </c>
      <c r="K120" s="11" t="s">
        <v>360</v>
      </c>
      <c r="L120" s="12" t="s">
        <v>361</v>
      </c>
      <c r="M120" s="15">
        <f t="shared" si="7"/>
        <v>2.0312500000000011E-2</v>
      </c>
      <c r="N120">
        <f t="shared" si="8"/>
        <v>5</v>
      </c>
    </row>
    <row r="121" spans="1:14">
      <c r="A121" s="10"/>
      <c r="B121" s="10"/>
      <c r="C121" s="10"/>
      <c r="D121" s="10"/>
      <c r="E121" s="10"/>
      <c r="F121" s="10"/>
      <c r="G121" s="3" t="s">
        <v>362</v>
      </c>
      <c r="H121" s="3" t="s">
        <v>326</v>
      </c>
      <c r="I121" s="3" t="s">
        <v>59</v>
      </c>
      <c r="J121" s="3" t="s">
        <v>27</v>
      </c>
      <c r="K121" s="11" t="s">
        <v>363</v>
      </c>
      <c r="L121" s="12" t="s">
        <v>364</v>
      </c>
      <c r="M121" s="15">
        <f t="shared" si="7"/>
        <v>1.2708333333333377E-2</v>
      </c>
      <c r="N121">
        <f t="shared" si="8"/>
        <v>7</v>
      </c>
    </row>
    <row r="122" spans="1:14">
      <c r="A122" s="10"/>
      <c r="B122" s="10"/>
      <c r="C122" s="10"/>
      <c r="D122" s="10"/>
      <c r="E122" s="10"/>
      <c r="F122" s="10"/>
      <c r="G122" s="3" t="s">
        <v>365</v>
      </c>
      <c r="H122" s="3" t="s">
        <v>326</v>
      </c>
      <c r="I122" s="3" t="s">
        <v>59</v>
      </c>
      <c r="J122" s="3" t="s">
        <v>27</v>
      </c>
      <c r="K122" s="11" t="s">
        <v>366</v>
      </c>
      <c r="L122" s="12" t="s">
        <v>367</v>
      </c>
      <c r="M122" s="15">
        <f t="shared" si="7"/>
        <v>2.2986111111111152E-2</v>
      </c>
      <c r="N122">
        <f t="shared" si="8"/>
        <v>8</v>
      </c>
    </row>
    <row r="123" spans="1:14">
      <c r="A123" s="10"/>
      <c r="B123" s="10"/>
      <c r="C123" s="10"/>
      <c r="D123" s="10"/>
      <c r="E123" s="10"/>
      <c r="F123" s="10"/>
      <c r="G123" s="3" t="s">
        <v>368</v>
      </c>
      <c r="H123" s="3" t="s">
        <v>326</v>
      </c>
      <c r="I123" s="3" t="s">
        <v>59</v>
      </c>
      <c r="J123" s="3" t="s">
        <v>27</v>
      </c>
      <c r="K123" s="11" t="s">
        <v>369</v>
      </c>
      <c r="L123" s="12" t="s">
        <v>370</v>
      </c>
      <c r="M123" s="15">
        <f t="shared" si="7"/>
        <v>2.1608796296296306E-2</v>
      </c>
      <c r="N123">
        <f t="shared" si="8"/>
        <v>9</v>
      </c>
    </row>
    <row r="124" spans="1:14">
      <c r="A124" s="10"/>
      <c r="B124" s="10"/>
      <c r="C124" s="10"/>
      <c r="D124" s="10"/>
      <c r="E124" s="3" t="s">
        <v>371</v>
      </c>
      <c r="F124" s="3" t="s">
        <v>23</v>
      </c>
      <c r="G124" s="9" t="s">
        <v>20</v>
      </c>
      <c r="H124" s="5"/>
      <c r="I124" s="5"/>
      <c r="J124" s="6"/>
      <c r="K124" s="7"/>
      <c r="L124" s="8"/>
    </row>
    <row r="125" spans="1:14">
      <c r="A125" s="10"/>
      <c r="B125" s="10"/>
      <c r="C125" s="10"/>
      <c r="D125" s="10"/>
      <c r="E125" s="10"/>
      <c r="F125" s="10"/>
      <c r="G125" s="3" t="s">
        <v>372</v>
      </c>
      <c r="H125" s="3" t="s">
        <v>320</v>
      </c>
      <c r="I125" s="3" t="s">
        <v>26</v>
      </c>
      <c r="J125" s="3" t="s">
        <v>27</v>
      </c>
      <c r="K125" s="11" t="s">
        <v>373</v>
      </c>
      <c r="L125" s="12" t="s">
        <v>374</v>
      </c>
      <c r="M125" s="15">
        <f t="shared" si="7"/>
        <v>2.5949074074074097E-2</v>
      </c>
      <c r="N125">
        <f t="shared" si="8"/>
        <v>11</v>
      </c>
    </row>
    <row r="126" spans="1:14">
      <c r="A126" s="10"/>
      <c r="B126" s="10"/>
      <c r="C126" s="10"/>
      <c r="D126" s="10"/>
      <c r="E126" s="10"/>
      <c r="F126" s="10"/>
      <c r="G126" s="3" t="s">
        <v>375</v>
      </c>
      <c r="H126" s="3" t="s">
        <v>320</v>
      </c>
      <c r="I126" s="3" t="s">
        <v>59</v>
      </c>
      <c r="J126" s="3" t="s">
        <v>27</v>
      </c>
      <c r="K126" s="11" t="s">
        <v>376</v>
      </c>
      <c r="L126" s="12" t="s">
        <v>377</v>
      </c>
      <c r="M126" s="15">
        <f t="shared" si="7"/>
        <v>1.5428240740740728E-2</v>
      </c>
      <c r="N126">
        <f t="shared" si="8"/>
        <v>9</v>
      </c>
    </row>
    <row r="127" spans="1:14">
      <c r="A127" s="10"/>
      <c r="B127" s="10"/>
      <c r="C127" s="3" t="s">
        <v>378</v>
      </c>
      <c r="D127" s="3" t="s">
        <v>379</v>
      </c>
      <c r="E127" s="3" t="s">
        <v>379</v>
      </c>
      <c r="F127" s="3" t="s">
        <v>23</v>
      </c>
      <c r="G127" s="9" t="s">
        <v>20</v>
      </c>
      <c r="H127" s="5"/>
      <c r="I127" s="5"/>
      <c r="J127" s="6"/>
      <c r="K127" s="7"/>
      <c r="L127" s="8"/>
    </row>
    <row r="128" spans="1:14">
      <c r="A128" s="10"/>
      <c r="B128" s="10"/>
      <c r="C128" s="10"/>
      <c r="D128" s="10"/>
      <c r="E128" s="10"/>
      <c r="F128" s="10"/>
      <c r="G128" s="3" t="s">
        <v>380</v>
      </c>
      <c r="H128" s="3" t="s">
        <v>326</v>
      </c>
      <c r="I128" s="3" t="s">
        <v>26</v>
      </c>
      <c r="J128" s="3" t="s">
        <v>27</v>
      </c>
      <c r="K128" s="11" t="s">
        <v>381</v>
      </c>
      <c r="L128" s="12" t="s">
        <v>382</v>
      </c>
      <c r="M128" s="15">
        <f t="shared" si="7"/>
        <v>1.7997685185185186E-2</v>
      </c>
      <c r="N128">
        <f t="shared" si="8"/>
        <v>5</v>
      </c>
    </row>
    <row r="129" spans="1:14">
      <c r="A129" s="10"/>
      <c r="B129" s="10"/>
      <c r="C129" s="10"/>
      <c r="D129" s="10"/>
      <c r="E129" s="10"/>
      <c r="F129" s="10"/>
      <c r="G129" s="3" t="s">
        <v>383</v>
      </c>
      <c r="H129" s="3" t="s">
        <v>326</v>
      </c>
      <c r="I129" s="3" t="s">
        <v>26</v>
      </c>
      <c r="J129" s="3" t="s">
        <v>27</v>
      </c>
      <c r="K129" s="11" t="s">
        <v>384</v>
      </c>
      <c r="L129" s="12" t="s">
        <v>385</v>
      </c>
      <c r="M129" s="15">
        <f t="shared" si="7"/>
        <v>1.7303240740740744E-2</v>
      </c>
      <c r="N129">
        <f t="shared" si="8"/>
        <v>9</v>
      </c>
    </row>
    <row r="130" spans="1:14">
      <c r="A130" s="10"/>
      <c r="B130" s="10"/>
      <c r="C130" s="10"/>
      <c r="D130" s="10"/>
      <c r="E130" s="10"/>
      <c r="F130" s="10"/>
      <c r="G130" s="3" t="s">
        <v>386</v>
      </c>
      <c r="H130" s="3" t="s">
        <v>326</v>
      </c>
      <c r="I130" s="3" t="s">
        <v>26</v>
      </c>
      <c r="J130" s="3" t="s">
        <v>27</v>
      </c>
      <c r="K130" s="11" t="s">
        <v>387</v>
      </c>
      <c r="L130" s="12" t="s">
        <v>388</v>
      </c>
      <c r="M130" s="15">
        <f t="shared" si="7"/>
        <v>1.6458333333333297E-2</v>
      </c>
      <c r="N130">
        <f t="shared" si="8"/>
        <v>11</v>
      </c>
    </row>
    <row r="131" spans="1:14">
      <c r="A131" s="10"/>
      <c r="B131" s="10"/>
      <c r="C131" s="10"/>
      <c r="D131" s="10"/>
      <c r="E131" s="10"/>
      <c r="F131" s="10"/>
      <c r="G131" s="3" t="s">
        <v>389</v>
      </c>
      <c r="H131" s="3" t="s">
        <v>326</v>
      </c>
      <c r="I131" s="3" t="s">
        <v>26</v>
      </c>
      <c r="J131" s="3" t="s">
        <v>27</v>
      </c>
      <c r="K131" s="11" t="s">
        <v>390</v>
      </c>
      <c r="L131" s="12" t="s">
        <v>391</v>
      </c>
      <c r="M131" s="15">
        <f t="shared" ref="M131:M194" si="9">L131-K131</f>
        <v>1.4236111111111116E-2</v>
      </c>
      <c r="N131">
        <f t="shared" ref="N131:N194" si="10">HOUR(K131)</f>
        <v>14</v>
      </c>
    </row>
    <row r="132" spans="1:14">
      <c r="A132" s="10"/>
      <c r="B132" s="10"/>
      <c r="C132" s="10"/>
      <c r="D132" s="10"/>
      <c r="E132" s="10"/>
      <c r="F132" s="10"/>
      <c r="G132" s="3" t="s">
        <v>392</v>
      </c>
      <c r="H132" s="3" t="s">
        <v>326</v>
      </c>
      <c r="I132" s="3" t="s">
        <v>31</v>
      </c>
      <c r="J132" s="3" t="s">
        <v>27</v>
      </c>
      <c r="K132" s="11" t="s">
        <v>393</v>
      </c>
      <c r="L132" s="12" t="s">
        <v>394</v>
      </c>
      <c r="M132" s="15">
        <f t="shared" si="9"/>
        <v>1.4502314814814815E-2</v>
      </c>
      <c r="N132">
        <f t="shared" si="10"/>
        <v>4</v>
      </c>
    </row>
    <row r="133" spans="1:14">
      <c r="A133" s="10"/>
      <c r="B133" s="10"/>
      <c r="C133" s="10"/>
      <c r="D133" s="10"/>
      <c r="E133" s="10"/>
      <c r="F133" s="10"/>
      <c r="G133" s="3" t="s">
        <v>395</v>
      </c>
      <c r="H133" s="3" t="s">
        <v>326</v>
      </c>
      <c r="I133" s="3" t="s">
        <v>31</v>
      </c>
      <c r="J133" s="3" t="s">
        <v>27</v>
      </c>
      <c r="K133" s="11" t="s">
        <v>396</v>
      </c>
      <c r="L133" s="12" t="s">
        <v>397</v>
      </c>
      <c r="M133" s="15">
        <f t="shared" si="9"/>
        <v>1.8599537037037095E-2</v>
      </c>
      <c r="N133">
        <f t="shared" si="10"/>
        <v>9</v>
      </c>
    </row>
    <row r="134" spans="1:14">
      <c r="A134" s="10"/>
      <c r="B134" s="10"/>
      <c r="C134" s="10"/>
      <c r="D134" s="10"/>
      <c r="E134" s="10"/>
      <c r="F134" s="10"/>
      <c r="G134" s="3" t="s">
        <v>398</v>
      </c>
      <c r="H134" s="3" t="s">
        <v>326</v>
      </c>
      <c r="I134" s="3" t="s">
        <v>31</v>
      </c>
      <c r="J134" s="3" t="s">
        <v>27</v>
      </c>
      <c r="K134" s="11" t="s">
        <v>399</v>
      </c>
      <c r="L134" s="12" t="s">
        <v>400</v>
      </c>
      <c r="M134" s="15">
        <f t="shared" si="9"/>
        <v>1.8194444444444402E-2</v>
      </c>
      <c r="N134">
        <f t="shared" si="10"/>
        <v>11</v>
      </c>
    </row>
    <row r="135" spans="1:14">
      <c r="A135" s="10"/>
      <c r="B135" s="10"/>
      <c r="C135" s="10"/>
      <c r="D135" s="10"/>
      <c r="E135" s="10"/>
      <c r="F135" s="10"/>
      <c r="G135" s="3" t="s">
        <v>401</v>
      </c>
      <c r="H135" s="3" t="s">
        <v>326</v>
      </c>
      <c r="I135" s="3" t="s">
        <v>31</v>
      </c>
      <c r="J135" s="3" t="s">
        <v>27</v>
      </c>
      <c r="K135" s="11" t="s">
        <v>402</v>
      </c>
      <c r="L135" s="12" t="s">
        <v>403</v>
      </c>
      <c r="M135" s="15">
        <f t="shared" si="9"/>
        <v>1.5972222222222165E-2</v>
      </c>
      <c r="N135">
        <f t="shared" si="10"/>
        <v>14</v>
      </c>
    </row>
    <row r="136" spans="1:14">
      <c r="A136" s="10"/>
      <c r="B136" s="10"/>
      <c r="C136" s="10"/>
      <c r="D136" s="10"/>
      <c r="E136" s="10"/>
      <c r="F136" s="10"/>
      <c r="G136" s="3" t="s">
        <v>404</v>
      </c>
      <c r="H136" s="3" t="s">
        <v>326</v>
      </c>
      <c r="I136" s="3" t="s">
        <v>59</v>
      </c>
      <c r="J136" s="3" t="s">
        <v>27</v>
      </c>
      <c r="K136" s="11" t="s">
        <v>405</v>
      </c>
      <c r="L136" s="12" t="s">
        <v>406</v>
      </c>
      <c r="M136" s="15">
        <f t="shared" si="9"/>
        <v>1.4768518518518514E-2</v>
      </c>
      <c r="N136">
        <f t="shared" si="10"/>
        <v>4</v>
      </c>
    </row>
    <row r="137" spans="1:14">
      <c r="A137" s="10"/>
      <c r="B137" s="10"/>
      <c r="C137" s="10"/>
      <c r="D137" s="10"/>
      <c r="E137" s="10"/>
      <c r="F137" s="10"/>
      <c r="G137" s="3" t="s">
        <v>407</v>
      </c>
      <c r="H137" s="3" t="s">
        <v>326</v>
      </c>
      <c r="I137" s="3" t="s">
        <v>59</v>
      </c>
      <c r="J137" s="3" t="s">
        <v>27</v>
      </c>
      <c r="K137" s="11" t="s">
        <v>408</v>
      </c>
      <c r="L137" s="12" t="s">
        <v>409</v>
      </c>
      <c r="M137" s="15">
        <f t="shared" si="9"/>
        <v>1.8298611111111085E-2</v>
      </c>
      <c r="N137">
        <f t="shared" si="10"/>
        <v>10</v>
      </c>
    </row>
    <row r="138" spans="1:14">
      <c r="A138" s="10"/>
      <c r="B138" s="10"/>
      <c r="C138" s="10"/>
      <c r="D138" s="10"/>
      <c r="E138" s="10"/>
      <c r="F138" s="10"/>
      <c r="G138" s="3" t="s">
        <v>410</v>
      </c>
      <c r="H138" s="3" t="s">
        <v>326</v>
      </c>
      <c r="I138" s="3" t="s">
        <v>59</v>
      </c>
      <c r="J138" s="3" t="s">
        <v>27</v>
      </c>
      <c r="K138" s="11" t="s">
        <v>411</v>
      </c>
      <c r="L138" s="12" t="s">
        <v>412</v>
      </c>
      <c r="M138" s="15">
        <f t="shared" si="9"/>
        <v>1.3101851851851753E-2</v>
      </c>
      <c r="N138">
        <f t="shared" si="10"/>
        <v>12</v>
      </c>
    </row>
    <row r="139" spans="1:14">
      <c r="A139" s="10"/>
      <c r="B139" s="10"/>
      <c r="C139" s="10"/>
      <c r="D139" s="10"/>
      <c r="E139" s="10"/>
      <c r="F139" s="10"/>
      <c r="G139" s="3" t="s">
        <v>413</v>
      </c>
      <c r="H139" s="3" t="s">
        <v>326</v>
      </c>
      <c r="I139" s="3" t="s">
        <v>59</v>
      </c>
      <c r="J139" s="3" t="s">
        <v>27</v>
      </c>
      <c r="K139" s="11" t="s">
        <v>414</v>
      </c>
      <c r="L139" s="12" t="s">
        <v>415</v>
      </c>
      <c r="M139" s="15">
        <f t="shared" si="9"/>
        <v>1.3784722222222268E-2</v>
      </c>
      <c r="N139">
        <f t="shared" si="10"/>
        <v>14</v>
      </c>
    </row>
    <row r="140" spans="1:14">
      <c r="A140" s="10"/>
      <c r="B140" s="10"/>
      <c r="C140" s="3" t="s">
        <v>416</v>
      </c>
      <c r="D140" s="3" t="s">
        <v>417</v>
      </c>
      <c r="E140" s="3" t="s">
        <v>417</v>
      </c>
      <c r="F140" s="3" t="s">
        <v>23</v>
      </c>
      <c r="G140" s="9" t="s">
        <v>20</v>
      </c>
      <c r="H140" s="5"/>
      <c r="I140" s="5"/>
      <c r="J140" s="6"/>
      <c r="K140" s="7"/>
      <c r="L140" s="8"/>
    </row>
    <row r="141" spans="1:14">
      <c r="A141" s="10"/>
      <c r="B141" s="10"/>
      <c r="C141" s="10"/>
      <c r="D141" s="10"/>
      <c r="E141" s="10"/>
      <c r="F141" s="10"/>
      <c r="G141" s="3" t="s">
        <v>418</v>
      </c>
      <c r="H141" s="3" t="s">
        <v>326</v>
      </c>
      <c r="I141" s="3" t="s">
        <v>26</v>
      </c>
      <c r="J141" s="3" t="s">
        <v>27</v>
      </c>
      <c r="K141" s="11" t="s">
        <v>419</v>
      </c>
      <c r="L141" s="12" t="s">
        <v>420</v>
      </c>
      <c r="M141" s="15">
        <f t="shared" si="9"/>
        <v>1.4768518518518542E-2</v>
      </c>
      <c r="N141">
        <f t="shared" si="10"/>
        <v>3</v>
      </c>
    </row>
    <row r="142" spans="1:14">
      <c r="A142" s="10"/>
      <c r="B142" s="10"/>
      <c r="C142" s="10"/>
      <c r="D142" s="10"/>
      <c r="E142" s="10"/>
      <c r="F142" s="10"/>
      <c r="G142" s="3" t="s">
        <v>421</v>
      </c>
      <c r="H142" s="3" t="s">
        <v>326</v>
      </c>
      <c r="I142" s="3" t="s">
        <v>59</v>
      </c>
      <c r="J142" s="3" t="s">
        <v>27</v>
      </c>
      <c r="K142" s="11" t="s">
        <v>422</v>
      </c>
      <c r="L142" s="12" t="s">
        <v>423</v>
      </c>
      <c r="M142" s="15">
        <f t="shared" si="9"/>
        <v>1.4189814814814815E-2</v>
      </c>
      <c r="N142">
        <f t="shared" si="10"/>
        <v>1</v>
      </c>
    </row>
    <row r="143" spans="1:14">
      <c r="A143" s="10"/>
      <c r="B143" s="10"/>
      <c r="C143" s="3" t="s">
        <v>78</v>
      </c>
      <c r="D143" s="3" t="s">
        <v>79</v>
      </c>
      <c r="E143" s="3" t="s">
        <v>79</v>
      </c>
      <c r="F143" s="3" t="s">
        <v>23</v>
      </c>
      <c r="G143" s="3" t="s">
        <v>424</v>
      </c>
      <c r="H143" s="3" t="s">
        <v>326</v>
      </c>
      <c r="I143" s="3" t="s">
        <v>31</v>
      </c>
      <c r="J143" s="3" t="s">
        <v>27</v>
      </c>
      <c r="K143" s="11" t="s">
        <v>425</v>
      </c>
      <c r="L143" s="12" t="s">
        <v>426</v>
      </c>
      <c r="M143" s="15">
        <f t="shared" si="9"/>
        <v>2.314814814814814E-2</v>
      </c>
      <c r="N143">
        <f t="shared" si="10"/>
        <v>8</v>
      </c>
    </row>
    <row r="144" spans="1:14">
      <c r="A144" s="10"/>
      <c r="B144" s="10"/>
      <c r="C144" s="3" t="s">
        <v>427</v>
      </c>
      <c r="D144" s="3" t="s">
        <v>428</v>
      </c>
      <c r="E144" s="3" t="s">
        <v>428</v>
      </c>
      <c r="F144" s="3" t="s">
        <v>23</v>
      </c>
      <c r="G144" s="9" t="s">
        <v>20</v>
      </c>
      <c r="H144" s="5"/>
      <c r="I144" s="5"/>
      <c r="J144" s="6"/>
      <c r="K144" s="7"/>
      <c r="L144" s="8"/>
    </row>
    <row r="145" spans="1:14">
      <c r="A145" s="10"/>
      <c r="B145" s="10"/>
      <c r="C145" s="10"/>
      <c r="D145" s="10"/>
      <c r="E145" s="10"/>
      <c r="F145" s="10"/>
      <c r="G145" s="3" t="s">
        <v>429</v>
      </c>
      <c r="H145" s="3" t="s">
        <v>320</v>
      </c>
      <c r="I145" s="3" t="s">
        <v>31</v>
      </c>
      <c r="J145" s="3" t="s">
        <v>27</v>
      </c>
      <c r="K145" s="11" t="s">
        <v>430</v>
      </c>
      <c r="L145" s="12" t="s">
        <v>431</v>
      </c>
      <c r="M145" s="15">
        <f t="shared" si="9"/>
        <v>2.3171296296296329E-2</v>
      </c>
      <c r="N145">
        <f t="shared" si="10"/>
        <v>8</v>
      </c>
    </row>
    <row r="146" spans="1:14">
      <c r="A146" s="10"/>
      <c r="B146" s="10"/>
      <c r="C146" s="10"/>
      <c r="D146" s="10"/>
      <c r="E146" s="10"/>
      <c r="F146" s="10"/>
      <c r="G146" s="3" t="s">
        <v>432</v>
      </c>
      <c r="H146" s="3" t="s">
        <v>320</v>
      </c>
      <c r="I146" s="3" t="s">
        <v>59</v>
      </c>
      <c r="J146" s="3" t="s">
        <v>27</v>
      </c>
      <c r="K146" s="11" t="s">
        <v>433</v>
      </c>
      <c r="L146" s="12" t="s">
        <v>434</v>
      </c>
      <c r="M146" s="15">
        <f t="shared" si="9"/>
        <v>3.4918981481481426E-2</v>
      </c>
      <c r="N146">
        <f t="shared" si="10"/>
        <v>8</v>
      </c>
    </row>
    <row r="147" spans="1:14">
      <c r="A147" s="10"/>
      <c r="B147" s="10"/>
      <c r="C147" s="3" t="s">
        <v>221</v>
      </c>
      <c r="D147" s="3" t="s">
        <v>222</v>
      </c>
      <c r="E147" s="9" t="s">
        <v>20</v>
      </c>
      <c r="F147" s="5"/>
      <c r="G147" s="5"/>
      <c r="H147" s="5"/>
      <c r="I147" s="5"/>
      <c r="J147" s="6"/>
      <c r="K147" s="7"/>
      <c r="L147" s="8"/>
    </row>
    <row r="148" spans="1:14">
      <c r="A148" s="10"/>
      <c r="B148" s="10"/>
      <c r="C148" s="10"/>
      <c r="D148" s="10"/>
      <c r="E148" s="3" t="s">
        <v>222</v>
      </c>
      <c r="F148" s="3" t="s">
        <v>23</v>
      </c>
      <c r="G148" s="9" t="s">
        <v>20</v>
      </c>
      <c r="H148" s="5"/>
      <c r="I148" s="5"/>
      <c r="J148" s="6"/>
      <c r="K148" s="7"/>
      <c r="L148" s="8"/>
    </row>
    <row r="149" spans="1:14">
      <c r="A149" s="10"/>
      <c r="B149" s="10"/>
      <c r="C149" s="10"/>
      <c r="D149" s="10"/>
      <c r="E149" s="10"/>
      <c r="F149" s="10"/>
      <c r="G149" s="3" t="s">
        <v>435</v>
      </c>
      <c r="H149" s="3" t="s">
        <v>326</v>
      </c>
      <c r="I149" s="3" t="s">
        <v>26</v>
      </c>
      <c r="J149" s="3" t="s">
        <v>27</v>
      </c>
      <c r="K149" s="11" t="s">
        <v>436</v>
      </c>
      <c r="L149" s="12" t="s">
        <v>437</v>
      </c>
      <c r="M149" s="15">
        <f t="shared" si="9"/>
        <v>1.3124999999999998E-2</v>
      </c>
      <c r="N149">
        <f t="shared" si="10"/>
        <v>10</v>
      </c>
    </row>
    <row r="150" spans="1:14">
      <c r="A150" s="10"/>
      <c r="B150" s="10"/>
      <c r="C150" s="10"/>
      <c r="D150" s="10"/>
      <c r="E150" s="10"/>
      <c r="F150" s="10"/>
      <c r="G150" s="3" t="s">
        <v>438</v>
      </c>
      <c r="H150" s="3" t="s">
        <v>326</v>
      </c>
      <c r="I150" s="3" t="s">
        <v>26</v>
      </c>
      <c r="J150" s="3" t="s">
        <v>27</v>
      </c>
      <c r="K150" s="11" t="s">
        <v>439</v>
      </c>
      <c r="L150" s="12" t="s">
        <v>440</v>
      </c>
      <c r="M150" s="15">
        <f t="shared" si="9"/>
        <v>1.6157407407407343E-2</v>
      </c>
      <c r="N150">
        <f t="shared" si="10"/>
        <v>19</v>
      </c>
    </row>
    <row r="151" spans="1:14">
      <c r="A151" s="10"/>
      <c r="B151" s="10"/>
      <c r="C151" s="10"/>
      <c r="D151" s="10"/>
      <c r="E151" s="10"/>
      <c r="F151" s="10"/>
      <c r="G151" s="3" t="s">
        <v>441</v>
      </c>
      <c r="H151" s="3" t="s">
        <v>326</v>
      </c>
      <c r="I151" s="3" t="s">
        <v>26</v>
      </c>
      <c r="J151" s="3" t="s">
        <v>27</v>
      </c>
      <c r="K151" s="11" t="s">
        <v>442</v>
      </c>
      <c r="L151" s="12" t="s">
        <v>443</v>
      </c>
      <c r="M151" s="15">
        <f t="shared" si="9"/>
        <v>1.2627314814814827E-2</v>
      </c>
      <c r="N151">
        <f t="shared" si="10"/>
        <v>22</v>
      </c>
    </row>
    <row r="152" spans="1:14">
      <c r="A152" s="10"/>
      <c r="B152" s="10"/>
      <c r="C152" s="10"/>
      <c r="D152" s="10"/>
      <c r="E152" s="10"/>
      <c r="F152" s="10"/>
      <c r="G152" s="3" t="s">
        <v>444</v>
      </c>
      <c r="H152" s="3" t="s">
        <v>326</v>
      </c>
      <c r="I152" s="3" t="s">
        <v>31</v>
      </c>
      <c r="J152" s="3" t="s">
        <v>27</v>
      </c>
      <c r="K152" s="11" t="s">
        <v>445</v>
      </c>
      <c r="L152" s="12" t="s">
        <v>446</v>
      </c>
      <c r="M152" s="15">
        <f t="shared" si="9"/>
        <v>1.901620370370366E-2</v>
      </c>
      <c r="N152">
        <f t="shared" si="10"/>
        <v>3</v>
      </c>
    </row>
    <row r="153" spans="1:14">
      <c r="A153" s="10"/>
      <c r="B153" s="10"/>
      <c r="C153" s="10"/>
      <c r="D153" s="10"/>
      <c r="E153" s="10"/>
      <c r="F153" s="10"/>
      <c r="G153" s="3" t="s">
        <v>447</v>
      </c>
      <c r="H153" s="3" t="s">
        <v>326</v>
      </c>
      <c r="I153" s="3" t="s">
        <v>59</v>
      </c>
      <c r="J153" s="3" t="s">
        <v>27</v>
      </c>
      <c r="K153" s="11" t="s">
        <v>448</v>
      </c>
      <c r="L153" s="12" t="s">
        <v>449</v>
      </c>
      <c r="M153" s="15">
        <f t="shared" si="9"/>
        <v>1.6076388888888904E-2</v>
      </c>
      <c r="N153">
        <f t="shared" si="10"/>
        <v>4</v>
      </c>
    </row>
    <row r="154" spans="1:14">
      <c r="A154" s="10"/>
      <c r="B154" s="10"/>
      <c r="C154" s="10"/>
      <c r="D154" s="10"/>
      <c r="E154" s="3" t="s">
        <v>266</v>
      </c>
      <c r="F154" s="3" t="s">
        <v>23</v>
      </c>
      <c r="G154" s="9" t="s">
        <v>20</v>
      </c>
      <c r="H154" s="5"/>
      <c r="I154" s="5"/>
      <c r="J154" s="6"/>
      <c r="K154" s="7"/>
      <c r="L154" s="8"/>
    </row>
    <row r="155" spans="1:14">
      <c r="A155" s="10"/>
      <c r="B155" s="10"/>
      <c r="C155" s="10"/>
      <c r="D155" s="10"/>
      <c r="E155" s="10"/>
      <c r="F155" s="10"/>
      <c r="G155" s="3" t="s">
        <v>450</v>
      </c>
      <c r="H155" s="3" t="s">
        <v>326</v>
      </c>
      <c r="I155" s="3" t="s">
        <v>26</v>
      </c>
      <c r="J155" s="3" t="s">
        <v>27</v>
      </c>
      <c r="K155" s="11" t="s">
        <v>451</v>
      </c>
      <c r="L155" s="12" t="s">
        <v>452</v>
      </c>
      <c r="M155" s="15">
        <f t="shared" si="9"/>
        <v>2.6076388888888857E-2</v>
      </c>
      <c r="N155">
        <f t="shared" si="10"/>
        <v>12</v>
      </c>
    </row>
    <row r="156" spans="1:14">
      <c r="A156" s="10"/>
      <c r="B156" s="10"/>
      <c r="C156" s="10"/>
      <c r="D156" s="10"/>
      <c r="E156" s="10"/>
      <c r="F156" s="10"/>
      <c r="G156" s="3" t="s">
        <v>453</v>
      </c>
      <c r="H156" s="3" t="s">
        <v>326</v>
      </c>
      <c r="I156" s="3" t="s">
        <v>26</v>
      </c>
      <c r="J156" s="3" t="s">
        <v>27</v>
      </c>
      <c r="K156" s="11" t="s">
        <v>454</v>
      </c>
      <c r="L156" s="12" t="s">
        <v>455</v>
      </c>
      <c r="M156" s="15">
        <f t="shared" si="9"/>
        <v>1.4641203703703809E-2</v>
      </c>
      <c r="N156">
        <f t="shared" si="10"/>
        <v>17</v>
      </c>
    </row>
    <row r="157" spans="1:14">
      <c r="A157" s="10"/>
      <c r="B157" s="10"/>
      <c r="C157" s="10"/>
      <c r="D157" s="10"/>
      <c r="E157" s="10"/>
      <c r="F157" s="10"/>
      <c r="G157" s="3" t="s">
        <v>456</v>
      </c>
      <c r="H157" s="3" t="s">
        <v>326</v>
      </c>
      <c r="I157" s="3" t="s">
        <v>26</v>
      </c>
      <c r="J157" s="3" t="s">
        <v>27</v>
      </c>
      <c r="K157" s="11" t="s">
        <v>457</v>
      </c>
      <c r="L157" s="12" t="s">
        <v>458</v>
      </c>
      <c r="M157" s="15">
        <f t="shared" si="9"/>
        <v>1.5266203703703685E-2</v>
      </c>
      <c r="N157">
        <f t="shared" si="10"/>
        <v>20</v>
      </c>
    </row>
    <row r="158" spans="1:14">
      <c r="A158" s="10"/>
      <c r="B158" s="10"/>
      <c r="C158" s="10"/>
      <c r="D158" s="10"/>
      <c r="E158" s="10"/>
      <c r="F158" s="10"/>
      <c r="G158" s="3" t="s">
        <v>459</v>
      </c>
      <c r="H158" s="3" t="s">
        <v>326</v>
      </c>
      <c r="I158" s="3" t="s">
        <v>31</v>
      </c>
      <c r="J158" s="3" t="s">
        <v>27</v>
      </c>
      <c r="K158" s="11" t="s">
        <v>460</v>
      </c>
      <c r="L158" s="12" t="s">
        <v>461</v>
      </c>
      <c r="M158" s="15">
        <f t="shared" si="9"/>
        <v>1.6226851851851853E-2</v>
      </c>
      <c r="N158">
        <f t="shared" si="10"/>
        <v>6</v>
      </c>
    </row>
    <row r="159" spans="1:14">
      <c r="A159" s="10"/>
      <c r="B159" s="10"/>
      <c r="C159" s="10"/>
      <c r="D159" s="10"/>
      <c r="E159" s="10"/>
      <c r="F159" s="10"/>
      <c r="G159" s="3" t="s">
        <v>462</v>
      </c>
      <c r="H159" s="3" t="s">
        <v>326</v>
      </c>
      <c r="I159" s="3" t="s">
        <v>31</v>
      </c>
      <c r="J159" s="3" t="s">
        <v>27</v>
      </c>
      <c r="K159" s="11" t="s">
        <v>463</v>
      </c>
      <c r="L159" s="12" t="s">
        <v>464</v>
      </c>
      <c r="M159" s="15">
        <f t="shared" si="9"/>
        <v>1.2719907407407471E-2</v>
      </c>
      <c r="N159">
        <f t="shared" si="10"/>
        <v>11</v>
      </c>
    </row>
    <row r="160" spans="1:14">
      <c r="A160" s="10"/>
      <c r="B160" s="10"/>
      <c r="C160" s="10"/>
      <c r="D160" s="10"/>
      <c r="E160" s="10"/>
      <c r="F160" s="10"/>
      <c r="G160" s="3" t="s">
        <v>465</v>
      </c>
      <c r="H160" s="3" t="s">
        <v>326</v>
      </c>
      <c r="I160" s="3" t="s">
        <v>31</v>
      </c>
      <c r="J160" s="3" t="s">
        <v>27</v>
      </c>
      <c r="K160" s="11" t="s">
        <v>466</v>
      </c>
      <c r="L160" s="12" t="s">
        <v>467</v>
      </c>
      <c r="M160" s="15">
        <f t="shared" si="9"/>
        <v>1.6597222222222208E-2</v>
      </c>
      <c r="N160">
        <f t="shared" si="10"/>
        <v>11</v>
      </c>
    </row>
    <row r="161" spans="1:14">
      <c r="A161" s="10"/>
      <c r="B161" s="10"/>
      <c r="C161" s="10"/>
      <c r="D161" s="10"/>
      <c r="E161" s="10"/>
      <c r="F161" s="10"/>
      <c r="G161" s="3" t="s">
        <v>468</v>
      </c>
      <c r="H161" s="3" t="s">
        <v>326</v>
      </c>
      <c r="I161" s="3" t="s">
        <v>31</v>
      </c>
      <c r="J161" s="3" t="s">
        <v>27</v>
      </c>
      <c r="K161" s="11" t="s">
        <v>469</v>
      </c>
      <c r="L161" s="12" t="s">
        <v>470</v>
      </c>
      <c r="M161" s="15">
        <f t="shared" si="9"/>
        <v>1.4814814814814947E-2</v>
      </c>
      <c r="N161">
        <f t="shared" si="10"/>
        <v>17</v>
      </c>
    </row>
    <row r="162" spans="1:14">
      <c r="A162" s="10"/>
      <c r="B162" s="10"/>
      <c r="C162" s="10"/>
      <c r="D162" s="10"/>
      <c r="E162" s="10"/>
      <c r="F162" s="10"/>
      <c r="G162" s="3" t="s">
        <v>471</v>
      </c>
      <c r="H162" s="3" t="s">
        <v>326</v>
      </c>
      <c r="I162" s="3" t="s">
        <v>59</v>
      </c>
      <c r="J162" s="3" t="s">
        <v>27</v>
      </c>
      <c r="K162" s="11" t="s">
        <v>472</v>
      </c>
      <c r="L162" s="12" t="s">
        <v>473</v>
      </c>
      <c r="M162" s="15">
        <f t="shared" si="9"/>
        <v>1.758101851851851E-2</v>
      </c>
      <c r="N162">
        <f t="shared" si="10"/>
        <v>6</v>
      </c>
    </row>
    <row r="163" spans="1:14">
      <c r="A163" s="10"/>
      <c r="B163" s="10"/>
      <c r="C163" s="10"/>
      <c r="D163" s="10"/>
      <c r="E163" s="10"/>
      <c r="F163" s="10"/>
      <c r="G163" s="3" t="s">
        <v>474</v>
      </c>
      <c r="H163" s="3" t="s">
        <v>326</v>
      </c>
      <c r="I163" s="3" t="s">
        <v>59</v>
      </c>
      <c r="J163" s="3" t="s">
        <v>27</v>
      </c>
      <c r="K163" s="11" t="s">
        <v>475</v>
      </c>
      <c r="L163" s="12" t="s">
        <v>476</v>
      </c>
      <c r="M163" s="15">
        <f t="shared" si="9"/>
        <v>3.6851851851851858E-2</v>
      </c>
      <c r="N163">
        <f t="shared" si="10"/>
        <v>7</v>
      </c>
    </row>
    <row r="164" spans="1:14">
      <c r="A164" s="10"/>
      <c r="B164" s="10"/>
      <c r="C164" s="10"/>
      <c r="D164" s="10"/>
      <c r="E164" s="10"/>
      <c r="F164" s="10"/>
      <c r="G164" s="3" t="s">
        <v>477</v>
      </c>
      <c r="H164" s="3" t="s">
        <v>326</v>
      </c>
      <c r="I164" s="3" t="s">
        <v>59</v>
      </c>
      <c r="J164" s="3" t="s">
        <v>27</v>
      </c>
      <c r="K164" s="11" t="s">
        <v>478</v>
      </c>
      <c r="L164" s="12" t="s">
        <v>479</v>
      </c>
      <c r="M164" s="15">
        <f t="shared" si="9"/>
        <v>1.3252314814814814E-2</v>
      </c>
      <c r="N164">
        <f t="shared" si="10"/>
        <v>20</v>
      </c>
    </row>
    <row r="165" spans="1:14">
      <c r="A165" s="10"/>
      <c r="B165" s="10"/>
      <c r="C165" s="10"/>
      <c r="D165" s="10"/>
      <c r="E165" s="10"/>
      <c r="F165" s="10"/>
      <c r="G165" s="3" t="s">
        <v>480</v>
      </c>
      <c r="H165" s="3" t="s">
        <v>326</v>
      </c>
      <c r="I165" s="3" t="s">
        <v>59</v>
      </c>
      <c r="J165" s="3" t="s">
        <v>27</v>
      </c>
      <c r="K165" s="11" t="s">
        <v>481</v>
      </c>
      <c r="L165" s="12" t="s">
        <v>482</v>
      </c>
      <c r="M165" s="15">
        <f t="shared" si="9"/>
        <v>2.7106481481481537E-2</v>
      </c>
      <c r="N165">
        <f t="shared" si="10"/>
        <v>11</v>
      </c>
    </row>
    <row r="166" spans="1:14">
      <c r="A166" s="10"/>
      <c r="B166" s="10"/>
      <c r="C166" s="10"/>
      <c r="D166" s="10"/>
      <c r="E166" s="10"/>
      <c r="F166" s="10"/>
      <c r="G166" s="3" t="s">
        <v>483</v>
      </c>
      <c r="H166" s="3" t="s">
        <v>326</v>
      </c>
      <c r="I166" s="3" t="s">
        <v>59</v>
      </c>
      <c r="J166" s="3" t="s">
        <v>27</v>
      </c>
      <c r="K166" s="11" t="s">
        <v>484</v>
      </c>
      <c r="L166" s="12" t="s">
        <v>485</v>
      </c>
      <c r="M166" s="15">
        <f t="shared" si="9"/>
        <v>1.2372685185185195E-2</v>
      </c>
      <c r="N166">
        <f t="shared" si="10"/>
        <v>17</v>
      </c>
    </row>
    <row r="167" spans="1:14">
      <c r="A167" s="10"/>
      <c r="B167" s="10"/>
      <c r="C167" s="10"/>
      <c r="D167" s="10"/>
      <c r="E167" s="10"/>
      <c r="F167" s="10"/>
      <c r="G167" s="3" t="s">
        <v>486</v>
      </c>
      <c r="H167" s="3" t="s">
        <v>326</v>
      </c>
      <c r="I167" s="3" t="s">
        <v>263</v>
      </c>
      <c r="J167" s="3" t="s">
        <v>27</v>
      </c>
      <c r="K167" s="11" t="s">
        <v>487</v>
      </c>
      <c r="L167" s="12" t="s">
        <v>488</v>
      </c>
      <c r="M167" s="15">
        <f t="shared" si="9"/>
        <v>1.276620370370371E-2</v>
      </c>
      <c r="N167">
        <f t="shared" si="10"/>
        <v>1</v>
      </c>
    </row>
    <row r="168" spans="1:14">
      <c r="A168" s="10"/>
      <c r="B168" s="10"/>
      <c r="C168" s="3" t="s">
        <v>270</v>
      </c>
      <c r="D168" s="3" t="s">
        <v>271</v>
      </c>
      <c r="E168" s="3" t="s">
        <v>271</v>
      </c>
      <c r="F168" s="3" t="s">
        <v>23</v>
      </c>
      <c r="G168" s="3" t="s">
        <v>489</v>
      </c>
      <c r="H168" s="3" t="s">
        <v>326</v>
      </c>
      <c r="I168" s="3" t="s">
        <v>31</v>
      </c>
      <c r="J168" s="3" t="s">
        <v>27</v>
      </c>
      <c r="K168" s="11" t="s">
        <v>490</v>
      </c>
      <c r="L168" s="12" t="s">
        <v>491</v>
      </c>
      <c r="M168" s="15">
        <f t="shared" si="9"/>
        <v>2.6134259259259274E-2</v>
      </c>
      <c r="N168">
        <f t="shared" si="10"/>
        <v>9</v>
      </c>
    </row>
    <row r="169" spans="1:14">
      <c r="A169" s="10"/>
      <c r="B169" s="10"/>
      <c r="C169" s="3" t="s">
        <v>492</v>
      </c>
      <c r="D169" s="3" t="s">
        <v>493</v>
      </c>
      <c r="E169" s="3" t="s">
        <v>493</v>
      </c>
      <c r="F169" s="3" t="s">
        <v>23</v>
      </c>
      <c r="G169" s="9" t="s">
        <v>20</v>
      </c>
      <c r="H169" s="5"/>
      <c r="I169" s="5"/>
      <c r="J169" s="6"/>
      <c r="K169" s="7"/>
      <c r="L169" s="8"/>
    </row>
    <row r="170" spans="1:14">
      <c r="A170" s="10"/>
      <c r="B170" s="10"/>
      <c r="C170" s="10"/>
      <c r="D170" s="10"/>
      <c r="E170" s="10"/>
      <c r="F170" s="10"/>
      <c r="G170" s="3" t="s">
        <v>494</v>
      </c>
      <c r="H170" s="3" t="s">
        <v>326</v>
      </c>
      <c r="I170" s="3" t="s">
        <v>26</v>
      </c>
      <c r="J170" s="3" t="s">
        <v>27</v>
      </c>
      <c r="K170" s="11" t="s">
        <v>495</v>
      </c>
      <c r="L170" s="12" t="s">
        <v>496</v>
      </c>
      <c r="M170" s="15">
        <f t="shared" si="9"/>
        <v>2.7013888888888893E-2</v>
      </c>
      <c r="N170">
        <f t="shared" si="10"/>
        <v>10</v>
      </c>
    </row>
    <row r="171" spans="1:14">
      <c r="A171" s="10"/>
      <c r="B171" s="10"/>
      <c r="C171" s="10"/>
      <c r="D171" s="10"/>
      <c r="E171" s="10"/>
      <c r="F171" s="10"/>
      <c r="G171" s="3" t="s">
        <v>497</v>
      </c>
      <c r="H171" s="3" t="s">
        <v>326</v>
      </c>
      <c r="I171" s="3" t="s">
        <v>31</v>
      </c>
      <c r="J171" s="3" t="s">
        <v>27</v>
      </c>
      <c r="K171" s="11" t="s">
        <v>498</v>
      </c>
      <c r="L171" s="12" t="s">
        <v>499</v>
      </c>
      <c r="M171" s="15">
        <f t="shared" si="9"/>
        <v>1.5995370370370354E-2</v>
      </c>
      <c r="N171">
        <f t="shared" si="10"/>
        <v>14</v>
      </c>
    </row>
    <row r="172" spans="1:14">
      <c r="A172" s="10"/>
      <c r="B172" s="10"/>
      <c r="C172" s="3" t="s">
        <v>500</v>
      </c>
      <c r="D172" s="3" t="s">
        <v>501</v>
      </c>
      <c r="E172" s="3" t="s">
        <v>501</v>
      </c>
      <c r="F172" s="3" t="s">
        <v>23</v>
      </c>
      <c r="G172" s="3" t="s">
        <v>502</v>
      </c>
      <c r="H172" s="3" t="s">
        <v>326</v>
      </c>
      <c r="I172" s="3" t="s">
        <v>59</v>
      </c>
      <c r="J172" s="3" t="s">
        <v>27</v>
      </c>
      <c r="K172" s="11" t="s">
        <v>503</v>
      </c>
      <c r="L172" s="12" t="s">
        <v>504</v>
      </c>
      <c r="M172" s="15">
        <f t="shared" si="9"/>
        <v>2.4247685185185178E-2</v>
      </c>
      <c r="N172">
        <f t="shared" si="10"/>
        <v>2</v>
      </c>
    </row>
    <row r="173" spans="1:14">
      <c r="A173" s="10"/>
      <c r="B173" s="10"/>
      <c r="C173" s="3" t="s">
        <v>505</v>
      </c>
      <c r="D173" s="3" t="s">
        <v>506</v>
      </c>
      <c r="E173" s="3" t="s">
        <v>506</v>
      </c>
      <c r="F173" s="3" t="s">
        <v>23</v>
      </c>
      <c r="G173" s="3" t="s">
        <v>507</v>
      </c>
      <c r="H173" s="3" t="s">
        <v>326</v>
      </c>
      <c r="I173" s="3" t="s">
        <v>59</v>
      </c>
      <c r="J173" s="3" t="s">
        <v>27</v>
      </c>
      <c r="K173" s="11" t="s">
        <v>508</v>
      </c>
      <c r="L173" s="12" t="s">
        <v>509</v>
      </c>
      <c r="M173" s="15">
        <f t="shared" si="9"/>
        <v>2.1122685185185175E-2</v>
      </c>
      <c r="N173">
        <f t="shared" si="10"/>
        <v>9</v>
      </c>
    </row>
    <row r="174" spans="1:14">
      <c r="A174" s="10"/>
      <c r="B174" s="10"/>
      <c r="C174" s="3" t="s">
        <v>510</v>
      </c>
      <c r="D174" s="3" t="s">
        <v>511</v>
      </c>
      <c r="E174" s="3" t="s">
        <v>511</v>
      </c>
      <c r="F174" s="3" t="s">
        <v>23</v>
      </c>
      <c r="G174" s="3" t="s">
        <v>512</v>
      </c>
      <c r="H174" s="3" t="s">
        <v>326</v>
      </c>
      <c r="I174" s="3" t="s">
        <v>26</v>
      </c>
      <c r="J174" s="3" t="s">
        <v>27</v>
      </c>
      <c r="K174" s="11" t="s">
        <v>513</v>
      </c>
      <c r="L174" s="12" t="s">
        <v>514</v>
      </c>
      <c r="M174" s="15">
        <f t="shared" si="9"/>
        <v>2.2974537037037057E-2</v>
      </c>
      <c r="N174">
        <f t="shared" si="10"/>
        <v>11</v>
      </c>
    </row>
    <row r="175" spans="1:14">
      <c r="A175" s="10"/>
      <c r="B175" s="10"/>
      <c r="C175" s="3" t="s">
        <v>515</v>
      </c>
      <c r="D175" s="3" t="s">
        <v>516</v>
      </c>
      <c r="E175" s="3" t="s">
        <v>516</v>
      </c>
      <c r="F175" s="3" t="s">
        <v>23</v>
      </c>
      <c r="G175" s="3" t="s">
        <v>517</v>
      </c>
      <c r="H175" s="3" t="s">
        <v>326</v>
      </c>
      <c r="I175" s="3" t="s">
        <v>31</v>
      </c>
      <c r="J175" s="3" t="s">
        <v>27</v>
      </c>
      <c r="K175" s="11" t="s">
        <v>518</v>
      </c>
      <c r="L175" s="12" t="s">
        <v>519</v>
      </c>
      <c r="M175" s="15">
        <f t="shared" si="9"/>
        <v>1.8483796296296318E-2</v>
      </c>
      <c r="N175">
        <f t="shared" si="10"/>
        <v>5</v>
      </c>
    </row>
    <row r="176" spans="1:14">
      <c r="A176" s="10"/>
      <c r="B176" s="10"/>
      <c r="C176" s="3" t="s">
        <v>520</v>
      </c>
      <c r="D176" s="3" t="s">
        <v>521</v>
      </c>
      <c r="E176" s="3" t="s">
        <v>521</v>
      </c>
      <c r="F176" s="3" t="s">
        <v>23</v>
      </c>
      <c r="G176" s="3" t="s">
        <v>522</v>
      </c>
      <c r="H176" s="3" t="s">
        <v>326</v>
      </c>
      <c r="I176" s="3" t="s">
        <v>26</v>
      </c>
      <c r="J176" s="3" t="s">
        <v>27</v>
      </c>
      <c r="K176" s="11" t="s">
        <v>523</v>
      </c>
      <c r="L176" s="12" t="s">
        <v>524</v>
      </c>
      <c r="M176" s="15">
        <f t="shared" si="9"/>
        <v>2.719907407407407E-2</v>
      </c>
      <c r="N176">
        <f t="shared" si="10"/>
        <v>8</v>
      </c>
    </row>
    <row r="177" spans="1:14">
      <c r="A177" s="10"/>
      <c r="B177" s="10"/>
      <c r="C177" s="3" t="s">
        <v>525</v>
      </c>
      <c r="D177" s="3" t="s">
        <v>526</v>
      </c>
      <c r="E177" s="3" t="s">
        <v>526</v>
      </c>
      <c r="F177" s="3" t="s">
        <v>23</v>
      </c>
      <c r="G177" s="9" t="s">
        <v>20</v>
      </c>
      <c r="H177" s="5"/>
      <c r="I177" s="5"/>
      <c r="J177" s="6"/>
      <c r="K177" s="7"/>
      <c r="L177" s="8"/>
    </row>
    <row r="178" spans="1:14">
      <c r="A178" s="10"/>
      <c r="B178" s="10"/>
      <c r="C178" s="10"/>
      <c r="D178" s="10"/>
      <c r="E178" s="10"/>
      <c r="F178" s="10"/>
      <c r="G178" s="3" t="s">
        <v>527</v>
      </c>
      <c r="H178" s="3" t="s">
        <v>320</v>
      </c>
      <c r="I178" s="3" t="s">
        <v>26</v>
      </c>
      <c r="J178" s="3" t="s">
        <v>27</v>
      </c>
      <c r="K178" s="16" t="s">
        <v>102</v>
      </c>
      <c r="L178" s="17" t="s">
        <v>103</v>
      </c>
      <c r="M178" s="18">
        <f t="shared" si="9"/>
        <v>1.7465277777777774E-2</v>
      </c>
      <c r="N178" s="19">
        <v>23</v>
      </c>
    </row>
    <row r="179" spans="1:14">
      <c r="A179" s="10"/>
      <c r="B179" s="10"/>
      <c r="C179" s="10"/>
      <c r="D179" s="10"/>
      <c r="E179" s="10"/>
      <c r="F179" s="10"/>
      <c r="G179" s="3" t="s">
        <v>528</v>
      </c>
      <c r="H179" s="3" t="s">
        <v>320</v>
      </c>
      <c r="I179" s="3" t="s">
        <v>26</v>
      </c>
      <c r="J179" s="3" t="s">
        <v>27</v>
      </c>
      <c r="K179" s="11" t="s">
        <v>529</v>
      </c>
      <c r="L179" s="12" t="s">
        <v>530</v>
      </c>
      <c r="M179" s="15">
        <f t="shared" si="9"/>
        <v>1.7511574074074054E-2</v>
      </c>
      <c r="N179">
        <f t="shared" si="10"/>
        <v>5</v>
      </c>
    </row>
    <row r="180" spans="1:14">
      <c r="A180" s="10"/>
      <c r="B180" s="10"/>
      <c r="C180" s="3" t="s">
        <v>531</v>
      </c>
      <c r="D180" s="3" t="s">
        <v>532</v>
      </c>
      <c r="E180" s="3" t="s">
        <v>532</v>
      </c>
      <c r="F180" s="3" t="s">
        <v>23</v>
      </c>
      <c r="G180" s="3" t="s">
        <v>533</v>
      </c>
      <c r="H180" s="3" t="s">
        <v>326</v>
      </c>
      <c r="I180" s="3" t="s">
        <v>59</v>
      </c>
      <c r="J180" s="3" t="s">
        <v>27</v>
      </c>
      <c r="K180" s="11" t="s">
        <v>534</v>
      </c>
      <c r="L180" s="12" t="s">
        <v>535</v>
      </c>
      <c r="M180" s="15">
        <f t="shared" si="9"/>
        <v>1.9062499999999982E-2</v>
      </c>
      <c r="N180">
        <f t="shared" si="10"/>
        <v>10</v>
      </c>
    </row>
    <row r="181" spans="1:14">
      <c r="A181" s="10"/>
      <c r="B181" s="10"/>
      <c r="C181" s="3" t="s">
        <v>536</v>
      </c>
      <c r="D181" s="3" t="s">
        <v>537</v>
      </c>
      <c r="E181" s="3" t="s">
        <v>537</v>
      </c>
      <c r="F181" s="3" t="s">
        <v>23</v>
      </c>
      <c r="G181" s="3" t="s">
        <v>538</v>
      </c>
      <c r="H181" s="3" t="s">
        <v>320</v>
      </c>
      <c r="I181" s="3" t="s">
        <v>26</v>
      </c>
      <c r="J181" s="3" t="s">
        <v>27</v>
      </c>
      <c r="K181" s="11" t="s">
        <v>539</v>
      </c>
      <c r="L181" s="12" t="s">
        <v>540</v>
      </c>
      <c r="M181" s="15">
        <f t="shared" si="9"/>
        <v>1.6400462962962992E-2</v>
      </c>
      <c r="N181">
        <f t="shared" si="10"/>
        <v>8</v>
      </c>
    </row>
    <row r="182" spans="1:14">
      <c r="A182" s="10"/>
      <c r="B182" s="10"/>
      <c r="C182" s="3" t="s">
        <v>541</v>
      </c>
      <c r="D182" s="3" t="s">
        <v>542</v>
      </c>
      <c r="E182" s="3" t="s">
        <v>542</v>
      </c>
      <c r="F182" s="3" t="s">
        <v>23</v>
      </c>
      <c r="G182" s="3" t="s">
        <v>543</v>
      </c>
      <c r="H182" s="3" t="s">
        <v>326</v>
      </c>
      <c r="I182" s="3" t="s">
        <v>69</v>
      </c>
      <c r="J182" s="3" t="s">
        <v>27</v>
      </c>
      <c r="K182" s="11" t="s">
        <v>544</v>
      </c>
      <c r="L182" s="12" t="s">
        <v>545</v>
      </c>
      <c r="M182" s="15">
        <f t="shared" si="9"/>
        <v>1.7071759259259245E-2</v>
      </c>
      <c r="N182">
        <f t="shared" si="10"/>
        <v>10</v>
      </c>
    </row>
    <row r="183" spans="1:14">
      <c r="A183" s="3" t="s">
        <v>546</v>
      </c>
      <c r="B183" s="3" t="s">
        <v>547</v>
      </c>
      <c r="C183" s="9" t="s">
        <v>20</v>
      </c>
      <c r="D183" s="5"/>
      <c r="E183" s="5"/>
      <c r="F183" s="5"/>
      <c r="G183" s="5"/>
      <c r="H183" s="5"/>
      <c r="I183" s="5"/>
      <c r="J183" s="6"/>
      <c r="K183" s="7"/>
      <c r="L183" s="8"/>
    </row>
    <row r="184" spans="1:14">
      <c r="A184" s="10"/>
      <c r="B184" s="10"/>
      <c r="C184" s="3" t="s">
        <v>316</v>
      </c>
      <c r="D184" s="3" t="s">
        <v>317</v>
      </c>
      <c r="E184" s="3" t="s">
        <v>317</v>
      </c>
      <c r="F184" s="3" t="s">
        <v>23</v>
      </c>
      <c r="G184" s="9" t="s">
        <v>20</v>
      </c>
      <c r="H184" s="5"/>
      <c r="I184" s="5"/>
      <c r="J184" s="6"/>
      <c r="K184" s="7"/>
      <c r="L184" s="8"/>
    </row>
    <row r="185" spans="1:14">
      <c r="A185" s="10"/>
      <c r="B185" s="10"/>
      <c r="C185" s="10"/>
      <c r="D185" s="10"/>
      <c r="E185" s="10"/>
      <c r="F185" s="10"/>
      <c r="G185" s="3" t="s">
        <v>548</v>
      </c>
      <c r="H185" s="3" t="s">
        <v>326</v>
      </c>
      <c r="I185" s="3" t="s">
        <v>26</v>
      </c>
      <c r="J185" s="3" t="s">
        <v>27</v>
      </c>
      <c r="K185" s="11" t="s">
        <v>549</v>
      </c>
      <c r="L185" s="12" t="s">
        <v>550</v>
      </c>
      <c r="M185" s="15">
        <f t="shared" si="9"/>
        <v>1.9988425925925896E-2</v>
      </c>
      <c r="N185">
        <f t="shared" si="10"/>
        <v>4</v>
      </c>
    </row>
    <row r="186" spans="1:14">
      <c r="A186" s="10"/>
      <c r="B186" s="10"/>
      <c r="C186" s="10"/>
      <c r="D186" s="10"/>
      <c r="E186" s="10"/>
      <c r="F186" s="10"/>
      <c r="G186" s="3" t="s">
        <v>551</v>
      </c>
      <c r="H186" s="3" t="s">
        <v>326</v>
      </c>
      <c r="I186" s="3" t="s">
        <v>26</v>
      </c>
      <c r="J186" s="3" t="s">
        <v>27</v>
      </c>
      <c r="K186" s="11" t="s">
        <v>552</v>
      </c>
      <c r="L186" s="12" t="s">
        <v>553</v>
      </c>
      <c r="M186" s="15">
        <f t="shared" si="9"/>
        <v>2.0381944444444439E-2</v>
      </c>
      <c r="N186">
        <f t="shared" si="10"/>
        <v>5</v>
      </c>
    </row>
    <row r="187" spans="1:14">
      <c r="A187" s="10"/>
      <c r="B187" s="10"/>
      <c r="C187" s="10"/>
      <c r="D187" s="10"/>
      <c r="E187" s="10"/>
      <c r="F187" s="10"/>
      <c r="G187" s="3" t="s">
        <v>554</v>
      </c>
      <c r="H187" s="3" t="s">
        <v>326</v>
      </c>
      <c r="I187" s="3" t="s">
        <v>26</v>
      </c>
      <c r="J187" s="3" t="s">
        <v>27</v>
      </c>
      <c r="K187" s="11" t="s">
        <v>555</v>
      </c>
      <c r="L187" s="12" t="s">
        <v>556</v>
      </c>
      <c r="M187" s="15">
        <f t="shared" si="9"/>
        <v>2.6412037037037039E-2</v>
      </c>
      <c r="N187">
        <f t="shared" si="10"/>
        <v>8</v>
      </c>
    </row>
    <row r="188" spans="1:14">
      <c r="A188" s="10"/>
      <c r="B188" s="10"/>
      <c r="C188" s="10"/>
      <c r="D188" s="10"/>
      <c r="E188" s="10"/>
      <c r="F188" s="10"/>
      <c r="G188" s="3" t="s">
        <v>557</v>
      </c>
      <c r="H188" s="3" t="s">
        <v>326</v>
      </c>
      <c r="I188" s="3" t="s">
        <v>26</v>
      </c>
      <c r="J188" s="3" t="s">
        <v>27</v>
      </c>
      <c r="K188" s="11" t="s">
        <v>558</v>
      </c>
      <c r="L188" s="12" t="s">
        <v>559</v>
      </c>
      <c r="M188" s="15">
        <f t="shared" si="9"/>
        <v>2.5717592592592597E-2</v>
      </c>
      <c r="N188">
        <f t="shared" si="10"/>
        <v>9</v>
      </c>
    </row>
    <row r="189" spans="1:14">
      <c r="A189" s="10"/>
      <c r="B189" s="10"/>
      <c r="C189" s="10"/>
      <c r="D189" s="10"/>
      <c r="E189" s="10"/>
      <c r="F189" s="10"/>
      <c r="G189" s="3" t="s">
        <v>560</v>
      </c>
      <c r="H189" s="3" t="s">
        <v>326</v>
      </c>
      <c r="I189" s="3" t="s">
        <v>26</v>
      </c>
      <c r="J189" s="3" t="s">
        <v>27</v>
      </c>
      <c r="K189" s="11" t="s">
        <v>561</v>
      </c>
      <c r="L189" s="12" t="s">
        <v>562</v>
      </c>
      <c r="M189" s="15">
        <f t="shared" si="9"/>
        <v>1.3634259259259263E-2</v>
      </c>
      <c r="N189">
        <f t="shared" si="10"/>
        <v>11</v>
      </c>
    </row>
    <row r="190" spans="1:14">
      <c r="A190" s="10"/>
      <c r="B190" s="10"/>
      <c r="C190" s="10"/>
      <c r="D190" s="10"/>
      <c r="E190" s="10"/>
      <c r="F190" s="10"/>
      <c r="G190" s="3" t="s">
        <v>563</v>
      </c>
      <c r="H190" s="3" t="s">
        <v>326</v>
      </c>
      <c r="I190" s="3" t="s">
        <v>26</v>
      </c>
      <c r="J190" s="3" t="s">
        <v>27</v>
      </c>
      <c r="K190" s="11" t="s">
        <v>564</v>
      </c>
      <c r="L190" s="12" t="s">
        <v>565</v>
      </c>
      <c r="M190" s="15">
        <f t="shared" si="9"/>
        <v>2.3252314814814823E-2</v>
      </c>
      <c r="N190">
        <f t="shared" si="10"/>
        <v>13</v>
      </c>
    </row>
    <row r="191" spans="1:14">
      <c r="A191" s="10"/>
      <c r="B191" s="10"/>
      <c r="C191" s="10"/>
      <c r="D191" s="10"/>
      <c r="E191" s="10"/>
      <c r="F191" s="10"/>
      <c r="G191" s="3" t="s">
        <v>566</v>
      </c>
      <c r="H191" s="3" t="s">
        <v>326</v>
      </c>
      <c r="I191" s="3" t="s">
        <v>26</v>
      </c>
      <c r="J191" s="3" t="s">
        <v>27</v>
      </c>
      <c r="K191" s="11" t="s">
        <v>567</v>
      </c>
      <c r="L191" s="12" t="s">
        <v>568</v>
      </c>
      <c r="M191" s="15">
        <f t="shared" si="9"/>
        <v>2.865740740740752E-2</v>
      </c>
      <c r="N191">
        <f t="shared" si="10"/>
        <v>13</v>
      </c>
    </row>
    <row r="192" spans="1:14">
      <c r="A192" s="10"/>
      <c r="B192" s="10"/>
      <c r="C192" s="10"/>
      <c r="D192" s="10"/>
      <c r="E192" s="10"/>
      <c r="F192" s="10"/>
      <c r="G192" s="3" t="s">
        <v>569</v>
      </c>
      <c r="H192" s="3" t="s">
        <v>326</v>
      </c>
      <c r="I192" s="3" t="s">
        <v>26</v>
      </c>
      <c r="J192" s="3" t="s">
        <v>27</v>
      </c>
      <c r="K192" s="11" t="s">
        <v>570</v>
      </c>
      <c r="L192" s="12" t="s">
        <v>571</v>
      </c>
      <c r="M192" s="15">
        <f t="shared" si="9"/>
        <v>2.2349537037037015E-2</v>
      </c>
      <c r="N192">
        <f t="shared" si="10"/>
        <v>15</v>
      </c>
    </row>
    <row r="193" spans="1:14">
      <c r="A193" s="10"/>
      <c r="B193" s="10"/>
      <c r="C193" s="10"/>
      <c r="D193" s="10"/>
      <c r="E193" s="10"/>
      <c r="F193" s="10"/>
      <c r="G193" s="3" t="s">
        <v>572</v>
      </c>
      <c r="H193" s="3" t="s">
        <v>326</v>
      </c>
      <c r="I193" s="3" t="s">
        <v>31</v>
      </c>
      <c r="J193" s="3" t="s">
        <v>27</v>
      </c>
      <c r="K193" s="11" t="s">
        <v>573</v>
      </c>
      <c r="L193" s="12" t="s">
        <v>574</v>
      </c>
      <c r="M193" s="15">
        <f t="shared" si="9"/>
        <v>2.4143518518518509E-2</v>
      </c>
      <c r="N193">
        <f t="shared" si="10"/>
        <v>4</v>
      </c>
    </row>
    <row r="194" spans="1:14">
      <c r="A194" s="10"/>
      <c r="B194" s="10"/>
      <c r="C194" s="10"/>
      <c r="D194" s="10"/>
      <c r="E194" s="10"/>
      <c r="F194" s="10"/>
      <c r="G194" s="3" t="s">
        <v>575</v>
      </c>
      <c r="H194" s="3" t="s">
        <v>326</v>
      </c>
      <c r="I194" s="3" t="s">
        <v>31</v>
      </c>
      <c r="J194" s="3" t="s">
        <v>27</v>
      </c>
      <c r="K194" s="11" t="s">
        <v>576</v>
      </c>
      <c r="L194" s="12" t="s">
        <v>550</v>
      </c>
      <c r="M194" s="15">
        <f t="shared" si="9"/>
        <v>3.2731481481481445E-2</v>
      </c>
      <c r="N194">
        <f t="shared" si="10"/>
        <v>4</v>
      </c>
    </row>
    <row r="195" spans="1:14">
      <c r="A195" s="10"/>
      <c r="B195" s="10"/>
      <c r="C195" s="10"/>
      <c r="D195" s="10"/>
      <c r="E195" s="10"/>
      <c r="F195" s="10"/>
      <c r="G195" s="3" t="s">
        <v>577</v>
      </c>
      <c r="H195" s="3" t="s">
        <v>326</v>
      </c>
      <c r="I195" s="3" t="s">
        <v>31</v>
      </c>
      <c r="J195" s="3" t="s">
        <v>27</v>
      </c>
      <c r="K195" s="11" t="s">
        <v>578</v>
      </c>
      <c r="L195" s="12" t="s">
        <v>579</v>
      </c>
      <c r="M195" s="15">
        <f t="shared" ref="M195:M258" si="11">L195-K195</f>
        <v>1.4155092592592622E-2</v>
      </c>
      <c r="N195">
        <f t="shared" ref="N195:N258" si="12">HOUR(K195)</f>
        <v>7</v>
      </c>
    </row>
    <row r="196" spans="1:14">
      <c r="A196" s="10"/>
      <c r="B196" s="10"/>
      <c r="C196" s="10"/>
      <c r="D196" s="10"/>
      <c r="E196" s="10"/>
      <c r="F196" s="10"/>
      <c r="G196" s="3" t="s">
        <v>580</v>
      </c>
      <c r="H196" s="3" t="s">
        <v>326</v>
      </c>
      <c r="I196" s="3" t="s">
        <v>31</v>
      </c>
      <c r="J196" s="3" t="s">
        <v>27</v>
      </c>
      <c r="K196" s="11" t="s">
        <v>581</v>
      </c>
      <c r="L196" s="12" t="s">
        <v>582</v>
      </c>
      <c r="M196" s="15">
        <f t="shared" si="11"/>
        <v>2.65393518518518E-2</v>
      </c>
      <c r="N196">
        <f t="shared" si="12"/>
        <v>10</v>
      </c>
    </row>
    <row r="197" spans="1:14">
      <c r="A197" s="10"/>
      <c r="B197" s="10"/>
      <c r="C197" s="10"/>
      <c r="D197" s="10"/>
      <c r="E197" s="10"/>
      <c r="F197" s="10"/>
      <c r="G197" s="3" t="s">
        <v>583</v>
      </c>
      <c r="H197" s="3" t="s">
        <v>326</v>
      </c>
      <c r="I197" s="3" t="s">
        <v>31</v>
      </c>
      <c r="J197" s="3" t="s">
        <v>27</v>
      </c>
      <c r="K197" s="11" t="s">
        <v>584</v>
      </c>
      <c r="L197" s="12" t="s">
        <v>585</v>
      </c>
      <c r="M197" s="15">
        <f t="shared" si="11"/>
        <v>2.1597222222222268E-2</v>
      </c>
      <c r="N197">
        <f t="shared" si="12"/>
        <v>14</v>
      </c>
    </row>
    <row r="198" spans="1:14">
      <c r="A198" s="10"/>
      <c r="B198" s="10"/>
      <c r="C198" s="10"/>
      <c r="D198" s="10"/>
      <c r="E198" s="10"/>
      <c r="F198" s="10"/>
      <c r="G198" s="3" t="s">
        <v>586</v>
      </c>
      <c r="H198" s="3" t="s">
        <v>326</v>
      </c>
      <c r="I198" s="3" t="s">
        <v>31</v>
      </c>
      <c r="J198" s="3" t="s">
        <v>27</v>
      </c>
      <c r="K198" s="11" t="s">
        <v>587</v>
      </c>
      <c r="L198" s="12" t="s">
        <v>588</v>
      </c>
      <c r="M198" s="15">
        <f t="shared" si="11"/>
        <v>3.0833333333333379E-2</v>
      </c>
      <c r="N198">
        <f t="shared" si="12"/>
        <v>15</v>
      </c>
    </row>
    <row r="199" spans="1:14">
      <c r="A199" s="10"/>
      <c r="B199" s="10"/>
      <c r="C199" s="10"/>
      <c r="D199" s="10"/>
      <c r="E199" s="10"/>
      <c r="F199" s="10"/>
      <c r="G199" s="3" t="s">
        <v>589</v>
      </c>
      <c r="H199" s="3" t="s">
        <v>326</v>
      </c>
      <c r="I199" s="3" t="s">
        <v>59</v>
      </c>
      <c r="J199" s="3" t="s">
        <v>27</v>
      </c>
      <c r="K199" s="11" t="s">
        <v>590</v>
      </c>
      <c r="L199" s="12" t="s">
        <v>591</v>
      </c>
      <c r="M199" s="15">
        <f t="shared" si="11"/>
        <v>1.4722222222222192E-2</v>
      </c>
      <c r="N199">
        <f t="shared" si="12"/>
        <v>14</v>
      </c>
    </row>
    <row r="200" spans="1:14">
      <c r="A200" s="10"/>
      <c r="B200" s="10"/>
      <c r="C200" s="3" t="s">
        <v>378</v>
      </c>
      <c r="D200" s="3" t="s">
        <v>379</v>
      </c>
      <c r="E200" s="3" t="s">
        <v>379</v>
      </c>
      <c r="F200" s="3" t="s">
        <v>23</v>
      </c>
      <c r="G200" s="9" t="s">
        <v>20</v>
      </c>
      <c r="H200" s="5"/>
      <c r="I200" s="5"/>
      <c r="J200" s="6"/>
      <c r="K200" s="7"/>
      <c r="L200" s="8"/>
    </row>
    <row r="201" spans="1:14">
      <c r="A201" s="10"/>
      <c r="B201" s="10"/>
      <c r="C201" s="10"/>
      <c r="D201" s="10"/>
      <c r="E201" s="10"/>
      <c r="F201" s="10"/>
      <c r="G201" s="3" t="s">
        <v>592</v>
      </c>
      <c r="H201" s="3" t="s">
        <v>326</v>
      </c>
      <c r="I201" s="3" t="s">
        <v>59</v>
      </c>
      <c r="J201" s="3" t="s">
        <v>27</v>
      </c>
      <c r="K201" s="11" t="s">
        <v>593</v>
      </c>
      <c r="L201" s="12" t="s">
        <v>594</v>
      </c>
      <c r="M201" s="15">
        <f t="shared" si="11"/>
        <v>1.5532407407407411E-2</v>
      </c>
      <c r="N201">
        <f t="shared" si="12"/>
        <v>8</v>
      </c>
    </row>
    <row r="202" spans="1:14">
      <c r="A202" s="10"/>
      <c r="B202" s="10"/>
      <c r="C202" s="10"/>
      <c r="D202" s="10"/>
      <c r="E202" s="10"/>
      <c r="F202" s="10"/>
      <c r="G202" s="3" t="s">
        <v>595</v>
      </c>
      <c r="H202" s="3" t="s">
        <v>326</v>
      </c>
      <c r="I202" s="3" t="s">
        <v>59</v>
      </c>
      <c r="J202" s="3" t="s">
        <v>27</v>
      </c>
      <c r="K202" s="11" t="s">
        <v>596</v>
      </c>
      <c r="L202" s="12" t="s">
        <v>597</v>
      </c>
      <c r="M202" s="15">
        <f t="shared" si="11"/>
        <v>2.1053240740740775E-2</v>
      </c>
      <c r="N202">
        <f t="shared" si="12"/>
        <v>15</v>
      </c>
    </row>
    <row r="203" spans="1:14">
      <c r="A203" s="10"/>
      <c r="B203" s="10"/>
      <c r="C203" s="10"/>
      <c r="D203" s="10"/>
      <c r="E203" s="10"/>
      <c r="F203" s="10"/>
      <c r="G203" s="3" t="s">
        <v>598</v>
      </c>
      <c r="H203" s="3" t="s">
        <v>326</v>
      </c>
      <c r="I203" s="3" t="s">
        <v>59</v>
      </c>
      <c r="J203" s="3" t="s">
        <v>27</v>
      </c>
      <c r="K203" s="11" t="s">
        <v>599</v>
      </c>
      <c r="L203" s="12" t="s">
        <v>600</v>
      </c>
      <c r="M203" s="15">
        <f t="shared" si="11"/>
        <v>1.9629629629629664E-2</v>
      </c>
      <c r="N203">
        <f t="shared" si="12"/>
        <v>15</v>
      </c>
    </row>
    <row r="204" spans="1:14">
      <c r="A204" s="10"/>
      <c r="B204" s="10"/>
      <c r="C204" s="3" t="s">
        <v>601</v>
      </c>
      <c r="D204" s="3" t="s">
        <v>602</v>
      </c>
      <c r="E204" s="9" t="s">
        <v>20</v>
      </c>
      <c r="F204" s="5"/>
      <c r="G204" s="5"/>
      <c r="H204" s="5"/>
      <c r="I204" s="5"/>
      <c r="J204" s="6"/>
      <c r="K204" s="7"/>
      <c r="L204" s="8"/>
    </row>
    <row r="205" spans="1:14">
      <c r="A205" s="10"/>
      <c r="B205" s="10"/>
      <c r="C205" s="10"/>
      <c r="D205" s="10"/>
      <c r="E205" s="3" t="s">
        <v>603</v>
      </c>
      <c r="F205" s="3" t="s">
        <v>23</v>
      </c>
      <c r="G205" s="3" t="s">
        <v>604</v>
      </c>
      <c r="H205" s="3" t="s">
        <v>326</v>
      </c>
      <c r="I205" s="3" t="s">
        <v>59</v>
      </c>
      <c r="J205" s="3" t="s">
        <v>27</v>
      </c>
      <c r="K205" s="11" t="s">
        <v>605</v>
      </c>
      <c r="L205" s="12" t="s">
        <v>606</v>
      </c>
      <c r="M205" s="15">
        <f t="shared" si="11"/>
        <v>1.5358796296296218E-2</v>
      </c>
      <c r="N205">
        <f t="shared" si="12"/>
        <v>13</v>
      </c>
    </row>
    <row r="206" spans="1:14">
      <c r="A206" s="10"/>
      <c r="B206" s="10"/>
      <c r="C206" s="10"/>
      <c r="D206" s="10"/>
      <c r="E206" s="3" t="s">
        <v>607</v>
      </c>
      <c r="F206" s="3" t="s">
        <v>23</v>
      </c>
      <c r="G206" s="9" t="s">
        <v>20</v>
      </c>
      <c r="H206" s="5"/>
      <c r="I206" s="5"/>
      <c r="J206" s="6"/>
      <c r="K206" s="7"/>
      <c r="L206" s="8"/>
    </row>
    <row r="207" spans="1:14">
      <c r="A207" s="10"/>
      <c r="B207" s="10"/>
      <c r="C207" s="10"/>
      <c r="D207" s="10"/>
      <c r="E207" s="10"/>
      <c r="F207" s="10"/>
      <c r="G207" s="3" t="s">
        <v>608</v>
      </c>
      <c r="H207" s="3" t="s">
        <v>326</v>
      </c>
      <c r="I207" s="3" t="s">
        <v>26</v>
      </c>
      <c r="J207" s="3" t="s">
        <v>27</v>
      </c>
      <c r="K207" s="11" t="s">
        <v>609</v>
      </c>
      <c r="L207" s="12" t="s">
        <v>610</v>
      </c>
      <c r="M207" s="15">
        <f t="shared" si="11"/>
        <v>1.9861111111111107E-2</v>
      </c>
      <c r="N207">
        <f t="shared" si="12"/>
        <v>9</v>
      </c>
    </row>
    <row r="208" spans="1:14">
      <c r="A208" s="10"/>
      <c r="B208" s="10"/>
      <c r="C208" s="10"/>
      <c r="D208" s="10"/>
      <c r="E208" s="10"/>
      <c r="F208" s="10"/>
      <c r="G208" s="3" t="s">
        <v>611</v>
      </c>
      <c r="H208" s="3" t="s">
        <v>326</v>
      </c>
      <c r="I208" s="3" t="s">
        <v>26</v>
      </c>
      <c r="J208" s="3" t="s">
        <v>27</v>
      </c>
      <c r="K208" s="11" t="s">
        <v>612</v>
      </c>
      <c r="L208" s="12" t="s">
        <v>613</v>
      </c>
      <c r="M208" s="15">
        <f t="shared" si="11"/>
        <v>2.5856481481481453E-2</v>
      </c>
      <c r="N208">
        <f t="shared" si="12"/>
        <v>9</v>
      </c>
    </row>
    <row r="209" spans="1:14">
      <c r="A209" s="10"/>
      <c r="B209" s="10"/>
      <c r="C209" s="10"/>
      <c r="D209" s="10"/>
      <c r="E209" s="10"/>
      <c r="F209" s="10"/>
      <c r="G209" s="3" t="s">
        <v>614</v>
      </c>
      <c r="H209" s="3" t="s">
        <v>326</v>
      </c>
      <c r="I209" s="3" t="s">
        <v>26</v>
      </c>
      <c r="J209" s="3" t="s">
        <v>27</v>
      </c>
      <c r="K209" s="11" t="s">
        <v>615</v>
      </c>
      <c r="L209" s="12" t="s">
        <v>616</v>
      </c>
      <c r="M209" s="15">
        <f t="shared" si="11"/>
        <v>3.052083333333333E-2</v>
      </c>
      <c r="N209">
        <f t="shared" si="12"/>
        <v>9</v>
      </c>
    </row>
    <row r="210" spans="1:14">
      <c r="A210" s="10"/>
      <c r="B210" s="10"/>
      <c r="C210" s="10"/>
      <c r="D210" s="10"/>
      <c r="E210" s="10"/>
      <c r="F210" s="10"/>
      <c r="G210" s="3" t="s">
        <v>617</v>
      </c>
      <c r="H210" s="3" t="s">
        <v>326</v>
      </c>
      <c r="I210" s="3" t="s">
        <v>26</v>
      </c>
      <c r="J210" s="3" t="s">
        <v>27</v>
      </c>
      <c r="K210" s="11" t="s">
        <v>618</v>
      </c>
      <c r="L210" s="12" t="s">
        <v>619</v>
      </c>
      <c r="M210" s="15">
        <f t="shared" si="11"/>
        <v>1.4560185185185148E-2</v>
      </c>
      <c r="N210">
        <f t="shared" si="12"/>
        <v>11</v>
      </c>
    </row>
    <row r="211" spans="1:14">
      <c r="A211" s="10"/>
      <c r="B211" s="10"/>
      <c r="C211" s="10"/>
      <c r="D211" s="10"/>
      <c r="E211" s="10"/>
      <c r="F211" s="10"/>
      <c r="G211" s="3" t="s">
        <v>620</v>
      </c>
      <c r="H211" s="3" t="s">
        <v>326</v>
      </c>
      <c r="I211" s="3" t="s">
        <v>26</v>
      </c>
      <c r="J211" s="3" t="s">
        <v>27</v>
      </c>
      <c r="K211" s="11" t="s">
        <v>621</v>
      </c>
      <c r="L211" s="12" t="s">
        <v>622</v>
      </c>
      <c r="M211" s="15">
        <f t="shared" si="11"/>
        <v>1.7129629629629606E-2</v>
      </c>
      <c r="N211">
        <f t="shared" si="12"/>
        <v>13</v>
      </c>
    </row>
    <row r="212" spans="1:14">
      <c r="A212" s="10"/>
      <c r="B212" s="10"/>
      <c r="C212" s="10"/>
      <c r="D212" s="10"/>
      <c r="E212" s="10"/>
      <c r="F212" s="10"/>
      <c r="G212" s="3" t="s">
        <v>623</v>
      </c>
      <c r="H212" s="3" t="s">
        <v>326</v>
      </c>
      <c r="I212" s="3" t="s">
        <v>26</v>
      </c>
      <c r="J212" s="3" t="s">
        <v>27</v>
      </c>
      <c r="K212" s="11" t="s">
        <v>624</v>
      </c>
      <c r="L212" s="12" t="s">
        <v>625</v>
      </c>
      <c r="M212" s="15">
        <f t="shared" si="11"/>
        <v>2.3414351851851922E-2</v>
      </c>
      <c r="N212">
        <f t="shared" si="12"/>
        <v>14</v>
      </c>
    </row>
    <row r="213" spans="1:14">
      <c r="A213" s="10"/>
      <c r="B213" s="10"/>
      <c r="C213" s="10"/>
      <c r="D213" s="10"/>
      <c r="E213" s="10"/>
      <c r="F213" s="10"/>
      <c r="G213" s="3" t="s">
        <v>626</v>
      </c>
      <c r="H213" s="3" t="s">
        <v>326</v>
      </c>
      <c r="I213" s="3" t="s">
        <v>31</v>
      </c>
      <c r="J213" s="3" t="s">
        <v>27</v>
      </c>
      <c r="K213" s="11" t="s">
        <v>627</v>
      </c>
      <c r="L213" s="12" t="s">
        <v>628</v>
      </c>
      <c r="M213" s="15">
        <f t="shared" si="11"/>
        <v>1.4155092592592566E-2</v>
      </c>
      <c r="N213">
        <f t="shared" si="12"/>
        <v>9</v>
      </c>
    </row>
    <row r="214" spans="1:14">
      <c r="A214" s="10"/>
      <c r="B214" s="10"/>
      <c r="C214" s="10"/>
      <c r="D214" s="10"/>
      <c r="E214" s="10"/>
      <c r="F214" s="10"/>
      <c r="G214" s="3" t="s">
        <v>629</v>
      </c>
      <c r="H214" s="3" t="s">
        <v>326</v>
      </c>
      <c r="I214" s="3" t="s">
        <v>31</v>
      </c>
      <c r="J214" s="3" t="s">
        <v>27</v>
      </c>
      <c r="K214" s="11" t="s">
        <v>630</v>
      </c>
      <c r="L214" s="12" t="s">
        <v>631</v>
      </c>
      <c r="M214" s="15">
        <f t="shared" si="11"/>
        <v>2.1678240740740651E-2</v>
      </c>
      <c r="N214">
        <f t="shared" si="12"/>
        <v>10</v>
      </c>
    </row>
    <row r="215" spans="1:14">
      <c r="A215" s="10"/>
      <c r="B215" s="10"/>
      <c r="C215" s="10"/>
      <c r="D215" s="10"/>
      <c r="E215" s="10"/>
      <c r="F215" s="10"/>
      <c r="G215" s="3" t="s">
        <v>632</v>
      </c>
      <c r="H215" s="3" t="s">
        <v>326</v>
      </c>
      <c r="I215" s="3" t="s">
        <v>31</v>
      </c>
      <c r="J215" s="3" t="s">
        <v>27</v>
      </c>
      <c r="K215" s="11" t="s">
        <v>633</v>
      </c>
      <c r="L215" s="12" t="s">
        <v>634</v>
      </c>
      <c r="M215" s="15">
        <f t="shared" si="11"/>
        <v>1.4699074074074114E-2</v>
      </c>
      <c r="N215">
        <f t="shared" si="12"/>
        <v>11</v>
      </c>
    </row>
    <row r="216" spans="1:14">
      <c r="A216" s="10"/>
      <c r="B216" s="10"/>
      <c r="C216" s="10"/>
      <c r="D216" s="10"/>
      <c r="E216" s="10"/>
      <c r="F216" s="10"/>
      <c r="G216" s="3" t="s">
        <v>635</v>
      </c>
      <c r="H216" s="3" t="s">
        <v>326</v>
      </c>
      <c r="I216" s="3" t="s">
        <v>31</v>
      </c>
      <c r="J216" s="3" t="s">
        <v>27</v>
      </c>
      <c r="K216" s="11" t="s">
        <v>636</v>
      </c>
      <c r="L216" s="12" t="s">
        <v>637</v>
      </c>
      <c r="M216" s="15">
        <f t="shared" si="11"/>
        <v>1.3680555555555529E-2</v>
      </c>
      <c r="N216">
        <f t="shared" si="12"/>
        <v>11</v>
      </c>
    </row>
    <row r="217" spans="1:14">
      <c r="A217" s="10"/>
      <c r="B217" s="10"/>
      <c r="C217" s="10"/>
      <c r="D217" s="10"/>
      <c r="E217" s="10"/>
      <c r="F217" s="10"/>
      <c r="G217" s="3" t="s">
        <v>638</v>
      </c>
      <c r="H217" s="3" t="s">
        <v>326</v>
      </c>
      <c r="I217" s="3" t="s">
        <v>31</v>
      </c>
      <c r="J217" s="3" t="s">
        <v>27</v>
      </c>
      <c r="K217" s="11" t="s">
        <v>639</v>
      </c>
      <c r="L217" s="12" t="s">
        <v>640</v>
      </c>
      <c r="M217" s="15">
        <f t="shared" si="11"/>
        <v>1.4710648148148042E-2</v>
      </c>
      <c r="N217">
        <f t="shared" si="12"/>
        <v>12</v>
      </c>
    </row>
    <row r="218" spans="1:14">
      <c r="A218" s="10"/>
      <c r="B218" s="10"/>
      <c r="C218" s="10"/>
      <c r="D218" s="10"/>
      <c r="E218" s="10"/>
      <c r="F218" s="10"/>
      <c r="G218" s="3" t="s">
        <v>641</v>
      </c>
      <c r="H218" s="3" t="s">
        <v>326</v>
      </c>
      <c r="I218" s="3" t="s">
        <v>31</v>
      </c>
      <c r="J218" s="3" t="s">
        <v>27</v>
      </c>
      <c r="K218" s="11" t="s">
        <v>642</v>
      </c>
      <c r="L218" s="12" t="s">
        <v>643</v>
      </c>
      <c r="M218" s="15">
        <f t="shared" si="11"/>
        <v>1.8750000000000044E-2</v>
      </c>
      <c r="N218">
        <f t="shared" si="12"/>
        <v>13</v>
      </c>
    </row>
    <row r="219" spans="1:14">
      <c r="A219" s="10"/>
      <c r="B219" s="10"/>
      <c r="C219" s="10"/>
      <c r="D219" s="10"/>
      <c r="E219" s="10"/>
      <c r="F219" s="10"/>
      <c r="G219" s="3" t="s">
        <v>644</v>
      </c>
      <c r="H219" s="3" t="s">
        <v>326</v>
      </c>
      <c r="I219" s="3" t="s">
        <v>31</v>
      </c>
      <c r="J219" s="3" t="s">
        <v>27</v>
      </c>
      <c r="K219" s="11" t="s">
        <v>645</v>
      </c>
      <c r="L219" s="12" t="s">
        <v>646</v>
      </c>
      <c r="M219" s="15">
        <f t="shared" si="11"/>
        <v>1.6180555555555531E-2</v>
      </c>
      <c r="N219">
        <f t="shared" si="12"/>
        <v>14</v>
      </c>
    </row>
    <row r="220" spans="1:14">
      <c r="A220" s="10"/>
      <c r="B220" s="10"/>
      <c r="C220" s="10"/>
      <c r="D220" s="10"/>
      <c r="E220" s="10"/>
      <c r="F220" s="10"/>
      <c r="G220" s="3" t="s">
        <v>647</v>
      </c>
      <c r="H220" s="3" t="s">
        <v>326</v>
      </c>
      <c r="I220" s="3" t="s">
        <v>31</v>
      </c>
      <c r="J220" s="3" t="s">
        <v>27</v>
      </c>
      <c r="K220" s="11" t="s">
        <v>648</v>
      </c>
      <c r="L220" s="12" t="s">
        <v>649</v>
      </c>
      <c r="M220" s="15">
        <f t="shared" si="11"/>
        <v>2.4722222222222201E-2</v>
      </c>
      <c r="N220">
        <f t="shared" si="12"/>
        <v>15</v>
      </c>
    </row>
    <row r="221" spans="1:14">
      <c r="A221" s="10"/>
      <c r="B221" s="10"/>
      <c r="C221" s="10"/>
      <c r="D221" s="10"/>
      <c r="E221" s="10"/>
      <c r="F221" s="10"/>
      <c r="G221" s="3" t="s">
        <v>650</v>
      </c>
      <c r="H221" s="3" t="s">
        <v>326</v>
      </c>
      <c r="I221" s="3" t="s">
        <v>59</v>
      </c>
      <c r="J221" s="3" t="s">
        <v>27</v>
      </c>
      <c r="K221" s="11" t="s">
        <v>651</v>
      </c>
      <c r="L221" s="12" t="s">
        <v>652</v>
      </c>
      <c r="M221" s="15">
        <f t="shared" si="11"/>
        <v>2.387731481481481E-2</v>
      </c>
      <c r="N221">
        <f t="shared" si="12"/>
        <v>8</v>
      </c>
    </row>
    <row r="222" spans="1:14">
      <c r="A222" s="10"/>
      <c r="B222" s="10"/>
      <c r="C222" s="10"/>
      <c r="D222" s="10"/>
      <c r="E222" s="10"/>
      <c r="F222" s="10"/>
      <c r="G222" s="3" t="s">
        <v>653</v>
      </c>
      <c r="H222" s="3" t="s">
        <v>326</v>
      </c>
      <c r="I222" s="3" t="s">
        <v>59</v>
      </c>
      <c r="J222" s="3" t="s">
        <v>27</v>
      </c>
      <c r="K222" s="11" t="s">
        <v>654</v>
      </c>
      <c r="L222" s="12" t="s">
        <v>655</v>
      </c>
      <c r="M222" s="15">
        <f t="shared" si="11"/>
        <v>1.8553240740740717E-2</v>
      </c>
      <c r="N222">
        <f t="shared" si="12"/>
        <v>8</v>
      </c>
    </row>
    <row r="223" spans="1:14">
      <c r="A223" s="10"/>
      <c r="B223" s="10"/>
      <c r="C223" s="10"/>
      <c r="D223" s="10"/>
      <c r="E223" s="10"/>
      <c r="F223" s="10"/>
      <c r="G223" s="3" t="s">
        <v>656</v>
      </c>
      <c r="H223" s="3" t="s">
        <v>326</v>
      </c>
      <c r="I223" s="3" t="s">
        <v>59</v>
      </c>
      <c r="J223" s="3" t="s">
        <v>27</v>
      </c>
      <c r="K223" s="11" t="s">
        <v>657</v>
      </c>
      <c r="L223" s="12" t="s">
        <v>658</v>
      </c>
      <c r="M223" s="15">
        <f t="shared" si="11"/>
        <v>1.9166666666666721E-2</v>
      </c>
      <c r="N223">
        <f t="shared" si="12"/>
        <v>9</v>
      </c>
    </row>
    <row r="224" spans="1:14">
      <c r="A224" s="10"/>
      <c r="B224" s="10"/>
      <c r="C224" s="10"/>
      <c r="D224" s="10"/>
      <c r="E224" s="10"/>
      <c r="F224" s="10"/>
      <c r="G224" s="3" t="s">
        <v>659</v>
      </c>
      <c r="H224" s="3" t="s">
        <v>326</v>
      </c>
      <c r="I224" s="3" t="s">
        <v>59</v>
      </c>
      <c r="J224" s="3" t="s">
        <v>27</v>
      </c>
      <c r="K224" s="11" t="s">
        <v>660</v>
      </c>
      <c r="L224" s="12" t="s">
        <v>661</v>
      </c>
      <c r="M224" s="15">
        <f t="shared" si="11"/>
        <v>2.1400462962962996E-2</v>
      </c>
      <c r="N224">
        <f t="shared" si="12"/>
        <v>9</v>
      </c>
    </row>
    <row r="225" spans="1:14">
      <c r="A225" s="10"/>
      <c r="B225" s="10"/>
      <c r="C225" s="10"/>
      <c r="D225" s="10"/>
      <c r="E225" s="10"/>
      <c r="F225" s="10"/>
      <c r="G225" s="3" t="s">
        <v>662</v>
      </c>
      <c r="H225" s="3" t="s">
        <v>326</v>
      </c>
      <c r="I225" s="3" t="s">
        <v>59</v>
      </c>
      <c r="J225" s="3" t="s">
        <v>27</v>
      </c>
      <c r="K225" s="11" t="s">
        <v>663</v>
      </c>
      <c r="L225" s="12" t="s">
        <v>664</v>
      </c>
      <c r="M225" s="15">
        <f t="shared" si="11"/>
        <v>1.6249999999999987E-2</v>
      </c>
      <c r="N225">
        <f t="shared" si="12"/>
        <v>10</v>
      </c>
    </row>
    <row r="226" spans="1:14">
      <c r="A226" s="10"/>
      <c r="B226" s="10"/>
      <c r="C226" s="10"/>
      <c r="D226" s="10"/>
      <c r="E226" s="10"/>
      <c r="F226" s="10"/>
      <c r="G226" s="3" t="s">
        <v>665</v>
      </c>
      <c r="H226" s="3" t="s">
        <v>326</v>
      </c>
      <c r="I226" s="3" t="s">
        <v>59</v>
      </c>
      <c r="J226" s="3" t="s">
        <v>27</v>
      </c>
      <c r="K226" s="11" t="s">
        <v>666</v>
      </c>
      <c r="L226" s="12" t="s">
        <v>667</v>
      </c>
      <c r="M226" s="15">
        <f t="shared" si="11"/>
        <v>1.4062500000000033E-2</v>
      </c>
      <c r="N226">
        <f t="shared" si="12"/>
        <v>10</v>
      </c>
    </row>
    <row r="227" spans="1:14">
      <c r="A227" s="10"/>
      <c r="B227" s="10"/>
      <c r="C227" s="10"/>
      <c r="D227" s="10"/>
      <c r="E227" s="10"/>
      <c r="F227" s="10"/>
      <c r="G227" s="3" t="s">
        <v>668</v>
      </c>
      <c r="H227" s="3" t="s">
        <v>326</v>
      </c>
      <c r="I227" s="3" t="s">
        <v>59</v>
      </c>
      <c r="J227" s="3" t="s">
        <v>27</v>
      </c>
      <c r="K227" s="11" t="s">
        <v>669</v>
      </c>
      <c r="L227" s="12" t="s">
        <v>670</v>
      </c>
      <c r="M227" s="15">
        <f t="shared" si="11"/>
        <v>1.3333333333333308E-2</v>
      </c>
      <c r="N227">
        <f t="shared" si="12"/>
        <v>10</v>
      </c>
    </row>
    <row r="228" spans="1:14">
      <c r="A228" s="10"/>
      <c r="B228" s="10"/>
      <c r="C228" s="10"/>
      <c r="D228" s="10"/>
      <c r="E228" s="10"/>
      <c r="F228" s="10"/>
      <c r="G228" s="3" t="s">
        <v>671</v>
      </c>
      <c r="H228" s="3" t="s">
        <v>326</v>
      </c>
      <c r="I228" s="3" t="s">
        <v>59</v>
      </c>
      <c r="J228" s="3" t="s">
        <v>27</v>
      </c>
      <c r="K228" s="11" t="s">
        <v>672</v>
      </c>
      <c r="L228" s="12" t="s">
        <v>673</v>
      </c>
      <c r="M228" s="15">
        <f t="shared" si="11"/>
        <v>2.7326388888888886E-2</v>
      </c>
      <c r="N228">
        <f t="shared" si="12"/>
        <v>11</v>
      </c>
    </row>
    <row r="229" spans="1:14">
      <c r="A229" s="10"/>
      <c r="B229" s="10"/>
      <c r="C229" s="10"/>
      <c r="D229" s="10"/>
      <c r="E229" s="10"/>
      <c r="F229" s="10"/>
      <c r="G229" s="3" t="s">
        <v>674</v>
      </c>
      <c r="H229" s="3" t="s">
        <v>326</v>
      </c>
      <c r="I229" s="3" t="s">
        <v>59</v>
      </c>
      <c r="J229" s="3" t="s">
        <v>27</v>
      </c>
      <c r="K229" s="11" t="s">
        <v>675</v>
      </c>
      <c r="L229" s="12" t="s">
        <v>676</v>
      </c>
      <c r="M229" s="15">
        <f t="shared" si="11"/>
        <v>1.743055555555556E-2</v>
      </c>
      <c r="N229">
        <f t="shared" si="12"/>
        <v>11</v>
      </c>
    </row>
    <row r="230" spans="1:14">
      <c r="A230" s="10"/>
      <c r="B230" s="10"/>
      <c r="C230" s="10"/>
      <c r="D230" s="10"/>
      <c r="E230" s="10"/>
      <c r="F230" s="10"/>
      <c r="G230" s="3" t="s">
        <v>677</v>
      </c>
      <c r="H230" s="3" t="s">
        <v>326</v>
      </c>
      <c r="I230" s="3" t="s">
        <v>59</v>
      </c>
      <c r="J230" s="3" t="s">
        <v>27</v>
      </c>
      <c r="K230" s="11" t="s">
        <v>87</v>
      </c>
      <c r="L230" s="12" t="s">
        <v>678</v>
      </c>
      <c r="M230" s="15">
        <f t="shared" si="11"/>
        <v>1.8553240740740717E-2</v>
      </c>
      <c r="N230">
        <f t="shared" si="12"/>
        <v>12</v>
      </c>
    </row>
    <row r="231" spans="1:14">
      <c r="A231" s="10"/>
      <c r="B231" s="10"/>
      <c r="C231" s="10"/>
      <c r="D231" s="10"/>
      <c r="E231" s="10"/>
      <c r="F231" s="10"/>
      <c r="G231" s="3" t="s">
        <v>679</v>
      </c>
      <c r="H231" s="3" t="s">
        <v>326</v>
      </c>
      <c r="I231" s="3" t="s">
        <v>59</v>
      </c>
      <c r="J231" s="3" t="s">
        <v>27</v>
      </c>
      <c r="K231" s="11" t="s">
        <v>680</v>
      </c>
      <c r="L231" s="12" t="s">
        <v>681</v>
      </c>
      <c r="M231" s="15">
        <f t="shared" si="11"/>
        <v>1.5497685185185239E-2</v>
      </c>
      <c r="N231">
        <f t="shared" si="12"/>
        <v>12</v>
      </c>
    </row>
    <row r="232" spans="1:14">
      <c r="A232" s="10"/>
      <c r="B232" s="10"/>
      <c r="C232" s="10"/>
      <c r="D232" s="10"/>
      <c r="E232" s="10"/>
      <c r="F232" s="10"/>
      <c r="G232" s="3" t="s">
        <v>682</v>
      </c>
      <c r="H232" s="3" t="s">
        <v>326</v>
      </c>
      <c r="I232" s="3" t="s">
        <v>59</v>
      </c>
      <c r="J232" s="3" t="s">
        <v>27</v>
      </c>
      <c r="K232" s="11" t="s">
        <v>683</v>
      </c>
      <c r="L232" s="12" t="s">
        <v>684</v>
      </c>
      <c r="M232" s="15">
        <f t="shared" si="11"/>
        <v>1.3969907407407445E-2</v>
      </c>
      <c r="N232">
        <f t="shared" si="12"/>
        <v>14</v>
      </c>
    </row>
    <row r="233" spans="1:14">
      <c r="A233" s="10"/>
      <c r="B233" s="10"/>
      <c r="C233" s="3" t="s">
        <v>416</v>
      </c>
      <c r="D233" s="3" t="s">
        <v>417</v>
      </c>
      <c r="E233" s="3" t="s">
        <v>417</v>
      </c>
      <c r="F233" s="3" t="s">
        <v>23</v>
      </c>
      <c r="G233" s="3" t="s">
        <v>685</v>
      </c>
      <c r="H233" s="3" t="s">
        <v>326</v>
      </c>
      <c r="I233" s="3" t="s">
        <v>31</v>
      </c>
      <c r="J233" s="3" t="s">
        <v>27</v>
      </c>
      <c r="K233" s="11" t="s">
        <v>686</v>
      </c>
      <c r="L233" s="12" t="s">
        <v>687</v>
      </c>
      <c r="M233" s="15">
        <f t="shared" si="11"/>
        <v>1.6273148148148148E-2</v>
      </c>
      <c r="N233">
        <f t="shared" si="12"/>
        <v>4</v>
      </c>
    </row>
    <row r="234" spans="1:14">
      <c r="A234" s="10"/>
      <c r="B234" s="10"/>
      <c r="C234" s="3" t="s">
        <v>78</v>
      </c>
      <c r="D234" s="3" t="s">
        <v>79</v>
      </c>
      <c r="E234" s="3" t="s">
        <v>79</v>
      </c>
      <c r="F234" s="3" t="s">
        <v>23</v>
      </c>
      <c r="G234" s="3" t="s">
        <v>688</v>
      </c>
      <c r="H234" s="3" t="s">
        <v>326</v>
      </c>
      <c r="I234" s="3" t="s">
        <v>689</v>
      </c>
      <c r="J234" s="3" t="s">
        <v>27</v>
      </c>
      <c r="K234" s="11" t="s">
        <v>690</v>
      </c>
      <c r="L234" s="12" t="s">
        <v>691</v>
      </c>
      <c r="M234" s="15">
        <f t="shared" si="11"/>
        <v>1.7245370370370328E-2</v>
      </c>
      <c r="N234">
        <f t="shared" si="12"/>
        <v>7</v>
      </c>
    </row>
    <row r="235" spans="1:14">
      <c r="A235" s="10"/>
      <c r="B235" s="10"/>
      <c r="C235" s="3" t="s">
        <v>427</v>
      </c>
      <c r="D235" s="3" t="s">
        <v>428</v>
      </c>
      <c r="E235" s="3" t="s">
        <v>428</v>
      </c>
      <c r="F235" s="3" t="s">
        <v>23</v>
      </c>
      <c r="G235" s="9" t="s">
        <v>20</v>
      </c>
      <c r="H235" s="5"/>
      <c r="I235" s="5"/>
      <c r="J235" s="6"/>
      <c r="K235" s="7"/>
      <c r="L235" s="8"/>
    </row>
    <row r="236" spans="1:14">
      <c r="A236" s="10"/>
      <c r="B236" s="10"/>
      <c r="C236" s="10"/>
      <c r="D236" s="10"/>
      <c r="E236" s="10"/>
      <c r="F236" s="10"/>
      <c r="G236" s="3" t="s">
        <v>692</v>
      </c>
      <c r="H236" s="3" t="s">
        <v>326</v>
      </c>
      <c r="I236" s="3" t="s">
        <v>26</v>
      </c>
      <c r="J236" s="3" t="s">
        <v>27</v>
      </c>
      <c r="K236" s="11" t="s">
        <v>693</v>
      </c>
      <c r="L236" s="12" t="s">
        <v>694</v>
      </c>
      <c r="M236" s="15">
        <f t="shared" si="11"/>
        <v>2.4837962962962923E-2</v>
      </c>
      <c r="N236">
        <f t="shared" si="12"/>
        <v>8</v>
      </c>
    </row>
    <row r="237" spans="1:14">
      <c r="A237" s="10"/>
      <c r="B237" s="10"/>
      <c r="C237" s="10"/>
      <c r="D237" s="10"/>
      <c r="E237" s="10"/>
      <c r="F237" s="10"/>
      <c r="G237" s="3" t="s">
        <v>695</v>
      </c>
      <c r="H237" s="3" t="s">
        <v>326</v>
      </c>
      <c r="I237" s="3" t="s">
        <v>26</v>
      </c>
      <c r="J237" s="3" t="s">
        <v>27</v>
      </c>
      <c r="K237" s="11" t="s">
        <v>696</v>
      </c>
      <c r="L237" s="12" t="s">
        <v>697</v>
      </c>
      <c r="M237" s="15">
        <f t="shared" si="11"/>
        <v>1.7268518518518405E-2</v>
      </c>
      <c r="N237">
        <f t="shared" si="12"/>
        <v>12</v>
      </c>
    </row>
    <row r="238" spans="1:14">
      <c r="A238" s="10"/>
      <c r="B238" s="10"/>
      <c r="C238" s="10"/>
      <c r="D238" s="10"/>
      <c r="E238" s="10"/>
      <c r="F238" s="10"/>
      <c r="G238" s="3" t="s">
        <v>698</v>
      </c>
      <c r="H238" s="3" t="s">
        <v>326</v>
      </c>
      <c r="I238" s="3" t="s">
        <v>31</v>
      </c>
      <c r="J238" s="3" t="s">
        <v>27</v>
      </c>
      <c r="K238" s="11" t="s">
        <v>699</v>
      </c>
      <c r="L238" s="12" t="s">
        <v>700</v>
      </c>
      <c r="M238" s="15">
        <f t="shared" si="11"/>
        <v>1.6655092592592624E-2</v>
      </c>
      <c r="N238">
        <f t="shared" si="12"/>
        <v>6</v>
      </c>
    </row>
    <row r="239" spans="1:14">
      <c r="A239" s="10"/>
      <c r="B239" s="10"/>
      <c r="C239" s="10"/>
      <c r="D239" s="10"/>
      <c r="E239" s="10"/>
      <c r="F239" s="10"/>
      <c r="G239" s="3" t="s">
        <v>701</v>
      </c>
      <c r="H239" s="3" t="s">
        <v>326</v>
      </c>
      <c r="I239" s="3" t="s">
        <v>31</v>
      </c>
      <c r="J239" s="3" t="s">
        <v>27</v>
      </c>
      <c r="K239" s="11" t="s">
        <v>702</v>
      </c>
      <c r="L239" s="12" t="s">
        <v>703</v>
      </c>
      <c r="M239" s="15">
        <f t="shared" si="11"/>
        <v>1.1944444444444424E-2</v>
      </c>
      <c r="N239">
        <f t="shared" si="12"/>
        <v>9</v>
      </c>
    </row>
    <row r="240" spans="1:14">
      <c r="A240" s="10"/>
      <c r="B240" s="10"/>
      <c r="C240" s="10"/>
      <c r="D240" s="10"/>
      <c r="E240" s="10"/>
      <c r="F240" s="10"/>
      <c r="G240" s="3" t="s">
        <v>704</v>
      </c>
      <c r="H240" s="3" t="s">
        <v>326</v>
      </c>
      <c r="I240" s="3" t="s">
        <v>31</v>
      </c>
      <c r="J240" s="3" t="s">
        <v>27</v>
      </c>
      <c r="K240" s="11" t="s">
        <v>705</v>
      </c>
      <c r="L240" s="12" t="s">
        <v>706</v>
      </c>
      <c r="M240" s="15">
        <f t="shared" si="11"/>
        <v>2.4849537037036962E-2</v>
      </c>
      <c r="N240">
        <f t="shared" si="12"/>
        <v>14</v>
      </c>
    </row>
    <row r="241" spans="1:14">
      <c r="A241" s="10"/>
      <c r="B241" s="10"/>
      <c r="C241" s="10"/>
      <c r="D241" s="10"/>
      <c r="E241" s="10"/>
      <c r="F241" s="10"/>
      <c r="G241" s="3" t="s">
        <v>707</v>
      </c>
      <c r="H241" s="3" t="s">
        <v>326</v>
      </c>
      <c r="I241" s="3" t="s">
        <v>59</v>
      </c>
      <c r="J241" s="3" t="s">
        <v>27</v>
      </c>
      <c r="K241" s="11" t="s">
        <v>708</v>
      </c>
      <c r="L241" s="12" t="s">
        <v>709</v>
      </c>
      <c r="M241" s="15">
        <f t="shared" si="11"/>
        <v>1.3854166666666667E-2</v>
      </c>
      <c r="N241">
        <f t="shared" si="12"/>
        <v>7</v>
      </c>
    </row>
    <row r="242" spans="1:14">
      <c r="A242" s="10"/>
      <c r="B242" s="10"/>
      <c r="C242" s="10"/>
      <c r="D242" s="10"/>
      <c r="E242" s="10"/>
      <c r="F242" s="10"/>
      <c r="G242" s="3" t="s">
        <v>710</v>
      </c>
      <c r="H242" s="3" t="s">
        <v>326</v>
      </c>
      <c r="I242" s="3" t="s">
        <v>59</v>
      </c>
      <c r="J242" s="3" t="s">
        <v>27</v>
      </c>
      <c r="K242" s="11" t="s">
        <v>711</v>
      </c>
      <c r="L242" s="12" t="s">
        <v>712</v>
      </c>
      <c r="M242" s="15">
        <f t="shared" si="11"/>
        <v>2.662037037037035E-2</v>
      </c>
      <c r="N242">
        <f t="shared" si="12"/>
        <v>11</v>
      </c>
    </row>
    <row r="243" spans="1:14">
      <c r="A243" s="10"/>
      <c r="B243" s="10"/>
      <c r="C243" s="10"/>
      <c r="D243" s="10"/>
      <c r="E243" s="10"/>
      <c r="F243" s="10"/>
      <c r="G243" s="3" t="s">
        <v>713</v>
      </c>
      <c r="H243" s="3" t="s">
        <v>326</v>
      </c>
      <c r="I243" s="3" t="s">
        <v>59</v>
      </c>
      <c r="J243" s="3" t="s">
        <v>27</v>
      </c>
      <c r="K243" s="11" t="s">
        <v>714</v>
      </c>
      <c r="L243" s="12" t="s">
        <v>715</v>
      </c>
      <c r="M243" s="15">
        <f t="shared" si="11"/>
        <v>1.809027777777783E-2</v>
      </c>
      <c r="N243">
        <f t="shared" si="12"/>
        <v>12</v>
      </c>
    </row>
    <row r="244" spans="1:14">
      <c r="A244" s="10"/>
      <c r="B244" s="10"/>
      <c r="C244" s="10"/>
      <c r="D244" s="10"/>
      <c r="E244" s="10"/>
      <c r="F244" s="10"/>
      <c r="G244" s="3" t="s">
        <v>716</v>
      </c>
      <c r="H244" s="3" t="s">
        <v>326</v>
      </c>
      <c r="I244" s="3" t="s">
        <v>59</v>
      </c>
      <c r="J244" s="3" t="s">
        <v>27</v>
      </c>
      <c r="K244" s="11" t="s">
        <v>717</v>
      </c>
      <c r="L244" s="12" t="s">
        <v>718</v>
      </c>
      <c r="M244" s="15">
        <f t="shared" si="11"/>
        <v>2.0416666666666639E-2</v>
      </c>
      <c r="N244">
        <f t="shared" si="12"/>
        <v>16</v>
      </c>
    </row>
    <row r="245" spans="1:14">
      <c r="A245" s="10"/>
      <c r="B245" s="10"/>
      <c r="C245" s="10"/>
      <c r="D245" s="10"/>
      <c r="E245" s="10"/>
      <c r="F245" s="10"/>
      <c r="G245" s="3" t="s">
        <v>719</v>
      </c>
      <c r="H245" s="3" t="s">
        <v>326</v>
      </c>
      <c r="I245" s="3" t="s">
        <v>720</v>
      </c>
      <c r="J245" s="3" t="s">
        <v>27</v>
      </c>
      <c r="K245" s="11" t="s">
        <v>721</v>
      </c>
      <c r="L245" s="12" t="s">
        <v>722</v>
      </c>
      <c r="M245" s="15">
        <f t="shared" si="11"/>
        <v>1.3217592592592697E-2</v>
      </c>
      <c r="N245">
        <f t="shared" si="12"/>
        <v>20</v>
      </c>
    </row>
    <row r="246" spans="1:14">
      <c r="A246" s="10"/>
      <c r="B246" s="10"/>
      <c r="C246" s="10"/>
      <c r="D246" s="10"/>
      <c r="E246" s="10"/>
      <c r="F246" s="10"/>
      <c r="G246" s="3" t="s">
        <v>723</v>
      </c>
      <c r="H246" s="3" t="s">
        <v>326</v>
      </c>
      <c r="I246" s="3" t="s">
        <v>689</v>
      </c>
      <c r="J246" s="3" t="s">
        <v>27</v>
      </c>
      <c r="K246" s="11" t="s">
        <v>724</v>
      </c>
      <c r="L246" s="12" t="s">
        <v>725</v>
      </c>
      <c r="M246" s="15">
        <f t="shared" si="11"/>
        <v>1.1273148148148171E-2</v>
      </c>
      <c r="N246">
        <f t="shared" si="12"/>
        <v>8</v>
      </c>
    </row>
    <row r="247" spans="1:14">
      <c r="A247" s="10"/>
      <c r="B247" s="10"/>
      <c r="C247" s="3" t="s">
        <v>221</v>
      </c>
      <c r="D247" s="3" t="s">
        <v>222</v>
      </c>
      <c r="E247" s="9" t="s">
        <v>20</v>
      </c>
      <c r="F247" s="5"/>
      <c r="G247" s="5"/>
      <c r="H247" s="5"/>
      <c r="I247" s="5"/>
      <c r="J247" s="6"/>
      <c r="K247" s="7"/>
      <c r="L247" s="8"/>
    </row>
    <row r="248" spans="1:14">
      <c r="A248" s="10"/>
      <c r="B248" s="10"/>
      <c r="C248" s="10"/>
      <c r="D248" s="10"/>
      <c r="E248" s="3" t="s">
        <v>222</v>
      </c>
      <c r="F248" s="3" t="s">
        <v>23</v>
      </c>
      <c r="G248" s="9" t="s">
        <v>20</v>
      </c>
      <c r="H248" s="5"/>
      <c r="I248" s="5"/>
      <c r="J248" s="6"/>
      <c r="K248" s="7"/>
      <c r="L248" s="8"/>
    </row>
    <row r="249" spans="1:14">
      <c r="A249" s="10"/>
      <c r="B249" s="10"/>
      <c r="C249" s="10"/>
      <c r="D249" s="10"/>
      <c r="E249" s="10"/>
      <c r="F249" s="10"/>
      <c r="G249" s="3" t="s">
        <v>726</v>
      </c>
      <c r="H249" s="3" t="s">
        <v>326</v>
      </c>
      <c r="I249" s="3" t="s">
        <v>26</v>
      </c>
      <c r="J249" s="3" t="s">
        <v>27</v>
      </c>
      <c r="K249" s="11" t="s">
        <v>727</v>
      </c>
      <c r="L249" s="12" t="s">
        <v>728</v>
      </c>
      <c r="M249" s="15">
        <f t="shared" si="11"/>
        <v>1.1770833333333341E-2</v>
      </c>
      <c r="N249">
        <f t="shared" si="12"/>
        <v>2</v>
      </c>
    </row>
    <row r="250" spans="1:14">
      <c r="A250" s="10"/>
      <c r="B250" s="10"/>
      <c r="C250" s="10"/>
      <c r="D250" s="10"/>
      <c r="E250" s="10"/>
      <c r="F250" s="10"/>
      <c r="G250" s="3" t="s">
        <v>729</v>
      </c>
      <c r="H250" s="3" t="s">
        <v>326</v>
      </c>
      <c r="I250" s="3" t="s">
        <v>26</v>
      </c>
      <c r="J250" s="3" t="s">
        <v>27</v>
      </c>
      <c r="K250" s="11" t="s">
        <v>730</v>
      </c>
      <c r="L250" s="12" t="s">
        <v>731</v>
      </c>
      <c r="M250" s="15">
        <f t="shared" si="11"/>
        <v>1.5856481481481499E-2</v>
      </c>
      <c r="N250">
        <f t="shared" si="12"/>
        <v>5</v>
      </c>
    </row>
    <row r="251" spans="1:14">
      <c r="A251" s="10"/>
      <c r="B251" s="10"/>
      <c r="C251" s="10"/>
      <c r="D251" s="10"/>
      <c r="E251" s="10"/>
      <c r="F251" s="10"/>
      <c r="G251" s="3" t="s">
        <v>732</v>
      </c>
      <c r="H251" s="3" t="s">
        <v>326</v>
      </c>
      <c r="I251" s="3" t="s">
        <v>26</v>
      </c>
      <c r="J251" s="3" t="s">
        <v>27</v>
      </c>
      <c r="K251" s="11" t="s">
        <v>733</v>
      </c>
      <c r="L251" s="12" t="s">
        <v>734</v>
      </c>
      <c r="M251" s="15">
        <f t="shared" si="11"/>
        <v>1.4201388888888833E-2</v>
      </c>
      <c r="N251">
        <f t="shared" si="12"/>
        <v>9</v>
      </c>
    </row>
    <row r="252" spans="1:14">
      <c r="A252" s="10"/>
      <c r="B252" s="10"/>
      <c r="C252" s="10"/>
      <c r="D252" s="10"/>
      <c r="E252" s="10"/>
      <c r="F252" s="10"/>
      <c r="G252" s="3" t="s">
        <v>735</v>
      </c>
      <c r="H252" s="3" t="s">
        <v>326</v>
      </c>
      <c r="I252" s="3" t="s">
        <v>26</v>
      </c>
      <c r="J252" s="3" t="s">
        <v>27</v>
      </c>
      <c r="K252" s="11" t="s">
        <v>736</v>
      </c>
      <c r="L252" s="12" t="s">
        <v>737</v>
      </c>
      <c r="M252" s="15">
        <f t="shared" si="11"/>
        <v>3.6481481481481448E-2</v>
      </c>
      <c r="N252">
        <f t="shared" si="12"/>
        <v>9</v>
      </c>
    </row>
    <row r="253" spans="1:14">
      <c r="A253" s="10"/>
      <c r="B253" s="10"/>
      <c r="C253" s="10"/>
      <c r="D253" s="10"/>
      <c r="E253" s="10"/>
      <c r="F253" s="10"/>
      <c r="G253" s="3" t="s">
        <v>738</v>
      </c>
      <c r="H253" s="3" t="s">
        <v>326</v>
      </c>
      <c r="I253" s="3" t="s">
        <v>26</v>
      </c>
      <c r="J253" s="3" t="s">
        <v>27</v>
      </c>
      <c r="K253" s="11" t="s">
        <v>739</v>
      </c>
      <c r="L253" s="12" t="s">
        <v>740</v>
      </c>
      <c r="M253" s="15">
        <f t="shared" si="11"/>
        <v>1.7754629629629703E-2</v>
      </c>
      <c r="N253">
        <f t="shared" si="12"/>
        <v>13</v>
      </c>
    </row>
    <row r="254" spans="1:14">
      <c r="A254" s="10"/>
      <c r="B254" s="10"/>
      <c r="C254" s="10"/>
      <c r="D254" s="10"/>
      <c r="E254" s="10"/>
      <c r="F254" s="10"/>
      <c r="G254" s="3" t="s">
        <v>741</v>
      </c>
      <c r="H254" s="3" t="s">
        <v>326</v>
      </c>
      <c r="I254" s="3" t="s">
        <v>31</v>
      </c>
      <c r="J254" s="3" t="s">
        <v>27</v>
      </c>
      <c r="K254" s="11" t="s">
        <v>742</v>
      </c>
      <c r="L254" s="12" t="s">
        <v>743</v>
      </c>
      <c r="M254" s="15">
        <f t="shared" si="11"/>
        <v>4.3298611111111135E-2</v>
      </c>
      <c r="N254">
        <f t="shared" si="12"/>
        <v>5</v>
      </c>
    </row>
    <row r="255" spans="1:14">
      <c r="A255" s="10"/>
      <c r="B255" s="10"/>
      <c r="C255" s="10"/>
      <c r="D255" s="10"/>
      <c r="E255" s="10"/>
      <c r="F255" s="10"/>
      <c r="G255" s="3" t="s">
        <v>744</v>
      </c>
      <c r="H255" s="3" t="s">
        <v>326</v>
      </c>
      <c r="I255" s="3" t="s">
        <v>31</v>
      </c>
      <c r="J255" s="3" t="s">
        <v>27</v>
      </c>
      <c r="K255" s="11" t="s">
        <v>745</v>
      </c>
      <c r="L255" s="12" t="s">
        <v>746</v>
      </c>
      <c r="M255" s="15">
        <f t="shared" si="11"/>
        <v>1.8414351851851918E-2</v>
      </c>
      <c r="N255">
        <f t="shared" si="12"/>
        <v>8</v>
      </c>
    </row>
    <row r="256" spans="1:14">
      <c r="A256" s="10"/>
      <c r="B256" s="10"/>
      <c r="C256" s="10"/>
      <c r="D256" s="10"/>
      <c r="E256" s="10"/>
      <c r="F256" s="10"/>
      <c r="G256" s="3" t="s">
        <v>747</v>
      </c>
      <c r="H256" s="3" t="s">
        <v>326</v>
      </c>
      <c r="I256" s="3" t="s">
        <v>31</v>
      </c>
      <c r="J256" s="3" t="s">
        <v>27</v>
      </c>
      <c r="K256" s="16" t="s">
        <v>107</v>
      </c>
      <c r="L256" s="17" t="s">
        <v>108</v>
      </c>
      <c r="M256" s="18">
        <f t="shared" si="11"/>
        <v>1.2152777777777901E-2</v>
      </c>
      <c r="N256" s="19">
        <f t="shared" si="12"/>
        <v>23</v>
      </c>
    </row>
    <row r="257" spans="1:14">
      <c r="A257" s="10"/>
      <c r="B257" s="10"/>
      <c r="C257" s="10"/>
      <c r="D257" s="10"/>
      <c r="E257" s="10"/>
      <c r="F257" s="10"/>
      <c r="G257" s="3" t="s">
        <v>748</v>
      </c>
      <c r="H257" s="3" t="s">
        <v>326</v>
      </c>
      <c r="I257" s="3" t="s">
        <v>59</v>
      </c>
      <c r="J257" s="3" t="s">
        <v>27</v>
      </c>
      <c r="K257" s="11" t="s">
        <v>749</v>
      </c>
      <c r="L257" s="12" t="s">
        <v>750</v>
      </c>
      <c r="M257" s="15">
        <f t="shared" si="11"/>
        <v>1.1284722222222238E-2</v>
      </c>
      <c r="N257">
        <f t="shared" si="12"/>
        <v>3</v>
      </c>
    </row>
    <row r="258" spans="1:14">
      <c r="A258" s="10"/>
      <c r="B258" s="10"/>
      <c r="C258" s="10"/>
      <c r="D258" s="10"/>
      <c r="E258" s="10"/>
      <c r="F258" s="10"/>
      <c r="G258" s="3" t="s">
        <v>751</v>
      </c>
      <c r="H258" s="3" t="s">
        <v>326</v>
      </c>
      <c r="I258" s="3" t="s">
        <v>59</v>
      </c>
      <c r="J258" s="3" t="s">
        <v>27</v>
      </c>
      <c r="K258" s="11" t="s">
        <v>752</v>
      </c>
      <c r="L258" s="12" t="s">
        <v>753</v>
      </c>
      <c r="M258" s="15">
        <f t="shared" si="11"/>
        <v>1.4143518518518527E-2</v>
      </c>
      <c r="N258">
        <f t="shared" si="12"/>
        <v>6</v>
      </c>
    </row>
    <row r="259" spans="1:14">
      <c r="A259" s="10"/>
      <c r="B259" s="10"/>
      <c r="C259" s="10"/>
      <c r="D259" s="10"/>
      <c r="E259" s="10"/>
      <c r="F259" s="10"/>
      <c r="G259" s="3" t="s">
        <v>754</v>
      </c>
      <c r="H259" s="3" t="s">
        <v>326</v>
      </c>
      <c r="I259" s="3" t="s">
        <v>59</v>
      </c>
      <c r="J259" s="3" t="s">
        <v>27</v>
      </c>
      <c r="K259" s="11" t="s">
        <v>755</v>
      </c>
      <c r="L259" s="12" t="s">
        <v>756</v>
      </c>
      <c r="M259" s="15">
        <f t="shared" ref="M259:M322" si="13">L259-K259</f>
        <v>1.5520833333333373E-2</v>
      </c>
      <c r="N259">
        <f t="shared" ref="N259:N322" si="14">HOUR(K259)</f>
        <v>8</v>
      </c>
    </row>
    <row r="260" spans="1:14">
      <c r="A260" s="10"/>
      <c r="B260" s="10"/>
      <c r="C260" s="10"/>
      <c r="D260" s="10"/>
      <c r="E260" s="3" t="s">
        <v>266</v>
      </c>
      <c r="F260" s="3" t="s">
        <v>23</v>
      </c>
      <c r="G260" s="9" t="s">
        <v>20</v>
      </c>
      <c r="H260" s="5"/>
      <c r="I260" s="5"/>
      <c r="J260" s="6"/>
      <c r="K260" s="7"/>
      <c r="L260" s="8"/>
    </row>
    <row r="261" spans="1:14">
      <c r="A261" s="10"/>
      <c r="B261" s="10"/>
      <c r="C261" s="10"/>
      <c r="D261" s="10"/>
      <c r="E261" s="10"/>
      <c r="F261" s="10"/>
      <c r="G261" s="3" t="s">
        <v>757</v>
      </c>
      <c r="H261" s="3" t="s">
        <v>326</v>
      </c>
      <c r="I261" s="3" t="s">
        <v>26</v>
      </c>
      <c r="J261" s="3" t="s">
        <v>27</v>
      </c>
      <c r="K261" s="11" t="s">
        <v>758</v>
      </c>
      <c r="L261" s="12" t="s">
        <v>759</v>
      </c>
      <c r="M261" s="15">
        <f t="shared" si="13"/>
        <v>1.4074074074074079E-2</v>
      </c>
      <c r="N261">
        <f t="shared" si="14"/>
        <v>1</v>
      </c>
    </row>
    <row r="262" spans="1:14">
      <c r="A262" s="10"/>
      <c r="B262" s="10"/>
      <c r="C262" s="10"/>
      <c r="D262" s="10"/>
      <c r="E262" s="10"/>
      <c r="F262" s="10"/>
      <c r="G262" s="3" t="s">
        <v>760</v>
      </c>
      <c r="H262" s="3" t="s">
        <v>326</v>
      </c>
      <c r="I262" s="3" t="s">
        <v>31</v>
      </c>
      <c r="J262" s="3" t="s">
        <v>27</v>
      </c>
      <c r="K262" s="11" t="s">
        <v>761</v>
      </c>
      <c r="L262" s="12" t="s">
        <v>762</v>
      </c>
      <c r="M262" s="15">
        <f t="shared" si="13"/>
        <v>1.3171296296296292E-2</v>
      </c>
      <c r="N262">
        <f t="shared" si="14"/>
        <v>1</v>
      </c>
    </row>
    <row r="263" spans="1:14">
      <c r="A263" s="10"/>
      <c r="B263" s="10"/>
      <c r="C263" s="10"/>
      <c r="D263" s="10"/>
      <c r="E263" s="10"/>
      <c r="F263" s="10"/>
      <c r="G263" s="3" t="s">
        <v>763</v>
      </c>
      <c r="H263" s="3" t="s">
        <v>326</v>
      </c>
      <c r="I263" s="3" t="s">
        <v>31</v>
      </c>
      <c r="J263" s="3" t="s">
        <v>27</v>
      </c>
      <c r="K263" s="11" t="s">
        <v>764</v>
      </c>
      <c r="L263" s="12" t="s">
        <v>765</v>
      </c>
      <c r="M263" s="15">
        <f t="shared" si="13"/>
        <v>2.3518518518518605E-2</v>
      </c>
      <c r="N263">
        <f t="shared" si="14"/>
        <v>20</v>
      </c>
    </row>
    <row r="264" spans="1:14">
      <c r="A264" s="10"/>
      <c r="B264" s="10"/>
      <c r="C264" s="10"/>
      <c r="D264" s="10"/>
      <c r="E264" s="10"/>
      <c r="F264" s="10"/>
      <c r="G264" s="3" t="s">
        <v>766</v>
      </c>
      <c r="H264" s="3" t="s">
        <v>326</v>
      </c>
      <c r="I264" s="3" t="s">
        <v>59</v>
      </c>
      <c r="J264" s="3" t="s">
        <v>27</v>
      </c>
      <c r="K264" s="11" t="s">
        <v>767</v>
      </c>
      <c r="L264" s="12" t="s">
        <v>768</v>
      </c>
      <c r="M264" s="15">
        <f t="shared" si="13"/>
        <v>1.3738425925925925E-2</v>
      </c>
      <c r="N264">
        <f t="shared" si="14"/>
        <v>1</v>
      </c>
    </row>
    <row r="265" spans="1:14">
      <c r="A265" s="10"/>
      <c r="B265" s="10"/>
      <c r="C265" s="10"/>
      <c r="D265" s="10"/>
      <c r="E265" s="10"/>
      <c r="F265" s="10"/>
      <c r="G265" s="3" t="s">
        <v>769</v>
      </c>
      <c r="H265" s="3" t="s">
        <v>326</v>
      </c>
      <c r="I265" s="3" t="s">
        <v>59</v>
      </c>
      <c r="J265" s="3" t="s">
        <v>27</v>
      </c>
      <c r="K265" s="11" t="s">
        <v>377</v>
      </c>
      <c r="L265" s="12" t="s">
        <v>770</v>
      </c>
      <c r="M265" s="15">
        <f t="shared" si="13"/>
        <v>1.7754629629629592E-2</v>
      </c>
      <c r="N265">
        <f t="shared" si="14"/>
        <v>10</v>
      </c>
    </row>
    <row r="266" spans="1:14">
      <c r="A266" s="10"/>
      <c r="B266" s="10"/>
      <c r="C266" s="10"/>
      <c r="D266" s="10"/>
      <c r="E266" s="10"/>
      <c r="F266" s="10"/>
      <c r="G266" s="3" t="s">
        <v>771</v>
      </c>
      <c r="H266" s="3" t="s">
        <v>326</v>
      </c>
      <c r="I266" s="3" t="s">
        <v>59</v>
      </c>
      <c r="J266" s="3" t="s">
        <v>27</v>
      </c>
      <c r="K266" s="11" t="s">
        <v>772</v>
      </c>
      <c r="L266" s="12" t="s">
        <v>773</v>
      </c>
      <c r="M266" s="15">
        <f t="shared" si="13"/>
        <v>1.4074074074074017E-2</v>
      </c>
      <c r="N266">
        <f t="shared" si="14"/>
        <v>14</v>
      </c>
    </row>
    <row r="267" spans="1:14">
      <c r="A267" s="10"/>
      <c r="B267" s="10"/>
      <c r="C267" s="3" t="s">
        <v>774</v>
      </c>
      <c r="D267" s="3" t="s">
        <v>775</v>
      </c>
      <c r="E267" s="3" t="s">
        <v>775</v>
      </c>
      <c r="F267" s="3" t="s">
        <v>23</v>
      </c>
      <c r="G267" s="9" t="s">
        <v>20</v>
      </c>
      <c r="H267" s="5"/>
      <c r="I267" s="5"/>
      <c r="J267" s="6"/>
      <c r="K267" s="7"/>
      <c r="L267" s="8"/>
    </row>
    <row r="268" spans="1:14">
      <c r="A268" s="10"/>
      <c r="B268" s="10"/>
      <c r="C268" s="10"/>
      <c r="D268" s="10"/>
      <c r="E268" s="10"/>
      <c r="F268" s="10"/>
      <c r="G268" s="3" t="s">
        <v>776</v>
      </c>
      <c r="H268" s="3" t="s">
        <v>326</v>
      </c>
      <c r="I268" s="3" t="s">
        <v>26</v>
      </c>
      <c r="J268" s="3" t="s">
        <v>27</v>
      </c>
      <c r="K268" s="11" t="s">
        <v>777</v>
      </c>
      <c r="L268" s="12" t="s">
        <v>778</v>
      </c>
      <c r="M268" s="15">
        <f t="shared" si="13"/>
        <v>3.2546296296296323E-2</v>
      </c>
      <c r="N268">
        <f t="shared" si="14"/>
        <v>4</v>
      </c>
    </row>
    <row r="269" spans="1:14">
      <c r="A269" s="10"/>
      <c r="B269" s="10"/>
      <c r="C269" s="10"/>
      <c r="D269" s="10"/>
      <c r="E269" s="10"/>
      <c r="F269" s="10"/>
      <c r="G269" s="3" t="s">
        <v>779</v>
      </c>
      <c r="H269" s="3" t="s">
        <v>326</v>
      </c>
      <c r="I269" s="3" t="s">
        <v>26</v>
      </c>
      <c r="J269" s="3" t="s">
        <v>27</v>
      </c>
      <c r="K269" s="11" t="s">
        <v>780</v>
      </c>
      <c r="L269" s="12" t="s">
        <v>781</v>
      </c>
      <c r="M269" s="15">
        <f t="shared" si="13"/>
        <v>3.2951388888888877E-2</v>
      </c>
      <c r="N269">
        <f t="shared" si="14"/>
        <v>4</v>
      </c>
    </row>
    <row r="270" spans="1:14">
      <c r="A270" s="10"/>
      <c r="B270" s="10"/>
      <c r="C270" s="10"/>
      <c r="D270" s="10"/>
      <c r="E270" s="10"/>
      <c r="F270" s="10"/>
      <c r="G270" s="3" t="s">
        <v>782</v>
      </c>
      <c r="H270" s="3" t="s">
        <v>326</v>
      </c>
      <c r="I270" s="3" t="s">
        <v>26</v>
      </c>
      <c r="J270" s="3" t="s">
        <v>27</v>
      </c>
      <c r="K270" s="11" t="s">
        <v>783</v>
      </c>
      <c r="L270" s="12" t="s">
        <v>784</v>
      </c>
      <c r="M270" s="15">
        <f t="shared" si="13"/>
        <v>1.9895833333333279E-2</v>
      </c>
      <c r="N270">
        <f t="shared" si="14"/>
        <v>5</v>
      </c>
    </row>
    <row r="271" spans="1:14">
      <c r="A271" s="10"/>
      <c r="B271" s="10"/>
      <c r="C271" s="10"/>
      <c r="D271" s="10"/>
      <c r="E271" s="10"/>
      <c r="F271" s="10"/>
      <c r="G271" s="3" t="s">
        <v>785</v>
      </c>
      <c r="H271" s="3" t="s">
        <v>326</v>
      </c>
      <c r="I271" s="3" t="s">
        <v>31</v>
      </c>
      <c r="J271" s="3" t="s">
        <v>27</v>
      </c>
      <c r="K271" s="11" t="s">
        <v>786</v>
      </c>
      <c r="L271" s="12" t="s">
        <v>787</v>
      </c>
      <c r="M271" s="15">
        <f t="shared" si="13"/>
        <v>1.775462962962962E-2</v>
      </c>
      <c r="N271">
        <f t="shared" si="14"/>
        <v>4</v>
      </c>
    </row>
    <row r="272" spans="1:14">
      <c r="A272" s="10"/>
      <c r="B272" s="10"/>
      <c r="C272" s="10"/>
      <c r="D272" s="10"/>
      <c r="E272" s="10"/>
      <c r="F272" s="10"/>
      <c r="G272" s="3" t="s">
        <v>788</v>
      </c>
      <c r="H272" s="3" t="s">
        <v>326</v>
      </c>
      <c r="I272" s="3" t="s">
        <v>31</v>
      </c>
      <c r="J272" s="3" t="s">
        <v>27</v>
      </c>
      <c r="K272" s="11" t="s">
        <v>789</v>
      </c>
      <c r="L272" s="12" t="s">
        <v>790</v>
      </c>
      <c r="M272" s="15">
        <f t="shared" si="13"/>
        <v>1.833333333333334E-2</v>
      </c>
      <c r="N272">
        <f t="shared" si="14"/>
        <v>4</v>
      </c>
    </row>
    <row r="273" spans="1:14">
      <c r="A273" s="10"/>
      <c r="B273" s="10"/>
      <c r="C273" s="10"/>
      <c r="D273" s="10"/>
      <c r="E273" s="10"/>
      <c r="F273" s="10"/>
      <c r="G273" s="3" t="s">
        <v>791</v>
      </c>
      <c r="H273" s="3" t="s">
        <v>326</v>
      </c>
      <c r="I273" s="3" t="s">
        <v>31</v>
      </c>
      <c r="J273" s="3" t="s">
        <v>27</v>
      </c>
      <c r="K273" s="11" t="s">
        <v>792</v>
      </c>
      <c r="L273" s="12" t="s">
        <v>793</v>
      </c>
      <c r="M273" s="15">
        <f t="shared" si="13"/>
        <v>2.4907407407407406E-2</v>
      </c>
      <c r="N273">
        <f t="shared" si="14"/>
        <v>4</v>
      </c>
    </row>
    <row r="274" spans="1:14">
      <c r="A274" s="10"/>
      <c r="B274" s="10"/>
      <c r="C274" s="10"/>
      <c r="D274" s="10"/>
      <c r="E274" s="10"/>
      <c r="F274" s="10"/>
      <c r="G274" s="3" t="s">
        <v>794</v>
      </c>
      <c r="H274" s="3" t="s">
        <v>326</v>
      </c>
      <c r="I274" s="3" t="s">
        <v>31</v>
      </c>
      <c r="J274" s="3" t="s">
        <v>27</v>
      </c>
      <c r="K274" s="11" t="s">
        <v>795</v>
      </c>
      <c r="L274" s="12" t="s">
        <v>796</v>
      </c>
      <c r="M274" s="15">
        <f t="shared" si="13"/>
        <v>5.1932870370370393E-2</v>
      </c>
      <c r="N274">
        <f t="shared" si="14"/>
        <v>4</v>
      </c>
    </row>
    <row r="275" spans="1:14">
      <c r="A275" s="10"/>
      <c r="B275" s="10"/>
      <c r="C275" s="10"/>
      <c r="D275" s="10"/>
      <c r="E275" s="10"/>
      <c r="F275" s="10"/>
      <c r="G275" s="3" t="s">
        <v>797</v>
      </c>
      <c r="H275" s="3" t="s">
        <v>326</v>
      </c>
      <c r="I275" s="3" t="s">
        <v>31</v>
      </c>
      <c r="J275" s="3" t="s">
        <v>27</v>
      </c>
      <c r="K275" s="11" t="s">
        <v>798</v>
      </c>
      <c r="L275" s="12" t="s">
        <v>799</v>
      </c>
      <c r="M275" s="15">
        <f t="shared" si="13"/>
        <v>4.3726851851851822E-2</v>
      </c>
      <c r="N275">
        <f t="shared" si="14"/>
        <v>4</v>
      </c>
    </row>
    <row r="276" spans="1:14">
      <c r="A276" s="10"/>
      <c r="B276" s="10"/>
      <c r="C276" s="10"/>
      <c r="D276" s="10"/>
      <c r="E276" s="10"/>
      <c r="F276" s="10"/>
      <c r="G276" s="3" t="s">
        <v>800</v>
      </c>
      <c r="H276" s="3" t="s">
        <v>326</v>
      </c>
      <c r="I276" s="3" t="s">
        <v>31</v>
      </c>
      <c r="J276" s="3" t="s">
        <v>27</v>
      </c>
      <c r="K276" s="11" t="s">
        <v>801</v>
      </c>
      <c r="L276" s="12" t="s">
        <v>802</v>
      </c>
      <c r="M276" s="15">
        <f t="shared" si="13"/>
        <v>5.2407407407407375E-2</v>
      </c>
      <c r="N276">
        <f t="shared" si="14"/>
        <v>5</v>
      </c>
    </row>
    <row r="277" spans="1:14">
      <c r="A277" s="10"/>
      <c r="B277" s="10"/>
      <c r="C277" s="3" t="s">
        <v>492</v>
      </c>
      <c r="D277" s="3" t="s">
        <v>493</v>
      </c>
      <c r="E277" s="3" t="s">
        <v>493</v>
      </c>
      <c r="F277" s="3" t="s">
        <v>23</v>
      </c>
      <c r="G277" s="9" t="s">
        <v>20</v>
      </c>
      <c r="H277" s="5"/>
      <c r="I277" s="5"/>
      <c r="J277" s="6"/>
      <c r="K277" s="7"/>
      <c r="L277" s="8"/>
    </row>
    <row r="278" spans="1:14">
      <c r="A278" s="10"/>
      <c r="B278" s="10"/>
      <c r="C278" s="10"/>
      <c r="D278" s="10"/>
      <c r="E278" s="10"/>
      <c r="F278" s="10"/>
      <c r="G278" s="3" t="s">
        <v>803</v>
      </c>
      <c r="H278" s="3" t="s">
        <v>326</v>
      </c>
      <c r="I278" s="3" t="s">
        <v>26</v>
      </c>
      <c r="J278" s="3" t="s">
        <v>27</v>
      </c>
      <c r="K278" s="11" t="s">
        <v>804</v>
      </c>
      <c r="L278" s="12" t="s">
        <v>805</v>
      </c>
      <c r="M278" s="15">
        <f t="shared" si="13"/>
        <v>2.1736111111111178E-2</v>
      </c>
      <c r="N278">
        <f t="shared" si="14"/>
        <v>8</v>
      </c>
    </row>
    <row r="279" spans="1:14">
      <c r="A279" s="10"/>
      <c r="B279" s="10"/>
      <c r="C279" s="10"/>
      <c r="D279" s="10"/>
      <c r="E279" s="10"/>
      <c r="F279" s="10"/>
      <c r="G279" s="3" t="s">
        <v>806</v>
      </c>
      <c r="H279" s="3" t="s">
        <v>326</v>
      </c>
      <c r="I279" s="3" t="s">
        <v>26</v>
      </c>
      <c r="J279" s="3" t="s">
        <v>27</v>
      </c>
      <c r="K279" s="11" t="s">
        <v>807</v>
      </c>
      <c r="L279" s="12" t="s">
        <v>808</v>
      </c>
      <c r="M279" s="15">
        <f t="shared" si="13"/>
        <v>2.7812500000000018E-2</v>
      </c>
      <c r="N279">
        <f t="shared" si="14"/>
        <v>10</v>
      </c>
    </row>
    <row r="280" spans="1:14">
      <c r="A280" s="10"/>
      <c r="B280" s="10"/>
      <c r="C280" s="10"/>
      <c r="D280" s="10"/>
      <c r="E280" s="10"/>
      <c r="F280" s="10"/>
      <c r="G280" s="3" t="s">
        <v>809</v>
      </c>
      <c r="H280" s="3" t="s">
        <v>326</v>
      </c>
      <c r="I280" s="3" t="s">
        <v>26</v>
      </c>
      <c r="J280" s="3" t="s">
        <v>27</v>
      </c>
      <c r="K280" s="11" t="s">
        <v>810</v>
      </c>
      <c r="L280" s="12" t="s">
        <v>811</v>
      </c>
      <c r="M280" s="15">
        <f t="shared" si="13"/>
        <v>2.7453703703703702E-2</v>
      </c>
      <c r="N280">
        <f t="shared" si="14"/>
        <v>13</v>
      </c>
    </row>
    <row r="281" spans="1:14">
      <c r="A281" s="10"/>
      <c r="B281" s="10"/>
      <c r="C281" s="10"/>
      <c r="D281" s="10"/>
      <c r="E281" s="10"/>
      <c r="F281" s="10"/>
      <c r="G281" s="3" t="s">
        <v>812</v>
      </c>
      <c r="H281" s="3" t="s">
        <v>326</v>
      </c>
      <c r="I281" s="3" t="s">
        <v>26</v>
      </c>
      <c r="J281" s="3" t="s">
        <v>27</v>
      </c>
      <c r="K281" s="11" t="s">
        <v>813</v>
      </c>
      <c r="L281" s="12" t="s">
        <v>814</v>
      </c>
      <c r="M281" s="15">
        <f t="shared" si="13"/>
        <v>6.0185185185185341E-2</v>
      </c>
      <c r="N281">
        <f t="shared" si="14"/>
        <v>15</v>
      </c>
    </row>
    <row r="282" spans="1:14">
      <c r="A282" s="10"/>
      <c r="B282" s="10"/>
      <c r="C282" s="10"/>
      <c r="D282" s="10"/>
      <c r="E282" s="10"/>
      <c r="F282" s="10"/>
      <c r="G282" s="3" t="s">
        <v>815</v>
      </c>
      <c r="H282" s="3" t="s">
        <v>326</v>
      </c>
      <c r="I282" s="3" t="s">
        <v>26</v>
      </c>
      <c r="J282" s="3" t="s">
        <v>27</v>
      </c>
      <c r="K282" s="11" t="s">
        <v>816</v>
      </c>
      <c r="L282" s="12" t="s">
        <v>817</v>
      </c>
      <c r="M282" s="15">
        <f t="shared" si="13"/>
        <v>2.4259259259259314E-2</v>
      </c>
      <c r="N282">
        <f t="shared" si="14"/>
        <v>15</v>
      </c>
    </row>
    <row r="283" spans="1:14">
      <c r="A283" s="10"/>
      <c r="B283" s="10"/>
      <c r="C283" s="10"/>
      <c r="D283" s="10"/>
      <c r="E283" s="10"/>
      <c r="F283" s="10"/>
      <c r="G283" s="3" t="s">
        <v>818</v>
      </c>
      <c r="H283" s="3" t="s">
        <v>326</v>
      </c>
      <c r="I283" s="3" t="s">
        <v>26</v>
      </c>
      <c r="J283" s="3" t="s">
        <v>27</v>
      </c>
      <c r="K283" s="11" t="s">
        <v>819</v>
      </c>
      <c r="L283" s="12" t="s">
        <v>820</v>
      </c>
      <c r="M283" s="15">
        <f t="shared" si="13"/>
        <v>1.693287037037039E-2</v>
      </c>
      <c r="N283">
        <f t="shared" si="14"/>
        <v>18</v>
      </c>
    </row>
    <row r="284" spans="1:14">
      <c r="A284" s="10"/>
      <c r="B284" s="10"/>
      <c r="C284" s="10"/>
      <c r="D284" s="10"/>
      <c r="E284" s="10"/>
      <c r="F284" s="10"/>
      <c r="G284" s="3" t="s">
        <v>821</v>
      </c>
      <c r="H284" s="3" t="s">
        <v>326</v>
      </c>
      <c r="I284" s="3" t="s">
        <v>59</v>
      </c>
      <c r="J284" s="3" t="s">
        <v>27</v>
      </c>
      <c r="K284" s="11" t="s">
        <v>822</v>
      </c>
      <c r="L284" s="12" t="s">
        <v>823</v>
      </c>
      <c r="M284" s="15">
        <f t="shared" si="13"/>
        <v>1.7534722222222188E-2</v>
      </c>
      <c r="N284">
        <f t="shared" si="14"/>
        <v>14</v>
      </c>
    </row>
    <row r="285" spans="1:14">
      <c r="A285" s="10"/>
      <c r="B285" s="10"/>
      <c r="C285" s="10"/>
      <c r="D285" s="10"/>
      <c r="E285" s="10"/>
      <c r="F285" s="10"/>
      <c r="G285" s="3" t="s">
        <v>824</v>
      </c>
      <c r="H285" s="3" t="s">
        <v>326</v>
      </c>
      <c r="I285" s="3" t="s">
        <v>59</v>
      </c>
      <c r="J285" s="3" t="s">
        <v>27</v>
      </c>
      <c r="K285" s="11" t="s">
        <v>825</v>
      </c>
      <c r="L285" s="12" t="s">
        <v>826</v>
      </c>
      <c r="M285" s="15">
        <f t="shared" si="13"/>
        <v>1.8587962962963056E-2</v>
      </c>
      <c r="N285">
        <f t="shared" si="14"/>
        <v>16</v>
      </c>
    </row>
    <row r="286" spans="1:14">
      <c r="A286" s="10"/>
      <c r="B286" s="10"/>
      <c r="C286" s="3" t="s">
        <v>827</v>
      </c>
      <c r="D286" s="3" t="s">
        <v>828</v>
      </c>
      <c r="E286" s="3" t="s">
        <v>828</v>
      </c>
      <c r="F286" s="3" t="s">
        <v>23</v>
      </c>
      <c r="G286" s="9" t="s">
        <v>20</v>
      </c>
      <c r="H286" s="5"/>
      <c r="I286" s="5"/>
      <c r="J286" s="6"/>
      <c r="K286" s="7"/>
      <c r="L286" s="8"/>
    </row>
    <row r="287" spans="1:14">
      <c r="A287" s="10"/>
      <c r="B287" s="10"/>
      <c r="C287" s="10"/>
      <c r="D287" s="10"/>
      <c r="E287" s="10"/>
      <c r="F287" s="10"/>
      <c r="G287" s="3" t="s">
        <v>829</v>
      </c>
      <c r="H287" s="3" t="s">
        <v>326</v>
      </c>
      <c r="I287" s="3" t="s">
        <v>26</v>
      </c>
      <c r="J287" s="3" t="s">
        <v>27</v>
      </c>
      <c r="K287" s="11" t="s">
        <v>830</v>
      </c>
      <c r="L287" s="12" t="s">
        <v>831</v>
      </c>
      <c r="M287" s="15">
        <f t="shared" si="13"/>
        <v>1.700231481481479E-2</v>
      </c>
      <c r="N287">
        <f t="shared" si="14"/>
        <v>7</v>
      </c>
    </row>
    <row r="288" spans="1:14">
      <c r="A288" s="10"/>
      <c r="B288" s="10"/>
      <c r="C288" s="10"/>
      <c r="D288" s="10"/>
      <c r="E288" s="10"/>
      <c r="F288" s="10"/>
      <c r="G288" s="3" t="s">
        <v>832</v>
      </c>
      <c r="H288" s="3" t="s">
        <v>326</v>
      </c>
      <c r="I288" s="3" t="s">
        <v>31</v>
      </c>
      <c r="J288" s="3" t="s">
        <v>27</v>
      </c>
      <c r="K288" s="11" t="s">
        <v>833</v>
      </c>
      <c r="L288" s="12" t="s">
        <v>834</v>
      </c>
      <c r="M288" s="15">
        <f t="shared" si="13"/>
        <v>1.7291666666666705E-2</v>
      </c>
      <c r="N288">
        <f t="shared" si="14"/>
        <v>7</v>
      </c>
    </row>
    <row r="289" spans="1:14">
      <c r="A289" s="10"/>
      <c r="B289" s="10"/>
      <c r="C289" s="3" t="s">
        <v>138</v>
      </c>
      <c r="D289" s="3" t="s">
        <v>139</v>
      </c>
      <c r="E289" s="3" t="s">
        <v>140</v>
      </c>
      <c r="F289" s="3" t="s">
        <v>23</v>
      </c>
      <c r="G289" s="9" t="s">
        <v>20</v>
      </c>
      <c r="H289" s="5"/>
      <c r="I289" s="5"/>
      <c r="J289" s="6"/>
      <c r="K289" s="7"/>
      <c r="L289" s="8"/>
    </row>
    <row r="290" spans="1:14">
      <c r="A290" s="10"/>
      <c r="B290" s="10"/>
      <c r="C290" s="10"/>
      <c r="D290" s="10"/>
      <c r="E290" s="10"/>
      <c r="F290" s="10"/>
      <c r="G290" s="3" t="s">
        <v>835</v>
      </c>
      <c r="H290" s="3" t="s">
        <v>836</v>
      </c>
      <c r="I290" s="3" t="s">
        <v>26</v>
      </c>
      <c r="J290" s="3" t="s">
        <v>27</v>
      </c>
      <c r="K290" s="11" t="s">
        <v>837</v>
      </c>
      <c r="L290" s="12" t="s">
        <v>838</v>
      </c>
      <c r="M290" s="15">
        <f t="shared" si="13"/>
        <v>2.5682870370370425E-2</v>
      </c>
      <c r="N290">
        <f t="shared" si="14"/>
        <v>14</v>
      </c>
    </row>
    <row r="291" spans="1:14">
      <c r="A291" s="10"/>
      <c r="B291" s="10"/>
      <c r="C291" s="10"/>
      <c r="D291" s="10"/>
      <c r="E291" s="10"/>
      <c r="F291" s="10"/>
      <c r="G291" s="3" t="s">
        <v>839</v>
      </c>
      <c r="H291" s="3" t="s">
        <v>836</v>
      </c>
      <c r="I291" s="3" t="s">
        <v>26</v>
      </c>
      <c r="J291" s="3" t="s">
        <v>27</v>
      </c>
      <c r="K291" s="11" t="s">
        <v>840</v>
      </c>
      <c r="L291" s="12" t="s">
        <v>841</v>
      </c>
      <c r="M291" s="15">
        <f t="shared" si="13"/>
        <v>1.3749999999999929E-2</v>
      </c>
      <c r="N291">
        <f t="shared" si="14"/>
        <v>21</v>
      </c>
    </row>
    <row r="292" spans="1:14">
      <c r="A292" s="10"/>
      <c r="B292" s="10"/>
      <c r="C292" s="10"/>
      <c r="D292" s="10"/>
      <c r="E292" s="10"/>
      <c r="F292" s="10"/>
      <c r="G292" s="3" t="s">
        <v>842</v>
      </c>
      <c r="H292" s="3" t="s">
        <v>836</v>
      </c>
      <c r="I292" s="3" t="s">
        <v>26</v>
      </c>
      <c r="J292" s="3" t="s">
        <v>27</v>
      </c>
      <c r="K292" s="11" t="s">
        <v>843</v>
      </c>
      <c r="L292" s="12" t="s">
        <v>844</v>
      </c>
      <c r="M292" s="15">
        <f t="shared" si="13"/>
        <v>2.3645833333333366E-2</v>
      </c>
      <c r="N292">
        <f t="shared" si="14"/>
        <v>21</v>
      </c>
    </row>
    <row r="293" spans="1:14">
      <c r="A293" s="10"/>
      <c r="B293" s="10"/>
      <c r="C293" s="10"/>
      <c r="D293" s="10"/>
      <c r="E293" s="10"/>
      <c r="F293" s="10"/>
      <c r="G293" s="3" t="s">
        <v>845</v>
      </c>
      <c r="H293" s="3" t="s">
        <v>836</v>
      </c>
      <c r="I293" s="3" t="s">
        <v>31</v>
      </c>
      <c r="J293" s="3" t="s">
        <v>27</v>
      </c>
      <c r="K293" s="11" t="s">
        <v>846</v>
      </c>
      <c r="L293" s="12" t="s">
        <v>847</v>
      </c>
      <c r="M293" s="15">
        <f t="shared" si="13"/>
        <v>2.1608796296296306E-2</v>
      </c>
      <c r="N293">
        <f t="shared" si="14"/>
        <v>20</v>
      </c>
    </row>
    <row r="294" spans="1:14">
      <c r="A294" s="10"/>
      <c r="B294" s="10"/>
      <c r="C294" s="10"/>
      <c r="D294" s="10"/>
      <c r="E294" s="10"/>
      <c r="F294" s="10"/>
      <c r="G294" s="3" t="s">
        <v>848</v>
      </c>
      <c r="H294" s="3" t="s">
        <v>836</v>
      </c>
      <c r="I294" s="3" t="s">
        <v>31</v>
      </c>
      <c r="J294" s="3" t="s">
        <v>27</v>
      </c>
      <c r="K294" s="11" t="s">
        <v>849</v>
      </c>
      <c r="L294" s="12" t="s">
        <v>850</v>
      </c>
      <c r="M294" s="15">
        <f t="shared" si="13"/>
        <v>2.2986111111111263E-2</v>
      </c>
      <c r="N294">
        <f t="shared" si="14"/>
        <v>20</v>
      </c>
    </row>
    <row r="295" spans="1:14">
      <c r="A295" s="10"/>
      <c r="B295" s="10"/>
      <c r="C295" s="10"/>
      <c r="D295" s="10"/>
      <c r="E295" s="10"/>
      <c r="F295" s="10"/>
      <c r="G295" s="3" t="s">
        <v>851</v>
      </c>
      <c r="H295" s="3" t="s">
        <v>836</v>
      </c>
      <c r="I295" s="3" t="s">
        <v>59</v>
      </c>
      <c r="J295" s="3" t="s">
        <v>27</v>
      </c>
      <c r="K295" s="11" t="s">
        <v>852</v>
      </c>
      <c r="L295" s="12" t="s">
        <v>853</v>
      </c>
      <c r="M295" s="15">
        <f t="shared" si="13"/>
        <v>1.4780092592592553E-2</v>
      </c>
      <c r="N295">
        <f t="shared" si="14"/>
        <v>9</v>
      </c>
    </row>
    <row r="296" spans="1:14">
      <c r="A296" s="10"/>
      <c r="B296" s="10"/>
      <c r="C296" s="3" t="s">
        <v>510</v>
      </c>
      <c r="D296" s="3" t="s">
        <v>511</v>
      </c>
      <c r="E296" s="3" t="s">
        <v>511</v>
      </c>
      <c r="F296" s="3" t="s">
        <v>23</v>
      </c>
      <c r="G296" s="3" t="s">
        <v>854</v>
      </c>
      <c r="H296" s="3" t="s">
        <v>326</v>
      </c>
      <c r="I296" s="3" t="s">
        <v>26</v>
      </c>
      <c r="J296" s="3" t="s">
        <v>27</v>
      </c>
      <c r="K296" s="11" t="s">
        <v>855</v>
      </c>
      <c r="L296" s="12" t="s">
        <v>856</v>
      </c>
      <c r="M296" s="15">
        <f t="shared" si="13"/>
        <v>1.9201388888888893E-2</v>
      </c>
      <c r="N296">
        <f t="shared" si="14"/>
        <v>16</v>
      </c>
    </row>
    <row r="297" spans="1:14">
      <c r="A297" s="10"/>
      <c r="B297" s="10"/>
      <c r="C297" s="3" t="s">
        <v>515</v>
      </c>
      <c r="D297" s="3" t="s">
        <v>516</v>
      </c>
      <c r="E297" s="3" t="s">
        <v>516</v>
      </c>
      <c r="F297" s="3" t="s">
        <v>23</v>
      </c>
      <c r="G297" s="3" t="s">
        <v>857</v>
      </c>
      <c r="H297" s="3" t="s">
        <v>326</v>
      </c>
      <c r="I297" s="3" t="s">
        <v>69</v>
      </c>
      <c r="J297" s="3" t="s">
        <v>27</v>
      </c>
      <c r="K297" s="11" t="s">
        <v>858</v>
      </c>
      <c r="L297" s="12" t="s">
        <v>859</v>
      </c>
      <c r="M297" s="15">
        <f t="shared" si="13"/>
        <v>1.6099537037037037E-2</v>
      </c>
      <c r="N297">
        <f t="shared" si="14"/>
        <v>7</v>
      </c>
    </row>
    <row r="298" spans="1:14">
      <c r="A298" s="10"/>
      <c r="B298" s="10"/>
      <c r="C298" s="3" t="s">
        <v>860</v>
      </c>
      <c r="D298" s="3" t="s">
        <v>861</v>
      </c>
      <c r="E298" s="3" t="s">
        <v>861</v>
      </c>
      <c r="F298" s="3" t="s">
        <v>23</v>
      </c>
      <c r="G298" s="9" t="s">
        <v>20</v>
      </c>
      <c r="H298" s="5"/>
      <c r="I298" s="5"/>
      <c r="J298" s="6"/>
      <c r="K298" s="7"/>
      <c r="L298" s="8"/>
    </row>
    <row r="299" spans="1:14">
      <c r="A299" s="10"/>
      <c r="B299" s="10"/>
      <c r="C299" s="10"/>
      <c r="D299" s="10"/>
      <c r="E299" s="10"/>
      <c r="F299" s="10"/>
      <c r="G299" s="3" t="s">
        <v>862</v>
      </c>
      <c r="H299" s="3" t="s">
        <v>326</v>
      </c>
      <c r="I299" s="3" t="s">
        <v>31</v>
      </c>
      <c r="J299" s="3" t="s">
        <v>27</v>
      </c>
      <c r="K299" s="11" t="s">
        <v>863</v>
      </c>
      <c r="L299" s="12" t="s">
        <v>864</v>
      </c>
      <c r="M299" s="15">
        <f t="shared" si="13"/>
        <v>2.270833333333333E-2</v>
      </c>
      <c r="N299">
        <f t="shared" si="14"/>
        <v>10</v>
      </c>
    </row>
    <row r="300" spans="1:14">
      <c r="A300" s="10"/>
      <c r="B300" s="10"/>
      <c r="C300" s="10"/>
      <c r="D300" s="10"/>
      <c r="E300" s="10"/>
      <c r="F300" s="10"/>
      <c r="G300" s="3" t="s">
        <v>865</v>
      </c>
      <c r="H300" s="3" t="s">
        <v>326</v>
      </c>
      <c r="I300" s="3" t="s">
        <v>59</v>
      </c>
      <c r="J300" s="3" t="s">
        <v>27</v>
      </c>
      <c r="K300" s="11" t="s">
        <v>866</v>
      </c>
      <c r="L300" s="12" t="s">
        <v>867</v>
      </c>
      <c r="M300" s="15">
        <f t="shared" si="13"/>
        <v>1.9328703703703654E-2</v>
      </c>
      <c r="N300">
        <f t="shared" si="14"/>
        <v>10</v>
      </c>
    </row>
    <row r="301" spans="1:14">
      <c r="A301" s="10"/>
      <c r="B301" s="10"/>
      <c r="C301" s="3" t="s">
        <v>868</v>
      </c>
      <c r="D301" s="3" t="s">
        <v>869</v>
      </c>
      <c r="E301" s="3" t="s">
        <v>869</v>
      </c>
      <c r="F301" s="3" t="s">
        <v>23</v>
      </c>
      <c r="G301" s="3" t="s">
        <v>870</v>
      </c>
      <c r="H301" s="3" t="s">
        <v>326</v>
      </c>
      <c r="I301" s="3" t="s">
        <v>31</v>
      </c>
      <c r="J301" s="3" t="s">
        <v>27</v>
      </c>
      <c r="K301" s="11" t="s">
        <v>871</v>
      </c>
      <c r="L301" s="12" t="s">
        <v>872</v>
      </c>
      <c r="M301" s="15">
        <f t="shared" si="13"/>
        <v>2.7615740740740802E-2</v>
      </c>
      <c r="N301">
        <f t="shared" si="14"/>
        <v>8</v>
      </c>
    </row>
    <row r="302" spans="1:14">
      <c r="A302" s="10"/>
      <c r="B302" s="10"/>
      <c r="C302" s="3" t="s">
        <v>531</v>
      </c>
      <c r="D302" s="3" t="s">
        <v>532</v>
      </c>
      <c r="E302" s="3" t="s">
        <v>532</v>
      </c>
      <c r="F302" s="3" t="s">
        <v>23</v>
      </c>
      <c r="G302" s="9" t="s">
        <v>20</v>
      </c>
      <c r="H302" s="5"/>
      <c r="I302" s="5"/>
      <c r="J302" s="6"/>
      <c r="K302" s="7"/>
      <c r="L302" s="8"/>
    </row>
    <row r="303" spans="1:14">
      <c r="A303" s="10"/>
      <c r="B303" s="10"/>
      <c r="C303" s="10"/>
      <c r="D303" s="10"/>
      <c r="E303" s="10"/>
      <c r="F303" s="10"/>
      <c r="G303" s="3" t="s">
        <v>873</v>
      </c>
      <c r="H303" s="3" t="s">
        <v>326</v>
      </c>
      <c r="I303" s="3" t="s">
        <v>26</v>
      </c>
      <c r="J303" s="3" t="s">
        <v>27</v>
      </c>
      <c r="K303" s="11" t="s">
        <v>874</v>
      </c>
      <c r="L303" s="12" t="s">
        <v>875</v>
      </c>
      <c r="M303" s="15">
        <f t="shared" si="13"/>
        <v>1.3530092592592635E-2</v>
      </c>
      <c r="N303">
        <f t="shared" si="14"/>
        <v>8</v>
      </c>
    </row>
    <row r="304" spans="1:14">
      <c r="A304" s="10"/>
      <c r="B304" s="10"/>
      <c r="C304" s="10"/>
      <c r="D304" s="10"/>
      <c r="E304" s="10"/>
      <c r="F304" s="10"/>
      <c r="G304" s="3" t="s">
        <v>876</v>
      </c>
      <c r="H304" s="3" t="s">
        <v>326</v>
      </c>
      <c r="I304" s="3" t="s">
        <v>26</v>
      </c>
      <c r="J304" s="3" t="s">
        <v>27</v>
      </c>
      <c r="K304" s="11" t="s">
        <v>877</v>
      </c>
      <c r="L304" s="12" t="s">
        <v>878</v>
      </c>
      <c r="M304" s="15">
        <f t="shared" si="13"/>
        <v>1.6307870370370403E-2</v>
      </c>
      <c r="N304">
        <f t="shared" si="14"/>
        <v>10</v>
      </c>
    </row>
    <row r="305" spans="1:14">
      <c r="A305" s="10"/>
      <c r="B305" s="10"/>
      <c r="C305" s="10"/>
      <c r="D305" s="10"/>
      <c r="E305" s="10"/>
      <c r="F305" s="10"/>
      <c r="G305" s="3" t="s">
        <v>879</v>
      </c>
      <c r="H305" s="3" t="s">
        <v>326</v>
      </c>
      <c r="I305" s="3" t="s">
        <v>31</v>
      </c>
      <c r="J305" s="3" t="s">
        <v>27</v>
      </c>
      <c r="K305" s="11" t="s">
        <v>880</v>
      </c>
      <c r="L305" s="12" t="s">
        <v>881</v>
      </c>
      <c r="M305" s="15">
        <f t="shared" si="13"/>
        <v>1.7916666666666747E-2</v>
      </c>
      <c r="N305">
        <f t="shared" si="14"/>
        <v>8</v>
      </c>
    </row>
    <row r="306" spans="1:14">
      <c r="A306" s="10"/>
      <c r="B306" s="10"/>
      <c r="C306" s="10"/>
      <c r="D306" s="10"/>
      <c r="E306" s="10"/>
      <c r="F306" s="10"/>
      <c r="G306" s="3" t="s">
        <v>882</v>
      </c>
      <c r="H306" s="3" t="s">
        <v>326</v>
      </c>
      <c r="I306" s="3" t="s">
        <v>31</v>
      </c>
      <c r="J306" s="3" t="s">
        <v>27</v>
      </c>
      <c r="K306" s="11" t="s">
        <v>883</v>
      </c>
      <c r="L306" s="12" t="s">
        <v>884</v>
      </c>
      <c r="M306" s="15">
        <f t="shared" si="13"/>
        <v>2.0057870370370434E-2</v>
      </c>
      <c r="N306">
        <f t="shared" si="14"/>
        <v>20</v>
      </c>
    </row>
    <row r="307" spans="1:14">
      <c r="A307" s="10"/>
      <c r="B307" s="10"/>
      <c r="C307" s="10"/>
      <c r="D307" s="10"/>
      <c r="E307" s="10"/>
      <c r="F307" s="10"/>
      <c r="G307" s="3" t="s">
        <v>885</v>
      </c>
      <c r="H307" s="3" t="s">
        <v>326</v>
      </c>
      <c r="I307" s="3" t="s">
        <v>59</v>
      </c>
      <c r="J307" s="3" t="s">
        <v>27</v>
      </c>
      <c r="K307" s="11" t="s">
        <v>886</v>
      </c>
      <c r="L307" s="12" t="s">
        <v>887</v>
      </c>
      <c r="M307" s="15">
        <f t="shared" si="13"/>
        <v>1.375000000000004E-2</v>
      </c>
      <c r="N307">
        <f t="shared" si="14"/>
        <v>7</v>
      </c>
    </row>
    <row r="308" spans="1:14">
      <c r="A308" s="10"/>
      <c r="B308" s="10"/>
      <c r="C308" s="10"/>
      <c r="D308" s="10"/>
      <c r="E308" s="10"/>
      <c r="F308" s="10"/>
      <c r="G308" s="3" t="s">
        <v>888</v>
      </c>
      <c r="H308" s="3" t="s">
        <v>326</v>
      </c>
      <c r="I308" s="3" t="s">
        <v>59</v>
      </c>
      <c r="J308" s="3" t="s">
        <v>27</v>
      </c>
      <c r="K308" s="11" t="s">
        <v>889</v>
      </c>
      <c r="L308" s="12" t="s">
        <v>890</v>
      </c>
      <c r="M308" s="15">
        <f t="shared" si="13"/>
        <v>2.6319444444444395E-2</v>
      </c>
      <c r="N308">
        <f t="shared" si="14"/>
        <v>10</v>
      </c>
    </row>
    <row r="309" spans="1:14">
      <c r="A309" s="10"/>
      <c r="B309" s="10"/>
      <c r="C309" s="10"/>
      <c r="D309" s="10"/>
      <c r="E309" s="10"/>
      <c r="F309" s="10"/>
      <c r="G309" s="3" t="s">
        <v>891</v>
      </c>
      <c r="H309" s="3" t="s">
        <v>326</v>
      </c>
      <c r="I309" s="3" t="s">
        <v>720</v>
      </c>
      <c r="J309" s="3" t="s">
        <v>27</v>
      </c>
      <c r="K309" s="11" t="s">
        <v>892</v>
      </c>
      <c r="L309" s="12" t="s">
        <v>893</v>
      </c>
      <c r="M309" s="15">
        <f t="shared" si="13"/>
        <v>2.0532407407407402E-2</v>
      </c>
      <c r="N309">
        <f t="shared" si="14"/>
        <v>2</v>
      </c>
    </row>
    <row r="310" spans="1:14">
      <c r="A310" s="10"/>
      <c r="B310" s="10"/>
      <c r="C310" s="10"/>
      <c r="D310" s="10"/>
      <c r="E310" s="10"/>
      <c r="F310" s="10"/>
      <c r="G310" s="3" t="s">
        <v>894</v>
      </c>
      <c r="H310" s="3" t="s">
        <v>326</v>
      </c>
      <c r="I310" s="3" t="s">
        <v>720</v>
      </c>
      <c r="J310" s="3" t="s">
        <v>27</v>
      </c>
      <c r="K310" s="11" t="s">
        <v>895</v>
      </c>
      <c r="L310" s="12" t="s">
        <v>896</v>
      </c>
      <c r="M310" s="15">
        <f t="shared" si="13"/>
        <v>1.40162037037036E-2</v>
      </c>
      <c r="N310">
        <f t="shared" si="14"/>
        <v>21</v>
      </c>
    </row>
    <row r="311" spans="1:14">
      <c r="A311" s="10"/>
      <c r="B311" s="10"/>
      <c r="C311" s="10"/>
      <c r="D311" s="10"/>
      <c r="E311" s="10"/>
      <c r="F311" s="10"/>
      <c r="G311" s="3" t="s">
        <v>897</v>
      </c>
      <c r="H311" s="3" t="s">
        <v>326</v>
      </c>
      <c r="I311" s="3" t="s">
        <v>689</v>
      </c>
      <c r="J311" s="3" t="s">
        <v>27</v>
      </c>
      <c r="K311" s="11" t="s">
        <v>898</v>
      </c>
      <c r="L311" s="12" t="s">
        <v>899</v>
      </c>
      <c r="M311" s="15">
        <f t="shared" si="13"/>
        <v>1.4131944444444447E-2</v>
      </c>
      <c r="N311">
        <f t="shared" si="14"/>
        <v>2</v>
      </c>
    </row>
    <row r="312" spans="1:14">
      <c r="A312" s="10"/>
      <c r="B312" s="10"/>
      <c r="C312" s="3" t="s">
        <v>900</v>
      </c>
      <c r="D312" s="3" t="s">
        <v>901</v>
      </c>
      <c r="E312" s="3" t="s">
        <v>901</v>
      </c>
      <c r="F312" s="3" t="s">
        <v>23</v>
      </c>
      <c r="G312" s="3" t="s">
        <v>902</v>
      </c>
      <c r="H312" s="3" t="s">
        <v>326</v>
      </c>
      <c r="I312" s="3" t="s">
        <v>59</v>
      </c>
      <c r="J312" s="3" t="s">
        <v>27</v>
      </c>
      <c r="K312" s="11" t="s">
        <v>903</v>
      </c>
      <c r="L312" s="12" t="s">
        <v>904</v>
      </c>
      <c r="M312" s="15">
        <f t="shared" si="13"/>
        <v>2.2025462962962983E-2</v>
      </c>
      <c r="N312">
        <f t="shared" si="14"/>
        <v>8</v>
      </c>
    </row>
    <row r="313" spans="1:14">
      <c r="A313" s="3" t="s">
        <v>905</v>
      </c>
      <c r="B313" s="3" t="s">
        <v>906</v>
      </c>
      <c r="C313" s="9" t="s">
        <v>20</v>
      </c>
      <c r="D313" s="5"/>
      <c r="E313" s="5"/>
      <c r="F313" s="5"/>
      <c r="G313" s="5"/>
      <c r="H313" s="5"/>
      <c r="I313" s="5"/>
      <c r="J313" s="6"/>
      <c r="K313" s="7"/>
      <c r="L313" s="8"/>
    </row>
    <row r="314" spans="1:14">
      <c r="A314" s="10"/>
      <c r="B314" s="10"/>
      <c r="C314" s="3" t="s">
        <v>907</v>
      </c>
      <c r="D314" s="3" t="s">
        <v>908</v>
      </c>
      <c r="E314" s="3" t="s">
        <v>908</v>
      </c>
      <c r="F314" s="3" t="s">
        <v>909</v>
      </c>
      <c r="G314" s="3" t="s">
        <v>910</v>
      </c>
      <c r="H314" s="3" t="s">
        <v>326</v>
      </c>
      <c r="I314" s="3" t="s">
        <v>59</v>
      </c>
      <c r="J314" s="3" t="s">
        <v>27</v>
      </c>
      <c r="K314" s="11" t="s">
        <v>911</v>
      </c>
      <c r="L314" s="12" t="s">
        <v>912</v>
      </c>
      <c r="M314" s="15">
        <f t="shared" si="13"/>
        <v>2.6087962962962952E-2</v>
      </c>
      <c r="N314">
        <f t="shared" si="14"/>
        <v>6</v>
      </c>
    </row>
    <row r="315" spans="1:14">
      <c r="A315" s="10"/>
      <c r="B315" s="10"/>
      <c r="C315" s="3" t="s">
        <v>913</v>
      </c>
      <c r="D315" s="3" t="s">
        <v>914</v>
      </c>
      <c r="E315" s="3" t="s">
        <v>914</v>
      </c>
      <c r="F315" s="3" t="s">
        <v>909</v>
      </c>
      <c r="G315" s="9" t="s">
        <v>20</v>
      </c>
      <c r="H315" s="5"/>
      <c r="I315" s="5"/>
      <c r="J315" s="6"/>
      <c r="K315" s="7"/>
      <c r="L315" s="8"/>
    </row>
    <row r="316" spans="1:14">
      <c r="A316" s="10"/>
      <c r="B316" s="10"/>
      <c r="C316" s="10"/>
      <c r="D316" s="10"/>
      <c r="E316" s="10"/>
      <c r="F316" s="10"/>
      <c r="G316" s="3" t="s">
        <v>915</v>
      </c>
      <c r="H316" s="3" t="s">
        <v>326</v>
      </c>
      <c r="I316" s="3" t="s">
        <v>26</v>
      </c>
      <c r="J316" s="3" t="s">
        <v>27</v>
      </c>
      <c r="K316" s="11" t="s">
        <v>916</v>
      </c>
      <c r="L316" s="12" t="s">
        <v>917</v>
      </c>
      <c r="M316" s="15">
        <f t="shared" si="13"/>
        <v>2.3553240740740722E-2</v>
      </c>
      <c r="N316">
        <f t="shared" si="14"/>
        <v>7</v>
      </c>
    </row>
    <row r="317" spans="1:14">
      <c r="A317" s="10"/>
      <c r="B317" s="10"/>
      <c r="C317" s="10"/>
      <c r="D317" s="10"/>
      <c r="E317" s="10"/>
      <c r="F317" s="10"/>
      <c r="G317" s="3" t="s">
        <v>918</v>
      </c>
      <c r="H317" s="3" t="s">
        <v>326</v>
      </c>
      <c r="I317" s="3" t="s">
        <v>59</v>
      </c>
      <c r="J317" s="3" t="s">
        <v>27</v>
      </c>
      <c r="K317" s="11" t="s">
        <v>919</v>
      </c>
      <c r="L317" s="12" t="s">
        <v>920</v>
      </c>
      <c r="M317" s="15">
        <f t="shared" si="13"/>
        <v>2.8472222222222232E-2</v>
      </c>
      <c r="N317">
        <f t="shared" si="14"/>
        <v>8</v>
      </c>
    </row>
    <row r="318" spans="1:14">
      <c r="A318" s="10"/>
      <c r="B318" s="10"/>
      <c r="C318" s="3" t="s">
        <v>921</v>
      </c>
      <c r="D318" s="3" t="s">
        <v>922</v>
      </c>
      <c r="E318" s="3" t="s">
        <v>922</v>
      </c>
      <c r="F318" s="3" t="s">
        <v>909</v>
      </c>
      <c r="G318" s="9" t="s">
        <v>20</v>
      </c>
      <c r="H318" s="5"/>
      <c r="I318" s="5"/>
      <c r="J318" s="6"/>
      <c r="K318" s="7"/>
      <c r="L318" s="8"/>
    </row>
    <row r="319" spans="1:14">
      <c r="A319" s="10"/>
      <c r="B319" s="10"/>
      <c r="C319" s="10"/>
      <c r="D319" s="10"/>
      <c r="E319" s="10"/>
      <c r="F319" s="10"/>
      <c r="G319" s="3" t="s">
        <v>923</v>
      </c>
      <c r="H319" s="3" t="s">
        <v>326</v>
      </c>
      <c r="I319" s="3" t="s">
        <v>31</v>
      </c>
      <c r="J319" s="3" t="s">
        <v>27</v>
      </c>
      <c r="K319" s="11" t="s">
        <v>924</v>
      </c>
      <c r="L319" s="12" t="s">
        <v>925</v>
      </c>
      <c r="M319" s="15">
        <f t="shared" si="13"/>
        <v>2.7719907407407374E-2</v>
      </c>
      <c r="N319">
        <f t="shared" si="14"/>
        <v>10</v>
      </c>
    </row>
    <row r="320" spans="1:14">
      <c r="A320" s="10"/>
      <c r="B320" s="10"/>
      <c r="C320" s="10"/>
      <c r="D320" s="10"/>
      <c r="E320" s="10"/>
      <c r="F320" s="10"/>
      <c r="G320" s="3" t="s">
        <v>926</v>
      </c>
      <c r="H320" s="3" t="s">
        <v>326</v>
      </c>
      <c r="I320" s="3" t="s">
        <v>31</v>
      </c>
      <c r="J320" s="3" t="s">
        <v>27</v>
      </c>
      <c r="K320" s="11" t="s">
        <v>927</v>
      </c>
      <c r="L320" s="12" t="s">
        <v>928</v>
      </c>
      <c r="M320" s="15">
        <f t="shared" si="13"/>
        <v>2.3599537037036988E-2</v>
      </c>
      <c r="N320">
        <f t="shared" si="14"/>
        <v>14</v>
      </c>
    </row>
    <row r="321" spans="1:14">
      <c r="A321" s="10"/>
      <c r="B321" s="10"/>
      <c r="C321" s="3" t="s">
        <v>929</v>
      </c>
      <c r="D321" s="3" t="s">
        <v>930</v>
      </c>
      <c r="E321" s="3" t="s">
        <v>930</v>
      </c>
      <c r="F321" s="3" t="s">
        <v>909</v>
      </c>
      <c r="G321" s="9" t="s">
        <v>20</v>
      </c>
      <c r="H321" s="5"/>
      <c r="I321" s="5"/>
      <c r="J321" s="6"/>
      <c r="K321" s="7"/>
      <c r="L321" s="8"/>
    </row>
    <row r="322" spans="1:14">
      <c r="A322" s="10"/>
      <c r="B322" s="10"/>
      <c r="C322" s="10"/>
      <c r="D322" s="10"/>
      <c r="E322" s="10"/>
      <c r="F322" s="10"/>
      <c r="G322" s="3" t="s">
        <v>931</v>
      </c>
      <c r="H322" s="3" t="s">
        <v>326</v>
      </c>
      <c r="I322" s="3" t="s">
        <v>31</v>
      </c>
      <c r="J322" s="3" t="s">
        <v>27</v>
      </c>
      <c r="K322" s="11" t="s">
        <v>932</v>
      </c>
      <c r="L322" s="12" t="s">
        <v>933</v>
      </c>
      <c r="M322" s="15">
        <f t="shared" si="13"/>
        <v>1.6377314814814803E-2</v>
      </c>
      <c r="N322">
        <f t="shared" si="14"/>
        <v>6</v>
      </c>
    </row>
    <row r="323" spans="1:14">
      <c r="A323" s="10"/>
      <c r="B323" s="10"/>
      <c r="C323" s="10"/>
      <c r="D323" s="10"/>
      <c r="E323" s="10"/>
      <c r="F323" s="10"/>
      <c r="G323" s="3" t="s">
        <v>934</v>
      </c>
      <c r="H323" s="3" t="s">
        <v>326</v>
      </c>
      <c r="I323" s="3" t="s">
        <v>59</v>
      </c>
      <c r="J323" s="3" t="s">
        <v>27</v>
      </c>
      <c r="K323" s="11" t="s">
        <v>935</v>
      </c>
      <c r="L323" s="12" t="s">
        <v>936</v>
      </c>
      <c r="M323" s="15">
        <f t="shared" ref="M323:M386" si="15">L323-K323</f>
        <v>1.4189814814814794E-2</v>
      </c>
      <c r="N323">
        <f t="shared" ref="N323:N386" si="16">HOUR(K323)</f>
        <v>5</v>
      </c>
    </row>
    <row r="324" spans="1:14">
      <c r="A324" s="3" t="s">
        <v>937</v>
      </c>
      <c r="B324" s="3" t="s">
        <v>938</v>
      </c>
      <c r="C324" s="9" t="s">
        <v>20</v>
      </c>
      <c r="D324" s="5"/>
      <c r="E324" s="5"/>
      <c r="F324" s="5"/>
      <c r="G324" s="5"/>
      <c r="H324" s="5"/>
      <c r="I324" s="5"/>
      <c r="J324" s="6"/>
      <c r="K324" s="7"/>
      <c r="L324" s="8"/>
    </row>
    <row r="325" spans="1:14">
      <c r="A325" s="10"/>
      <c r="B325" s="10"/>
      <c r="C325" s="3" t="s">
        <v>378</v>
      </c>
      <c r="D325" s="3" t="s">
        <v>379</v>
      </c>
      <c r="E325" s="3" t="s">
        <v>939</v>
      </c>
      <c r="F325" s="3" t="s">
        <v>23</v>
      </c>
      <c r="G325" s="9" t="s">
        <v>20</v>
      </c>
      <c r="H325" s="5"/>
      <c r="I325" s="5"/>
      <c r="J325" s="6"/>
      <c r="K325" s="7"/>
      <c r="L325" s="8"/>
    </row>
    <row r="326" spans="1:14">
      <c r="A326" s="10"/>
      <c r="B326" s="10"/>
      <c r="C326" s="10"/>
      <c r="D326" s="10"/>
      <c r="E326" s="10"/>
      <c r="F326" s="10"/>
      <c r="G326" s="3" t="s">
        <v>940</v>
      </c>
      <c r="H326" s="3" t="s">
        <v>326</v>
      </c>
      <c r="I326" s="3" t="s">
        <v>31</v>
      </c>
      <c r="J326" s="3" t="s">
        <v>27</v>
      </c>
      <c r="K326" s="11" t="s">
        <v>941</v>
      </c>
      <c r="L326" s="12" t="s">
        <v>942</v>
      </c>
      <c r="M326" s="15">
        <f t="shared" si="15"/>
        <v>1.9861111111111107E-2</v>
      </c>
      <c r="N326">
        <f t="shared" si="16"/>
        <v>10</v>
      </c>
    </row>
    <row r="327" spans="1:14">
      <c r="A327" s="10"/>
      <c r="B327" s="10"/>
      <c r="C327" s="10"/>
      <c r="D327" s="10"/>
      <c r="E327" s="10"/>
      <c r="F327" s="10"/>
      <c r="G327" s="3" t="s">
        <v>943</v>
      </c>
      <c r="H327" s="3" t="s">
        <v>326</v>
      </c>
      <c r="I327" s="3" t="s">
        <v>31</v>
      </c>
      <c r="J327" s="3" t="s">
        <v>27</v>
      </c>
      <c r="K327" s="11" t="s">
        <v>944</v>
      </c>
      <c r="L327" s="12" t="s">
        <v>945</v>
      </c>
      <c r="M327" s="15">
        <f t="shared" si="15"/>
        <v>1.8078703703703791E-2</v>
      </c>
      <c r="N327">
        <f t="shared" si="16"/>
        <v>12</v>
      </c>
    </row>
    <row r="328" spans="1:14">
      <c r="A328" s="10"/>
      <c r="B328" s="10"/>
      <c r="C328" s="10"/>
      <c r="D328" s="10"/>
      <c r="E328" s="10"/>
      <c r="F328" s="10"/>
      <c r="G328" s="3" t="s">
        <v>946</v>
      </c>
      <c r="H328" s="3" t="s">
        <v>326</v>
      </c>
      <c r="I328" s="3" t="s">
        <v>59</v>
      </c>
      <c r="J328" s="3" t="s">
        <v>27</v>
      </c>
      <c r="K328" s="11" t="s">
        <v>947</v>
      </c>
      <c r="L328" s="12" t="s">
        <v>948</v>
      </c>
      <c r="M328" s="15">
        <f t="shared" si="15"/>
        <v>3.3993055555555429E-2</v>
      </c>
      <c r="N328">
        <f t="shared" si="16"/>
        <v>15</v>
      </c>
    </row>
    <row r="329" spans="1:14">
      <c r="A329" s="10"/>
      <c r="B329" s="10"/>
      <c r="C329" s="3" t="s">
        <v>949</v>
      </c>
      <c r="D329" s="3" t="s">
        <v>950</v>
      </c>
      <c r="E329" s="3" t="s">
        <v>951</v>
      </c>
      <c r="F329" s="3" t="s">
        <v>23</v>
      </c>
      <c r="G329" s="9" t="s">
        <v>20</v>
      </c>
      <c r="H329" s="5"/>
      <c r="I329" s="5"/>
      <c r="J329" s="6"/>
      <c r="K329" s="7"/>
      <c r="L329" s="8"/>
    </row>
    <row r="330" spans="1:14">
      <c r="A330" s="10"/>
      <c r="B330" s="10"/>
      <c r="C330" s="10"/>
      <c r="D330" s="10"/>
      <c r="E330" s="10"/>
      <c r="F330" s="10"/>
      <c r="G330" s="3" t="s">
        <v>952</v>
      </c>
      <c r="H330" s="3" t="s">
        <v>326</v>
      </c>
      <c r="I330" s="3" t="s">
        <v>26</v>
      </c>
      <c r="J330" s="3" t="s">
        <v>27</v>
      </c>
      <c r="K330" s="11" t="s">
        <v>953</v>
      </c>
      <c r="L330" s="12" t="s">
        <v>954</v>
      </c>
      <c r="M330" s="15">
        <f t="shared" si="15"/>
        <v>1.7152777777777684E-2</v>
      </c>
      <c r="N330">
        <f t="shared" si="16"/>
        <v>14</v>
      </c>
    </row>
    <row r="331" spans="1:14">
      <c r="A331" s="10"/>
      <c r="B331" s="10"/>
      <c r="C331" s="10"/>
      <c r="D331" s="10"/>
      <c r="E331" s="10"/>
      <c r="F331" s="10"/>
      <c r="G331" s="3" t="s">
        <v>955</v>
      </c>
      <c r="H331" s="3" t="s">
        <v>326</v>
      </c>
      <c r="I331" s="3" t="s">
        <v>26</v>
      </c>
      <c r="J331" s="3" t="s">
        <v>27</v>
      </c>
      <c r="K331" s="11" t="s">
        <v>956</v>
      </c>
      <c r="L331" s="12" t="s">
        <v>957</v>
      </c>
      <c r="M331" s="15">
        <f t="shared" si="15"/>
        <v>1.6956018518518468E-2</v>
      </c>
      <c r="N331">
        <f t="shared" si="16"/>
        <v>15</v>
      </c>
    </row>
    <row r="332" spans="1:14">
      <c r="A332" s="10"/>
      <c r="B332" s="10"/>
      <c r="C332" s="3" t="s">
        <v>958</v>
      </c>
      <c r="D332" s="3" t="s">
        <v>959</v>
      </c>
      <c r="E332" s="3" t="s">
        <v>960</v>
      </c>
      <c r="F332" s="3" t="s">
        <v>23</v>
      </c>
      <c r="G332" s="9" t="s">
        <v>20</v>
      </c>
      <c r="H332" s="5"/>
      <c r="I332" s="5"/>
      <c r="J332" s="6"/>
      <c r="K332" s="7"/>
      <c r="L332" s="8"/>
    </row>
    <row r="333" spans="1:14">
      <c r="A333" s="10"/>
      <c r="B333" s="10"/>
      <c r="C333" s="10"/>
      <c r="D333" s="10"/>
      <c r="E333" s="10"/>
      <c r="F333" s="10"/>
      <c r="G333" s="3" t="s">
        <v>961</v>
      </c>
      <c r="H333" s="3" t="s">
        <v>326</v>
      </c>
      <c r="I333" s="3" t="s">
        <v>31</v>
      </c>
      <c r="J333" s="3" t="s">
        <v>27</v>
      </c>
      <c r="K333" s="11" t="s">
        <v>962</v>
      </c>
      <c r="L333" s="12" t="s">
        <v>963</v>
      </c>
      <c r="M333" s="15">
        <f t="shared" si="15"/>
        <v>4.4895833333333329E-2</v>
      </c>
      <c r="N333">
        <f t="shared" si="16"/>
        <v>4</v>
      </c>
    </row>
    <row r="334" spans="1:14">
      <c r="A334" s="10"/>
      <c r="B334" s="10"/>
      <c r="C334" s="10"/>
      <c r="D334" s="10"/>
      <c r="E334" s="10"/>
      <c r="F334" s="10"/>
      <c r="G334" s="3" t="s">
        <v>964</v>
      </c>
      <c r="H334" s="3" t="s">
        <v>326</v>
      </c>
      <c r="I334" s="3" t="s">
        <v>31</v>
      </c>
      <c r="J334" s="3" t="s">
        <v>27</v>
      </c>
      <c r="K334" s="11" t="s">
        <v>965</v>
      </c>
      <c r="L334" s="12" t="s">
        <v>966</v>
      </c>
      <c r="M334" s="15">
        <f t="shared" si="15"/>
        <v>2.6956018518518587E-2</v>
      </c>
      <c r="N334">
        <f t="shared" si="16"/>
        <v>14</v>
      </c>
    </row>
    <row r="335" spans="1:14">
      <c r="A335" s="10"/>
      <c r="B335" s="10"/>
      <c r="C335" s="10"/>
      <c r="D335" s="10"/>
      <c r="E335" s="10"/>
      <c r="F335" s="10"/>
      <c r="G335" s="3" t="s">
        <v>967</v>
      </c>
      <c r="H335" s="3" t="s">
        <v>326</v>
      </c>
      <c r="I335" s="3" t="s">
        <v>59</v>
      </c>
      <c r="J335" s="3" t="s">
        <v>27</v>
      </c>
      <c r="K335" s="11" t="s">
        <v>968</v>
      </c>
      <c r="L335" s="12" t="s">
        <v>969</v>
      </c>
      <c r="M335" s="15">
        <f t="shared" si="15"/>
        <v>1.4305555555555571E-2</v>
      </c>
      <c r="N335">
        <f t="shared" si="16"/>
        <v>13</v>
      </c>
    </row>
    <row r="336" spans="1:14">
      <c r="A336" s="10"/>
      <c r="B336" s="10"/>
      <c r="C336" s="10"/>
      <c r="D336" s="10"/>
      <c r="E336" s="10"/>
      <c r="F336" s="10"/>
      <c r="G336" s="3" t="s">
        <v>970</v>
      </c>
      <c r="H336" s="3" t="s">
        <v>326</v>
      </c>
      <c r="I336" s="3" t="s">
        <v>69</v>
      </c>
      <c r="J336" s="3" t="s">
        <v>27</v>
      </c>
      <c r="K336" s="11" t="s">
        <v>971</v>
      </c>
      <c r="L336" s="12" t="s">
        <v>972</v>
      </c>
      <c r="M336" s="15">
        <f t="shared" si="15"/>
        <v>1.5219907407407474E-2</v>
      </c>
      <c r="N336">
        <f t="shared" si="16"/>
        <v>7</v>
      </c>
    </row>
    <row r="337" spans="1:14">
      <c r="A337" s="10"/>
      <c r="B337" s="10"/>
      <c r="C337" s="3" t="s">
        <v>973</v>
      </c>
      <c r="D337" s="3" t="s">
        <v>974</v>
      </c>
      <c r="E337" s="3" t="s">
        <v>975</v>
      </c>
      <c r="F337" s="3" t="s">
        <v>23</v>
      </c>
      <c r="G337" s="3" t="s">
        <v>976</v>
      </c>
      <c r="H337" s="3" t="s">
        <v>326</v>
      </c>
      <c r="I337" s="3" t="s">
        <v>59</v>
      </c>
      <c r="J337" s="3" t="s">
        <v>27</v>
      </c>
      <c r="K337" s="11" t="s">
        <v>977</v>
      </c>
      <c r="L337" s="12" t="s">
        <v>978</v>
      </c>
      <c r="M337" s="15">
        <f t="shared" si="15"/>
        <v>2.8495370370370421E-2</v>
      </c>
      <c r="N337">
        <f t="shared" si="16"/>
        <v>15</v>
      </c>
    </row>
    <row r="338" spans="1:14">
      <c r="A338" s="10"/>
      <c r="B338" s="10"/>
      <c r="C338" s="3" t="s">
        <v>979</v>
      </c>
      <c r="D338" s="3" t="s">
        <v>980</v>
      </c>
      <c r="E338" s="3" t="s">
        <v>981</v>
      </c>
      <c r="F338" s="3" t="s">
        <v>23</v>
      </c>
      <c r="G338" s="9" t="s">
        <v>20</v>
      </c>
      <c r="H338" s="5"/>
      <c r="I338" s="5"/>
      <c r="J338" s="6"/>
      <c r="K338" s="7"/>
      <c r="L338" s="8"/>
    </row>
    <row r="339" spans="1:14">
      <c r="A339" s="10"/>
      <c r="B339" s="10"/>
      <c r="C339" s="10"/>
      <c r="D339" s="10"/>
      <c r="E339" s="10"/>
      <c r="F339" s="10"/>
      <c r="G339" s="3" t="s">
        <v>982</v>
      </c>
      <c r="H339" s="3" t="s">
        <v>326</v>
      </c>
      <c r="I339" s="3" t="s">
        <v>26</v>
      </c>
      <c r="J339" s="3" t="s">
        <v>27</v>
      </c>
      <c r="K339" s="11" t="s">
        <v>983</v>
      </c>
      <c r="L339" s="12" t="s">
        <v>984</v>
      </c>
      <c r="M339" s="15">
        <f t="shared" si="15"/>
        <v>1.7592592592592604E-2</v>
      </c>
      <c r="N339">
        <f t="shared" si="16"/>
        <v>9</v>
      </c>
    </row>
    <row r="340" spans="1:14">
      <c r="A340" s="10"/>
      <c r="B340" s="10"/>
      <c r="C340" s="10"/>
      <c r="D340" s="10"/>
      <c r="E340" s="10"/>
      <c r="F340" s="10"/>
      <c r="G340" s="3" t="s">
        <v>985</v>
      </c>
      <c r="H340" s="3" t="s">
        <v>326</v>
      </c>
      <c r="I340" s="3" t="s">
        <v>59</v>
      </c>
      <c r="J340" s="3" t="s">
        <v>27</v>
      </c>
      <c r="K340" s="11" t="s">
        <v>986</v>
      </c>
      <c r="L340" s="12" t="s">
        <v>987</v>
      </c>
      <c r="M340" s="15">
        <f t="shared" si="15"/>
        <v>1.7291666666666594E-2</v>
      </c>
      <c r="N340">
        <f t="shared" si="16"/>
        <v>8</v>
      </c>
    </row>
    <row r="341" spans="1:14">
      <c r="A341" s="3" t="s">
        <v>988</v>
      </c>
      <c r="B341" s="3" t="s">
        <v>989</v>
      </c>
      <c r="C341" s="3" t="s">
        <v>990</v>
      </c>
      <c r="D341" s="3" t="s">
        <v>991</v>
      </c>
      <c r="E341" s="3" t="s">
        <v>992</v>
      </c>
      <c r="F341" s="3" t="s">
        <v>23</v>
      </c>
      <c r="G341" s="9" t="s">
        <v>20</v>
      </c>
      <c r="H341" s="5"/>
      <c r="I341" s="5"/>
      <c r="J341" s="6"/>
      <c r="K341" s="7"/>
      <c r="L341" s="8"/>
    </row>
    <row r="342" spans="1:14">
      <c r="A342" s="10"/>
      <c r="B342" s="10"/>
      <c r="C342" s="10"/>
      <c r="D342" s="10"/>
      <c r="E342" s="10"/>
      <c r="F342" s="10"/>
      <c r="G342" s="3" t="s">
        <v>993</v>
      </c>
      <c r="H342" s="3" t="s">
        <v>25</v>
      </c>
      <c r="I342" s="3" t="s">
        <v>31</v>
      </c>
      <c r="J342" s="3" t="s">
        <v>27</v>
      </c>
      <c r="K342" s="11" t="s">
        <v>994</v>
      </c>
      <c r="L342" s="12" t="s">
        <v>995</v>
      </c>
      <c r="M342" s="15">
        <f t="shared" si="15"/>
        <v>1.5138888888888813E-2</v>
      </c>
      <c r="N342">
        <f t="shared" si="16"/>
        <v>12</v>
      </c>
    </row>
    <row r="343" spans="1:14">
      <c r="A343" s="10"/>
      <c r="B343" s="10"/>
      <c r="C343" s="10"/>
      <c r="D343" s="10"/>
      <c r="E343" s="10"/>
      <c r="F343" s="10"/>
      <c r="G343" s="3" t="s">
        <v>996</v>
      </c>
      <c r="H343" s="3" t="s">
        <v>25</v>
      </c>
      <c r="I343" s="3" t="s">
        <v>59</v>
      </c>
      <c r="J343" s="3" t="s">
        <v>27</v>
      </c>
      <c r="K343" s="11" t="s">
        <v>997</v>
      </c>
      <c r="L343" s="12" t="s">
        <v>998</v>
      </c>
      <c r="M343" s="15">
        <f t="shared" si="15"/>
        <v>1.373842592592589E-2</v>
      </c>
      <c r="N343">
        <f t="shared" si="16"/>
        <v>18</v>
      </c>
    </row>
    <row r="344" spans="1:14">
      <c r="A344" s="10"/>
      <c r="B344" s="10"/>
      <c r="C344" s="10"/>
      <c r="D344" s="10"/>
      <c r="E344" s="10"/>
      <c r="F344" s="10"/>
      <c r="G344" s="3" t="s">
        <v>999</v>
      </c>
      <c r="H344" s="3" t="s">
        <v>25</v>
      </c>
      <c r="I344" s="3" t="s">
        <v>69</v>
      </c>
      <c r="J344" s="3" t="s">
        <v>27</v>
      </c>
      <c r="K344" s="13" t="s">
        <v>1000</v>
      </c>
      <c r="L344" s="14" t="s">
        <v>1001</v>
      </c>
      <c r="M344" s="15">
        <f t="shared" si="15"/>
        <v>1.9444444444444431E-2</v>
      </c>
      <c r="N344">
        <f t="shared" si="16"/>
        <v>7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4"/>
  <sheetViews>
    <sheetView topLeftCell="I1" workbookViewId="0">
      <selection activeCell="P28" sqref="P28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1002</v>
      </c>
      <c r="Q1" t="s">
        <v>1003</v>
      </c>
      <c r="R1" s="20" t="s">
        <v>1004</v>
      </c>
      <c r="S1" t="s">
        <v>1005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3.875</v>
      </c>
      <c r="R2" s="15">
        <f>AVERAGEIF(M:M,O2,L:L)</f>
        <v>1.7465277777777774E-2</v>
      </c>
      <c r="S2" s="15">
        <f>AVERAGEIF($R$2:$R$25, "&lt;&gt; 0")</f>
        <v>1.866028878109947E-2</v>
      </c>
    </row>
    <row r="3" spans="1:19">
      <c r="A3" s="3" t="s">
        <v>185</v>
      </c>
      <c r="B3" s="3" t="s">
        <v>186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3.875</v>
      </c>
      <c r="R3" s="15">
        <f t="shared" ref="R3:R25" si="1">AVERAGEIF(M:M,O3,L:L)</f>
        <v>1.5671296296296291E-2</v>
      </c>
      <c r="S3" s="15">
        <f t="shared" ref="S3:S25" si="2">AVERAGEIF($R$2:$R$25, "&lt;&gt; 0")</f>
        <v>1.866028878109947E-2</v>
      </c>
    </row>
    <row r="4" spans="1:19">
      <c r="A4" s="10"/>
      <c r="B4" s="10"/>
      <c r="C4" s="3" t="s">
        <v>21</v>
      </c>
      <c r="D4" s="3" t="s">
        <v>22</v>
      </c>
      <c r="E4" s="3" t="s">
        <v>22</v>
      </c>
      <c r="F4" s="3" t="s">
        <v>23</v>
      </c>
      <c r="G4" s="9" t="s">
        <v>20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3.875</v>
      </c>
      <c r="R4" s="15">
        <f t="shared" si="1"/>
        <v>1.1770833333333341E-2</v>
      </c>
      <c r="S4" s="15">
        <f t="shared" si="2"/>
        <v>1.866028878109947E-2</v>
      </c>
    </row>
    <row r="5" spans="1:19">
      <c r="A5" s="10"/>
      <c r="B5" s="10"/>
      <c r="C5" s="10"/>
      <c r="D5" s="10"/>
      <c r="E5" s="10"/>
      <c r="F5" s="10"/>
      <c r="G5" s="3" t="s">
        <v>187</v>
      </c>
      <c r="H5" s="3" t="s">
        <v>25</v>
      </c>
      <c r="I5" s="3" t="s">
        <v>26</v>
      </c>
      <c r="J5" s="11" t="s">
        <v>188</v>
      </c>
      <c r="K5" s="12" t="s">
        <v>189</v>
      </c>
      <c r="L5" s="15">
        <f t="shared" ref="L3:L66" si="3">K5-J5</f>
        <v>3.9479166666666676E-2</v>
      </c>
      <c r="M5">
        <f t="shared" ref="M3:M66" si="4">HOUR(J5)</f>
        <v>8</v>
      </c>
      <c r="O5">
        <v>3</v>
      </c>
      <c r="P5">
        <f>COUNTIF(M:M,"3")</f>
        <v>4</v>
      </c>
      <c r="Q5">
        <f t="shared" si="0"/>
        <v>3.875</v>
      </c>
      <c r="R5" s="15">
        <f t="shared" si="1"/>
        <v>1.4424189814814817E-2</v>
      </c>
      <c r="S5" s="15">
        <f t="shared" si="2"/>
        <v>1.866028878109947E-2</v>
      </c>
    </row>
    <row r="6" spans="1:19">
      <c r="A6" s="10"/>
      <c r="B6" s="10"/>
      <c r="C6" s="10"/>
      <c r="D6" s="10"/>
      <c r="E6" s="10"/>
      <c r="F6" s="10"/>
      <c r="G6" s="3" t="s">
        <v>190</v>
      </c>
      <c r="H6" s="3" t="s">
        <v>25</v>
      </c>
      <c r="I6" s="3" t="s">
        <v>26</v>
      </c>
      <c r="J6" s="11" t="s">
        <v>191</v>
      </c>
      <c r="K6" s="12" t="s">
        <v>192</v>
      </c>
      <c r="L6" s="15">
        <f t="shared" si="3"/>
        <v>2.6805555555555527E-2</v>
      </c>
      <c r="M6">
        <f t="shared" si="4"/>
        <v>12</v>
      </c>
      <c r="O6">
        <v>4</v>
      </c>
      <c r="P6">
        <f>COUNTIF(M:M,"4")</f>
        <v>4</v>
      </c>
      <c r="Q6">
        <f t="shared" si="0"/>
        <v>3.875</v>
      </c>
      <c r="R6" s="15">
        <f t="shared" si="1"/>
        <v>2.4823495370370374E-2</v>
      </c>
      <c r="S6" s="15">
        <f t="shared" si="2"/>
        <v>1.866028878109947E-2</v>
      </c>
    </row>
    <row r="7" spans="1:19">
      <c r="A7" s="10"/>
      <c r="B7" s="10"/>
      <c r="C7" s="10"/>
      <c r="D7" s="10"/>
      <c r="E7" s="10"/>
      <c r="F7" s="10"/>
      <c r="G7" s="3" t="s">
        <v>193</v>
      </c>
      <c r="H7" s="3" t="s">
        <v>25</v>
      </c>
      <c r="I7" s="3" t="s">
        <v>26</v>
      </c>
      <c r="J7" s="11" t="s">
        <v>194</v>
      </c>
      <c r="K7" s="12" t="s">
        <v>195</v>
      </c>
      <c r="L7" s="15">
        <f t="shared" si="3"/>
        <v>1.8715277777777817E-2</v>
      </c>
      <c r="M7">
        <f t="shared" si="4"/>
        <v>15</v>
      </c>
      <c r="O7">
        <v>5</v>
      </c>
      <c r="P7">
        <f>COUNTIF(M:M,"5")</f>
        <v>7</v>
      </c>
      <c r="Q7">
        <f t="shared" si="0"/>
        <v>3.875</v>
      </c>
      <c r="R7" s="15">
        <f t="shared" si="1"/>
        <v>1.8290343915343905E-2</v>
      </c>
      <c r="S7" s="15">
        <f t="shared" si="2"/>
        <v>1.866028878109947E-2</v>
      </c>
    </row>
    <row r="8" spans="1:19">
      <c r="A8" s="10"/>
      <c r="B8" s="10"/>
      <c r="C8" s="3" t="s">
        <v>37</v>
      </c>
      <c r="D8" s="3" t="s">
        <v>38</v>
      </c>
      <c r="E8" s="3" t="s">
        <v>38</v>
      </c>
      <c r="F8" s="3" t="s">
        <v>23</v>
      </c>
      <c r="G8" s="3" t="s">
        <v>204</v>
      </c>
      <c r="H8" s="3" t="s">
        <v>25</v>
      </c>
      <c r="I8" s="3" t="s">
        <v>26</v>
      </c>
      <c r="J8" s="11" t="s">
        <v>205</v>
      </c>
      <c r="K8" s="12" t="s">
        <v>206</v>
      </c>
      <c r="L8" s="15">
        <f t="shared" si="3"/>
        <v>2.2812499999999958E-2</v>
      </c>
      <c r="M8">
        <f t="shared" si="4"/>
        <v>11</v>
      </c>
      <c r="O8">
        <v>6</v>
      </c>
      <c r="P8">
        <f>COUNTIF(M:M,"6")</f>
        <v>2</v>
      </c>
      <c r="Q8">
        <f t="shared" si="0"/>
        <v>3.875</v>
      </c>
      <c r="R8" s="15">
        <f t="shared" si="1"/>
        <v>1.8512731481481498E-2</v>
      </c>
      <c r="S8" s="15">
        <f t="shared" si="2"/>
        <v>1.866028878109947E-2</v>
      </c>
    </row>
    <row r="9" spans="1:19">
      <c r="A9" s="10"/>
      <c r="B9" s="10"/>
      <c r="C9" s="3" t="s">
        <v>78</v>
      </c>
      <c r="D9" s="3" t="s">
        <v>79</v>
      </c>
      <c r="E9" s="3" t="s">
        <v>79</v>
      </c>
      <c r="F9" s="3" t="s">
        <v>23</v>
      </c>
      <c r="G9" s="3" t="s">
        <v>207</v>
      </c>
      <c r="H9" s="3" t="s">
        <v>25</v>
      </c>
      <c r="I9" s="3" t="s">
        <v>26</v>
      </c>
      <c r="J9" s="11" t="s">
        <v>208</v>
      </c>
      <c r="K9" s="12" t="s">
        <v>209</v>
      </c>
      <c r="L9" s="15">
        <f t="shared" si="3"/>
        <v>1.844907407407409E-2</v>
      </c>
      <c r="M9">
        <f t="shared" si="4"/>
        <v>7</v>
      </c>
      <c r="O9">
        <v>7</v>
      </c>
      <c r="P9">
        <f>COUNTIF(M:M,"7")</f>
        <v>6</v>
      </c>
      <c r="Q9">
        <f t="shared" si="0"/>
        <v>3.875</v>
      </c>
      <c r="R9" s="15">
        <f t="shared" si="1"/>
        <v>1.8645833333333323E-2</v>
      </c>
      <c r="S9" s="15">
        <f t="shared" si="2"/>
        <v>1.866028878109947E-2</v>
      </c>
    </row>
    <row r="10" spans="1:19">
      <c r="A10" s="10"/>
      <c r="B10" s="10"/>
      <c r="C10" s="3" t="s">
        <v>95</v>
      </c>
      <c r="D10" s="3" t="s">
        <v>96</v>
      </c>
      <c r="E10" s="3" t="s">
        <v>96</v>
      </c>
      <c r="F10" s="3" t="s">
        <v>23</v>
      </c>
      <c r="G10" s="9" t="s">
        <v>20</v>
      </c>
      <c r="H10" s="5"/>
      <c r="I10" s="6"/>
      <c r="J10" s="7"/>
      <c r="K10" s="8"/>
      <c r="O10">
        <v>8</v>
      </c>
      <c r="P10">
        <f>COUNTIF(M:M,"8")</f>
        <v>8</v>
      </c>
      <c r="Q10">
        <f t="shared" si="0"/>
        <v>3.875</v>
      </c>
      <c r="R10" s="15">
        <f t="shared" si="1"/>
        <v>2.5086805555555571E-2</v>
      </c>
      <c r="S10" s="15">
        <f t="shared" si="2"/>
        <v>1.866028878109947E-2</v>
      </c>
    </row>
    <row r="11" spans="1:19">
      <c r="A11" s="10"/>
      <c r="B11" s="10"/>
      <c r="C11" s="10"/>
      <c r="D11" s="10"/>
      <c r="E11" s="10"/>
      <c r="F11" s="10"/>
      <c r="G11" s="3" t="s">
        <v>216</v>
      </c>
      <c r="H11" s="3" t="s">
        <v>52</v>
      </c>
      <c r="I11" s="3" t="s">
        <v>26</v>
      </c>
      <c r="J11" s="11" t="s">
        <v>217</v>
      </c>
      <c r="K11" s="12" t="s">
        <v>218</v>
      </c>
      <c r="L11" s="15">
        <f t="shared" si="3"/>
        <v>1.4224537037037077E-2</v>
      </c>
      <c r="M11">
        <f t="shared" si="4"/>
        <v>9</v>
      </c>
      <c r="O11">
        <v>9</v>
      </c>
      <c r="P11">
        <f>COUNTIF(M:M,"9")</f>
        <v>11</v>
      </c>
      <c r="Q11">
        <f t="shared" si="0"/>
        <v>3.875</v>
      </c>
      <c r="R11" s="15">
        <f t="shared" si="1"/>
        <v>2.1958122895622888E-2</v>
      </c>
      <c r="S11" s="15">
        <f t="shared" si="2"/>
        <v>1.866028878109947E-2</v>
      </c>
    </row>
    <row r="12" spans="1:19">
      <c r="A12" s="10"/>
      <c r="B12" s="10"/>
      <c r="C12" s="10"/>
      <c r="D12" s="10"/>
      <c r="E12" s="10"/>
      <c r="F12" s="10"/>
      <c r="G12" s="3" t="s">
        <v>219</v>
      </c>
      <c r="H12" s="3" t="s">
        <v>52</v>
      </c>
      <c r="I12" s="3" t="s">
        <v>26</v>
      </c>
      <c r="J12" s="11" t="s">
        <v>154</v>
      </c>
      <c r="K12" s="12" t="s">
        <v>220</v>
      </c>
      <c r="L12" s="15">
        <f t="shared" si="3"/>
        <v>2.2696759259259291E-2</v>
      </c>
      <c r="M12">
        <f t="shared" si="4"/>
        <v>13</v>
      </c>
      <c r="O12">
        <v>10</v>
      </c>
      <c r="P12">
        <f>COUNTIF(M:M,"10")</f>
        <v>7</v>
      </c>
      <c r="Q12">
        <f t="shared" si="0"/>
        <v>3.875</v>
      </c>
      <c r="R12" s="15">
        <f t="shared" si="1"/>
        <v>1.8969907407407425E-2</v>
      </c>
      <c r="S12" s="15">
        <f t="shared" si="2"/>
        <v>1.866028878109947E-2</v>
      </c>
    </row>
    <row r="13" spans="1:19">
      <c r="A13" s="10"/>
      <c r="B13" s="10"/>
      <c r="C13" s="3" t="s">
        <v>221</v>
      </c>
      <c r="D13" s="3" t="s">
        <v>222</v>
      </c>
      <c r="E13" s="3" t="s">
        <v>222</v>
      </c>
      <c r="F13" s="3" t="s">
        <v>23</v>
      </c>
      <c r="G13" s="9" t="s">
        <v>20</v>
      </c>
      <c r="H13" s="5"/>
      <c r="I13" s="6"/>
      <c r="J13" s="7"/>
      <c r="K13" s="8"/>
      <c r="O13">
        <v>11</v>
      </c>
      <c r="P13">
        <f>COUNTIF(M:M,"11")</f>
        <v>8</v>
      </c>
      <c r="Q13">
        <f t="shared" si="0"/>
        <v>3.875</v>
      </c>
      <c r="R13" s="15">
        <f t="shared" si="1"/>
        <v>1.9296874999999984E-2</v>
      </c>
      <c r="S13" s="15">
        <f t="shared" si="2"/>
        <v>1.866028878109947E-2</v>
      </c>
    </row>
    <row r="14" spans="1:19">
      <c r="A14" s="10"/>
      <c r="B14" s="10"/>
      <c r="C14" s="10"/>
      <c r="D14" s="10"/>
      <c r="E14" s="10"/>
      <c r="F14" s="10"/>
      <c r="G14" s="3" t="s">
        <v>223</v>
      </c>
      <c r="H14" s="3" t="s">
        <v>25</v>
      </c>
      <c r="I14" s="3" t="s">
        <v>26</v>
      </c>
      <c r="J14" s="11" t="s">
        <v>224</v>
      </c>
      <c r="K14" s="12" t="s">
        <v>225</v>
      </c>
      <c r="L14" s="15">
        <f t="shared" si="3"/>
        <v>1.5740740740740722E-2</v>
      </c>
      <c r="M14">
        <f t="shared" si="4"/>
        <v>3</v>
      </c>
      <c r="O14">
        <v>12</v>
      </c>
      <c r="P14">
        <f>COUNTIF(M:M,"12")</f>
        <v>3</v>
      </c>
      <c r="Q14">
        <f t="shared" si="0"/>
        <v>3.875</v>
      </c>
      <c r="R14" s="15">
        <f t="shared" si="1"/>
        <v>2.3383487654320929E-2</v>
      </c>
      <c r="S14" s="15">
        <f t="shared" si="2"/>
        <v>1.866028878109947E-2</v>
      </c>
    </row>
    <row r="15" spans="1:19">
      <c r="A15" s="10"/>
      <c r="B15" s="10"/>
      <c r="C15" s="10"/>
      <c r="D15" s="10"/>
      <c r="E15" s="10"/>
      <c r="F15" s="10"/>
      <c r="G15" s="3" t="s">
        <v>226</v>
      </c>
      <c r="H15" s="3" t="s">
        <v>25</v>
      </c>
      <c r="I15" s="3" t="s">
        <v>26</v>
      </c>
      <c r="J15" s="11" t="s">
        <v>227</v>
      </c>
      <c r="K15" s="12" t="s">
        <v>228</v>
      </c>
      <c r="L15" s="15">
        <f t="shared" si="3"/>
        <v>1.4652777777777792E-2</v>
      </c>
      <c r="M15">
        <f t="shared" si="4"/>
        <v>6</v>
      </c>
      <c r="O15">
        <v>13</v>
      </c>
      <c r="P15">
        <f>COUNTIF(M:M,"13")</f>
        <v>8</v>
      </c>
      <c r="Q15">
        <f t="shared" si="0"/>
        <v>3.875</v>
      </c>
      <c r="R15" s="15">
        <f t="shared" si="1"/>
        <v>2.1138599537037062E-2</v>
      </c>
      <c r="S15" s="15">
        <f t="shared" si="2"/>
        <v>1.866028878109947E-2</v>
      </c>
    </row>
    <row r="16" spans="1:19">
      <c r="A16" s="10"/>
      <c r="B16" s="10"/>
      <c r="C16" s="10"/>
      <c r="D16" s="10"/>
      <c r="E16" s="10"/>
      <c r="F16" s="10"/>
      <c r="G16" s="3" t="s">
        <v>229</v>
      </c>
      <c r="H16" s="3" t="s">
        <v>25</v>
      </c>
      <c r="I16" s="3" t="s">
        <v>26</v>
      </c>
      <c r="J16" s="11" t="s">
        <v>230</v>
      </c>
      <c r="K16" s="12" t="s">
        <v>231</v>
      </c>
      <c r="L16" s="15">
        <f t="shared" si="3"/>
        <v>1.5740740740740722E-2</v>
      </c>
      <c r="M16">
        <f t="shared" si="4"/>
        <v>7</v>
      </c>
      <c r="O16">
        <v>14</v>
      </c>
      <c r="P16">
        <f>COUNTIF(M:M,"14")</f>
        <v>6</v>
      </c>
      <c r="Q16">
        <f t="shared" si="0"/>
        <v>3.875</v>
      </c>
      <c r="R16" s="15">
        <f t="shared" si="1"/>
        <v>2.0538194444444453E-2</v>
      </c>
      <c r="S16" s="15">
        <f t="shared" si="2"/>
        <v>1.866028878109947E-2</v>
      </c>
    </row>
    <row r="17" spans="1:19">
      <c r="A17" s="10"/>
      <c r="B17" s="10"/>
      <c r="C17" s="10"/>
      <c r="D17" s="10"/>
      <c r="E17" s="10"/>
      <c r="F17" s="10"/>
      <c r="G17" s="3" t="s">
        <v>232</v>
      </c>
      <c r="H17" s="3" t="s">
        <v>25</v>
      </c>
      <c r="I17" s="3" t="s">
        <v>26</v>
      </c>
      <c r="J17" s="11" t="s">
        <v>233</v>
      </c>
      <c r="K17" s="12" t="s">
        <v>234</v>
      </c>
      <c r="L17" s="15">
        <f t="shared" si="3"/>
        <v>3.1099537037037051E-2</v>
      </c>
      <c r="M17">
        <f t="shared" si="4"/>
        <v>8</v>
      </c>
      <c r="O17">
        <v>15</v>
      </c>
      <c r="P17">
        <f>COUNTIF(M:M,"15")</f>
        <v>5</v>
      </c>
      <c r="Q17">
        <f t="shared" si="0"/>
        <v>3.875</v>
      </c>
      <c r="R17" s="15">
        <f t="shared" si="1"/>
        <v>2.8493055555555591E-2</v>
      </c>
      <c r="S17" s="15">
        <f t="shared" si="2"/>
        <v>1.866028878109947E-2</v>
      </c>
    </row>
    <row r="18" spans="1:19">
      <c r="A18" s="10"/>
      <c r="B18" s="10"/>
      <c r="C18" s="3" t="s">
        <v>130</v>
      </c>
      <c r="D18" s="3" t="s">
        <v>131</v>
      </c>
      <c r="E18" s="3" t="s">
        <v>131</v>
      </c>
      <c r="F18" s="3" t="s">
        <v>23</v>
      </c>
      <c r="G18" s="3" t="s">
        <v>288</v>
      </c>
      <c r="H18" s="3" t="s">
        <v>25</v>
      </c>
      <c r="I18" s="3" t="s">
        <v>26</v>
      </c>
      <c r="J18" s="11" t="s">
        <v>289</v>
      </c>
      <c r="K18" s="12" t="s">
        <v>290</v>
      </c>
      <c r="L18" s="15">
        <f t="shared" si="3"/>
        <v>1.3333333333333336E-2</v>
      </c>
      <c r="M18">
        <f t="shared" si="4"/>
        <v>5</v>
      </c>
      <c r="O18">
        <v>16</v>
      </c>
      <c r="P18">
        <f>COUNTIF(M:M,"16")</f>
        <v>2</v>
      </c>
      <c r="Q18">
        <f t="shared" si="0"/>
        <v>3.875</v>
      </c>
      <c r="R18" s="15">
        <f t="shared" si="1"/>
        <v>1.6394675925925917E-2</v>
      </c>
      <c r="S18" s="15">
        <f t="shared" si="2"/>
        <v>1.866028878109947E-2</v>
      </c>
    </row>
    <row r="19" spans="1:19">
      <c r="A19" s="10"/>
      <c r="B19" s="10"/>
      <c r="C19" s="3" t="s">
        <v>138</v>
      </c>
      <c r="D19" s="3" t="s">
        <v>139</v>
      </c>
      <c r="E19" s="3" t="s">
        <v>139</v>
      </c>
      <c r="F19" s="3" t="s">
        <v>23</v>
      </c>
      <c r="G19" s="3" t="s">
        <v>294</v>
      </c>
      <c r="H19" s="3" t="s">
        <v>52</v>
      </c>
      <c r="I19" s="3" t="s">
        <v>26</v>
      </c>
      <c r="J19" s="11" t="s">
        <v>295</v>
      </c>
      <c r="K19" s="12" t="s">
        <v>296</v>
      </c>
      <c r="L19" s="15">
        <f t="shared" si="3"/>
        <v>2.3287037037037051E-2</v>
      </c>
      <c r="M19">
        <f t="shared" si="4"/>
        <v>9</v>
      </c>
      <c r="O19">
        <v>17</v>
      </c>
      <c r="P19">
        <f>COUNTIF(M:M,"17")</f>
        <v>1</v>
      </c>
      <c r="Q19">
        <f t="shared" si="0"/>
        <v>3.875</v>
      </c>
      <c r="R19" s="15">
        <f t="shared" si="1"/>
        <v>1.4641203703703809E-2</v>
      </c>
      <c r="S19" s="15">
        <f t="shared" si="2"/>
        <v>1.866028878109947E-2</v>
      </c>
    </row>
    <row r="20" spans="1:19">
      <c r="A20" s="10"/>
      <c r="B20" s="10"/>
      <c r="C20" s="3" t="s">
        <v>177</v>
      </c>
      <c r="D20" s="3" t="s">
        <v>178</v>
      </c>
      <c r="E20" s="3" t="s">
        <v>178</v>
      </c>
      <c r="F20" s="3" t="s">
        <v>23</v>
      </c>
      <c r="G20" s="3" t="s">
        <v>311</v>
      </c>
      <c r="H20" s="3" t="s">
        <v>25</v>
      </c>
      <c r="I20" s="3" t="s">
        <v>26</v>
      </c>
      <c r="J20" s="11" t="s">
        <v>312</v>
      </c>
      <c r="K20" s="12" t="s">
        <v>313</v>
      </c>
      <c r="L20" s="15">
        <f t="shared" si="3"/>
        <v>1.5243055555555607E-2</v>
      </c>
      <c r="M20">
        <f t="shared" si="4"/>
        <v>10</v>
      </c>
      <c r="O20">
        <v>18</v>
      </c>
      <c r="P20">
        <f>COUNTIF(M:M,"18")</f>
        <v>1</v>
      </c>
      <c r="Q20">
        <f t="shared" si="0"/>
        <v>3.875</v>
      </c>
      <c r="R20" s="15">
        <f t="shared" si="1"/>
        <v>1.693287037037039E-2</v>
      </c>
      <c r="S20" s="15">
        <f t="shared" si="2"/>
        <v>1.866028878109947E-2</v>
      </c>
    </row>
    <row r="21" spans="1:19">
      <c r="A21" s="3" t="s">
        <v>314</v>
      </c>
      <c r="B21" s="3" t="s">
        <v>315</v>
      </c>
      <c r="C21" s="9" t="s">
        <v>20</v>
      </c>
      <c r="D21" s="5"/>
      <c r="E21" s="5"/>
      <c r="F21" s="5"/>
      <c r="G21" s="5"/>
      <c r="H21" s="5"/>
      <c r="I21" s="6"/>
      <c r="J21" s="7"/>
      <c r="K21" s="8"/>
      <c r="O21">
        <v>19</v>
      </c>
      <c r="P21">
        <f>COUNTIF(M:M,"19")</f>
        <v>1</v>
      </c>
      <c r="Q21">
        <f t="shared" si="0"/>
        <v>3.875</v>
      </c>
      <c r="R21" s="15">
        <f t="shared" si="1"/>
        <v>1.6157407407407343E-2</v>
      </c>
      <c r="S21" s="15">
        <f t="shared" si="2"/>
        <v>1.866028878109947E-2</v>
      </c>
    </row>
    <row r="22" spans="1:19">
      <c r="A22" s="10"/>
      <c r="B22" s="10"/>
      <c r="C22" s="3" t="s">
        <v>323</v>
      </c>
      <c r="D22" s="3" t="s">
        <v>324</v>
      </c>
      <c r="E22" s="9" t="s">
        <v>20</v>
      </c>
      <c r="F22" s="5"/>
      <c r="G22" s="5"/>
      <c r="H22" s="5"/>
      <c r="I22" s="6"/>
      <c r="J22" s="7"/>
      <c r="K22" s="8"/>
      <c r="O22">
        <v>20</v>
      </c>
      <c r="P22">
        <f>COUNTIF(M:M,"20")</f>
        <v>1</v>
      </c>
      <c r="Q22">
        <f t="shared" si="0"/>
        <v>3.875</v>
      </c>
      <c r="R22" s="15">
        <f t="shared" si="1"/>
        <v>1.5266203703703685E-2</v>
      </c>
      <c r="S22" s="15">
        <f t="shared" si="2"/>
        <v>1.866028878109947E-2</v>
      </c>
    </row>
    <row r="23" spans="1:19">
      <c r="A23" s="10"/>
      <c r="B23" s="10"/>
      <c r="C23" s="10"/>
      <c r="D23" s="10"/>
      <c r="E23" s="3" t="s">
        <v>324</v>
      </c>
      <c r="F23" s="3" t="s">
        <v>23</v>
      </c>
      <c r="G23" s="9" t="s">
        <v>20</v>
      </c>
      <c r="H23" s="5"/>
      <c r="I23" s="6"/>
      <c r="J23" s="7"/>
      <c r="K23" s="8"/>
      <c r="O23">
        <v>21</v>
      </c>
      <c r="P23">
        <f>COUNTIF(M:M,"21")</f>
        <v>2</v>
      </c>
      <c r="Q23">
        <f t="shared" si="0"/>
        <v>3.875</v>
      </c>
      <c r="R23" s="15">
        <f t="shared" si="1"/>
        <v>1.8697916666666647E-2</v>
      </c>
      <c r="S23" s="15">
        <f t="shared" si="2"/>
        <v>1.866028878109947E-2</v>
      </c>
    </row>
    <row r="24" spans="1:19">
      <c r="A24" s="10"/>
      <c r="B24" s="10"/>
      <c r="C24" s="10"/>
      <c r="D24" s="10"/>
      <c r="E24" s="10"/>
      <c r="F24" s="10"/>
      <c r="G24" s="3" t="s">
        <v>325</v>
      </c>
      <c r="H24" s="3" t="s">
        <v>326</v>
      </c>
      <c r="I24" s="3" t="s">
        <v>26</v>
      </c>
      <c r="J24" s="11" t="s">
        <v>327</v>
      </c>
      <c r="K24" s="12" t="s">
        <v>328</v>
      </c>
      <c r="L24" s="15">
        <f t="shared" si="3"/>
        <v>1.4155092592592594E-2</v>
      </c>
      <c r="M24">
        <f t="shared" si="4"/>
        <v>3</v>
      </c>
      <c r="O24">
        <v>22</v>
      </c>
      <c r="P24">
        <f>COUNTIF(M:M,"22")</f>
        <v>1</v>
      </c>
      <c r="Q24">
        <f t="shared" si="0"/>
        <v>3.875</v>
      </c>
      <c r="R24" s="15">
        <f t="shared" si="1"/>
        <v>1.2627314814814827E-2</v>
      </c>
      <c r="S24" s="15">
        <f t="shared" si="2"/>
        <v>1.866028878109947E-2</v>
      </c>
    </row>
    <row r="25" spans="1:19">
      <c r="A25" s="10"/>
      <c r="B25" s="10"/>
      <c r="C25" s="10"/>
      <c r="D25" s="10"/>
      <c r="E25" s="10"/>
      <c r="F25" s="10"/>
      <c r="G25" s="3" t="s">
        <v>329</v>
      </c>
      <c r="H25" s="3" t="s">
        <v>326</v>
      </c>
      <c r="I25" s="3" t="s">
        <v>26</v>
      </c>
      <c r="J25" s="11" t="s">
        <v>330</v>
      </c>
      <c r="K25" s="12" t="s">
        <v>331</v>
      </c>
      <c r="L25" s="15">
        <f t="shared" si="3"/>
        <v>2.2372685185185204E-2</v>
      </c>
      <c r="M25">
        <f t="shared" si="4"/>
        <v>6</v>
      </c>
      <c r="O25" s="21">
        <v>23</v>
      </c>
      <c r="P25" s="21">
        <f>COUNTIF(M:M,"23")</f>
        <v>0</v>
      </c>
      <c r="Q25" s="21">
        <f t="shared" si="0"/>
        <v>3.875</v>
      </c>
      <c r="R25" s="22">
        <v>0</v>
      </c>
      <c r="S25" s="22">
        <f t="shared" si="2"/>
        <v>1.866028878109947E-2</v>
      </c>
    </row>
    <row r="26" spans="1:19">
      <c r="A26" s="10"/>
      <c r="B26" s="10"/>
      <c r="C26" s="10"/>
      <c r="D26" s="10"/>
      <c r="E26" s="10"/>
      <c r="F26" s="10"/>
      <c r="G26" s="3" t="s">
        <v>332</v>
      </c>
      <c r="H26" s="3" t="s">
        <v>326</v>
      </c>
      <c r="I26" s="3" t="s">
        <v>26</v>
      </c>
      <c r="J26" s="11" t="s">
        <v>333</v>
      </c>
      <c r="K26" s="12" t="s">
        <v>334</v>
      </c>
      <c r="L26" s="15">
        <f t="shared" si="3"/>
        <v>1.6701388888888891E-2</v>
      </c>
      <c r="M26">
        <f t="shared" si="4"/>
        <v>7</v>
      </c>
    </row>
    <row r="27" spans="1:19">
      <c r="A27" s="10"/>
      <c r="B27" s="10"/>
      <c r="C27" s="10"/>
      <c r="D27" s="10"/>
      <c r="E27" s="10"/>
      <c r="F27" s="10"/>
      <c r="G27" s="3" t="s">
        <v>335</v>
      </c>
      <c r="H27" s="3" t="s">
        <v>326</v>
      </c>
      <c r="I27" s="3" t="s">
        <v>26</v>
      </c>
      <c r="J27" s="11" t="s">
        <v>336</v>
      </c>
      <c r="K27" s="12" t="s">
        <v>337</v>
      </c>
      <c r="L27" s="15">
        <f t="shared" si="3"/>
        <v>1.6493055555555525E-2</v>
      </c>
      <c r="M27">
        <f t="shared" si="4"/>
        <v>9</v>
      </c>
    </row>
    <row r="28" spans="1:19">
      <c r="A28" s="10"/>
      <c r="B28" s="10"/>
      <c r="C28" s="10"/>
      <c r="D28" s="10"/>
      <c r="E28" s="10"/>
      <c r="F28" s="10"/>
      <c r="G28" s="3" t="s">
        <v>338</v>
      </c>
      <c r="H28" s="3" t="s">
        <v>326</v>
      </c>
      <c r="I28" s="3" t="s">
        <v>26</v>
      </c>
      <c r="J28" s="11" t="s">
        <v>339</v>
      </c>
      <c r="K28" s="12" t="s">
        <v>340</v>
      </c>
      <c r="L28" s="15">
        <f t="shared" si="3"/>
        <v>1.4733796296296287E-2</v>
      </c>
      <c r="M28">
        <f t="shared" si="4"/>
        <v>11</v>
      </c>
      <c r="O28">
        <v>50</v>
      </c>
      <c r="P28" s="11" t="s">
        <v>102</v>
      </c>
      <c r="Q28" s="12" t="s">
        <v>103</v>
      </c>
      <c r="R28" s="15">
        <f t="shared" ref="R28" si="5">Q28-P28</f>
        <v>1.7465277777777774E-2</v>
      </c>
      <c r="S28">
        <v>0</v>
      </c>
    </row>
    <row r="29" spans="1:19">
      <c r="A29" s="10"/>
      <c r="B29" s="10"/>
      <c r="C29" s="10"/>
      <c r="D29" s="10"/>
      <c r="E29" s="10"/>
      <c r="F29" s="10"/>
      <c r="G29" s="3" t="s">
        <v>341</v>
      </c>
      <c r="H29" s="3" t="s">
        <v>326</v>
      </c>
      <c r="I29" s="3" t="s">
        <v>26</v>
      </c>
      <c r="J29" s="11" t="s">
        <v>342</v>
      </c>
      <c r="K29" s="12" t="s">
        <v>343</v>
      </c>
      <c r="L29" s="15">
        <f t="shared" si="3"/>
        <v>2.5821759259259225E-2</v>
      </c>
      <c r="M29">
        <f t="shared" si="4"/>
        <v>14</v>
      </c>
    </row>
    <row r="30" spans="1:19">
      <c r="A30" s="10"/>
      <c r="B30" s="10"/>
      <c r="C30" s="10"/>
      <c r="D30" s="10"/>
      <c r="E30" s="3" t="s">
        <v>371</v>
      </c>
      <c r="F30" s="3" t="s">
        <v>23</v>
      </c>
      <c r="G30" s="3" t="s">
        <v>372</v>
      </c>
      <c r="H30" s="3" t="s">
        <v>320</v>
      </c>
      <c r="I30" s="3" t="s">
        <v>26</v>
      </c>
      <c r="J30" s="11" t="s">
        <v>373</v>
      </c>
      <c r="K30" s="12" t="s">
        <v>374</v>
      </c>
      <c r="L30" s="15">
        <f t="shared" si="3"/>
        <v>2.5949074074074097E-2</v>
      </c>
      <c r="M30">
        <f t="shared" si="4"/>
        <v>11</v>
      </c>
    </row>
    <row r="31" spans="1:19">
      <c r="A31" s="10"/>
      <c r="B31" s="10"/>
      <c r="C31" s="3" t="s">
        <v>378</v>
      </c>
      <c r="D31" s="3" t="s">
        <v>379</v>
      </c>
      <c r="E31" s="3" t="s">
        <v>379</v>
      </c>
      <c r="F31" s="3" t="s">
        <v>23</v>
      </c>
      <c r="G31" s="9" t="s">
        <v>20</v>
      </c>
      <c r="H31" s="5"/>
      <c r="I31" s="6"/>
      <c r="J31" s="7"/>
      <c r="K31" s="8"/>
    </row>
    <row r="32" spans="1:19">
      <c r="A32" s="10"/>
      <c r="B32" s="10"/>
      <c r="C32" s="10"/>
      <c r="D32" s="10"/>
      <c r="E32" s="10"/>
      <c r="F32" s="10"/>
      <c r="G32" s="3" t="s">
        <v>380</v>
      </c>
      <c r="H32" s="3" t="s">
        <v>326</v>
      </c>
      <c r="I32" s="3" t="s">
        <v>26</v>
      </c>
      <c r="J32" s="11" t="s">
        <v>381</v>
      </c>
      <c r="K32" s="12" t="s">
        <v>382</v>
      </c>
      <c r="L32" s="15">
        <f t="shared" si="3"/>
        <v>1.7997685185185186E-2</v>
      </c>
      <c r="M32">
        <f t="shared" si="4"/>
        <v>5</v>
      </c>
    </row>
    <row r="33" spans="1:13">
      <c r="A33" s="10"/>
      <c r="B33" s="10"/>
      <c r="C33" s="10"/>
      <c r="D33" s="10"/>
      <c r="E33" s="10"/>
      <c r="F33" s="10"/>
      <c r="G33" s="3" t="s">
        <v>383</v>
      </c>
      <c r="H33" s="3" t="s">
        <v>326</v>
      </c>
      <c r="I33" s="3" t="s">
        <v>26</v>
      </c>
      <c r="J33" s="11" t="s">
        <v>384</v>
      </c>
      <c r="K33" s="12" t="s">
        <v>385</v>
      </c>
      <c r="L33" s="15">
        <f t="shared" si="3"/>
        <v>1.7303240740740744E-2</v>
      </c>
      <c r="M33">
        <f t="shared" si="4"/>
        <v>9</v>
      </c>
    </row>
    <row r="34" spans="1:13">
      <c r="A34" s="10"/>
      <c r="B34" s="10"/>
      <c r="C34" s="10"/>
      <c r="D34" s="10"/>
      <c r="E34" s="10"/>
      <c r="F34" s="10"/>
      <c r="G34" s="3" t="s">
        <v>386</v>
      </c>
      <c r="H34" s="3" t="s">
        <v>326</v>
      </c>
      <c r="I34" s="3" t="s">
        <v>26</v>
      </c>
      <c r="J34" s="11" t="s">
        <v>387</v>
      </c>
      <c r="K34" s="12" t="s">
        <v>388</v>
      </c>
      <c r="L34" s="15">
        <f t="shared" si="3"/>
        <v>1.6458333333333297E-2</v>
      </c>
      <c r="M34">
        <f t="shared" si="4"/>
        <v>11</v>
      </c>
    </row>
    <row r="35" spans="1:13">
      <c r="A35" s="10"/>
      <c r="B35" s="10"/>
      <c r="C35" s="10"/>
      <c r="D35" s="10"/>
      <c r="E35" s="10"/>
      <c r="F35" s="10"/>
      <c r="G35" s="3" t="s">
        <v>389</v>
      </c>
      <c r="H35" s="3" t="s">
        <v>326</v>
      </c>
      <c r="I35" s="3" t="s">
        <v>26</v>
      </c>
      <c r="J35" s="11" t="s">
        <v>390</v>
      </c>
      <c r="K35" s="12" t="s">
        <v>391</v>
      </c>
      <c r="L35" s="15">
        <f t="shared" si="3"/>
        <v>1.4236111111111116E-2</v>
      </c>
      <c r="M35">
        <f t="shared" si="4"/>
        <v>14</v>
      </c>
    </row>
    <row r="36" spans="1:13">
      <c r="A36" s="10"/>
      <c r="B36" s="10"/>
      <c r="C36" s="3" t="s">
        <v>416</v>
      </c>
      <c r="D36" s="3" t="s">
        <v>417</v>
      </c>
      <c r="E36" s="3" t="s">
        <v>417</v>
      </c>
      <c r="F36" s="3" t="s">
        <v>23</v>
      </c>
      <c r="G36" s="3" t="s">
        <v>418</v>
      </c>
      <c r="H36" s="3" t="s">
        <v>326</v>
      </c>
      <c r="I36" s="3" t="s">
        <v>26</v>
      </c>
      <c r="J36" s="11" t="s">
        <v>419</v>
      </c>
      <c r="K36" s="12" t="s">
        <v>420</v>
      </c>
      <c r="L36" s="15">
        <f t="shared" si="3"/>
        <v>1.4768518518518542E-2</v>
      </c>
      <c r="M36">
        <f t="shared" si="4"/>
        <v>3</v>
      </c>
    </row>
    <row r="37" spans="1:13">
      <c r="A37" s="10"/>
      <c r="B37" s="10"/>
      <c r="C37" s="3" t="s">
        <v>221</v>
      </c>
      <c r="D37" s="3" t="s">
        <v>222</v>
      </c>
      <c r="E37" s="9" t="s">
        <v>20</v>
      </c>
      <c r="F37" s="5"/>
      <c r="G37" s="5"/>
      <c r="H37" s="5"/>
      <c r="I37" s="6"/>
      <c r="J37" s="7"/>
      <c r="K37" s="8"/>
    </row>
    <row r="38" spans="1:13">
      <c r="A38" s="10"/>
      <c r="B38" s="10"/>
      <c r="C38" s="10"/>
      <c r="D38" s="10"/>
      <c r="E38" s="3" t="s">
        <v>222</v>
      </c>
      <c r="F38" s="3" t="s">
        <v>23</v>
      </c>
      <c r="G38" s="9" t="s">
        <v>20</v>
      </c>
      <c r="H38" s="5"/>
      <c r="I38" s="6"/>
      <c r="J38" s="7"/>
      <c r="K38" s="8"/>
    </row>
    <row r="39" spans="1:13">
      <c r="A39" s="10"/>
      <c r="B39" s="10"/>
      <c r="C39" s="10"/>
      <c r="D39" s="10"/>
      <c r="E39" s="10"/>
      <c r="F39" s="10"/>
      <c r="G39" s="3" t="s">
        <v>435</v>
      </c>
      <c r="H39" s="3" t="s">
        <v>326</v>
      </c>
      <c r="I39" s="3" t="s">
        <v>26</v>
      </c>
      <c r="J39" s="11" t="s">
        <v>436</v>
      </c>
      <c r="K39" s="12" t="s">
        <v>437</v>
      </c>
      <c r="L39" s="15">
        <f t="shared" si="3"/>
        <v>1.3124999999999998E-2</v>
      </c>
      <c r="M39">
        <f t="shared" si="4"/>
        <v>10</v>
      </c>
    </row>
    <row r="40" spans="1:13">
      <c r="A40" s="10"/>
      <c r="B40" s="10"/>
      <c r="C40" s="10"/>
      <c r="D40" s="10"/>
      <c r="E40" s="10"/>
      <c r="F40" s="10"/>
      <c r="G40" s="3" t="s">
        <v>438</v>
      </c>
      <c r="H40" s="3" t="s">
        <v>326</v>
      </c>
      <c r="I40" s="3" t="s">
        <v>26</v>
      </c>
      <c r="J40" s="11" t="s">
        <v>439</v>
      </c>
      <c r="K40" s="12" t="s">
        <v>440</v>
      </c>
      <c r="L40" s="15">
        <f t="shared" si="3"/>
        <v>1.6157407407407343E-2</v>
      </c>
      <c r="M40">
        <f t="shared" si="4"/>
        <v>19</v>
      </c>
    </row>
    <row r="41" spans="1:13">
      <c r="A41" s="10"/>
      <c r="B41" s="10"/>
      <c r="C41" s="10"/>
      <c r="D41" s="10"/>
      <c r="E41" s="10"/>
      <c r="F41" s="10"/>
      <c r="G41" s="3" t="s">
        <v>441</v>
      </c>
      <c r="H41" s="3" t="s">
        <v>326</v>
      </c>
      <c r="I41" s="3" t="s">
        <v>26</v>
      </c>
      <c r="J41" s="11" t="s">
        <v>442</v>
      </c>
      <c r="K41" s="12" t="s">
        <v>443</v>
      </c>
      <c r="L41" s="15">
        <f t="shared" si="3"/>
        <v>1.2627314814814827E-2</v>
      </c>
      <c r="M41">
        <f t="shared" si="4"/>
        <v>22</v>
      </c>
    </row>
    <row r="42" spans="1:13">
      <c r="A42" s="10"/>
      <c r="B42" s="10"/>
      <c r="C42" s="10"/>
      <c r="D42" s="10"/>
      <c r="E42" s="3" t="s">
        <v>266</v>
      </c>
      <c r="F42" s="3" t="s">
        <v>23</v>
      </c>
      <c r="G42" s="9" t="s">
        <v>20</v>
      </c>
      <c r="H42" s="5"/>
      <c r="I42" s="6"/>
      <c r="J42" s="7"/>
      <c r="K42" s="8"/>
    </row>
    <row r="43" spans="1:13">
      <c r="A43" s="10"/>
      <c r="B43" s="10"/>
      <c r="C43" s="10"/>
      <c r="D43" s="10"/>
      <c r="E43" s="10"/>
      <c r="F43" s="10"/>
      <c r="G43" s="3" t="s">
        <v>450</v>
      </c>
      <c r="H43" s="3" t="s">
        <v>326</v>
      </c>
      <c r="I43" s="3" t="s">
        <v>26</v>
      </c>
      <c r="J43" s="11" t="s">
        <v>451</v>
      </c>
      <c r="K43" s="12" t="s">
        <v>452</v>
      </c>
      <c r="L43" s="15">
        <f t="shared" si="3"/>
        <v>2.6076388888888857E-2</v>
      </c>
      <c r="M43">
        <f t="shared" si="4"/>
        <v>12</v>
      </c>
    </row>
    <row r="44" spans="1:13">
      <c r="A44" s="10"/>
      <c r="B44" s="10"/>
      <c r="C44" s="10"/>
      <c r="D44" s="10"/>
      <c r="E44" s="10"/>
      <c r="F44" s="10"/>
      <c r="G44" s="3" t="s">
        <v>453</v>
      </c>
      <c r="H44" s="3" t="s">
        <v>326</v>
      </c>
      <c r="I44" s="3" t="s">
        <v>26</v>
      </c>
      <c r="J44" s="11" t="s">
        <v>454</v>
      </c>
      <c r="K44" s="12" t="s">
        <v>455</v>
      </c>
      <c r="L44" s="15">
        <f t="shared" si="3"/>
        <v>1.4641203703703809E-2</v>
      </c>
      <c r="M44">
        <f t="shared" si="4"/>
        <v>17</v>
      </c>
    </row>
    <row r="45" spans="1:13">
      <c r="A45" s="10"/>
      <c r="B45" s="10"/>
      <c r="C45" s="10"/>
      <c r="D45" s="10"/>
      <c r="E45" s="10"/>
      <c r="F45" s="10"/>
      <c r="G45" s="3" t="s">
        <v>456</v>
      </c>
      <c r="H45" s="3" t="s">
        <v>326</v>
      </c>
      <c r="I45" s="3" t="s">
        <v>26</v>
      </c>
      <c r="J45" s="11" t="s">
        <v>457</v>
      </c>
      <c r="K45" s="12" t="s">
        <v>458</v>
      </c>
      <c r="L45" s="15">
        <f t="shared" si="3"/>
        <v>1.5266203703703685E-2</v>
      </c>
      <c r="M45">
        <f t="shared" si="4"/>
        <v>20</v>
      </c>
    </row>
    <row r="46" spans="1:13">
      <c r="A46" s="10"/>
      <c r="B46" s="10"/>
      <c r="C46" s="3" t="s">
        <v>492</v>
      </c>
      <c r="D46" s="3" t="s">
        <v>493</v>
      </c>
      <c r="E46" s="3" t="s">
        <v>493</v>
      </c>
      <c r="F46" s="3" t="s">
        <v>23</v>
      </c>
      <c r="G46" s="3" t="s">
        <v>494</v>
      </c>
      <c r="H46" s="3" t="s">
        <v>326</v>
      </c>
      <c r="I46" s="3" t="s">
        <v>26</v>
      </c>
      <c r="J46" s="11" t="s">
        <v>495</v>
      </c>
      <c r="K46" s="12" t="s">
        <v>496</v>
      </c>
      <c r="L46" s="15">
        <f t="shared" si="3"/>
        <v>2.7013888888888893E-2</v>
      </c>
      <c r="M46">
        <f t="shared" si="4"/>
        <v>10</v>
      </c>
    </row>
    <row r="47" spans="1:13">
      <c r="A47" s="10"/>
      <c r="B47" s="10"/>
      <c r="C47" s="3" t="s">
        <v>510</v>
      </c>
      <c r="D47" s="3" t="s">
        <v>511</v>
      </c>
      <c r="E47" s="3" t="s">
        <v>511</v>
      </c>
      <c r="F47" s="3" t="s">
        <v>23</v>
      </c>
      <c r="G47" s="3" t="s">
        <v>512</v>
      </c>
      <c r="H47" s="3" t="s">
        <v>326</v>
      </c>
      <c r="I47" s="3" t="s">
        <v>26</v>
      </c>
      <c r="J47" s="11" t="s">
        <v>513</v>
      </c>
      <c r="K47" s="12" t="s">
        <v>514</v>
      </c>
      <c r="L47" s="15">
        <f t="shared" si="3"/>
        <v>2.2974537037037057E-2</v>
      </c>
      <c r="M47">
        <f t="shared" si="4"/>
        <v>11</v>
      </c>
    </row>
    <row r="48" spans="1:13">
      <c r="A48" s="10"/>
      <c r="B48" s="10"/>
      <c r="C48" s="3" t="s">
        <v>520</v>
      </c>
      <c r="D48" s="3" t="s">
        <v>521</v>
      </c>
      <c r="E48" s="3" t="s">
        <v>521</v>
      </c>
      <c r="F48" s="3" t="s">
        <v>23</v>
      </c>
      <c r="G48" s="3" t="s">
        <v>522</v>
      </c>
      <c r="H48" s="3" t="s">
        <v>326</v>
      </c>
      <c r="I48" s="3" t="s">
        <v>26</v>
      </c>
      <c r="J48" s="11" t="s">
        <v>523</v>
      </c>
      <c r="K48" s="12" t="s">
        <v>524</v>
      </c>
      <c r="L48" s="15">
        <f t="shared" si="3"/>
        <v>2.719907407407407E-2</v>
      </c>
      <c r="M48">
        <f t="shared" si="4"/>
        <v>8</v>
      </c>
    </row>
    <row r="49" spans="1:13">
      <c r="A49" s="10"/>
      <c r="B49" s="10"/>
      <c r="C49" s="3" t="s">
        <v>525</v>
      </c>
      <c r="D49" s="3" t="s">
        <v>526</v>
      </c>
      <c r="E49" s="3" t="s">
        <v>526</v>
      </c>
      <c r="F49" s="3" t="s">
        <v>23</v>
      </c>
      <c r="G49" s="9" t="s">
        <v>20</v>
      </c>
      <c r="H49" s="5"/>
      <c r="I49" s="6"/>
      <c r="J49" s="7"/>
      <c r="K49" s="8"/>
    </row>
    <row r="50" spans="1:13">
      <c r="A50" s="10"/>
      <c r="B50" s="10"/>
      <c r="C50" s="10"/>
      <c r="D50" s="10"/>
      <c r="E50" s="10"/>
      <c r="F50" s="10"/>
      <c r="G50" s="3" t="s">
        <v>527</v>
      </c>
      <c r="H50" s="3" t="s">
        <v>320</v>
      </c>
      <c r="I50" s="3" t="s">
        <v>26</v>
      </c>
      <c r="J50" s="16" t="s">
        <v>102</v>
      </c>
      <c r="K50" s="17" t="s">
        <v>103</v>
      </c>
      <c r="L50" s="18">
        <f t="shared" si="3"/>
        <v>1.7465277777777774E-2</v>
      </c>
      <c r="M50" s="19">
        <v>0</v>
      </c>
    </row>
    <row r="51" spans="1:13">
      <c r="A51" s="10"/>
      <c r="B51" s="10"/>
      <c r="C51" s="10"/>
      <c r="D51" s="10"/>
      <c r="E51" s="10"/>
      <c r="F51" s="10"/>
      <c r="G51" s="3" t="s">
        <v>528</v>
      </c>
      <c r="H51" s="3" t="s">
        <v>320</v>
      </c>
      <c r="I51" s="3" t="s">
        <v>26</v>
      </c>
      <c r="J51" s="11" t="s">
        <v>529</v>
      </c>
      <c r="K51" s="12" t="s">
        <v>530</v>
      </c>
      <c r="L51" s="15">
        <f t="shared" si="3"/>
        <v>1.7511574074074054E-2</v>
      </c>
      <c r="M51">
        <f t="shared" si="4"/>
        <v>5</v>
      </c>
    </row>
    <row r="52" spans="1:13">
      <c r="A52" s="10"/>
      <c r="B52" s="10"/>
      <c r="C52" s="3" t="s">
        <v>536</v>
      </c>
      <c r="D52" s="3" t="s">
        <v>537</v>
      </c>
      <c r="E52" s="3" t="s">
        <v>537</v>
      </c>
      <c r="F52" s="3" t="s">
        <v>23</v>
      </c>
      <c r="G52" s="3" t="s">
        <v>538</v>
      </c>
      <c r="H52" s="3" t="s">
        <v>320</v>
      </c>
      <c r="I52" s="3" t="s">
        <v>26</v>
      </c>
      <c r="J52" s="11" t="s">
        <v>539</v>
      </c>
      <c r="K52" s="12" t="s">
        <v>540</v>
      </c>
      <c r="L52" s="15">
        <f t="shared" si="3"/>
        <v>1.6400462962962992E-2</v>
      </c>
      <c r="M52">
        <f t="shared" si="4"/>
        <v>8</v>
      </c>
    </row>
    <row r="53" spans="1:13">
      <c r="A53" s="3" t="s">
        <v>546</v>
      </c>
      <c r="B53" s="3" t="s">
        <v>547</v>
      </c>
      <c r="C53" s="9" t="s">
        <v>20</v>
      </c>
      <c r="D53" s="5"/>
      <c r="E53" s="5"/>
      <c r="F53" s="5"/>
      <c r="G53" s="5"/>
      <c r="H53" s="5"/>
      <c r="I53" s="6"/>
      <c r="J53" s="7"/>
      <c r="K53" s="8"/>
    </row>
    <row r="54" spans="1:13">
      <c r="A54" s="10"/>
      <c r="B54" s="10"/>
      <c r="C54" s="3" t="s">
        <v>316</v>
      </c>
      <c r="D54" s="3" t="s">
        <v>317</v>
      </c>
      <c r="E54" s="3" t="s">
        <v>317</v>
      </c>
      <c r="F54" s="3" t="s">
        <v>23</v>
      </c>
      <c r="G54" s="9" t="s">
        <v>20</v>
      </c>
      <c r="H54" s="5"/>
      <c r="I54" s="6"/>
      <c r="J54" s="7"/>
      <c r="K54" s="8"/>
    </row>
    <row r="55" spans="1:13">
      <c r="A55" s="10"/>
      <c r="B55" s="10"/>
      <c r="C55" s="10"/>
      <c r="D55" s="10"/>
      <c r="E55" s="10"/>
      <c r="F55" s="10"/>
      <c r="G55" s="3" t="s">
        <v>548</v>
      </c>
      <c r="H55" s="3" t="s">
        <v>326</v>
      </c>
      <c r="I55" s="3" t="s">
        <v>26</v>
      </c>
      <c r="J55" s="11" t="s">
        <v>549</v>
      </c>
      <c r="K55" s="12" t="s">
        <v>550</v>
      </c>
      <c r="L55" s="15">
        <f t="shared" si="3"/>
        <v>1.9988425925925896E-2</v>
      </c>
      <c r="M55">
        <f t="shared" si="4"/>
        <v>4</v>
      </c>
    </row>
    <row r="56" spans="1:13">
      <c r="A56" s="10"/>
      <c r="B56" s="10"/>
      <c r="C56" s="10"/>
      <c r="D56" s="10"/>
      <c r="E56" s="10"/>
      <c r="F56" s="10"/>
      <c r="G56" s="3" t="s">
        <v>551</v>
      </c>
      <c r="H56" s="3" t="s">
        <v>326</v>
      </c>
      <c r="I56" s="3" t="s">
        <v>26</v>
      </c>
      <c r="J56" s="11" t="s">
        <v>552</v>
      </c>
      <c r="K56" s="12" t="s">
        <v>553</v>
      </c>
      <c r="L56" s="15">
        <f t="shared" si="3"/>
        <v>2.0381944444444439E-2</v>
      </c>
      <c r="M56">
        <f t="shared" si="4"/>
        <v>5</v>
      </c>
    </row>
    <row r="57" spans="1:13">
      <c r="A57" s="10"/>
      <c r="B57" s="10"/>
      <c r="C57" s="10"/>
      <c r="D57" s="10"/>
      <c r="E57" s="10"/>
      <c r="F57" s="10"/>
      <c r="G57" s="3" t="s">
        <v>554</v>
      </c>
      <c r="H57" s="3" t="s">
        <v>326</v>
      </c>
      <c r="I57" s="3" t="s">
        <v>26</v>
      </c>
      <c r="J57" s="11" t="s">
        <v>555</v>
      </c>
      <c r="K57" s="12" t="s">
        <v>556</v>
      </c>
      <c r="L57" s="15">
        <f t="shared" si="3"/>
        <v>2.6412037037037039E-2</v>
      </c>
      <c r="M57">
        <f t="shared" si="4"/>
        <v>8</v>
      </c>
    </row>
    <row r="58" spans="1:13">
      <c r="A58" s="10"/>
      <c r="B58" s="10"/>
      <c r="C58" s="10"/>
      <c r="D58" s="10"/>
      <c r="E58" s="10"/>
      <c r="F58" s="10"/>
      <c r="G58" s="3" t="s">
        <v>557</v>
      </c>
      <c r="H58" s="3" t="s">
        <v>326</v>
      </c>
      <c r="I58" s="3" t="s">
        <v>26</v>
      </c>
      <c r="J58" s="11" t="s">
        <v>558</v>
      </c>
      <c r="K58" s="12" t="s">
        <v>559</v>
      </c>
      <c r="L58" s="15">
        <f t="shared" si="3"/>
        <v>2.5717592592592597E-2</v>
      </c>
      <c r="M58">
        <f t="shared" si="4"/>
        <v>9</v>
      </c>
    </row>
    <row r="59" spans="1:13">
      <c r="A59" s="10"/>
      <c r="B59" s="10"/>
      <c r="C59" s="10"/>
      <c r="D59" s="10"/>
      <c r="E59" s="10"/>
      <c r="F59" s="10"/>
      <c r="G59" s="3" t="s">
        <v>560</v>
      </c>
      <c r="H59" s="3" t="s">
        <v>326</v>
      </c>
      <c r="I59" s="3" t="s">
        <v>26</v>
      </c>
      <c r="J59" s="11" t="s">
        <v>561</v>
      </c>
      <c r="K59" s="12" t="s">
        <v>562</v>
      </c>
      <c r="L59" s="15">
        <f t="shared" si="3"/>
        <v>1.3634259259259263E-2</v>
      </c>
      <c r="M59">
        <f t="shared" si="4"/>
        <v>11</v>
      </c>
    </row>
    <row r="60" spans="1:13">
      <c r="A60" s="10"/>
      <c r="B60" s="10"/>
      <c r="C60" s="10"/>
      <c r="D60" s="10"/>
      <c r="E60" s="10"/>
      <c r="F60" s="10"/>
      <c r="G60" s="3" t="s">
        <v>563</v>
      </c>
      <c r="H60" s="3" t="s">
        <v>326</v>
      </c>
      <c r="I60" s="3" t="s">
        <v>26</v>
      </c>
      <c r="J60" s="11" t="s">
        <v>564</v>
      </c>
      <c r="K60" s="12" t="s">
        <v>565</v>
      </c>
      <c r="L60" s="15">
        <f t="shared" si="3"/>
        <v>2.3252314814814823E-2</v>
      </c>
      <c r="M60">
        <f t="shared" si="4"/>
        <v>13</v>
      </c>
    </row>
    <row r="61" spans="1:13">
      <c r="A61" s="10"/>
      <c r="B61" s="10"/>
      <c r="C61" s="10"/>
      <c r="D61" s="10"/>
      <c r="E61" s="10"/>
      <c r="F61" s="10"/>
      <c r="G61" s="3" t="s">
        <v>566</v>
      </c>
      <c r="H61" s="3" t="s">
        <v>326</v>
      </c>
      <c r="I61" s="3" t="s">
        <v>26</v>
      </c>
      <c r="J61" s="11" t="s">
        <v>567</v>
      </c>
      <c r="K61" s="12" t="s">
        <v>568</v>
      </c>
      <c r="L61" s="15">
        <f t="shared" si="3"/>
        <v>2.865740740740752E-2</v>
      </c>
      <c r="M61">
        <f t="shared" si="4"/>
        <v>13</v>
      </c>
    </row>
    <row r="62" spans="1:13">
      <c r="A62" s="10"/>
      <c r="B62" s="10"/>
      <c r="C62" s="10"/>
      <c r="D62" s="10"/>
      <c r="E62" s="10"/>
      <c r="F62" s="10"/>
      <c r="G62" s="3" t="s">
        <v>569</v>
      </c>
      <c r="H62" s="3" t="s">
        <v>326</v>
      </c>
      <c r="I62" s="3" t="s">
        <v>26</v>
      </c>
      <c r="J62" s="11" t="s">
        <v>570</v>
      </c>
      <c r="K62" s="12" t="s">
        <v>571</v>
      </c>
      <c r="L62" s="15">
        <f t="shared" si="3"/>
        <v>2.2349537037037015E-2</v>
      </c>
      <c r="M62">
        <f t="shared" si="4"/>
        <v>15</v>
      </c>
    </row>
    <row r="63" spans="1:13">
      <c r="A63" s="10"/>
      <c r="B63" s="10"/>
      <c r="C63" s="3" t="s">
        <v>601</v>
      </c>
      <c r="D63" s="3" t="s">
        <v>602</v>
      </c>
      <c r="E63" s="3" t="s">
        <v>607</v>
      </c>
      <c r="F63" s="3" t="s">
        <v>23</v>
      </c>
      <c r="G63" s="9" t="s">
        <v>20</v>
      </c>
      <c r="H63" s="5"/>
      <c r="I63" s="6"/>
      <c r="J63" s="7"/>
      <c r="K63" s="8"/>
    </row>
    <row r="64" spans="1:13">
      <c r="A64" s="10"/>
      <c r="B64" s="10"/>
      <c r="C64" s="10"/>
      <c r="D64" s="10"/>
      <c r="E64" s="10"/>
      <c r="F64" s="10"/>
      <c r="G64" s="3" t="s">
        <v>608</v>
      </c>
      <c r="H64" s="3" t="s">
        <v>326</v>
      </c>
      <c r="I64" s="3" t="s">
        <v>26</v>
      </c>
      <c r="J64" s="11" t="s">
        <v>609</v>
      </c>
      <c r="K64" s="12" t="s">
        <v>610</v>
      </c>
      <c r="L64" s="15">
        <f t="shared" si="3"/>
        <v>1.9861111111111107E-2</v>
      </c>
      <c r="M64">
        <f t="shared" si="4"/>
        <v>9</v>
      </c>
    </row>
    <row r="65" spans="1:13">
      <c r="A65" s="10"/>
      <c r="B65" s="10"/>
      <c r="C65" s="10"/>
      <c r="D65" s="10"/>
      <c r="E65" s="10"/>
      <c r="F65" s="10"/>
      <c r="G65" s="3" t="s">
        <v>611</v>
      </c>
      <c r="H65" s="3" t="s">
        <v>326</v>
      </c>
      <c r="I65" s="3" t="s">
        <v>26</v>
      </c>
      <c r="J65" s="11" t="s">
        <v>612</v>
      </c>
      <c r="K65" s="12" t="s">
        <v>613</v>
      </c>
      <c r="L65" s="15">
        <f t="shared" si="3"/>
        <v>2.5856481481481453E-2</v>
      </c>
      <c r="M65">
        <f t="shared" si="4"/>
        <v>9</v>
      </c>
    </row>
    <row r="66" spans="1:13">
      <c r="A66" s="10"/>
      <c r="B66" s="10"/>
      <c r="C66" s="10"/>
      <c r="D66" s="10"/>
      <c r="E66" s="10"/>
      <c r="F66" s="10"/>
      <c r="G66" s="3" t="s">
        <v>614</v>
      </c>
      <c r="H66" s="3" t="s">
        <v>326</v>
      </c>
      <c r="I66" s="3" t="s">
        <v>26</v>
      </c>
      <c r="J66" s="11" t="s">
        <v>615</v>
      </c>
      <c r="K66" s="12" t="s">
        <v>616</v>
      </c>
      <c r="L66" s="15">
        <f t="shared" si="3"/>
        <v>3.052083333333333E-2</v>
      </c>
      <c r="M66">
        <f t="shared" si="4"/>
        <v>9</v>
      </c>
    </row>
    <row r="67" spans="1:13">
      <c r="A67" s="10"/>
      <c r="B67" s="10"/>
      <c r="C67" s="10"/>
      <c r="D67" s="10"/>
      <c r="E67" s="10"/>
      <c r="F67" s="10"/>
      <c r="G67" s="3" t="s">
        <v>617</v>
      </c>
      <c r="H67" s="3" t="s">
        <v>326</v>
      </c>
      <c r="I67" s="3" t="s">
        <v>26</v>
      </c>
      <c r="J67" s="11" t="s">
        <v>618</v>
      </c>
      <c r="K67" s="12" t="s">
        <v>619</v>
      </c>
      <c r="L67" s="15">
        <f t="shared" ref="L67:L130" si="6">K67-J67</f>
        <v>1.4560185185185148E-2</v>
      </c>
      <c r="M67">
        <f t="shared" ref="M67:M130" si="7">HOUR(J67)</f>
        <v>11</v>
      </c>
    </row>
    <row r="68" spans="1:13">
      <c r="A68" s="10"/>
      <c r="B68" s="10"/>
      <c r="C68" s="10"/>
      <c r="D68" s="10"/>
      <c r="E68" s="10"/>
      <c r="F68" s="10"/>
      <c r="G68" s="3" t="s">
        <v>620</v>
      </c>
      <c r="H68" s="3" t="s">
        <v>326</v>
      </c>
      <c r="I68" s="3" t="s">
        <v>26</v>
      </c>
      <c r="J68" s="11" t="s">
        <v>621</v>
      </c>
      <c r="K68" s="12" t="s">
        <v>622</v>
      </c>
      <c r="L68" s="15">
        <f t="shared" si="6"/>
        <v>1.7129629629629606E-2</v>
      </c>
      <c r="M68">
        <f t="shared" si="7"/>
        <v>13</v>
      </c>
    </row>
    <row r="69" spans="1:13">
      <c r="A69" s="10"/>
      <c r="B69" s="10"/>
      <c r="C69" s="10"/>
      <c r="D69" s="10"/>
      <c r="E69" s="10"/>
      <c r="F69" s="10"/>
      <c r="G69" s="3" t="s">
        <v>623</v>
      </c>
      <c r="H69" s="3" t="s">
        <v>326</v>
      </c>
      <c r="I69" s="3" t="s">
        <v>26</v>
      </c>
      <c r="J69" s="11" t="s">
        <v>624</v>
      </c>
      <c r="K69" s="12" t="s">
        <v>625</v>
      </c>
      <c r="L69" s="15">
        <f t="shared" si="6"/>
        <v>2.3414351851851922E-2</v>
      </c>
      <c r="M69">
        <f t="shared" si="7"/>
        <v>14</v>
      </c>
    </row>
    <row r="70" spans="1:13">
      <c r="A70" s="10"/>
      <c r="B70" s="10"/>
      <c r="C70" s="3" t="s">
        <v>427</v>
      </c>
      <c r="D70" s="3" t="s">
        <v>428</v>
      </c>
      <c r="E70" s="3" t="s">
        <v>428</v>
      </c>
      <c r="F70" s="3" t="s">
        <v>23</v>
      </c>
      <c r="G70" s="9" t="s">
        <v>20</v>
      </c>
      <c r="H70" s="5"/>
      <c r="I70" s="6"/>
      <c r="J70" s="7"/>
      <c r="K70" s="8"/>
    </row>
    <row r="71" spans="1:13">
      <c r="A71" s="10"/>
      <c r="B71" s="10"/>
      <c r="C71" s="10"/>
      <c r="D71" s="10"/>
      <c r="E71" s="10"/>
      <c r="F71" s="10"/>
      <c r="G71" s="3" t="s">
        <v>692</v>
      </c>
      <c r="H71" s="3" t="s">
        <v>326</v>
      </c>
      <c r="I71" s="3" t="s">
        <v>26</v>
      </c>
      <c r="J71" s="11" t="s">
        <v>693</v>
      </c>
      <c r="K71" s="12" t="s">
        <v>694</v>
      </c>
      <c r="L71" s="15">
        <f t="shared" si="6"/>
        <v>2.4837962962962923E-2</v>
      </c>
      <c r="M71">
        <f t="shared" si="7"/>
        <v>8</v>
      </c>
    </row>
    <row r="72" spans="1:13">
      <c r="A72" s="10"/>
      <c r="B72" s="10"/>
      <c r="C72" s="10"/>
      <c r="D72" s="10"/>
      <c r="E72" s="10"/>
      <c r="F72" s="10"/>
      <c r="G72" s="3" t="s">
        <v>695</v>
      </c>
      <c r="H72" s="3" t="s">
        <v>326</v>
      </c>
      <c r="I72" s="3" t="s">
        <v>26</v>
      </c>
      <c r="J72" s="11" t="s">
        <v>696</v>
      </c>
      <c r="K72" s="12" t="s">
        <v>697</v>
      </c>
      <c r="L72" s="15">
        <f t="shared" si="6"/>
        <v>1.7268518518518405E-2</v>
      </c>
      <c r="M72">
        <f t="shared" si="7"/>
        <v>12</v>
      </c>
    </row>
    <row r="73" spans="1:13">
      <c r="A73" s="10"/>
      <c r="B73" s="10"/>
      <c r="C73" s="3" t="s">
        <v>221</v>
      </c>
      <c r="D73" s="3" t="s">
        <v>222</v>
      </c>
      <c r="E73" s="9" t="s">
        <v>20</v>
      </c>
      <c r="F73" s="5"/>
      <c r="G73" s="5"/>
      <c r="H73" s="5"/>
      <c r="I73" s="6"/>
      <c r="J73" s="7"/>
      <c r="K73" s="8"/>
    </row>
    <row r="74" spans="1:13">
      <c r="A74" s="10"/>
      <c r="B74" s="10"/>
      <c r="C74" s="10"/>
      <c r="D74" s="10"/>
      <c r="E74" s="3" t="s">
        <v>222</v>
      </c>
      <c r="F74" s="3" t="s">
        <v>23</v>
      </c>
      <c r="G74" s="9" t="s">
        <v>20</v>
      </c>
      <c r="H74" s="5"/>
      <c r="I74" s="6"/>
      <c r="J74" s="7"/>
      <c r="K74" s="8"/>
    </row>
    <row r="75" spans="1:13">
      <c r="A75" s="10"/>
      <c r="B75" s="10"/>
      <c r="C75" s="10"/>
      <c r="D75" s="10"/>
      <c r="E75" s="10"/>
      <c r="F75" s="10"/>
      <c r="G75" s="3" t="s">
        <v>726</v>
      </c>
      <c r="H75" s="3" t="s">
        <v>326</v>
      </c>
      <c r="I75" s="3" t="s">
        <v>26</v>
      </c>
      <c r="J75" s="11" t="s">
        <v>727</v>
      </c>
      <c r="K75" s="12" t="s">
        <v>728</v>
      </c>
      <c r="L75" s="15">
        <f t="shared" si="6"/>
        <v>1.1770833333333341E-2</v>
      </c>
      <c r="M75">
        <f t="shared" si="7"/>
        <v>2</v>
      </c>
    </row>
    <row r="76" spans="1:13">
      <c r="A76" s="10"/>
      <c r="B76" s="10"/>
      <c r="C76" s="10"/>
      <c r="D76" s="10"/>
      <c r="E76" s="10"/>
      <c r="F76" s="10"/>
      <c r="G76" s="3" t="s">
        <v>729</v>
      </c>
      <c r="H76" s="3" t="s">
        <v>326</v>
      </c>
      <c r="I76" s="3" t="s">
        <v>26</v>
      </c>
      <c r="J76" s="11" t="s">
        <v>730</v>
      </c>
      <c r="K76" s="12" t="s">
        <v>731</v>
      </c>
      <c r="L76" s="15">
        <f t="shared" si="6"/>
        <v>1.5856481481481499E-2</v>
      </c>
      <c r="M76">
        <f t="shared" si="7"/>
        <v>5</v>
      </c>
    </row>
    <row r="77" spans="1:13">
      <c r="A77" s="10"/>
      <c r="B77" s="10"/>
      <c r="C77" s="10"/>
      <c r="D77" s="10"/>
      <c r="E77" s="10"/>
      <c r="F77" s="10"/>
      <c r="G77" s="3" t="s">
        <v>732</v>
      </c>
      <c r="H77" s="3" t="s">
        <v>326</v>
      </c>
      <c r="I77" s="3" t="s">
        <v>26</v>
      </c>
      <c r="J77" s="11" t="s">
        <v>733</v>
      </c>
      <c r="K77" s="12" t="s">
        <v>734</v>
      </c>
      <c r="L77" s="15">
        <f t="shared" si="6"/>
        <v>1.4201388888888833E-2</v>
      </c>
      <c r="M77">
        <f t="shared" si="7"/>
        <v>9</v>
      </c>
    </row>
    <row r="78" spans="1:13">
      <c r="A78" s="10"/>
      <c r="B78" s="10"/>
      <c r="C78" s="10"/>
      <c r="D78" s="10"/>
      <c r="E78" s="10"/>
      <c r="F78" s="10"/>
      <c r="G78" s="3" t="s">
        <v>735</v>
      </c>
      <c r="H78" s="3" t="s">
        <v>326</v>
      </c>
      <c r="I78" s="3" t="s">
        <v>26</v>
      </c>
      <c r="J78" s="11" t="s">
        <v>736</v>
      </c>
      <c r="K78" s="12" t="s">
        <v>737</v>
      </c>
      <c r="L78" s="15">
        <f t="shared" si="6"/>
        <v>3.6481481481481448E-2</v>
      </c>
      <c r="M78">
        <f t="shared" si="7"/>
        <v>9</v>
      </c>
    </row>
    <row r="79" spans="1:13">
      <c r="A79" s="10"/>
      <c r="B79" s="10"/>
      <c r="C79" s="10"/>
      <c r="D79" s="10"/>
      <c r="E79" s="10"/>
      <c r="F79" s="10"/>
      <c r="G79" s="3" t="s">
        <v>738</v>
      </c>
      <c r="H79" s="3" t="s">
        <v>326</v>
      </c>
      <c r="I79" s="3" t="s">
        <v>26</v>
      </c>
      <c r="J79" s="11" t="s">
        <v>739</v>
      </c>
      <c r="K79" s="12" t="s">
        <v>740</v>
      </c>
      <c r="L79" s="15">
        <f t="shared" si="6"/>
        <v>1.7754629629629703E-2</v>
      </c>
      <c r="M79">
        <f t="shared" si="7"/>
        <v>13</v>
      </c>
    </row>
    <row r="80" spans="1:13">
      <c r="A80" s="10"/>
      <c r="B80" s="10"/>
      <c r="C80" s="10"/>
      <c r="D80" s="10"/>
      <c r="E80" s="3" t="s">
        <v>266</v>
      </c>
      <c r="F80" s="3" t="s">
        <v>23</v>
      </c>
      <c r="G80" s="3" t="s">
        <v>757</v>
      </c>
      <c r="H80" s="3" t="s">
        <v>326</v>
      </c>
      <c r="I80" s="3" t="s">
        <v>26</v>
      </c>
      <c r="J80" s="11" t="s">
        <v>758</v>
      </c>
      <c r="K80" s="12" t="s">
        <v>759</v>
      </c>
      <c r="L80" s="15">
        <f t="shared" si="6"/>
        <v>1.4074074074074079E-2</v>
      </c>
      <c r="M80">
        <f t="shared" si="7"/>
        <v>1</v>
      </c>
    </row>
    <row r="81" spans="1:13">
      <c r="A81" s="10"/>
      <c r="B81" s="10"/>
      <c r="C81" s="3" t="s">
        <v>774</v>
      </c>
      <c r="D81" s="3" t="s">
        <v>775</v>
      </c>
      <c r="E81" s="3" t="s">
        <v>775</v>
      </c>
      <c r="F81" s="3" t="s">
        <v>23</v>
      </c>
      <c r="G81" s="9" t="s">
        <v>20</v>
      </c>
      <c r="H81" s="5"/>
      <c r="I81" s="6"/>
      <c r="J81" s="7"/>
      <c r="K81" s="8"/>
    </row>
    <row r="82" spans="1:13">
      <c r="A82" s="10"/>
      <c r="B82" s="10"/>
      <c r="C82" s="10"/>
      <c r="D82" s="10"/>
      <c r="E82" s="10"/>
      <c r="F82" s="10"/>
      <c r="G82" s="3" t="s">
        <v>776</v>
      </c>
      <c r="H82" s="3" t="s">
        <v>326</v>
      </c>
      <c r="I82" s="3" t="s">
        <v>26</v>
      </c>
      <c r="J82" s="11" t="s">
        <v>777</v>
      </c>
      <c r="K82" s="12" t="s">
        <v>778</v>
      </c>
      <c r="L82" s="15">
        <f t="shared" si="6"/>
        <v>3.2546296296296323E-2</v>
      </c>
      <c r="M82">
        <f t="shared" si="7"/>
        <v>4</v>
      </c>
    </row>
    <row r="83" spans="1:13">
      <c r="A83" s="10"/>
      <c r="B83" s="10"/>
      <c r="C83" s="10"/>
      <c r="D83" s="10"/>
      <c r="E83" s="10"/>
      <c r="F83" s="10"/>
      <c r="G83" s="3" t="s">
        <v>779</v>
      </c>
      <c r="H83" s="3" t="s">
        <v>326</v>
      </c>
      <c r="I83" s="3" t="s">
        <v>26</v>
      </c>
      <c r="J83" s="11" t="s">
        <v>780</v>
      </c>
      <c r="K83" s="12" t="s">
        <v>781</v>
      </c>
      <c r="L83" s="15">
        <f t="shared" si="6"/>
        <v>3.2951388888888877E-2</v>
      </c>
      <c r="M83">
        <f t="shared" si="7"/>
        <v>4</v>
      </c>
    </row>
    <row r="84" spans="1:13">
      <c r="A84" s="10"/>
      <c r="B84" s="10"/>
      <c r="C84" s="10"/>
      <c r="D84" s="10"/>
      <c r="E84" s="10"/>
      <c r="F84" s="10"/>
      <c r="G84" s="3" t="s">
        <v>782</v>
      </c>
      <c r="H84" s="3" t="s">
        <v>326</v>
      </c>
      <c r="I84" s="3" t="s">
        <v>26</v>
      </c>
      <c r="J84" s="11" t="s">
        <v>783</v>
      </c>
      <c r="K84" s="12" t="s">
        <v>784</v>
      </c>
      <c r="L84" s="15">
        <f t="shared" si="6"/>
        <v>1.9895833333333279E-2</v>
      </c>
      <c r="M84">
        <f t="shared" si="7"/>
        <v>5</v>
      </c>
    </row>
    <row r="85" spans="1:13">
      <c r="A85" s="10"/>
      <c r="B85" s="10"/>
      <c r="C85" s="3" t="s">
        <v>492</v>
      </c>
      <c r="D85" s="3" t="s">
        <v>493</v>
      </c>
      <c r="E85" s="3" t="s">
        <v>493</v>
      </c>
      <c r="F85" s="3" t="s">
        <v>23</v>
      </c>
      <c r="G85" s="9" t="s">
        <v>20</v>
      </c>
      <c r="H85" s="5"/>
      <c r="I85" s="6"/>
      <c r="J85" s="7"/>
      <c r="K85" s="8"/>
    </row>
    <row r="86" spans="1:13">
      <c r="A86" s="10"/>
      <c r="B86" s="10"/>
      <c r="C86" s="10"/>
      <c r="D86" s="10"/>
      <c r="E86" s="10"/>
      <c r="F86" s="10"/>
      <c r="G86" s="3" t="s">
        <v>803</v>
      </c>
      <c r="H86" s="3" t="s">
        <v>326</v>
      </c>
      <c r="I86" s="3" t="s">
        <v>26</v>
      </c>
      <c r="J86" s="11" t="s">
        <v>804</v>
      </c>
      <c r="K86" s="12" t="s">
        <v>805</v>
      </c>
      <c r="L86" s="15">
        <f t="shared" si="6"/>
        <v>2.1736111111111178E-2</v>
      </c>
      <c r="M86">
        <f t="shared" si="7"/>
        <v>8</v>
      </c>
    </row>
    <row r="87" spans="1:13">
      <c r="A87" s="10"/>
      <c r="B87" s="10"/>
      <c r="C87" s="10"/>
      <c r="D87" s="10"/>
      <c r="E87" s="10"/>
      <c r="F87" s="10"/>
      <c r="G87" s="3" t="s">
        <v>806</v>
      </c>
      <c r="H87" s="3" t="s">
        <v>326</v>
      </c>
      <c r="I87" s="3" t="s">
        <v>26</v>
      </c>
      <c r="J87" s="11" t="s">
        <v>807</v>
      </c>
      <c r="K87" s="12" t="s">
        <v>808</v>
      </c>
      <c r="L87" s="15">
        <f t="shared" si="6"/>
        <v>2.7812500000000018E-2</v>
      </c>
      <c r="M87">
        <f t="shared" si="7"/>
        <v>10</v>
      </c>
    </row>
    <row r="88" spans="1:13">
      <c r="A88" s="10"/>
      <c r="B88" s="10"/>
      <c r="C88" s="10"/>
      <c r="D88" s="10"/>
      <c r="E88" s="10"/>
      <c r="F88" s="10"/>
      <c r="G88" s="3" t="s">
        <v>809</v>
      </c>
      <c r="H88" s="3" t="s">
        <v>326</v>
      </c>
      <c r="I88" s="3" t="s">
        <v>26</v>
      </c>
      <c r="J88" s="11" t="s">
        <v>810</v>
      </c>
      <c r="K88" s="12" t="s">
        <v>811</v>
      </c>
      <c r="L88" s="15">
        <f t="shared" si="6"/>
        <v>2.7453703703703702E-2</v>
      </c>
      <c r="M88">
        <f t="shared" si="7"/>
        <v>13</v>
      </c>
    </row>
    <row r="89" spans="1:13">
      <c r="A89" s="10"/>
      <c r="B89" s="10"/>
      <c r="C89" s="10"/>
      <c r="D89" s="10"/>
      <c r="E89" s="10"/>
      <c r="F89" s="10"/>
      <c r="G89" s="3" t="s">
        <v>812</v>
      </c>
      <c r="H89" s="3" t="s">
        <v>326</v>
      </c>
      <c r="I89" s="3" t="s">
        <v>26</v>
      </c>
      <c r="J89" s="11" t="s">
        <v>813</v>
      </c>
      <c r="K89" s="12" t="s">
        <v>814</v>
      </c>
      <c r="L89" s="15">
        <f t="shared" si="6"/>
        <v>6.0185185185185341E-2</v>
      </c>
      <c r="M89">
        <f t="shared" si="7"/>
        <v>15</v>
      </c>
    </row>
    <row r="90" spans="1:13">
      <c r="A90" s="10"/>
      <c r="B90" s="10"/>
      <c r="C90" s="10"/>
      <c r="D90" s="10"/>
      <c r="E90" s="10"/>
      <c r="F90" s="10"/>
      <c r="G90" s="3" t="s">
        <v>815</v>
      </c>
      <c r="H90" s="3" t="s">
        <v>326</v>
      </c>
      <c r="I90" s="3" t="s">
        <v>26</v>
      </c>
      <c r="J90" s="11" t="s">
        <v>816</v>
      </c>
      <c r="K90" s="12" t="s">
        <v>817</v>
      </c>
      <c r="L90" s="15">
        <f t="shared" si="6"/>
        <v>2.4259259259259314E-2</v>
      </c>
      <c r="M90">
        <f t="shared" si="7"/>
        <v>15</v>
      </c>
    </row>
    <row r="91" spans="1:13">
      <c r="A91" s="10"/>
      <c r="B91" s="10"/>
      <c r="C91" s="10"/>
      <c r="D91" s="10"/>
      <c r="E91" s="10"/>
      <c r="F91" s="10"/>
      <c r="G91" s="3" t="s">
        <v>818</v>
      </c>
      <c r="H91" s="3" t="s">
        <v>326</v>
      </c>
      <c r="I91" s="3" t="s">
        <v>26</v>
      </c>
      <c r="J91" s="11" t="s">
        <v>819</v>
      </c>
      <c r="K91" s="12" t="s">
        <v>820</v>
      </c>
      <c r="L91" s="15">
        <f t="shared" si="6"/>
        <v>1.693287037037039E-2</v>
      </c>
      <c r="M91">
        <f t="shared" si="7"/>
        <v>18</v>
      </c>
    </row>
    <row r="92" spans="1:13">
      <c r="A92" s="10"/>
      <c r="B92" s="10"/>
      <c r="C92" s="3" t="s">
        <v>827</v>
      </c>
      <c r="D92" s="3" t="s">
        <v>828</v>
      </c>
      <c r="E92" s="3" t="s">
        <v>828</v>
      </c>
      <c r="F92" s="3" t="s">
        <v>23</v>
      </c>
      <c r="G92" s="3" t="s">
        <v>829</v>
      </c>
      <c r="H92" s="3" t="s">
        <v>326</v>
      </c>
      <c r="I92" s="3" t="s">
        <v>26</v>
      </c>
      <c r="J92" s="11" t="s">
        <v>830</v>
      </c>
      <c r="K92" s="12" t="s">
        <v>831</v>
      </c>
      <c r="L92" s="15">
        <f t="shared" si="6"/>
        <v>1.700231481481479E-2</v>
      </c>
      <c r="M92">
        <f t="shared" si="7"/>
        <v>7</v>
      </c>
    </row>
    <row r="93" spans="1:13">
      <c r="A93" s="10"/>
      <c r="B93" s="10"/>
      <c r="C93" s="3" t="s">
        <v>138</v>
      </c>
      <c r="D93" s="3" t="s">
        <v>139</v>
      </c>
      <c r="E93" s="3" t="s">
        <v>140</v>
      </c>
      <c r="F93" s="3" t="s">
        <v>23</v>
      </c>
      <c r="G93" s="9" t="s">
        <v>20</v>
      </c>
      <c r="H93" s="5"/>
      <c r="I93" s="6"/>
      <c r="J93" s="7"/>
      <c r="K93" s="8"/>
    </row>
    <row r="94" spans="1:13">
      <c r="A94" s="10"/>
      <c r="B94" s="10"/>
      <c r="C94" s="10"/>
      <c r="D94" s="10"/>
      <c r="E94" s="10"/>
      <c r="F94" s="10"/>
      <c r="G94" s="3" t="s">
        <v>835</v>
      </c>
      <c r="H94" s="3" t="s">
        <v>836</v>
      </c>
      <c r="I94" s="3" t="s">
        <v>26</v>
      </c>
      <c r="J94" s="11" t="s">
        <v>837</v>
      </c>
      <c r="K94" s="12" t="s">
        <v>838</v>
      </c>
      <c r="L94" s="15">
        <f t="shared" si="6"/>
        <v>2.5682870370370425E-2</v>
      </c>
      <c r="M94">
        <f t="shared" si="7"/>
        <v>14</v>
      </c>
    </row>
    <row r="95" spans="1:13">
      <c r="A95" s="10"/>
      <c r="B95" s="10"/>
      <c r="C95" s="10"/>
      <c r="D95" s="10"/>
      <c r="E95" s="10"/>
      <c r="F95" s="10"/>
      <c r="G95" s="3" t="s">
        <v>839</v>
      </c>
      <c r="H95" s="3" t="s">
        <v>836</v>
      </c>
      <c r="I95" s="3" t="s">
        <v>26</v>
      </c>
      <c r="J95" s="11" t="s">
        <v>840</v>
      </c>
      <c r="K95" s="12" t="s">
        <v>841</v>
      </c>
      <c r="L95" s="15">
        <f t="shared" si="6"/>
        <v>1.3749999999999929E-2</v>
      </c>
      <c r="M95">
        <f t="shared" si="7"/>
        <v>21</v>
      </c>
    </row>
    <row r="96" spans="1:13">
      <c r="A96" s="10"/>
      <c r="B96" s="10"/>
      <c r="C96" s="10"/>
      <c r="D96" s="10"/>
      <c r="E96" s="10"/>
      <c r="F96" s="10"/>
      <c r="G96" s="3" t="s">
        <v>842</v>
      </c>
      <c r="H96" s="3" t="s">
        <v>836</v>
      </c>
      <c r="I96" s="3" t="s">
        <v>26</v>
      </c>
      <c r="J96" s="11" t="s">
        <v>843</v>
      </c>
      <c r="K96" s="12" t="s">
        <v>844</v>
      </c>
      <c r="L96" s="15">
        <f t="shared" si="6"/>
        <v>2.3645833333333366E-2</v>
      </c>
      <c r="M96">
        <f t="shared" si="7"/>
        <v>21</v>
      </c>
    </row>
    <row r="97" spans="1:13">
      <c r="A97" s="10"/>
      <c r="B97" s="10"/>
      <c r="C97" s="3" t="s">
        <v>510</v>
      </c>
      <c r="D97" s="3" t="s">
        <v>511</v>
      </c>
      <c r="E97" s="3" t="s">
        <v>511</v>
      </c>
      <c r="F97" s="3" t="s">
        <v>23</v>
      </c>
      <c r="G97" s="3" t="s">
        <v>854</v>
      </c>
      <c r="H97" s="3" t="s">
        <v>326</v>
      </c>
      <c r="I97" s="3" t="s">
        <v>26</v>
      </c>
      <c r="J97" s="11" t="s">
        <v>855</v>
      </c>
      <c r="K97" s="12" t="s">
        <v>856</v>
      </c>
      <c r="L97" s="15">
        <f t="shared" si="6"/>
        <v>1.9201388888888893E-2</v>
      </c>
      <c r="M97">
        <f t="shared" si="7"/>
        <v>16</v>
      </c>
    </row>
    <row r="98" spans="1:13">
      <c r="A98" s="10"/>
      <c r="B98" s="10"/>
      <c r="C98" s="3" t="s">
        <v>531</v>
      </c>
      <c r="D98" s="3" t="s">
        <v>532</v>
      </c>
      <c r="E98" s="3" t="s">
        <v>532</v>
      </c>
      <c r="F98" s="3" t="s">
        <v>23</v>
      </c>
      <c r="G98" s="9" t="s">
        <v>20</v>
      </c>
      <c r="H98" s="5"/>
      <c r="I98" s="6"/>
      <c r="J98" s="7"/>
      <c r="K98" s="8"/>
    </row>
    <row r="99" spans="1:13">
      <c r="A99" s="10"/>
      <c r="B99" s="10"/>
      <c r="C99" s="10"/>
      <c r="D99" s="10"/>
      <c r="E99" s="10"/>
      <c r="F99" s="10"/>
      <c r="G99" s="3" t="s">
        <v>873</v>
      </c>
      <c r="H99" s="3" t="s">
        <v>326</v>
      </c>
      <c r="I99" s="3" t="s">
        <v>26</v>
      </c>
      <c r="J99" s="11" t="s">
        <v>874</v>
      </c>
      <c r="K99" s="12" t="s">
        <v>875</v>
      </c>
      <c r="L99" s="15">
        <f t="shared" si="6"/>
        <v>1.3530092592592635E-2</v>
      </c>
      <c r="M99">
        <f t="shared" si="7"/>
        <v>8</v>
      </c>
    </row>
    <row r="100" spans="1:13">
      <c r="A100" s="10"/>
      <c r="B100" s="10"/>
      <c r="C100" s="10"/>
      <c r="D100" s="10"/>
      <c r="E100" s="10"/>
      <c r="F100" s="10"/>
      <c r="G100" s="3" t="s">
        <v>876</v>
      </c>
      <c r="H100" s="3" t="s">
        <v>326</v>
      </c>
      <c r="I100" s="3" t="s">
        <v>26</v>
      </c>
      <c r="J100" s="11" t="s">
        <v>877</v>
      </c>
      <c r="K100" s="12" t="s">
        <v>878</v>
      </c>
      <c r="L100" s="15">
        <f t="shared" si="6"/>
        <v>1.6307870370370403E-2</v>
      </c>
      <c r="M100">
        <f t="shared" si="7"/>
        <v>10</v>
      </c>
    </row>
    <row r="101" spans="1:13">
      <c r="A101" s="3" t="s">
        <v>18</v>
      </c>
      <c r="B101" s="3" t="s">
        <v>19</v>
      </c>
      <c r="C101" s="9" t="s">
        <v>20</v>
      </c>
      <c r="D101" s="5"/>
      <c r="E101" s="5"/>
      <c r="F101" s="5"/>
      <c r="G101" s="5"/>
      <c r="H101" s="5"/>
      <c r="I101" s="6"/>
      <c r="J101" s="7"/>
      <c r="K101" s="8"/>
    </row>
    <row r="102" spans="1:13">
      <c r="A102" s="10"/>
      <c r="B102" s="10"/>
      <c r="C102" s="3" t="s">
        <v>21</v>
      </c>
      <c r="D102" s="3" t="s">
        <v>22</v>
      </c>
      <c r="E102" s="3" t="s">
        <v>22</v>
      </c>
      <c r="F102" s="3" t="s">
        <v>23</v>
      </c>
      <c r="G102" s="3" t="s">
        <v>24</v>
      </c>
      <c r="H102" s="3" t="s">
        <v>25</v>
      </c>
      <c r="I102" s="3" t="s">
        <v>26</v>
      </c>
      <c r="J102" s="11" t="s">
        <v>28</v>
      </c>
      <c r="K102" s="12" t="s">
        <v>29</v>
      </c>
      <c r="L102" s="15">
        <f t="shared" si="6"/>
        <v>1.3587962962962941E-2</v>
      </c>
      <c r="M102">
        <f t="shared" si="7"/>
        <v>16</v>
      </c>
    </row>
    <row r="103" spans="1:13">
      <c r="A103" s="10"/>
      <c r="B103" s="10"/>
      <c r="C103" s="3" t="s">
        <v>37</v>
      </c>
      <c r="D103" s="3" t="s">
        <v>38</v>
      </c>
      <c r="E103" s="3" t="s">
        <v>38</v>
      </c>
      <c r="F103" s="3" t="s">
        <v>23</v>
      </c>
      <c r="G103" s="9" t="s">
        <v>20</v>
      </c>
      <c r="H103" s="5"/>
      <c r="I103" s="6"/>
      <c r="J103" s="7"/>
      <c r="K103" s="8"/>
    </row>
    <row r="104" spans="1:13">
      <c r="A104" s="10"/>
      <c r="B104" s="10"/>
      <c r="C104" s="10"/>
      <c r="D104" s="10"/>
      <c r="E104" s="10"/>
      <c r="F104" s="10"/>
      <c r="G104" s="3" t="s">
        <v>39</v>
      </c>
      <c r="H104" s="3" t="s">
        <v>25</v>
      </c>
      <c r="I104" s="3" t="s">
        <v>26</v>
      </c>
      <c r="J104" s="11" t="s">
        <v>40</v>
      </c>
      <c r="K104" s="12" t="s">
        <v>41</v>
      </c>
      <c r="L104" s="15">
        <f t="shared" si="6"/>
        <v>1.5763888888888911E-2</v>
      </c>
      <c r="M104">
        <f t="shared" si="7"/>
        <v>10</v>
      </c>
    </row>
    <row r="105" spans="1:13">
      <c r="A105" s="10"/>
      <c r="B105" s="10"/>
      <c r="C105" s="10"/>
      <c r="D105" s="10"/>
      <c r="E105" s="10"/>
      <c r="F105" s="10"/>
      <c r="G105" s="3" t="s">
        <v>42</v>
      </c>
      <c r="H105" s="3" t="s">
        <v>25</v>
      </c>
      <c r="I105" s="3" t="s">
        <v>26</v>
      </c>
      <c r="J105" s="11" t="s">
        <v>43</v>
      </c>
      <c r="K105" s="12" t="s">
        <v>44</v>
      </c>
      <c r="L105" s="15">
        <f t="shared" si="6"/>
        <v>1.5370370370370368E-2</v>
      </c>
      <c r="M105">
        <f t="shared" si="7"/>
        <v>13</v>
      </c>
    </row>
    <row r="106" spans="1:13">
      <c r="A106" s="10"/>
      <c r="B106" s="10"/>
      <c r="C106" s="3" t="s">
        <v>78</v>
      </c>
      <c r="D106" s="3" t="s">
        <v>79</v>
      </c>
      <c r="E106" s="3" t="s">
        <v>79</v>
      </c>
      <c r="F106" s="3" t="s">
        <v>23</v>
      </c>
      <c r="G106" s="9" t="s">
        <v>20</v>
      </c>
      <c r="H106" s="5"/>
      <c r="I106" s="6"/>
      <c r="J106" s="7"/>
      <c r="K106" s="8"/>
    </row>
    <row r="107" spans="1:13">
      <c r="A107" s="10"/>
      <c r="B107" s="10"/>
      <c r="C107" s="10"/>
      <c r="D107" s="10"/>
      <c r="E107" s="10"/>
      <c r="F107" s="10"/>
      <c r="G107" s="3" t="s">
        <v>80</v>
      </c>
      <c r="H107" s="3" t="s">
        <v>52</v>
      </c>
      <c r="I107" s="3" t="s">
        <v>26</v>
      </c>
      <c r="J107" s="11" t="s">
        <v>81</v>
      </c>
      <c r="K107" s="12" t="s">
        <v>82</v>
      </c>
      <c r="L107" s="15">
        <f t="shared" si="6"/>
        <v>2.3252314814814767E-2</v>
      </c>
      <c r="M107">
        <f t="shared" si="7"/>
        <v>11</v>
      </c>
    </row>
    <row r="108" spans="1:13">
      <c r="A108" s="10"/>
      <c r="B108" s="10"/>
      <c r="C108" s="10"/>
      <c r="D108" s="10"/>
      <c r="E108" s="10"/>
      <c r="F108" s="10"/>
      <c r="G108" s="3" t="s">
        <v>83</v>
      </c>
      <c r="H108" s="3" t="s">
        <v>25</v>
      </c>
      <c r="I108" s="3" t="s">
        <v>26</v>
      </c>
      <c r="J108" s="11" t="s">
        <v>84</v>
      </c>
      <c r="K108" s="12" t="s">
        <v>85</v>
      </c>
      <c r="L108" s="15">
        <f t="shared" si="6"/>
        <v>1.6921296296296351E-2</v>
      </c>
      <c r="M108">
        <f t="shared" si="7"/>
        <v>14</v>
      </c>
    </row>
    <row r="109" spans="1:13">
      <c r="A109" s="10"/>
      <c r="B109" s="10"/>
      <c r="C109" s="3" t="s">
        <v>95</v>
      </c>
      <c r="D109" s="3" t="s">
        <v>96</v>
      </c>
      <c r="E109" s="3" t="s">
        <v>96</v>
      </c>
      <c r="F109" s="3" t="s">
        <v>23</v>
      </c>
      <c r="G109" s="3" t="s">
        <v>97</v>
      </c>
      <c r="H109" s="3" t="s">
        <v>52</v>
      </c>
      <c r="I109" s="3" t="s">
        <v>26</v>
      </c>
      <c r="J109" s="11" t="s">
        <v>98</v>
      </c>
      <c r="K109" s="12" t="s">
        <v>99</v>
      </c>
      <c r="L109" s="15">
        <f t="shared" si="6"/>
        <v>2.3055555555555551E-2</v>
      </c>
      <c r="M109">
        <f t="shared" si="7"/>
        <v>5</v>
      </c>
    </row>
    <row r="110" spans="1:13">
      <c r="A110" s="10"/>
      <c r="B110" s="10"/>
      <c r="C110" s="3" t="s">
        <v>100</v>
      </c>
      <c r="D110" s="3" t="s">
        <v>101</v>
      </c>
      <c r="E110" s="3" t="s">
        <v>101</v>
      </c>
      <c r="F110" s="3" t="s">
        <v>23</v>
      </c>
      <c r="G110" s="9" t="s">
        <v>20</v>
      </c>
      <c r="H110" s="5"/>
      <c r="I110" s="6"/>
      <c r="J110" s="7"/>
      <c r="K110" s="8"/>
    </row>
    <row r="111" spans="1:13">
      <c r="A111" s="10"/>
      <c r="B111" s="10"/>
      <c r="C111" s="10"/>
      <c r="D111" s="10"/>
      <c r="E111" s="10"/>
      <c r="F111" s="10"/>
      <c r="G111" s="3" t="s">
        <v>104</v>
      </c>
      <c r="H111" s="3" t="s">
        <v>25</v>
      </c>
      <c r="I111" s="3" t="s">
        <v>26</v>
      </c>
      <c r="J111" s="11" t="s">
        <v>105</v>
      </c>
      <c r="K111" s="12" t="s">
        <v>106</v>
      </c>
      <c r="L111" s="15">
        <f t="shared" si="6"/>
        <v>1.2800925925925924E-2</v>
      </c>
      <c r="M111">
        <f t="shared" si="7"/>
        <v>1</v>
      </c>
    </row>
    <row r="112" spans="1:13">
      <c r="A112" s="10"/>
      <c r="B112" s="10"/>
      <c r="C112" s="10"/>
      <c r="D112" s="10"/>
      <c r="E112" s="10"/>
      <c r="F112" s="10"/>
      <c r="G112" s="3" t="s">
        <v>109</v>
      </c>
      <c r="H112" s="3" t="s">
        <v>25</v>
      </c>
      <c r="I112" s="3" t="s">
        <v>26</v>
      </c>
      <c r="J112" s="11" t="s">
        <v>110</v>
      </c>
      <c r="K112" s="12" t="s">
        <v>111</v>
      </c>
      <c r="L112" s="15">
        <f t="shared" si="6"/>
        <v>2.0138888888888873E-2</v>
      </c>
      <c r="M112">
        <f t="shared" si="7"/>
        <v>1</v>
      </c>
    </row>
    <row r="113" spans="1:13">
      <c r="A113" s="10"/>
      <c r="B113" s="10"/>
      <c r="C113" s="10"/>
      <c r="D113" s="10"/>
      <c r="E113" s="10"/>
      <c r="F113" s="10"/>
      <c r="G113" s="3" t="s">
        <v>112</v>
      </c>
      <c r="H113" s="3" t="s">
        <v>25</v>
      </c>
      <c r="I113" s="3" t="s">
        <v>26</v>
      </c>
      <c r="J113" s="11" t="s">
        <v>113</v>
      </c>
      <c r="K113" s="12" t="s">
        <v>114</v>
      </c>
      <c r="L113" s="15">
        <f t="shared" si="6"/>
        <v>1.3032407407407409E-2</v>
      </c>
      <c r="M113">
        <f t="shared" si="7"/>
        <v>3</v>
      </c>
    </row>
    <row r="114" spans="1:13">
      <c r="A114" s="10"/>
      <c r="B114" s="10"/>
      <c r="C114" s="10"/>
      <c r="D114" s="10"/>
      <c r="E114" s="10"/>
      <c r="F114" s="10"/>
      <c r="G114" s="3" t="s">
        <v>115</v>
      </c>
      <c r="H114" s="3" t="s">
        <v>25</v>
      </c>
      <c r="I114" s="3" t="s">
        <v>26</v>
      </c>
      <c r="J114" s="11" t="s">
        <v>116</v>
      </c>
      <c r="K114" s="12" t="s">
        <v>117</v>
      </c>
      <c r="L114" s="15">
        <f t="shared" si="6"/>
        <v>1.3807870370370401E-2</v>
      </c>
      <c r="M114">
        <f t="shared" si="7"/>
        <v>4</v>
      </c>
    </row>
    <row r="115" spans="1:13">
      <c r="A115" s="10"/>
      <c r="B115" s="10"/>
      <c r="C115" s="10"/>
      <c r="D115" s="10"/>
      <c r="E115" s="10"/>
      <c r="F115" s="10"/>
      <c r="G115" s="3" t="s">
        <v>118</v>
      </c>
      <c r="H115" s="3" t="s">
        <v>25</v>
      </c>
      <c r="I115" s="3" t="s">
        <v>26</v>
      </c>
      <c r="J115" s="11" t="s">
        <v>119</v>
      </c>
      <c r="K115" s="12" t="s">
        <v>120</v>
      </c>
      <c r="L115" s="15">
        <f t="shared" si="6"/>
        <v>2.0428240740740733E-2</v>
      </c>
      <c r="M115">
        <f t="shared" si="7"/>
        <v>7</v>
      </c>
    </row>
    <row r="116" spans="1:13">
      <c r="A116" s="10"/>
      <c r="B116" s="10"/>
      <c r="C116" s="3" t="s">
        <v>138</v>
      </c>
      <c r="D116" s="3" t="s">
        <v>139</v>
      </c>
      <c r="E116" s="3" t="s">
        <v>139</v>
      </c>
      <c r="F116" s="3" t="s">
        <v>23</v>
      </c>
      <c r="G116" s="9" t="s">
        <v>20</v>
      </c>
      <c r="H116" s="5"/>
      <c r="I116" s="6"/>
      <c r="J116" s="7"/>
      <c r="K116" s="8"/>
    </row>
    <row r="117" spans="1:13">
      <c r="A117" s="10"/>
      <c r="B117" s="10"/>
      <c r="C117" s="10"/>
      <c r="D117" s="10"/>
      <c r="E117" s="10"/>
      <c r="F117" s="10"/>
      <c r="G117" s="3" t="s">
        <v>144</v>
      </c>
      <c r="H117" s="3" t="s">
        <v>52</v>
      </c>
      <c r="I117" s="3" t="s">
        <v>26</v>
      </c>
      <c r="J117" s="11" t="s">
        <v>145</v>
      </c>
      <c r="K117" s="12" t="s">
        <v>146</v>
      </c>
      <c r="L117" s="15">
        <f t="shared" si="6"/>
        <v>1.7523148148148149E-2</v>
      </c>
      <c r="M117">
        <f t="shared" si="7"/>
        <v>10</v>
      </c>
    </row>
    <row r="118" spans="1:13">
      <c r="A118" s="10"/>
      <c r="B118" s="10"/>
      <c r="C118" s="10"/>
      <c r="D118" s="10"/>
      <c r="E118" s="10"/>
      <c r="F118" s="10"/>
      <c r="G118" s="3" t="s">
        <v>147</v>
      </c>
      <c r="H118" s="3" t="s">
        <v>52</v>
      </c>
      <c r="I118" s="3" t="s">
        <v>26</v>
      </c>
      <c r="J118" s="11" t="s">
        <v>148</v>
      </c>
      <c r="K118" s="12" t="s">
        <v>149</v>
      </c>
      <c r="L118" s="15">
        <f t="shared" si="6"/>
        <v>1.6793981481481479E-2</v>
      </c>
      <c r="M118">
        <f t="shared" si="7"/>
        <v>13</v>
      </c>
    </row>
    <row r="119" spans="1:13">
      <c r="A119" s="3" t="s">
        <v>905</v>
      </c>
      <c r="B119" s="3" t="s">
        <v>906</v>
      </c>
      <c r="C119" s="3" t="s">
        <v>913</v>
      </c>
      <c r="D119" s="3" t="s">
        <v>914</v>
      </c>
      <c r="E119" s="3" t="s">
        <v>914</v>
      </c>
      <c r="F119" s="3" t="s">
        <v>909</v>
      </c>
      <c r="G119" s="3" t="s">
        <v>915</v>
      </c>
      <c r="H119" s="3" t="s">
        <v>326</v>
      </c>
      <c r="I119" s="3" t="s">
        <v>26</v>
      </c>
      <c r="J119" s="11" t="s">
        <v>916</v>
      </c>
      <c r="K119" s="12" t="s">
        <v>917</v>
      </c>
      <c r="L119" s="15">
        <f t="shared" si="6"/>
        <v>2.3553240740740722E-2</v>
      </c>
      <c r="M119">
        <f t="shared" si="7"/>
        <v>7</v>
      </c>
    </row>
    <row r="120" spans="1:13">
      <c r="A120" s="3" t="s">
        <v>937</v>
      </c>
      <c r="B120" s="3" t="s">
        <v>938</v>
      </c>
      <c r="C120" s="9" t="s">
        <v>20</v>
      </c>
      <c r="D120" s="5"/>
      <c r="E120" s="5"/>
      <c r="F120" s="5"/>
      <c r="G120" s="5"/>
      <c r="H120" s="5"/>
      <c r="I120" s="6"/>
      <c r="J120" s="7"/>
      <c r="K120" s="8"/>
    </row>
    <row r="121" spans="1:13">
      <c r="A121" s="10"/>
      <c r="B121" s="10"/>
      <c r="C121" s="3" t="s">
        <v>949</v>
      </c>
      <c r="D121" s="3" t="s">
        <v>950</v>
      </c>
      <c r="E121" s="3" t="s">
        <v>951</v>
      </c>
      <c r="F121" s="3" t="s">
        <v>23</v>
      </c>
      <c r="G121" s="9" t="s">
        <v>20</v>
      </c>
      <c r="H121" s="5"/>
      <c r="I121" s="6"/>
      <c r="J121" s="7"/>
      <c r="K121" s="8"/>
    </row>
    <row r="122" spans="1:13">
      <c r="A122" s="10"/>
      <c r="B122" s="10"/>
      <c r="C122" s="10"/>
      <c r="D122" s="10"/>
      <c r="E122" s="10"/>
      <c r="F122" s="10"/>
      <c r="G122" s="3" t="s">
        <v>952</v>
      </c>
      <c r="H122" s="3" t="s">
        <v>326</v>
      </c>
      <c r="I122" s="3" t="s">
        <v>26</v>
      </c>
      <c r="J122" s="11" t="s">
        <v>953</v>
      </c>
      <c r="K122" s="12" t="s">
        <v>954</v>
      </c>
      <c r="L122" s="15">
        <f t="shared" si="6"/>
        <v>1.7152777777777684E-2</v>
      </c>
      <c r="M122">
        <f t="shared" si="7"/>
        <v>14</v>
      </c>
    </row>
    <row r="123" spans="1:13">
      <c r="A123" s="10"/>
      <c r="B123" s="10"/>
      <c r="C123" s="10"/>
      <c r="D123" s="10"/>
      <c r="E123" s="10"/>
      <c r="F123" s="10"/>
      <c r="G123" s="3" t="s">
        <v>955</v>
      </c>
      <c r="H123" s="3" t="s">
        <v>326</v>
      </c>
      <c r="I123" s="3" t="s">
        <v>26</v>
      </c>
      <c r="J123" s="11" t="s">
        <v>956</v>
      </c>
      <c r="K123" s="12" t="s">
        <v>957</v>
      </c>
      <c r="L123" s="15">
        <f t="shared" si="6"/>
        <v>1.6956018518518468E-2</v>
      </c>
      <c r="M123">
        <f t="shared" si="7"/>
        <v>15</v>
      </c>
    </row>
    <row r="124" spans="1:13">
      <c r="A124" s="10"/>
      <c r="B124" s="10"/>
      <c r="C124" s="3" t="s">
        <v>979</v>
      </c>
      <c r="D124" s="3" t="s">
        <v>980</v>
      </c>
      <c r="E124" s="3" t="s">
        <v>981</v>
      </c>
      <c r="F124" s="3" t="s">
        <v>23</v>
      </c>
      <c r="G124" s="3" t="s">
        <v>982</v>
      </c>
      <c r="H124" s="3" t="s">
        <v>326</v>
      </c>
      <c r="I124" s="3" t="s">
        <v>26</v>
      </c>
      <c r="J124" s="13" t="s">
        <v>983</v>
      </c>
      <c r="K124" s="14" t="s">
        <v>984</v>
      </c>
      <c r="L124" s="15">
        <f t="shared" si="6"/>
        <v>1.7592592592592604E-2</v>
      </c>
      <c r="M124">
        <f t="shared" si="7"/>
        <v>9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2"/>
  <sheetViews>
    <sheetView topLeftCell="I1" workbookViewId="0">
      <selection activeCell="P28" sqref="P28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1002</v>
      </c>
      <c r="Q1" t="s">
        <v>1003</v>
      </c>
      <c r="R1" s="20" t="s">
        <v>1004</v>
      </c>
      <c r="S1" t="s">
        <v>1005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 s="21">
        <v>0</v>
      </c>
      <c r="P2" s="21">
        <f>COUNTIF(M:M,"0")</f>
        <v>0</v>
      </c>
      <c r="Q2" s="21">
        <f>AVERAGE($P$2:$P$25)</f>
        <v>3.75</v>
      </c>
      <c r="R2" s="22">
        <v>0</v>
      </c>
      <c r="S2" s="22">
        <f>AVERAGEIF($R$2:$R$25, "&lt;&gt; 0")</f>
        <v>1.9925958076131699E-2</v>
      </c>
    </row>
    <row r="3" spans="1:19">
      <c r="A3" s="3" t="s">
        <v>185</v>
      </c>
      <c r="B3" s="3" t="s">
        <v>186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3.75</v>
      </c>
      <c r="R3" s="15">
        <f t="shared" ref="R3:R25" si="1">AVERAGEIF(M:M,O3,L:L)</f>
        <v>1.5165895061728394E-2</v>
      </c>
      <c r="S3" s="15">
        <f t="shared" ref="S3:S25" si="2">AVERAGEIF($R$2:$R$25, "&lt;&gt; 0")</f>
        <v>1.9925958076131699E-2</v>
      </c>
    </row>
    <row r="4" spans="1:19">
      <c r="A4" s="10"/>
      <c r="B4" s="10"/>
      <c r="C4" s="3" t="s">
        <v>78</v>
      </c>
      <c r="D4" s="3" t="s">
        <v>79</v>
      </c>
      <c r="E4" s="3" t="s">
        <v>79</v>
      </c>
      <c r="F4" s="3" t="s">
        <v>23</v>
      </c>
      <c r="G4" s="3" t="s">
        <v>210</v>
      </c>
      <c r="H4" s="3" t="s">
        <v>52</v>
      </c>
      <c r="I4" s="3" t="s">
        <v>31</v>
      </c>
      <c r="J4" s="11" t="s">
        <v>211</v>
      </c>
      <c r="K4" s="12" t="s">
        <v>212</v>
      </c>
      <c r="L4" s="15">
        <f t="shared" ref="L3:L66" si="3">K4-J4</f>
        <v>1.4247685185185155E-2</v>
      </c>
      <c r="M4">
        <f t="shared" ref="M3:M66" si="4">HOUR(J4)</f>
        <v>15</v>
      </c>
      <c r="O4" s="21">
        <v>2</v>
      </c>
      <c r="P4" s="21">
        <f>COUNTIF(M:M,"2")</f>
        <v>0</v>
      </c>
      <c r="Q4" s="21">
        <f t="shared" si="0"/>
        <v>3.75</v>
      </c>
      <c r="R4" s="22">
        <v>0</v>
      </c>
      <c r="S4" s="22">
        <f t="shared" si="2"/>
        <v>1.9925958076131699E-2</v>
      </c>
    </row>
    <row r="5" spans="1:19">
      <c r="A5" s="10"/>
      <c r="B5" s="10"/>
      <c r="C5" s="3" t="s">
        <v>221</v>
      </c>
      <c r="D5" s="3" t="s">
        <v>222</v>
      </c>
      <c r="E5" s="9" t="s">
        <v>20</v>
      </c>
      <c r="F5" s="5"/>
      <c r="G5" s="5"/>
      <c r="H5" s="5"/>
      <c r="I5" s="6"/>
      <c r="J5" s="7"/>
      <c r="K5" s="8"/>
      <c r="O5">
        <v>3</v>
      </c>
      <c r="P5">
        <f>COUNTIF(M:M,"3")</f>
        <v>2</v>
      </c>
      <c r="Q5">
        <f t="shared" si="0"/>
        <v>3.75</v>
      </c>
      <c r="R5" s="15">
        <f t="shared" si="1"/>
        <v>1.6099537037037009E-2</v>
      </c>
      <c r="S5" s="15">
        <f t="shared" si="2"/>
        <v>1.9925958076131699E-2</v>
      </c>
    </row>
    <row r="6" spans="1:19">
      <c r="A6" s="10"/>
      <c r="B6" s="10"/>
      <c r="C6" s="10"/>
      <c r="D6" s="10"/>
      <c r="E6" s="3" t="s">
        <v>222</v>
      </c>
      <c r="F6" s="3" t="s">
        <v>23</v>
      </c>
      <c r="G6" s="9" t="s">
        <v>20</v>
      </c>
      <c r="H6" s="5"/>
      <c r="I6" s="6"/>
      <c r="J6" s="7"/>
      <c r="K6" s="8"/>
      <c r="O6">
        <v>4</v>
      </c>
      <c r="P6">
        <f>COUNTIF(M:M,"4")</f>
        <v>12</v>
      </c>
      <c r="Q6">
        <f t="shared" si="0"/>
        <v>3.75</v>
      </c>
      <c r="R6" s="15">
        <f t="shared" si="1"/>
        <v>2.7433449074074068E-2</v>
      </c>
      <c r="S6" s="15">
        <f t="shared" si="2"/>
        <v>1.9925958076131699E-2</v>
      </c>
    </row>
    <row r="7" spans="1:19">
      <c r="A7" s="10"/>
      <c r="B7" s="10"/>
      <c r="C7" s="10"/>
      <c r="D7" s="10"/>
      <c r="E7" s="10"/>
      <c r="F7" s="10"/>
      <c r="G7" s="3" t="s">
        <v>235</v>
      </c>
      <c r="H7" s="3" t="s">
        <v>25</v>
      </c>
      <c r="I7" s="3" t="s">
        <v>31</v>
      </c>
      <c r="J7" s="11" t="s">
        <v>236</v>
      </c>
      <c r="K7" s="12" t="s">
        <v>237</v>
      </c>
      <c r="L7" s="15">
        <f t="shared" si="3"/>
        <v>1.1458333333333334E-2</v>
      </c>
      <c r="M7">
        <f t="shared" si="4"/>
        <v>1</v>
      </c>
      <c r="O7">
        <v>5</v>
      </c>
      <c r="P7">
        <f>COUNTIF(M:M,"5")</f>
        <v>5</v>
      </c>
      <c r="Q7">
        <f t="shared" si="0"/>
        <v>3.75</v>
      </c>
      <c r="R7" s="15">
        <f t="shared" si="1"/>
        <v>3.3354166666666685E-2</v>
      </c>
      <c r="S7" s="15">
        <f t="shared" si="2"/>
        <v>1.9925958076131699E-2</v>
      </c>
    </row>
    <row r="8" spans="1:19">
      <c r="A8" s="10"/>
      <c r="B8" s="10"/>
      <c r="C8" s="10"/>
      <c r="D8" s="10"/>
      <c r="E8" s="10"/>
      <c r="F8" s="10"/>
      <c r="G8" s="3" t="s">
        <v>238</v>
      </c>
      <c r="H8" s="3" t="s">
        <v>25</v>
      </c>
      <c r="I8" s="3" t="s">
        <v>31</v>
      </c>
      <c r="J8" s="11" t="s">
        <v>239</v>
      </c>
      <c r="K8" s="12" t="s">
        <v>240</v>
      </c>
      <c r="L8" s="15">
        <f t="shared" si="3"/>
        <v>1.3182870370370359E-2</v>
      </c>
      <c r="M8">
        <f t="shared" si="4"/>
        <v>3</v>
      </c>
      <c r="O8">
        <v>6</v>
      </c>
      <c r="P8">
        <f>COUNTIF(M:M,"6")</f>
        <v>5</v>
      </c>
      <c r="Q8">
        <f t="shared" si="0"/>
        <v>3.75</v>
      </c>
      <c r="R8" s="15">
        <f t="shared" si="1"/>
        <v>2.0576388888888887E-2</v>
      </c>
      <c r="S8" s="15">
        <f t="shared" si="2"/>
        <v>1.9925958076131699E-2</v>
      </c>
    </row>
    <row r="9" spans="1:19">
      <c r="A9" s="10"/>
      <c r="B9" s="10"/>
      <c r="C9" s="10"/>
      <c r="D9" s="10"/>
      <c r="E9" s="10"/>
      <c r="F9" s="10"/>
      <c r="G9" s="3" t="s">
        <v>241</v>
      </c>
      <c r="H9" s="3" t="s">
        <v>25</v>
      </c>
      <c r="I9" s="3" t="s">
        <v>31</v>
      </c>
      <c r="J9" s="11" t="s">
        <v>242</v>
      </c>
      <c r="K9" s="12" t="s">
        <v>243</v>
      </c>
      <c r="L9" s="15">
        <f t="shared" si="3"/>
        <v>1.4456018518518521E-2</v>
      </c>
      <c r="M9">
        <f t="shared" si="4"/>
        <v>7</v>
      </c>
      <c r="O9">
        <v>7</v>
      </c>
      <c r="P9">
        <f>COUNTIF(M:M,"7")</f>
        <v>7</v>
      </c>
      <c r="Q9">
        <f t="shared" si="0"/>
        <v>3.75</v>
      </c>
      <c r="R9" s="15">
        <f t="shared" si="1"/>
        <v>1.9226190476190484E-2</v>
      </c>
      <c r="S9" s="15">
        <f t="shared" si="2"/>
        <v>1.9925958076131699E-2</v>
      </c>
    </row>
    <row r="10" spans="1:19">
      <c r="A10" s="10"/>
      <c r="B10" s="10"/>
      <c r="C10" s="10"/>
      <c r="D10" s="10"/>
      <c r="E10" s="10"/>
      <c r="F10" s="10"/>
      <c r="G10" s="3" t="s">
        <v>244</v>
      </c>
      <c r="H10" s="3" t="s">
        <v>25</v>
      </c>
      <c r="I10" s="3" t="s">
        <v>31</v>
      </c>
      <c r="J10" s="11" t="s">
        <v>245</v>
      </c>
      <c r="K10" s="12" t="s">
        <v>246</v>
      </c>
      <c r="L10" s="15">
        <f t="shared" si="3"/>
        <v>1.8981481481481433E-2</v>
      </c>
      <c r="M10">
        <f t="shared" si="4"/>
        <v>7</v>
      </c>
      <c r="O10">
        <v>8</v>
      </c>
      <c r="P10">
        <f>COUNTIF(M:M,"8")</f>
        <v>7</v>
      </c>
      <c r="Q10">
        <f t="shared" si="0"/>
        <v>3.75</v>
      </c>
      <c r="R10" s="15">
        <f t="shared" si="1"/>
        <v>2.006448412698417E-2</v>
      </c>
      <c r="S10" s="15">
        <f t="shared" si="2"/>
        <v>1.9925958076131699E-2</v>
      </c>
    </row>
    <row r="11" spans="1:19">
      <c r="A11" s="10"/>
      <c r="B11" s="10"/>
      <c r="C11" s="10"/>
      <c r="D11" s="10"/>
      <c r="E11" s="10"/>
      <c r="F11" s="10"/>
      <c r="G11" s="3" t="s">
        <v>247</v>
      </c>
      <c r="H11" s="3" t="s">
        <v>25</v>
      </c>
      <c r="I11" s="3" t="s">
        <v>31</v>
      </c>
      <c r="J11" s="11" t="s">
        <v>248</v>
      </c>
      <c r="K11" s="12" t="s">
        <v>249</v>
      </c>
      <c r="L11" s="15">
        <f t="shared" si="3"/>
        <v>1.5138888888888868E-2</v>
      </c>
      <c r="M11">
        <f t="shared" si="4"/>
        <v>10</v>
      </c>
      <c r="O11">
        <v>9</v>
      </c>
      <c r="P11">
        <f>COUNTIF(M:M,"9")</f>
        <v>6</v>
      </c>
      <c r="Q11">
        <f t="shared" si="0"/>
        <v>3.75</v>
      </c>
      <c r="R11" s="15">
        <f t="shared" si="1"/>
        <v>1.7731481481481477E-2</v>
      </c>
      <c r="S11" s="15">
        <f t="shared" si="2"/>
        <v>1.9925958076131699E-2</v>
      </c>
    </row>
    <row r="12" spans="1:19">
      <c r="A12" s="10"/>
      <c r="B12" s="10"/>
      <c r="C12" s="10"/>
      <c r="D12" s="10"/>
      <c r="E12" s="10"/>
      <c r="F12" s="10"/>
      <c r="G12" s="3" t="s">
        <v>250</v>
      </c>
      <c r="H12" s="3" t="s">
        <v>25</v>
      </c>
      <c r="I12" s="3" t="s">
        <v>31</v>
      </c>
      <c r="J12" s="11" t="s">
        <v>251</v>
      </c>
      <c r="K12" s="12" t="s">
        <v>252</v>
      </c>
      <c r="L12" s="15">
        <f t="shared" si="3"/>
        <v>2.1747685185185106E-2</v>
      </c>
      <c r="M12">
        <f t="shared" si="4"/>
        <v>12</v>
      </c>
      <c r="O12">
        <v>10</v>
      </c>
      <c r="P12">
        <f>COUNTIF(M:M,"10")</f>
        <v>7</v>
      </c>
      <c r="Q12">
        <f t="shared" si="0"/>
        <v>3.75</v>
      </c>
      <c r="R12" s="15">
        <f t="shared" si="1"/>
        <v>2.1322751322751299E-2</v>
      </c>
      <c r="S12" s="15">
        <f t="shared" si="2"/>
        <v>1.9925958076131699E-2</v>
      </c>
    </row>
    <row r="13" spans="1:19">
      <c r="A13" s="10"/>
      <c r="B13" s="10"/>
      <c r="C13" s="10"/>
      <c r="D13" s="10"/>
      <c r="E13" s="3" t="s">
        <v>266</v>
      </c>
      <c r="F13" s="3" t="s">
        <v>23</v>
      </c>
      <c r="G13" s="3" t="s">
        <v>267</v>
      </c>
      <c r="H13" s="3" t="s">
        <v>52</v>
      </c>
      <c r="I13" s="3" t="s">
        <v>31</v>
      </c>
      <c r="J13" s="11" t="s">
        <v>268</v>
      </c>
      <c r="K13" s="12" t="s">
        <v>269</v>
      </c>
      <c r="L13" s="15">
        <f t="shared" si="3"/>
        <v>2.5196759259259294E-2</v>
      </c>
      <c r="M13">
        <f t="shared" si="4"/>
        <v>7</v>
      </c>
      <c r="O13">
        <v>11</v>
      </c>
      <c r="P13">
        <f>COUNTIF(M:M,"11")</f>
        <v>6</v>
      </c>
      <c r="Q13">
        <f t="shared" si="0"/>
        <v>3.75</v>
      </c>
      <c r="R13" s="15">
        <f t="shared" si="1"/>
        <v>1.5470679012345676E-2</v>
      </c>
      <c r="S13" s="15">
        <f t="shared" si="2"/>
        <v>1.9925958076131699E-2</v>
      </c>
    </row>
    <row r="14" spans="1:19">
      <c r="A14" s="10"/>
      <c r="B14" s="10"/>
      <c r="C14" s="3" t="s">
        <v>270</v>
      </c>
      <c r="D14" s="3" t="s">
        <v>271</v>
      </c>
      <c r="E14" s="3" t="s">
        <v>271</v>
      </c>
      <c r="F14" s="3" t="s">
        <v>23</v>
      </c>
      <c r="G14" s="3" t="s">
        <v>272</v>
      </c>
      <c r="H14" s="3" t="s">
        <v>52</v>
      </c>
      <c r="I14" s="3" t="s">
        <v>31</v>
      </c>
      <c r="J14" s="11" t="s">
        <v>273</v>
      </c>
      <c r="K14" s="12" t="s">
        <v>274</v>
      </c>
      <c r="L14" s="15">
        <f t="shared" si="3"/>
        <v>2.6874999999999982E-2</v>
      </c>
      <c r="M14">
        <f t="shared" si="4"/>
        <v>6</v>
      </c>
      <c r="O14">
        <v>12</v>
      </c>
      <c r="P14">
        <f>COUNTIF(M:M,"12")</f>
        <v>5</v>
      </c>
      <c r="Q14">
        <f t="shared" si="0"/>
        <v>3.75</v>
      </c>
      <c r="R14" s="15">
        <f t="shared" si="1"/>
        <v>1.8106481481481439E-2</v>
      </c>
      <c r="S14" s="15">
        <f t="shared" si="2"/>
        <v>1.9925958076131699E-2</v>
      </c>
    </row>
    <row r="15" spans="1:19">
      <c r="A15" s="10"/>
      <c r="B15" s="10"/>
      <c r="C15" s="3" t="s">
        <v>275</v>
      </c>
      <c r="D15" s="3" t="s">
        <v>276</v>
      </c>
      <c r="E15" s="3" t="s">
        <v>276</v>
      </c>
      <c r="F15" s="3" t="s">
        <v>23</v>
      </c>
      <c r="G15" s="3" t="s">
        <v>277</v>
      </c>
      <c r="H15" s="3" t="s">
        <v>25</v>
      </c>
      <c r="I15" s="3" t="s">
        <v>31</v>
      </c>
      <c r="J15" s="11" t="s">
        <v>278</v>
      </c>
      <c r="K15" s="12" t="s">
        <v>279</v>
      </c>
      <c r="L15" s="15">
        <f t="shared" si="3"/>
        <v>2.5625000000000037E-2</v>
      </c>
      <c r="M15">
        <f t="shared" si="4"/>
        <v>5</v>
      </c>
      <c r="O15">
        <v>13</v>
      </c>
      <c r="P15">
        <f>COUNTIF(M:M,"13")</f>
        <v>4</v>
      </c>
      <c r="Q15">
        <f t="shared" si="0"/>
        <v>3.75</v>
      </c>
      <c r="R15" s="15">
        <f t="shared" si="1"/>
        <v>1.7624421296296322E-2</v>
      </c>
      <c r="S15" s="15">
        <f t="shared" si="2"/>
        <v>1.9925958076131699E-2</v>
      </c>
    </row>
    <row r="16" spans="1:19">
      <c r="A16" s="10"/>
      <c r="B16" s="10"/>
      <c r="C16" s="3" t="s">
        <v>300</v>
      </c>
      <c r="D16" s="3" t="s">
        <v>301</v>
      </c>
      <c r="E16" s="3" t="s">
        <v>301</v>
      </c>
      <c r="F16" s="3" t="s">
        <v>23</v>
      </c>
      <c r="G16" s="9" t="s">
        <v>20</v>
      </c>
      <c r="H16" s="5"/>
      <c r="I16" s="6"/>
      <c r="J16" s="7"/>
      <c r="K16" s="8"/>
      <c r="O16">
        <v>14</v>
      </c>
      <c r="P16">
        <f>COUNTIF(M:M,"14")</f>
        <v>9</v>
      </c>
      <c r="Q16">
        <f t="shared" si="0"/>
        <v>3.75</v>
      </c>
      <c r="R16" s="15">
        <f t="shared" si="1"/>
        <v>2.0268775720164611E-2</v>
      </c>
      <c r="S16" s="15">
        <f t="shared" si="2"/>
        <v>1.9925958076131699E-2</v>
      </c>
    </row>
    <row r="17" spans="1:19">
      <c r="A17" s="10"/>
      <c r="B17" s="10"/>
      <c r="C17" s="10"/>
      <c r="D17" s="10"/>
      <c r="E17" s="10"/>
      <c r="F17" s="10"/>
      <c r="G17" s="3" t="s">
        <v>302</v>
      </c>
      <c r="H17" s="3" t="s">
        <v>25</v>
      </c>
      <c r="I17" s="3" t="s">
        <v>31</v>
      </c>
      <c r="J17" s="11" t="s">
        <v>303</v>
      </c>
      <c r="K17" s="12" t="s">
        <v>304</v>
      </c>
      <c r="L17" s="15">
        <f t="shared" si="3"/>
        <v>2.0428240740740788E-2</v>
      </c>
      <c r="M17">
        <f t="shared" si="4"/>
        <v>13</v>
      </c>
      <c r="O17">
        <v>15</v>
      </c>
      <c r="P17">
        <f>COUNTIF(M:M,"15")</f>
        <v>3</v>
      </c>
      <c r="Q17">
        <f t="shared" si="0"/>
        <v>3.75</v>
      </c>
      <c r="R17" s="15">
        <f t="shared" si="1"/>
        <v>2.3267746913580245E-2</v>
      </c>
      <c r="S17" s="15">
        <f t="shared" si="2"/>
        <v>1.9925958076131699E-2</v>
      </c>
    </row>
    <row r="18" spans="1:19">
      <c r="A18" s="10"/>
      <c r="B18" s="10"/>
      <c r="C18" s="10"/>
      <c r="D18" s="10"/>
      <c r="E18" s="10"/>
      <c r="F18" s="10"/>
      <c r="G18" s="3" t="s">
        <v>305</v>
      </c>
      <c r="H18" s="3" t="s">
        <v>25</v>
      </c>
      <c r="I18" s="3" t="s">
        <v>31</v>
      </c>
      <c r="J18" s="11" t="s">
        <v>306</v>
      </c>
      <c r="K18" s="12" t="s">
        <v>307</v>
      </c>
      <c r="L18" s="15">
        <f t="shared" si="3"/>
        <v>1.5810185185185288E-2</v>
      </c>
      <c r="M18">
        <f t="shared" si="4"/>
        <v>14</v>
      </c>
      <c r="O18">
        <v>16</v>
      </c>
      <c r="P18">
        <f>COUNTIF(M:M,"16")</f>
        <v>1</v>
      </c>
      <c r="Q18">
        <f t="shared" si="0"/>
        <v>3.75</v>
      </c>
      <c r="R18" s="15">
        <f t="shared" si="1"/>
        <v>1.3402777777777763E-2</v>
      </c>
      <c r="S18" s="15">
        <f t="shared" si="2"/>
        <v>1.9925958076131699E-2</v>
      </c>
    </row>
    <row r="19" spans="1:19">
      <c r="A19" s="3" t="s">
        <v>314</v>
      </c>
      <c r="B19" s="3" t="s">
        <v>315</v>
      </c>
      <c r="C19" s="9" t="s">
        <v>20</v>
      </c>
      <c r="D19" s="5"/>
      <c r="E19" s="5"/>
      <c r="F19" s="5"/>
      <c r="G19" s="5"/>
      <c r="H19" s="5"/>
      <c r="I19" s="6"/>
      <c r="J19" s="7"/>
      <c r="K19" s="8"/>
      <c r="O19">
        <v>17</v>
      </c>
      <c r="P19">
        <f>COUNTIF(M:M,"17")</f>
        <v>1</v>
      </c>
      <c r="Q19">
        <f t="shared" si="0"/>
        <v>3.75</v>
      </c>
      <c r="R19" s="15">
        <f t="shared" si="1"/>
        <v>1.4814814814814947E-2</v>
      </c>
      <c r="S19" s="15">
        <f t="shared" si="2"/>
        <v>1.9925958076131699E-2</v>
      </c>
    </row>
    <row r="20" spans="1:19">
      <c r="A20" s="10"/>
      <c r="B20" s="10"/>
      <c r="C20" s="3" t="s">
        <v>323</v>
      </c>
      <c r="D20" s="3" t="s">
        <v>324</v>
      </c>
      <c r="E20" s="3" t="s">
        <v>324</v>
      </c>
      <c r="F20" s="3" t="s">
        <v>23</v>
      </c>
      <c r="G20" s="9" t="s">
        <v>20</v>
      </c>
      <c r="H20" s="5"/>
      <c r="I20" s="6"/>
      <c r="J20" s="7"/>
      <c r="K20" s="8"/>
      <c r="O20">
        <v>18</v>
      </c>
      <c r="P20">
        <f>COUNTIF(M:M,"18")</f>
        <v>1</v>
      </c>
      <c r="Q20">
        <f t="shared" si="0"/>
        <v>3.75</v>
      </c>
      <c r="R20" s="15">
        <f t="shared" si="1"/>
        <v>1.7557870370370376E-2</v>
      </c>
      <c r="S20" s="15">
        <f t="shared" si="2"/>
        <v>1.9925958076131699E-2</v>
      </c>
    </row>
    <row r="21" spans="1:19">
      <c r="A21" s="10"/>
      <c r="B21" s="10"/>
      <c r="C21" s="10"/>
      <c r="D21" s="10"/>
      <c r="E21" s="10"/>
      <c r="F21" s="10"/>
      <c r="G21" s="3" t="s">
        <v>344</v>
      </c>
      <c r="H21" s="3" t="s">
        <v>326</v>
      </c>
      <c r="I21" s="3" t="s">
        <v>31</v>
      </c>
      <c r="J21" s="11" t="s">
        <v>345</v>
      </c>
      <c r="K21" s="12" t="s">
        <v>346</v>
      </c>
      <c r="L21" s="15">
        <f t="shared" si="3"/>
        <v>2.6053240740740752E-2</v>
      </c>
      <c r="M21">
        <f t="shared" si="4"/>
        <v>4</v>
      </c>
      <c r="O21">
        <v>19</v>
      </c>
      <c r="P21">
        <f>COUNTIF(M:M,"19")</f>
        <v>1</v>
      </c>
      <c r="Q21">
        <f t="shared" si="0"/>
        <v>3.75</v>
      </c>
      <c r="R21" s="15">
        <f t="shared" si="1"/>
        <v>3.28356481481481E-2</v>
      </c>
      <c r="S21" s="15">
        <f t="shared" si="2"/>
        <v>1.9925958076131699E-2</v>
      </c>
    </row>
    <row r="22" spans="1:19">
      <c r="A22" s="10"/>
      <c r="B22" s="10"/>
      <c r="C22" s="10"/>
      <c r="D22" s="10"/>
      <c r="E22" s="10"/>
      <c r="F22" s="10"/>
      <c r="G22" s="3" t="s">
        <v>347</v>
      </c>
      <c r="H22" s="3" t="s">
        <v>326</v>
      </c>
      <c r="I22" s="3" t="s">
        <v>31</v>
      </c>
      <c r="J22" s="11" t="s">
        <v>348</v>
      </c>
      <c r="K22" s="12" t="s">
        <v>349</v>
      </c>
      <c r="L22" s="15">
        <f t="shared" si="3"/>
        <v>1.5231481481481512E-2</v>
      </c>
      <c r="M22">
        <f t="shared" si="4"/>
        <v>7</v>
      </c>
      <c r="O22">
        <v>20</v>
      </c>
      <c r="P22">
        <f>COUNTIF(M:M,"20")</f>
        <v>4</v>
      </c>
      <c r="Q22">
        <f t="shared" si="0"/>
        <v>3.75</v>
      </c>
      <c r="R22" s="15">
        <f t="shared" si="1"/>
        <v>2.2042824074074152E-2</v>
      </c>
      <c r="S22" s="15">
        <f t="shared" si="2"/>
        <v>1.9925958076131699E-2</v>
      </c>
    </row>
    <row r="23" spans="1:19">
      <c r="A23" s="10"/>
      <c r="B23" s="10"/>
      <c r="C23" s="10"/>
      <c r="D23" s="10"/>
      <c r="E23" s="10"/>
      <c r="F23" s="10"/>
      <c r="G23" s="3" t="s">
        <v>350</v>
      </c>
      <c r="H23" s="3" t="s">
        <v>326</v>
      </c>
      <c r="I23" s="3" t="s">
        <v>31</v>
      </c>
      <c r="J23" s="11" t="s">
        <v>351</v>
      </c>
      <c r="K23" s="12" t="s">
        <v>352</v>
      </c>
      <c r="L23" s="15">
        <f t="shared" si="3"/>
        <v>2.9270833333333302E-2</v>
      </c>
      <c r="M23">
        <f t="shared" si="4"/>
        <v>7</v>
      </c>
      <c r="O23" s="21">
        <v>21</v>
      </c>
      <c r="P23" s="21">
        <f>COUNTIF(M:M,"21")</f>
        <v>0</v>
      </c>
      <c r="Q23" s="21">
        <f t="shared" si="0"/>
        <v>3.75</v>
      </c>
      <c r="R23" s="22">
        <v>0</v>
      </c>
      <c r="S23" s="22">
        <f t="shared" si="2"/>
        <v>1.9925958076131699E-2</v>
      </c>
    </row>
    <row r="24" spans="1:19">
      <c r="A24" s="10"/>
      <c r="B24" s="10"/>
      <c r="C24" s="10"/>
      <c r="D24" s="10"/>
      <c r="E24" s="10"/>
      <c r="F24" s="10"/>
      <c r="G24" s="3" t="s">
        <v>353</v>
      </c>
      <c r="H24" s="3" t="s">
        <v>326</v>
      </c>
      <c r="I24" s="3" t="s">
        <v>31</v>
      </c>
      <c r="J24" s="11" t="s">
        <v>354</v>
      </c>
      <c r="K24" s="12" t="s">
        <v>355</v>
      </c>
      <c r="L24" s="15">
        <f t="shared" si="3"/>
        <v>1.5613425925925961E-2</v>
      </c>
      <c r="M24">
        <f t="shared" si="4"/>
        <v>10</v>
      </c>
      <c r="O24" s="21">
        <v>22</v>
      </c>
      <c r="P24" s="21">
        <f>COUNTIF(M:M,"22")</f>
        <v>0</v>
      </c>
      <c r="Q24" s="21">
        <f t="shared" si="0"/>
        <v>3.75</v>
      </c>
      <c r="R24" s="22">
        <v>0</v>
      </c>
      <c r="S24" s="22">
        <f t="shared" si="2"/>
        <v>1.9925958076131699E-2</v>
      </c>
    </row>
    <row r="25" spans="1:19">
      <c r="A25" s="10"/>
      <c r="B25" s="10"/>
      <c r="C25" s="3" t="s">
        <v>378</v>
      </c>
      <c r="D25" s="3" t="s">
        <v>379</v>
      </c>
      <c r="E25" s="3" t="s">
        <v>379</v>
      </c>
      <c r="F25" s="3" t="s">
        <v>23</v>
      </c>
      <c r="G25" s="9" t="s">
        <v>20</v>
      </c>
      <c r="H25" s="5"/>
      <c r="I25" s="6"/>
      <c r="J25" s="7"/>
      <c r="K25" s="8"/>
      <c r="O25">
        <v>23</v>
      </c>
      <c r="P25">
        <f>COUNTIF(M:M,"23")</f>
        <v>1</v>
      </c>
      <c r="Q25">
        <f t="shared" si="0"/>
        <v>3.75</v>
      </c>
      <c r="R25" s="15">
        <f t="shared" si="1"/>
        <v>1.2152777777777901E-2</v>
      </c>
      <c r="S25" s="15">
        <f t="shared" si="2"/>
        <v>1.9925958076131699E-2</v>
      </c>
    </row>
    <row r="26" spans="1:19">
      <c r="A26" s="10"/>
      <c r="B26" s="10"/>
      <c r="C26" s="10"/>
      <c r="D26" s="10"/>
      <c r="E26" s="10"/>
      <c r="F26" s="10"/>
      <c r="G26" s="3" t="s">
        <v>392</v>
      </c>
      <c r="H26" s="3" t="s">
        <v>326</v>
      </c>
      <c r="I26" s="3" t="s">
        <v>31</v>
      </c>
      <c r="J26" s="11" t="s">
        <v>393</v>
      </c>
      <c r="K26" s="12" t="s">
        <v>394</v>
      </c>
      <c r="L26" s="15">
        <f t="shared" si="3"/>
        <v>1.4502314814814815E-2</v>
      </c>
      <c r="M26">
        <f t="shared" si="4"/>
        <v>4</v>
      </c>
    </row>
    <row r="27" spans="1:19">
      <c r="A27" s="10"/>
      <c r="B27" s="10"/>
      <c r="C27" s="10"/>
      <c r="D27" s="10"/>
      <c r="E27" s="10"/>
      <c r="F27" s="10"/>
      <c r="G27" s="3" t="s">
        <v>395</v>
      </c>
      <c r="H27" s="3" t="s">
        <v>326</v>
      </c>
      <c r="I27" s="3" t="s">
        <v>31</v>
      </c>
      <c r="J27" s="11" t="s">
        <v>396</v>
      </c>
      <c r="K27" s="12" t="s">
        <v>397</v>
      </c>
      <c r="L27" s="15">
        <f t="shared" si="3"/>
        <v>1.8599537037037095E-2</v>
      </c>
      <c r="M27">
        <f t="shared" si="4"/>
        <v>9</v>
      </c>
    </row>
    <row r="28" spans="1:19">
      <c r="A28" s="10"/>
      <c r="B28" s="10"/>
      <c r="C28" s="10"/>
      <c r="D28" s="10"/>
      <c r="E28" s="10"/>
      <c r="F28" s="10"/>
      <c r="G28" s="3" t="s">
        <v>398</v>
      </c>
      <c r="H28" s="3" t="s">
        <v>326</v>
      </c>
      <c r="I28" s="3" t="s">
        <v>31</v>
      </c>
      <c r="J28" s="11" t="s">
        <v>399</v>
      </c>
      <c r="K28" s="12" t="s">
        <v>400</v>
      </c>
      <c r="L28" s="15">
        <f t="shared" si="3"/>
        <v>1.8194444444444402E-2</v>
      </c>
      <c r="M28">
        <f t="shared" si="4"/>
        <v>11</v>
      </c>
      <c r="O28">
        <v>68</v>
      </c>
      <c r="P28" s="11" t="s">
        <v>107</v>
      </c>
      <c r="Q28" s="23" t="s">
        <v>108</v>
      </c>
      <c r="R28" s="15">
        <f t="shared" ref="R28" si="5">Q28-P28</f>
        <v>1.2152777777777901E-2</v>
      </c>
      <c r="S28">
        <f t="shared" ref="S28" si="6">HOUR(P28)</f>
        <v>23</v>
      </c>
    </row>
    <row r="29" spans="1:19">
      <c r="A29" s="10"/>
      <c r="B29" s="10"/>
      <c r="C29" s="10"/>
      <c r="D29" s="10"/>
      <c r="E29" s="10"/>
      <c r="F29" s="10"/>
      <c r="G29" s="3" t="s">
        <v>401</v>
      </c>
      <c r="H29" s="3" t="s">
        <v>326</v>
      </c>
      <c r="I29" s="3" t="s">
        <v>31</v>
      </c>
      <c r="J29" s="11" t="s">
        <v>402</v>
      </c>
      <c r="K29" s="12" t="s">
        <v>403</v>
      </c>
      <c r="L29" s="15">
        <f t="shared" si="3"/>
        <v>1.5972222222222165E-2</v>
      </c>
      <c r="M29">
        <f t="shared" si="4"/>
        <v>14</v>
      </c>
    </row>
    <row r="30" spans="1:19">
      <c r="A30" s="10"/>
      <c r="B30" s="10"/>
      <c r="C30" s="3" t="s">
        <v>78</v>
      </c>
      <c r="D30" s="3" t="s">
        <v>79</v>
      </c>
      <c r="E30" s="3" t="s">
        <v>79</v>
      </c>
      <c r="F30" s="3" t="s">
        <v>23</v>
      </c>
      <c r="G30" s="3" t="s">
        <v>424</v>
      </c>
      <c r="H30" s="3" t="s">
        <v>326</v>
      </c>
      <c r="I30" s="3" t="s">
        <v>31</v>
      </c>
      <c r="J30" s="11" t="s">
        <v>425</v>
      </c>
      <c r="K30" s="12" t="s">
        <v>426</v>
      </c>
      <c r="L30" s="15">
        <f t="shared" si="3"/>
        <v>2.314814814814814E-2</v>
      </c>
      <c r="M30">
        <f t="shared" si="4"/>
        <v>8</v>
      </c>
    </row>
    <row r="31" spans="1:19">
      <c r="A31" s="10"/>
      <c r="B31" s="10"/>
      <c r="C31" s="3" t="s">
        <v>427</v>
      </c>
      <c r="D31" s="3" t="s">
        <v>428</v>
      </c>
      <c r="E31" s="3" t="s">
        <v>428</v>
      </c>
      <c r="F31" s="3" t="s">
        <v>23</v>
      </c>
      <c r="G31" s="3" t="s">
        <v>429</v>
      </c>
      <c r="H31" s="3" t="s">
        <v>320</v>
      </c>
      <c r="I31" s="3" t="s">
        <v>31</v>
      </c>
      <c r="J31" s="11" t="s">
        <v>430</v>
      </c>
      <c r="K31" s="12" t="s">
        <v>431</v>
      </c>
      <c r="L31" s="15">
        <f t="shared" si="3"/>
        <v>2.3171296296296329E-2</v>
      </c>
      <c r="M31">
        <f t="shared" si="4"/>
        <v>8</v>
      </c>
    </row>
    <row r="32" spans="1:19">
      <c r="A32" s="10"/>
      <c r="B32" s="10"/>
      <c r="C32" s="3" t="s">
        <v>221</v>
      </c>
      <c r="D32" s="3" t="s">
        <v>222</v>
      </c>
      <c r="E32" s="9" t="s">
        <v>20</v>
      </c>
      <c r="F32" s="5"/>
      <c r="G32" s="5"/>
      <c r="H32" s="5"/>
      <c r="I32" s="6"/>
      <c r="J32" s="7"/>
      <c r="K32" s="8"/>
    </row>
    <row r="33" spans="1:13">
      <c r="A33" s="10"/>
      <c r="B33" s="10"/>
      <c r="C33" s="10"/>
      <c r="D33" s="10"/>
      <c r="E33" s="3" t="s">
        <v>222</v>
      </c>
      <c r="F33" s="3" t="s">
        <v>23</v>
      </c>
      <c r="G33" s="3" t="s">
        <v>444</v>
      </c>
      <c r="H33" s="3" t="s">
        <v>326</v>
      </c>
      <c r="I33" s="3" t="s">
        <v>31</v>
      </c>
      <c r="J33" s="11" t="s">
        <v>445</v>
      </c>
      <c r="K33" s="12" t="s">
        <v>446</v>
      </c>
      <c r="L33" s="15">
        <f t="shared" si="3"/>
        <v>1.901620370370366E-2</v>
      </c>
      <c r="M33">
        <f t="shared" si="4"/>
        <v>3</v>
      </c>
    </row>
    <row r="34" spans="1:13">
      <c r="A34" s="10"/>
      <c r="B34" s="10"/>
      <c r="C34" s="10"/>
      <c r="D34" s="10"/>
      <c r="E34" s="3" t="s">
        <v>266</v>
      </c>
      <c r="F34" s="3" t="s">
        <v>23</v>
      </c>
      <c r="G34" s="9" t="s">
        <v>20</v>
      </c>
      <c r="H34" s="5"/>
      <c r="I34" s="6"/>
      <c r="J34" s="7"/>
      <c r="K34" s="8"/>
    </row>
    <row r="35" spans="1:13">
      <c r="A35" s="10"/>
      <c r="B35" s="10"/>
      <c r="C35" s="10"/>
      <c r="D35" s="10"/>
      <c r="E35" s="10"/>
      <c r="F35" s="10"/>
      <c r="G35" s="3" t="s">
        <v>459</v>
      </c>
      <c r="H35" s="3" t="s">
        <v>326</v>
      </c>
      <c r="I35" s="3" t="s">
        <v>31</v>
      </c>
      <c r="J35" s="11" t="s">
        <v>460</v>
      </c>
      <c r="K35" s="12" t="s">
        <v>461</v>
      </c>
      <c r="L35" s="15">
        <f t="shared" si="3"/>
        <v>1.6226851851851853E-2</v>
      </c>
      <c r="M35">
        <f t="shared" si="4"/>
        <v>6</v>
      </c>
    </row>
    <row r="36" spans="1:13">
      <c r="A36" s="10"/>
      <c r="B36" s="10"/>
      <c r="C36" s="10"/>
      <c r="D36" s="10"/>
      <c r="E36" s="10"/>
      <c r="F36" s="10"/>
      <c r="G36" s="3" t="s">
        <v>462</v>
      </c>
      <c r="H36" s="3" t="s">
        <v>326</v>
      </c>
      <c r="I36" s="3" t="s">
        <v>31</v>
      </c>
      <c r="J36" s="11" t="s">
        <v>463</v>
      </c>
      <c r="K36" s="12" t="s">
        <v>464</v>
      </c>
      <c r="L36" s="15">
        <f t="shared" si="3"/>
        <v>1.2719907407407471E-2</v>
      </c>
      <c r="M36">
        <f t="shared" si="4"/>
        <v>11</v>
      </c>
    </row>
    <row r="37" spans="1:13">
      <c r="A37" s="10"/>
      <c r="B37" s="10"/>
      <c r="C37" s="10"/>
      <c r="D37" s="10"/>
      <c r="E37" s="10"/>
      <c r="F37" s="10"/>
      <c r="G37" s="3" t="s">
        <v>465</v>
      </c>
      <c r="H37" s="3" t="s">
        <v>326</v>
      </c>
      <c r="I37" s="3" t="s">
        <v>31</v>
      </c>
      <c r="J37" s="11" t="s">
        <v>466</v>
      </c>
      <c r="K37" s="12" t="s">
        <v>467</v>
      </c>
      <c r="L37" s="15">
        <f t="shared" si="3"/>
        <v>1.6597222222222208E-2</v>
      </c>
      <c r="M37">
        <f t="shared" si="4"/>
        <v>11</v>
      </c>
    </row>
    <row r="38" spans="1:13">
      <c r="A38" s="10"/>
      <c r="B38" s="10"/>
      <c r="C38" s="10"/>
      <c r="D38" s="10"/>
      <c r="E38" s="10"/>
      <c r="F38" s="10"/>
      <c r="G38" s="3" t="s">
        <v>468</v>
      </c>
      <c r="H38" s="3" t="s">
        <v>326</v>
      </c>
      <c r="I38" s="3" t="s">
        <v>31</v>
      </c>
      <c r="J38" s="11" t="s">
        <v>469</v>
      </c>
      <c r="K38" s="12" t="s">
        <v>470</v>
      </c>
      <c r="L38" s="15">
        <f t="shared" si="3"/>
        <v>1.4814814814814947E-2</v>
      </c>
      <c r="M38">
        <f t="shared" si="4"/>
        <v>17</v>
      </c>
    </row>
    <row r="39" spans="1:13">
      <c r="A39" s="10"/>
      <c r="B39" s="10"/>
      <c r="C39" s="3" t="s">
        <v>270</v>
      </c>
      <c r="D39" s="3" t="s">
        <v>271</v>
      </c>
      <c r="E39" s="3" t="s">
        <v>271</v>
      </c>
      <c r="F39" s="3" t="s">
        <v>23</v>
      </c>
      <c r="G39" s="3" t="s">
        <v>489</v>
      </c>
      <c r="H39" s="3" t="s">
        <v>326</v>
      </c>
      <c r="I39" s="3" t="s">
        <v>31</v>
      </c>
      <c r="J39" s="11" t="s">
        <v>490</v>
      </c>
      <c r="K39" s="12" t="s">
        <v>491</v>
      </c>
      <c r="L39" s="15">
        <f t="shared" si="3"/>
        <v>2.6134259259259274E-2</v>
      </c>
      <c r="M39">
        <f t="shared" si="4"/>
        <v>9</v>
      </c>
    </row>
    <row r="40" spans="1:13">
      <c r="A40" s="10"/>
      <c r="B40" s="10"/>
      <c r="C40" s="3" t="s">
        <v>492</v>
      </c>
      <c r="D40" s="3" t="s">
        <v>493</v>
      </c>
      <c r="E40" s="3" t="s">
        <v>493</v>
      </c>
      <c r="F40" s="3" t="s">
        <v>23</v>
      </c>
      <c r="G40" s="3" t="s">
        <v>497</v>
      </c>
      <c r="H40" s="3" t="s">
        <v>326</v>
      </c>
      <c r="I40" s="3" t="s">
        <v>31</v>
      </c>
      <c r="J40" s="11" t="s">
        <v>498</v>
      </c>
      <c r="K40" s="12" t="s">
        <v>499</v>
      </c>
      <c r="L40" s="15">
        <f t="shared" si="3"/>
        <v>1.5995370370370354E-2</v>
      </c>
      <c r="M40">
        <f t="shared" si="4"/>
        <v>14</v>
      </c>
    </row>
    <row r="41" spans="1:13">
      <c r="A41" s="10"/>
      <c r="B41" s="10"/>
      <c r="C41" s="3" t="s">
        <v>515</v>
      </c>
      <c r="D41" s="3" t="s">
        <v>516</v>
      </c>
      <c r="E41" s="3" t="s">
        <v>516</v>
      </c>
      <c r="F41" s="3" t="s">
        <v>23</v>
      </c>
      <c r="G41" s="3" t="s">
        <v>517</v>
      </c>
      <c r="H41" s="3" t="s">
        <v>326</v>
      </c>
      <c r="I41" s="3" t="s">
        <v>31</v>
      </c>
      <c r="J41" s="11" t="s">
        <v>518</v>
      </c>
      <c r="K41" s="12" t="s">
        <v>519</v>
      </c>
      <c r="L41" s="15">
        <f t="shared" si="3"/>
        <v>1.8483796296296318E-2</v>
      </c>
      <c r="M41">
        <f t="shared" si="4"/>
        <v>5</v>
      </c>
    </row>
    <row r="42" spans="1:13">
      <c r="A42" s="3" t="s">
        <v>546</v>
      </c>
      <c r="B42" s="3" t="s">
        <v>547</v>
      </c>
      <c r="C42" s="9" t="s">
        <v>20</v>
      </c>
      <c r="D42" s="5"/>
      <c r="E42" s="5"/>
      <c r="F42" s="5"/>
      <c r="G42" s="5"/>
      <c r="H42" s="5"/>
      <c r="I42" s="6"/>
      <c r="J42" s="7"/>
      <c r="K42" s="8"/>
    </row>
    <row r="43" spans="1:13">
      <c r="A43" s="10"/>
      <c r="B43" s="10"/>
      <c r="C43" s="3" t="s">
        <v>316</v>
      </c>
      <c r="D43" s="3" t="s">
        <v>317</v>
      </c>
      <c r="E43" s="3" t="s">
        <v>317</v>
      </c>
      <c r="F43" s="3" t="s">
        <v>23</v>
      </c>
      <c r="G43" s="9" t="s">
        <v>20</v>
      </c>
      <c r="H43" s="5"/>
      <c r="I43" s="6"/>
      <c r="J43" s="7"/>
      <c r="K43" s="8"/>
    </row>
    <row r="44" spans="1:13">
      <c r="A44" s="10"/>
      <c r="B44" s="10"/>
      <c r="C44" s="10"/>
      <c r="D44" s="10"/>
      <c r="E44" s="10"/>
      <c r="F44" s="10"/>
      <c r="G44" s="3" t="s">
        <v>572</v>
      </c>
      <c r="H44" s="3" t="s">
        <v>326</v>
      </c>
      <c r="I44" s="3" t="s">
        <v>31</v>
      </c>
      <c r="J44" s="11" t="s">
        <v>573</v>
      </c>
      <c r="K44" s="12" t="s">
        <v>574</v>
      </c>
      <c r="L44" s="15">
        <f t="shared" si="3"/>
        <v>2.4143518518518509E-2</v>
      </c>
      <c r="M44">
        <f t="shared" si="4"/>
        <v>4</v>
      </c>
    </row>
    <row r="45" spans="1:13">
      <c r="A45" s="10"/>
      <c r="B45" s="10"/>
      <c r="C45" s="10"/>
      <c r="D45" s="10"/>
      <c r="E45" s="10"/>
      <c r="F45" s="10"/>
      <c r="G45" s="3" t="s">
        <v>575</v>
      </c>
      <c r="H45" s="3" t="s">
        <v>326</v>
      </c>
      <c r="I45" s="3" t="s">
        <v>31</v>
      </c>
      <c r="J45" s="11" t="s">
        <v>576</v>
      </c>
      <c r="K45" s="12" t="s">
        <v>550</v>
      </c>
      <c r="L45" s="15">
        <f t="shared" si="3"/>
        <v>3.2731481481481445E-2</v>
      </c>
      <c r="M45">
        <f t="shared" si="4"/>
        <v>4</v>
      </c>
    </row>
    <row r="46" spans="1:13">
      <c r="A46" s="10"/>
      <c r="B46" s="10"/>
      <c r="C46" s="10"/>
      <c r="D46" s="10"/>
      <c r="E46" s="10"/>
      <c r="F46" s="10"/>
      <c r="G46" s="3" t="s">
        <v>577</v>
      </c>
      <c r="H46" s="3" t="s">
        <v>326</v>
      </c>
      <c r="I46" s="3" t="s">
        <v>31</v>
      </c>
      <c r="J46" s="11" t="s">
        <v>578</v>
      </c>
      <c r="K46" s="12" t="s">
        <v>579</v>
      </c>
      <c r="L46" s="15">
        <f t="shared" si="3"/>
        <v>1.4155092592592622E-2</v>
      </c>
      <c r="M46">
        <f t="shared" si="4"/>
        <v>7</v>
      </c>
    </row>
    <row r="47" spans="1:13">
      <c r="A47" s="10"/>
      <c r="B47" s="10"/>
      <c r="C47" s="10"/>
      <c r="D47" s="10"/>
      <c r="E47" s="10"/>
      <c r="F47" s="10"/>
      <c r="G47" s="3" t="s">
        <v>580</v>
      </c>
      <c r="H47" s="3" t="s">
        <v>326</v>
      </c>
      <c r="I47" s="3" t="s">
        <v>31</v>
      </c>
      <c r="J47" s="11" t="s">
        <v>581</v>
      </c>
      <c r="K47" s="12" t="s">
        <v>582</v>
      </c>
      <c r="L47" s="15">
        <f t="shared" si="3"/>
        <v>2.65393518518518E-2</v>
      </c>
      <c r="M47">
        <f t="shared" si="4"/>
        <v>10</v>
      </c>
    </row>
    <row r="48" spans="1:13">
      <c r="A48" s="10"/>
      <c r="B48" s="10"/>
      <c r="C48" s="10"/>
      <c r="D48" s="10"/>
      <c r="E48" s="10"/>
      <c r="F48" s="10"/>
      <c r="G48" s="3" t="s">
        <v>583</v>
      </c>
      <c r="H48" s="3" t="s">
        <v>326</v>
      </c>
      <c r="I48" s="3" t="s">
        <v>31</v>
      </c>
      <c r="J48" s="11" t="s">
        <v>584</v>
      </c>
      <c r="K48" s="12" t="s">
        <v>585</v>
      </c>
      <c r="L48" s="15">
        <f t="shared" si="3"/>
        <v>2.1597222222222268E-2</v>
      </c>
      <c r="M48">
        <f t="shared" si="4"/>
        <v>14</v>
      </c>
    </row>
    <row r="49" spans="1:13">
      <c r="A49" s="10"/>
      <c r="B49" s="10"/>
      <c r="C49" s="10"/>
      <c r="D49" s="10"/>
      <c r="E49" s="10"/>
      <c r="F49" s="10"/>
      <c r="G49" s="3" t="s">
        <v>586</v>
      </c>
      <c r="H49" s="3" t="s">
        <v>326</v>
      </c>
      <c r="I49" s="3" t="s">
        <v>31</v>
      </c>
      <c r="J49" s="11" t="s">
        <v>587</v>
      </c>
      <c r="K49" s="12" t="s">
        <v>588</v>
      </c>
      <c r="L49" s="15">
        <f t="shared" si="3"/>
        <v>3.0833333333333379E-2</v>
      </c>
      <c r="M49">
        <f t="shared" si="4"/>
        <v>15</v>
      </c>
    </row>
    <row r="50" spans="1:13">
      <c r="A50" s="10"/>
      <c r="B50" s="10"/>
      <c r="C50" s="3" t="s">
        <v>601</v>
      </c>
      <c r="D50" s="3" t="s">
        <v>602</v>
      </c>
      <c r="E50" s="3" t="s">
        <v>607</v>
      </c>
      <c r="F50" s="3" t="s">
        <v>23</v>
      </c>
      <c r="G50" s="9" t="s">
        <v>20</v>
      </c>
      <c r="H50" s="5"/>
      <c r="I50" s="6"/>
      <c r="J50" s="7"/>
      <c r="K50" s="8"/>
    </row>
    <row r="51" spans="1:13">
      <c r="A51" s="10"/>
      <c r="B51" s="10"/>
      <c r="C51" s="10"/>
      <c r="D51" s="10"/>
      <c r="E51" s="10"/>
      <c r="F51" s="10"/>
      <c r="G51" s="3" t="s">
        <v>626</v>
      </c>
      <c r="H51" s="3" t="s">
        <v>326</v>
      </c>
      <c r="I51" s="3" t="s">
        <v>31</v>
      </c>
      <c r="J51" s="11" t="s">
        <v>627</v>
      </c>
      <c r="K51" s="12" t="s">
        <v>628</v>
      </c>
      <c r="L51" s="15">
        <f t="shared" si="3"/>
        <v>1.4155092592592566E-2</v>
      </c>
      <c r="M51">
        <f t="shared" si="4"/>
        <v>9</v>
      </c>
    </row>
    <row r="52" spans="1:13">
      <c r="A52" s="10"/>
      <c r="B52" s="10"/>
      <c r="C52" s="10"/>
      <c r="D52" s="10"/>
      <c r="E52" s="10"/>
      <c r="F52" s="10"/>
      <c r="G52" s="3" t="s">
        <v>629</v>
      </c>
      <c r="H52" s="3" t="s">
        <v>326</v>
      </c>
      <c r="I52" s="3" t="s">
        <v>31</v>
      </c>
      <c r="J52" s="11" t="s">
        <v>630</v>
      </c>
      <c r="K52" s="12" t="s">
        <v>631</v>
      </c>
      <c r="L52" s="15">
        <f t="shared" si="3"/>
        <v>2.1678240740740651E-2</v>
      </c>
      <c r="M52">
        <f t="shared" si="4"/>
        <v>10</v>
      </c>
    </row>
    <row r="53" spans="1:13">
      <c r="A53" s="10"/>
      <c r="B53" s="10"/>
      <c r="C53" s="10"/>
      <c r="D53" s="10"/>
      <c r="E53" s="10"/>
      <c r="F53" s="10"/>
      <c r="G53" s="3" t="s">
        <v>632</v>
      </c>
      <c r="H53" s="3" t="s">
        <v>326</v>
      </c>
      <c r="I53" s="3" t="s">
        <v>31</v>
      </c>
      <c r="J53" s="11" t="s">
        <v>633</v>
      </c>
      <c r="K53" s="12" t="s">
        <v>634</v>
      </c>
      <c r="L53" s="15">
        <f t="shared" si="3"/>
        <v>1.4699074074074114E-2</v>
      </c>
      <c r="M53">
        <f t="shared" si="4"/>
        <v>11</v>
      </c>
    </row>
    <row r="54" spans="1:13">
      <c r="A54" s="10"/>
      <c r="B54" s="10"/>
      <c r="C54" s="10"/>
      <c r="D54" s="10"/>
      <c r="E54" s="10"/>
      <c r="F54" s="10"/>
      <c r="G54" s="3" t="s">
        <v>635</v>
      </c>
      <c r="H54" s="3" t="s">
        <v>326</v>
      </c>
      <c r="I54" s="3" t="s">
        <v>31</v>
      </c>
      <c r="J54" s="11" t="s">
        <v>636</v>
      </c>
      <c r="K54" s="12" t="s">
        <v>637</v>
      </c>
      <c r="L54" s="15">
        <f t="shared" si="3"/>
        <v>1.3680555555555529E-2</v>
      </c>
      <c r="M54">
        <f t="shared" si="4"/>
        <v>11</v>
      </c>
    </row>
    <row r="55" spans="1:13">
      <c r="A55" s="10"/>
      <c r="B55" s="10"/>
      <c r="C55" s="10"/>
      <c r="D55" s="10"/>
      <c r="E55" s="10"/>
      <c r="F55" s="10"/>
      <c r="G55" s="3" t="s">
        <v>638</v>
      </c>
      <c r="H55" s="3" t="s">
        <v>326</v>
      </c>
      <c r="I55" s="3" t="s">
        <v>31</v>
      </c>
      <c r="J55" s="11" t="s">
        <v>639</v>
      </c>
      <c r="K55" s="12" t="s">
        <v>640</v>
      </c>
      <c r="L55" s="15">
        <f t="shared" si="3"/>
        <v>1.4710648148148042E-2</v>
      </c>
      <c r="M55">
        <f t="shared" si="4"/>
        <v>12</v>
      </c>
    </row>
    <row r="56" spans="1:13">
      <c r="A56" s="10"/>
      <c r="B56" s="10"/>
      <c r="C56" s="10"/>
      <c r="D56" s="10"/>
      <c r="E56" s="10"/>
      <c r="F56" s="10"/>
      <c r="G56" s="3" t="s">
        <v>641</v>
      </c>
      <c r="H56" s="3" t="s">
        <v>326</v>
      </c>
      <c r="I56" s="3" t="s">
        <v>31</v>
      </c>
      <c r="J56" s="11" t="s">
        <v>642</v>
      </c>
      <c r="K56" s="12" t="s">
        <v>643</v>
      </c>
      <c r="L56" s="15">
        <f t="shared" si="3"/>
        <v>1.8750000000000044E-2</v>
      </c>
      <c r="M56">
        <f t="shared" si="4"/>
        <v>13</v>
      </c>
    </row>
    <row r="57" spans="1:13">
      <c r="A57" s="10"/>
      <c r="B57" s="10"/>
      <c r="C57" s="10"/>
      <c r="D57" s="10"/>
      <c r="E57" s="10"/>
      <c r="F57" s="10"/>
      <c r="G57" s="3" t="s">
        <v>644</v>
      </c>
      <c r="H57" s="3" t="s">
        <v>326</v>
      </c>
      <c r="I57" s="3" t="s">
        <v>31</v>
      </c>
      <c r="J57" s="11" t="s">
        <v>645</v>
      </c>
      <c r="K57" s="12" t="s">
        <v>646</v>
      </c>
      <c r="L57" s="15">
        <f t="shared" si="3"/>
        <v>1.6180555555555531E-2</v>
      </c>
      <c r="M57">
        <f t="shared" si="4"/>
        <v>14</v>
      </c>
    </row>
    <row r="58" spans="1:13">
      <c r="A58" s="10"/>
      <c r="B58" s="10"/>
      <c r="C58" s="10"/>
      <c r="D58" s="10"/>
      <c r="E58" s="10"/>
      <c r="F58" s="10"/>
      <c r="G58" s="3" t="s">
        <v>647</v>
      </c>
      <c r="H58" s="3" t="s">
        <v>326</v>
      </c>
      <c r="I58" s="3" t="s">
        <v>31</v>
      </c>
      <c r="J58" s="11" t="s">
        <v>648</v>
      </c>
      <c r="K58" s="12" t="s">
        <v>649</v>
      </c>
      <c r="L58" s="15">
        <f t="shared" si="3"/>
        <v>2.4722222222222201E-2</v>
      </c>
      <c r="M58">
        <f t="shared" si="4"/>
        <v>15</v>
      </c>
    </row>
    <row r="59" spans="1:13">
      <c r="A59" s="10"/>
      <c r="B59" s="10"/>
      <c r="C59" s="3" t="s">
        <v>416</v>
      </c>
      <c r="D59" s="3" t="s">
        <v>417</v>
      </c>
      <c r="E59" s="3" t="s">
        <v>417</v>
      </c>
      <c r="F59" s="3" t="s">
        <v>23</v>
      </c>
      <c r="G59" s="3" t="s">
        <v>685</v>
      </c>
      <c r="H59" s="3" t="s">
        <v>326</v>
      </c>
      <c r="I59" s="3" t="s">
        <v>31</v>
      </c>
      <c r="J59" s="11" t="s">
        <v>686</v>
      </c>
      <c r="K59" s="12" t="s">
        <v>687</v>
      </c>
      <c r="L59" s="15">
        <f t="shared" si="3"/>
        <v>1.6273148148148148E-2</v>
      </c>
      <c r="M59">
        <f t="shared" si="4"/>
        <v>4</v>
      </c>
    </row>
    <row r="60" spans="1:13">
      <c r="A60" s="10"/>
      <c r="B60" s="10"/>
      <c r="C60" s="3" t="s">
        <v>427</v>
      </c>
      <c r="D60" s="3" t="s">
        <v>428</v>
      </c>
      <c r="E60" s="3" t="s">
        <v>428</v>
      </c>
      <c r="F60" s="3" t="s">
        <v>23</v>
      </c>
      <c r="G60" s="9" t="s">
        <v>20</v>
      </c>
      <c r="H60" s="5"/>
      <c r="I60" s="6"/>
      <c r="J60" s="7"/>
      <c r="K60" s="8"/>
    </row>
    <row r="61" spans="1:13">
      <c r="A61" s="10"/>
      <c r="B61" s="10"/>
      <c r="C61" s="10"/>
      <c r="D61" s="10"/>
      <c r="E61" s="10"/>
      <c r="F61" s="10"/>
      <c r="G61" s="3" t="s">
        <v>698</v>
      </c>
      <c r="H61" s="3" t="s">
        <v>326</v>
      </c>
      <c r="I61" s="3" t="s">
        <v>31</v>
      </c>
      <c r="J61" s="11" t="s">
        <v>699</v>
      </c>
      <c r="K61" s="12" t="s">
        <v>700</v>
      </c>
      <c r="L61" s="15">
        <f t="shared" si="3"/>
        <v>1.6655092592592624E-2</v>
      </c>
      <c r="M61">
        <f t="shared" si="4"/>
        <v>6</v>
      </c>
    </row>
    <row r="62" spans="1:13">
      <c r="A62" s="10"/>
      <c r="B62" s="10"/>
      <c r="C62" s="10"/>
      <c r="D62" s="10"/>
      <c r="E62" s="10"/>
      <c r="F62" s="10"/>
      <c r="G62" s="3" t="s">
        <v>701</v>
      </c>
      <c r="H62" s="3" t="s">
        <v>326</v>
      </c>
      <c r="I62" s="3" t="s">
        <v>31</v>
      </c>
      <c r="J62" s="11" t="s">
        <v>702</v>
      </c>
      <c r="K62" s="12" t="s">
        <v>703</v>
      </c>
      <c r="L62" s="15">
        <f t="shared" si="3"/>
        <v>1.1944444444444424E-2</v>
      </c>
      <c r="M62">
        <f t="shared" si="4"/>
        <v>9</v>
      </c>
    </row>
    <row r="63" spans="1:13">
      <c r="A63" s="10"/>
      <c r="B63" s="10"/>
      <c r="C63" s="10"/>
      <c r="D63" s="10"/>
      <c r="E63" s="10"/>
      <c r="F63" s="10"/>
      <c r="G63" s="3" t="s">
        <v>704</v>
      </c>
      <c r="H63" s="3" t="s">
        <v>326</v>
      </c>
      <c r="I63" s="3" t="s">
        <v>31</v>
      </c>
      <c r="J63" s="11" t="s">
        <v>705</v>
      </c>
      <c r="K63" s="12" t="s">
        <v>706</v>
      </c>
      <c r="L63" s="15">
        <f t="shared" si="3"/>
        <v>2.4849537037036962E-2</v>
      </c>
      <c r="M63">
        <f t="shared" si="4"/>
        <v>14</v>
      </c>
    </row>
    <row r="64" spans="1:13">
      <c r="A64" s="10"/>
      <c r="B64" s="10"/>
      <c r="C64" s="3" t="s">
        <v>221</v>
      </c>
      <c r="D64" s="3" t="s">
        <v>222</v>
      </c>
      <c r="E64" s="9" t="s">
        <v>20</v>
      </c>
      <c r="F64" s="5"/>
      <c r="G64" s="5"/>
      <c r="H64" s="5"/>
      <c r="I64" s="6"/>
      <c r="J64" s="7"/>
      <c r="K64" s="8"/>
    </row>
    <row r="65" spans="1:13">
      <c r="A65" s="10"/>
      <c r="B65" s="10"/>
      <c r="C65" s="10"/>
      <c r="D65" s="10"/>
      <c r="E65" s="3" t="s">
        <v>222</v>
      </c>
      <c r="F65" s="3" t="s">
        <v>23</v>
      </c>
      <c r="G65" s="9" t="s">
        <v>20</v>
      </c>
      <c r="H65" s="5"/>
      <c r="I65" s="6"/>
      <c r="J65" s="7"/>
      <c r="K65" s="8"/>
    </row>
    <row r="66" spans="1:13">
      <c r="A66" s="10"/>
      <c r="B66" s="10"/>
      <c r="C66" s="10"/>
      <c r="D66" s="10"/>
      <c r="E66" s="10"/>
      <c r="F66" s="10"/>
      <c r="G66" s="3" t="s">
        <v>741</v>
      </c>
      <c r="H66" s="3" t="s">
        <v>326</v>
      </c>
      <c r="I66" s="3" t="s">
        <v>31</v>
      </c>
      <c r="J66" s="11" t="s">
        <v>742</v>
      </c>
      <c r="K66" s="12" t="s">
        <v>743</v>
      </c>
      <c r="L66" s="15">
        <f t="shared" si="3"/>
        <v>4.3298611111111135E-2</v>
      </c>
      <c r="M66">
        <f t="shared" si="4"/>
        <v>5</v>
      </c>
    </row>
    <row r="67" spans="1:13">
      <c r="A67" s="10"/>
      <c r="B67" s="10"/>
      <c r="C67" s="10"/>
      <c r="D67" s="10"/>
      <c r="E67" s="10"/>
      <c r="F67" s="10"/>
      <c r="G67" s="3" t="s">
        <v>744</v>
      </c>
      <c r="H67" s="3" t="s">
        <v>326</v>
      </c>
      <c r="I67" s="3" t="s">
        <v>31</v>
      </c>
      <c r="J67" s="11" t="s">
        <v>745</v>
      </c>
      <c r="K67" s="12" t="s">
        <v>746</v>
      </c>
      <c r="L67" s="15">
        <f t="shared" ref="L67:L130" si="7">K67-J67</f>
        <v>1.8414351851851918E-2</v>
      </c>
      <c r="M67">
        <f t="shared" ref="M67:M130" si="8">HOUR(J67)</f>
        <v>8</v>
      </c>
    </row>
    <row r="68" spans="1:13">
      <c r="A68" s="10"/>
      <c r="B68" s="10"/>
      <c r="C68" s="10"/>
      <c r="D68" s="10"/>
      <c r="E68" s="10"/>
      <c r="F68" s="10"/>
      <c r="G68" s="3" t="s">
        <v>747</v>
      </c>
      <c r="H68" s="3" t="s">
        <v>326</v>
      </c>
      <c r="I68" s="3" t="s">
        <v>31</v>
      </c>
      <c r="J68" s="24" t="s">
        <v>107</v>
      </c>
      <c r="K68" s="25" t="s">
        <v>108</v>
      </c>
      <c r="L68" s="26">
        <f t="shared" si="7"/>
        <v>1.2152777777777901E-2</v>
      </c>
      <c r="M68" s="27">
        <f t="shared" si="8"/>
        <v>23</v>
      </c>
    </row>
    <row r="69" spans="1:13">
      <c r="A69" s="10"/>
      <c r="B69" s="10"/>
      <c r="C69" s="10"/>
      <c r="D69" s="10"/>
      <c r="E69" s="3" t="s">
        <v>266</v>
      </c>
      <c r="F69" s="3" t="s">
        <v>23</v>
      </c>
      <c r="G69" s="9" t="s">
        <v>20</v>
      </c>
      <c r="H69" s="5"/>
      <c r="I69" s="6"/>
      <c r="J69" s="7"/>
      <c r="K69" s="8"/>
    </row>
    <row r="70" spans="1:13">
      <c r="A70" s="10"/>
      <c r="B70" s="10"/>
      <c r="C70" s="10"/>
      <c r="D70" s="10"/>
      <c r="E70" s="10"/>
      <c r="F70" s="10"/>
      <c r="G70" s="3" t="s">
        <v>760</v>
      </c>
      <c r="H70" s="3" t="s">
        <v>326</v>
      </c>
      <c r="I70" s="3" t="s">
        <v>31</v>
      </c>
      <c r="J70" s="11" t="s">
        <v>761</v>
      </c>
      <c r="K70" s="12" t="s">
        <v>762</v>
      </c>
      <c r="L70" s="15">
        <f t="shared" si="7"/>
        <v>1.3171296296296292E-2</v>
      </c>
      <c r="M70">
        <f t="shared" si="8"/>
        <v>1</v>
      </c>
    </row>
    <row r="71" spans="1:13">
      <c r="A71" s="10"/>
      <c r="B71" s="10"/>
      <c r="C71" s="10"/>
      <c r="D71" s="10"/>
      <c r="E71" s="10"/>
      <c r="F71" s="10"/>
      <c r="G71" s="3" t="s">
        <v>763</v>
      </c>
      <c r="H71" s="3" t="s">
        <v>326</v>
      </c>
      <c r="I71" s="3" t="s">
        <v>31</v>
      </c>
      <c r="J71" s="11" t="s">
        <v>764</v>
      </c>
      <c r="K71" s="12" t="s">
        <v>765</v>
      </c>
      <c r="L71" s="15">
        <f t="shared" si="7"/>
        <v>2.3518518518518605E-2</v>
      </c>
      <c r="M71">
        <f t="shared" si="8"/>
        <v>20</v>
      </c>
    </row>
    <row r="72" spans="1:13">
      <c r="A72" s="10"/>
      <c r="B72" s="10"/>
      <c r="C72" s="3" t="s">
        <v>774</v>
      </c>
      <c r="D72" s="3" t="s">
        <v>775</v>
      </c>
      <c r="E72" s="3" t="s">
        <v>775</v>
      </c>
      <c r="F72" s="3" t="s">
        <v>23</v>
      </c>
      <c r="G72" s="9" t="s">
        <v>20</v>
      </c>
      <c r="H72" s="5"/>
      <c r="I72" s="6"/>
      <c r="J72" s="7"/>
      <c r="K72" s="8"/>
    </row>
    <row r="73" spans="1:13">
      <c r="A73" s="10"/>
      <c r="B73" s="10"/>
      <c r="C73" s="10"/>
      <c r="D73" s="10"/>
      <c r="E73" s="10"/>
      <c r="F73" s="10"/>
      <c r="G73" s="3" t="s">
        <v>785</v>
      </c>
      <c r="H73" s="3" t="s">
        <v>326</v>
      </c>
      <c r="I73" s="3" t="s">
        <v>31</v>
      </c>
      <c r="J73" s="11" t="s">
        <v>786</v>
      </c>
      <c r="K73" s="12" t="s">
        <v>787</v>
      </c>
      <c r="L73" s="15">
        <f t="shared" si="7"/>
        <v>1.775462962962962E-2</v>
      </c>
      <c r="M73">
        <f t="shared" si="8"/>
        <v>4</v>
      </c>
    </row>
    <row r="74" spans="1:13">
      <c r="A74" s="10"/>
      <c r="B74" s="10"/>
      <c r="C74" s="10"/>
      <c r="D74" s="10"/>
      <c r="E74" s="10"/>
      <c r="F74" s="10"/>
      <c r="G74" s="3" t="s">
        <v>788</v>
      </c>
      <c r="H74" s="3" t="s">
        <v>326</v>
      </c>
      <c r="I74" s="3" t="s">
        <v>31</v>
      </c>
      <c r="J74" s="11" t="s">
        <v>789</v>
      </c>
      <c r="K74" s="12" t="s">
        <v>790</v>
      </c>
      <c r="L74" s="15">
        <f t="shared" si="7"/>
        <v>1.833333333333334E-2</v>
      </c>
      <c r="M74">
        <f t="shared" si="8"/>
        <v>4</v>
      </c>
    </row>
    <row r="75" spans="1:13">
      <c r="A75" s="10"/>
      <c r="B75" s="10"/>
      <c r="C75" s="10"/>
      <c r="D75" s="10"/>
      <c r="E75" s="10"/>
      <c r="F75" s="10"/>
      <c r="G75" s="3" t="s">
        <v>791</v>
      </c>
      <c r="H75" s="3" t="s">
        <v>326</v>
      </c>
      <c r="I75" s="3" t="s">
        <v>31</v>
      </c>
      <c r="J75" s="11" t="s">
        <v>792</v>
      </c>
      <c r="K75" s="12" t="s">
        <v>793</v>
      </c>
      <c r="L75" s="15">
        <f t="shared" si="7"/>
        <v>2.4907407407407406E-2</v>
      </c>
      <c r="M75">
        <f t="shared" si="8"/>
        <v>4</v>
      </c>
    </row>
    <row r="76" spans="1:13">
      <c r="A76" s="10"/>
      <c r="B76" s="10"/>
      <c r="C76" s="10"/>
      <c r="D76" s="10"/>
      <c r="E76" s="10"/>
      <c r="F76" s="10"/>
      <c r="G76" s="3" t="s">
        <v>794</v>
      </c>
      <c r="H76" s="3" t="s">
        <v>326</v>
      </c>
      <c r="I76" s="3" t="s">
        <v>31</v>
      </c>
      <c r="J76" s="11" t="s">
        <v>795</v>
      </c>
      <c r="K76" s="12" t="s">
        <v>796</v>
      </c>
      <c r="L76" s="15">
        <f t="shared" si="7"/>
        <v>5.1932870370370393E-2</v>
      </c>
      <c r="M76">
        <f t="shared" si="8"/>
        <v>4</v>
      </c>
    </row>
    <row r="77" spans="1:13">
      <c r="A77" s="10"/>
      <c r="B77" s="10"/>
      <c r="C77" s="10"/>
      <c r="D77" s="10"/>
      <c r="E77" s="10"/>
      <c r="F77" s="10"/>
      <c r="G77" s="3" t="s">
        <v>797</v>
      </c>
      <c r="H77" s="3" t="s">
        <v>326</v>
      </c>
      <c r="I77" s="3" t="s">
        <v>31</v>
      </c>
      <c r="J77" s="11" t="s">
        <v>798</v>
      </c>
      <c r="K77" s="12" t="s">
        <v>799</v>
      </c>
      <c r="L77" s="15">
        <f t="shared" si="7"/>
        <v>4.3726851851851822E-2</v>
      </c>
      <c r="M77">
        <f t="shared" si="8"/>
        <v>4</v>
      </c>
    </row>
    <row r="78" spans="1:13">
      <c r="A78" s="10"/>
      <c r="B78" s="10"/>
      <c r="C78" s="10"/>
      <c r="D78" s="10"/>
      <c r="E78" s="10"/>
      <c r="F78" s="10"/>
      <c r="G78" s="3" t="s">
        <v>800</v>
      </c>
      <c r="H78" s="3" t="s">
        <v>326</v>
      </c>
      <c r="I78" s="3" t="s">
        <v>31</v>
      </c>
      <c r="J78" s="11" t="s">
        <v>801</v>
      </c>
      <c r="K78" s="12" t="s">
        <v>802</v>
      </c>
      <c r="L78" s="15">
        <f t="shared" si="7"/>
        <v>5.2407407407407375E-2</v>
      </c>
      <c r="M78">
        <f t="shared" si="8"/>
        <v>5</v>
      </c>
    </row>
    <row r="79" spans="1:13">
      <c r="A79" s="10"/>
      <c r="B79" s="10"/>
      <c r="C79" s="3" t="s">
        <v>827</v>
      </c>
      <c r="D79" s="3" t="s">
        <v>828</v>
      </c>
      <c r="E79" s="3" t="s">
        <v>828</v>
      </c>
      <c r="F79" s="3" t="s">
        <v>23</v>
      </c>
      <c r="G79" s="3" t="s">
        <v>832</v>
      </c>
      <c r="H79" s="3" t="s">
        <v>326</v>
      </c>
      <c r="I79" s="3" t="s">
        <v>31</v>
      </c>
      <c r="J79" s="11" t="s">
        <v>833</v>
      </c>
      <c r="K79" s="12" t="s">
        <v>834</v>
      </c>
      <c r="L79" s="15">
        <f t="shared" si="7"/>
        <v>1.7291666666666705E-2</v>
      </c>
      <c r="M79">
        <f t="shared" si="8"/>
        <v>7</v>
      </c>
    </row>
    <row r="80" spans="1:13">
      <c r="A80" s="10"/>
      <c r="B80" s="10"/>
      <c r="C80" s="3" t="s">
        <v>138</v>
      </c>
      <c r="D80" s="3" t="s">
        <v>139</v>
      </c>
      <c r="E80" s="3" t="s">
        <v>140</v>
      </c>
      <c r="F80" s="3" t="s">
        <v>23</v>
      </c>
      <c r="G80" s="9" t="s">
        <v>20</v>
      </c>
      <c r="H80" s="5"/>
      <c r="I80" s="6"/>
      <c r="J80" s="7"/>
      <c r="K80" s="8"/>
    </row>
    <row r="81" spans="1:13">
      <c r="A81" s="10"/>
      <c r="B81" s="10"/>
      <c r="C81" s="10"/>
      <c r="D81" s="10"/>
      <c r="E81" s="10"/>
      <c r="F81" s="10"/>
      <c r="G81" s="3" t="s">
        <v>845</v>
      </c>
      <c r="H81" s="3" t="s">
        <v>836</v>
      </c>
      <c r="I81" s="3" t="s">
        <v>31</v>
      </c>
      <c r="J81" s="11" t="s">
        <v>846</v>
      </c>
      <c r="K81" s="12" t="s">
        <v>847</v>
      </c>
      <c r="L81" s="15">
        <f t="shared" si="7"/>
        <v>2.1608796296296306E-2</v>
      </c>
      <c r="M81">
        <f t="shared" si="8"/>
        <v>20</v>
      </c>
    </row>
    <row r="82" spans="1:13">
      <c r="A82" s="10"/>
      <c r="B82" s="10"/>
      <c r="C82" s="10"/>
      <c r="D82" s="10"/>
      <c r="E82" s="10"/>
      <c r="F82" s="10"/>
      <c r="G82" s="3" t="s">
        <v>848</v>
      </c>
      <c r="H82" s="3" t="s">
        <v>836</v>
      </c>
      <c r="I82" s="3" t="s">
        <v>31</v>
      </c>
      <c r="J82" s="11" t="s">
        <v>849</v>
      </c>
      <c r="K82" s="12" t="s">
        <v>850</v>
      </c>
      <c r="L82" s="15">
        <f t="shared" si="7"/>
        <v>2.2986111111111263E-2</v>
      </c>
      <c r="M82">
        <f t="shared" si="8"/>
        <v>20</v>
      </c>
    </row>
    <row r="83" spans="1:13">
      <c r="A83" s="10"/>
      <c r="B83" s="10"/>
      <c r="C83" s="3" t="s">
        <v>860</v>
      </c>
      <c r="D83" s="3" t="s">
        <v>861</v>
      </c>
      <c r="E83" s="3" t="s">
        <v>861</v>
      </c>
      <c r="F83" s="3" t="s">
        <v>23</v>
      </c>
      <c r="G83" s="3" t="s">
        <v>862</v>
      </c>
      <c r="H83" s="3" t="s">
        <v>326</v>
      </c>
      <c r="I83" s="3" t="s">
        <v>31</v>
      </c>
      <c r="J83" s="11" t="s">
        <v>863</v>
      </c>
      <c r="K83" s="12" t="s">
        <v>864</v>
      </c>
      <c r="L83" s="15">
        <f t="shared" si="7"/>
        <v>2.270833333333333E-2</v>
      </c>
      <c r="M83">
        <f t="shared" si="8"/>
        <v>10</v>
      </c>
    </row>
    <row r="84" spans="1:13">
      <c r="A84" s="10"/>
      <c r="B84" s="10"/>
      <c r="C84" s="3" t="s">
        <v>868</v>
      </c>
      <c r="D84" s="3" t="s">
        <v>869</v>
      </c>
      <c r="E84" s="3" t="s">
        <v>869</v>
      </c>
      <c r="F84" s="3" t="s">
        <v>23</v>
      </c>
      <c r="G84" s="3" t="s">
        <v>870</v>
      </c>
      <c r="H84" s="3" t="s">
        <v>326</v>
      </c>
      <c r="I84" s="3" t="s">
        <v>31</v>
      </c>
      <c r="J84" s="11" t="s">
        <v>871</v>
      </c>
      <c r="K84" s="12" t="s">
        <v>872</v>
      </c>
      <c r="L84" s="15">
        <f t="shared" si="7"/>
        <v>2.7615740740740802E-2</v>
      </c>
      <c r="M84">
        <f t="shared" si="8"/>
        <v>8</v>
      </c>
    </row>
    <row r="85" spans="1:13">
      <c r="A85" s="10"/>
      <c r="B85" s="10"/>
      <c r="C85" s="3" t="s">
        <v>531</v>
      </c>
      <c r="D85" s="3" t="s">
        <v>532</v>
      </c>
      <c r="E85" s="3" t="s">
        <v>532</v>
      </c>
      <c r="F85" s="3" t="s">
        <v>23</v>
      </c>
      <c r="G85" s="9" t="s">
        <v>20</v>
      </c>
      <c r="H85" s="5"/>
      <c r="I85" s="6"/>
      <c r="J85" s="7"/>
      <c r="K85" s="8"/>
    </row>
    <row r="86" spans="1:13">
      <c r="A86" s="10"/>
      <c r="B86" s="10"/>
      <c r="C86" s="10"/>
      <c r="D86" s="10"/>
      <c r="E86" s="10"/>
      <c r="F86" s="10"/>
      <c r="G86" s="3" t="s">
        <v>879</v>
      </c>
      <c r="H86" s="3" t="s">
        <v>326</v>
      </c>
      <c r="I86" s="3" t="s">
        <v>31</v>
      </c>
      <c r="J86" s="11" t="s">
        <v>880</v>
      </c>
      <c r="K86" s="12" t="s">
        <v>881</v>
      </c>
      <c r="L86" s="15">
        <f t="shared" si="7"/>
        <v>1.7916666666666747E-2</v>
      </c>
      <c r="M86">
        <f t="shared" si="8"/>
        <v>8</v>
      </c>
    </row>
    <row r="87" spans="1:13">
      <c r="A87" s="10"/>
      <c r="B87" s="10"/>
      <c r="C87" s="10"/>
      <c r="D87" s="10"/>
      <c r="E87" s="10"/>
      <c r="F87" s="10"/>
      <c r="G87" s="3" t="s">
        <v>882</v>
      </c>
      <c r="H87" s="3" t="s">
        <v>326</v>
      </c>
      <c r="I87" s="3" t="s">
        <v>31</v>
      </c>
      <c r="J87" s="11" t="s">
        <v>883</v>
      </c>
      <c r="K87" s="12" t="s">
        <v>884</v>
      </c>
      <c r="L87" s="15">
        <f t="shared" si="7"/>
        <v>2.0057870370370434E-2</v>
      </c>
      <c r="M87">
        <f t="shared" si="8"/>
        <v>20</v>
      </c>
    </row>
    <row r="88" spans="1:13">
      <c r="A88" s="3" t="s">
        <v>18</v>
      </c>
      <c r="B88" s="3" t="s">
        <v>19</v>
      </c>
      <c r="C88" s="9" t="s">
        <v>20</v>
      </c>
      <c r="D88" s="5"/>
      <c r="E88" s="5"/>
      <c r="F88" s="5"/>
      <c r="G88" s="5"/>
      <c r="H88" s="5"/>
      <c r="I88" s="6"/>
      <c r="J88" s="7"/>
      <c r="K88" s="8"/>
    </row>
    <row r="89" spans="1:13">
      <c r="A89" s="10"/>
      <c r="B89" s="10"/>
      <c r="C89" s="3" t="s">
        <v>21</v>
      </c>
      <c r="D89" s="3" t="s">
        <v>22</v>
      </c>
      <c r="E89" s="3" t="s">
        <v>22</v>
      </c>
      <c r="F89" s="3" t="s">
        <v>23</v>
      </c>
      <c r="G89" s="9" t="s">
        <v>20</v>
      </c>
      <c r="H89" s="5"/>
      <c r="I89" s="6"/>
      <c r="J89" s="7"/>
      <c r="K89" s="8"/>
    </row>
    <row r="90" spans="1:13">
      <c r="A90" s="10"/>
      <c r="B90" s="10"/>
      <c r="C90" s="10"/>
      <c r="D90" s="10"/>
      <c r="E90" s="10"/>
      <c r="F90" s="10"/>
      <c r="G90" s="3" t="s">
        <v>30</v>
      </c>
      <c r="H90" s="3" t="s">
        <v>25</v>
      </c>
      <c r="I90" s="3" t="s">
        <v>31</v>
      </c>
      <c r="J90" s="11" t="s">
        <v>32</v>
      </c>
      <c r="K90" s="12" t="s">
        <v>33</v>
      </c>
      <c r="L90" s="15">
        <f t="shared" si="7"/>
        <v>1.4594907407407431E-2</v>
      </c>
      <c r="M90">
        <f t="shared" si="8"/>
        <v>8</v>
      </c>
    </row>
    <row r="91" spans="1:13">
      <c r="A91" s="10"/>
      <c r="B91" s="10"/>
      <c r="C91" s="10"/>
      <c r="D91" s="10"/>
      <c r="E91" s="10"/>
      <c r="F91" s="10"/>
      <c r="G91" s="3" t="s">
        <v>34</v>
      </c>
      <c r="H91" s="3" t="s">
        <v>25</v>
      </c>
      <c r="I91" s="3" t="s">
        <v>31</v>
      </c>
      <c r="J91" s="11" t="s">
        <v>35</v>
      </c>
      <c r="K91" s="12" t="s">
        <v>36</v>
      </c>
      <c r="L91" s="15">
        <f t="shared" si="7"/>
        <v>1.3402777777777763E-2</v>
      </c>
      <c r="M91">
        <f t="shared" si="8"/>
        <v>16</v>
      </c>
    </row>
    <row r="92" spans="1:13">
      <c r="A92" s="10"/>
      <c r="B92" s="10"/>
      <c r="C92" s="3" t="s">
        <v>37</v>
      </c>
      <c r="D92" s="3" t="s">
        <v>38</v>
      </c>
      <c r="E92" s="3" t="s">
        <v>38</v>
      </c>
      <c r="F92" s="3" t="s">
        <v>23</v>
      </c>
      <c r="G92" s="9" t="s">
        <v>20</v>
      </c>
      <c r="H92" s="5"/>
      <c r="I92" s="6"/>
      <c r="J92" s="7"/>
      <c r="K92" s="8"/>
    </row>
    <row r="93" spans="1:13">
      <c r="A93" s="10"/>
      <c r="B93" s="10"/>
      <c r="C93" s="10"/>
      <c r="D93" s="10"/>
      <c r="E93" s="10"/>
      <c r="F93" s="10"/>
      <c r="G93" s="3" t="s">
        <v>45</v>
      </c>
      <c r="H93" s="3" t="s">
        <v>25</v>
      </c>
      <c r="I93" s="3" t="s">
        <v>31</v>
      </c>
      <c r="J93" s="11" t="s">
        <v>46</v>
      </c>
      <c r="K93" s="12" t="s">
        <v>47</v>
      </c>
      <c r="L93" s="15">
        <f t="shared" si="7"/>
        <v>2.6747685185185166E-2</v>
      </c>
      <c r="M93">
        <f t="shared" si="8"/>
        <v>6</v>
      </c>
    </row>
    <row r="94" spans="1:13">
      <c r="A94" s="10"/>
      <c r="B94" s="10"/>
      <c r="C94" s="10"/>
      <c r="D94" s="10"/>
      <c r="E94" s="10"/>
      <c r="F94" s="10"/>
      <c r="G94" s="3" t="s">
        <v>48</v>
      </c>
      <c r="H94" s="3" t="s">
        <v>25</v>
      </c>
      <c r="I94" s="3" t="s">
        <v>31</v>
      </c>
      <c r="J94" s="11" t="s">
        <v>49</v>
      </c>
      <c r="K94" s="12" t="s">
        <v>50</v>
      </c>
      <c r="L94" s="15">
        <f t="shared" si="7"/>
        <v>1.8321759259259218E-2</v>
      </c>
      <c r="M94">
        <f t="shared" si="8"/>
        <v>9</v>
      </c>
    </row>
    <row r="95" spans="1:13">
      <c r="A95" s="10"/>
      <c r="B95" s="10"/>
      <c r="C95" s="10"/>
      <c r="D95" s="10"/>
      <c r="E95" s="10"/>
      <c r="F95" s="10"/>
      <c r="G95" s="3" t="s">
        <v>51</v>
      </c>
      <c r="H95" s="3" t="s">
        <v>52</v>
      </c>
      <c r="I95" s="3" t="s">
        <v>31</v>
      </c>
      <c r="J95" s="11" t="s">
        <v>53</v>
      </c>
      <c r="K95" s="12" t="s">
        <v>54</v>
      </c>
      <c r="L95" s="15">
        <f t="shared" si="7"/>
        <v>1.6932870370370334E-2</v>
      </c>
      <c r="M95">
        <f t="shared" si="8"/>
        <v>11</v>
      </c>
    </row>
    <row r="96" spans="1:13">
      <c r="A96" s="10"/>
      <c r="B96" s="10"/>
      <c r="C96" s="10"/>
      <c r="D96" s="10"/>
      <c r="E96" s="10"/>
      <c r="F96" s="10"/>
      <c r="G96" s="3" t="s">
        <v>55</v>
      </c>
      <c r="H96" s="3" t="s">
        <v>52</v>
      </c>
      <c r="I96" s="3" t="s">
        <v>31</v>
      </c>
      <c r="J96" s="11" t="s">
        <v>56</v>
      </c>
      <c r="K96" s="12" t="s">
        <v>57</v>
      </c>
      <c r="L96" s="15">
        <f t="shared" si="7"/>
        <v>1.5972222222222276E-2</v>
      </c>
      <c r="M96">
        <f t="shared" si="8"/>
        <v>13</v>
      </c>
    </row>
    <row r="97" spans="1:13">
      <c r="A97" s="10"/>
      <c r="B97" s="10"/>
      <c r="C97" s="3" t="s">
        <v>78</v>
      </c>
      <c r="D97" s="3" t="s">
        <v>79</v>
      </c>
      <c r="E97" s="3" t="s">
        <v>79</v>
      </c>
      <c r="F97" s="3" t="s">
        <v>23</v>
      </c>
      <c r="G97" s="3" t="s">
        <v>86</v>
      </c>
      <c r="H97" s="3" t="s">
        <v>52</v>
      </c>
      <c r="I97" s="3" t="s">
        <v>31</v>
      </c>
      <c r="J97" s="11" t="s">
        <v>87</v>
      </c>
      <c r="K97" s="12" t="s">
        <v>88</v>
      </c>
      <c r="L97" s="15">
        <f t="shared" si="7"/>
        <v>2.0856481481481448E-2</v>
      </c>
      <c r="M97">
        <f t="shared" si="8"/>
        <v>12</v>
      </c>
    </row>
    <row r="98" spans="1:13">
      <c r="A98" s="10"/>
      <c r="B98" s="10"/>
      <c r="C98" s="3" t="s">
        <v>100</v>
      </c>
      <c r="D98" s="3" t="s">
        <v>101</v>
      </c>
      <c r="E98" s="3" t="s">
        <v>101</v>
      </c>
      <c r="F98" s="3" t="s">
        <v>23</v>
      </c>
      <c r="G98" s="9" t="s">
        <v>20</v>
      </c>
      <c r="H98" s="5"/>
      <c r="I98" s="6"/>
      <c r="J98" s="7"/>
      <c r="K98" s="8"/>
    </row>
    <row r="99" spans="1:13">
      <c r="A99" s="10"/>
      <c r="B99" s="10"/>
      <c r="C99" s="10"/>
      <c r="D99" s="10"/>
      <c r="E99" s="10"/>
      <c r="F99" s="10"/>
      <c r="G99" s="3" t="s">
        <v>121</v>
      </c>
      <c r="H99" s="3" t="s">
        <v>52</v>
      </c>
      <c r="I99" s="3" t="s">
        <v>31</v>
      </c>
      <c r="J99" s="11" t="s">
        <v>122</v>
      </c>
      <c r="K99" s="12" t="s">
        <v>123</v>
      </c>
      <c r="L99" s="15">
        <f t="shared" si="7"/>
        <v>2.0868055555555556E-2</v>
      </c>
      <c r="M99">
        <f t="shared" si="8"/>
        <v>1</v>
      </c>
    </row>
    <row r="100" spans="1:13">
      <c r="A100" s="10"/>
      <c r="B100" s="10"/>
      <c r="C100" s="10"/>
      <c r="D100" s="10"/>
      <c r="E100" s="10"/>
      <c r="F100" s="10"/>
      <c r="G100" s="3" t="s">
        <v>124</v>
      </c>
      <c r="H100" s="3" t="s">
        <v>52</v>
      </c>
      <c r="I100" s="3" t="s">
        <v>31</v>
      </c>
      <c r="J100" s="11" t="s">
        <v>125</v>
      </c>
      <c r="K100" s="12" t="s">
        <v>126</v>
      </c>
      <c r="L100" s="15">
        <f t="shared" si="7"/>
        <v>1.3946759259259256E-2</v>
      </c>
      <c r="M100">
        <f t="shared" si="8"/>
        <v>4</v>
      </c>
    </row>
    <row r="101" spans="1:13">
      <c r="A101" s="10"/>
      <c r="B101" s="10"/>
      <c r="C101" s="3" t="s">
        <v>130</v>
      </c>
      <c r="D101" s="3" t="s">
        <v>131</v>
      </c>
      <c r="E101" s="3" t="s">
        <v>131</v>
      </c>
      <c r="F101" s="3" t="s">
        <v>23</v>
      </c>
      <c r="G101" s="3" t="s">
        <v>132</v>
      </c>
      <c r="H101" s="3" t="s">
        <v>25</v>
      </c>
      <c r="I101" s="3" t="s">
        <v>31</v>
      </c>
      <c r="J101" s="11" t="s">
        <v>133</v>
      </c>
      <c r="K101" s="12" t="s">
        <v>134</v>
      </c>
      <c r="L101" s="15">
        <f t="shared" si="7"/>
        <v>2.695601851851856E-2</v>
      </c>
      <c r="M101">
        <f t="shared" si="8"/>
        <v>5</v>
      </c>
    </row>
    <row r="102" spans="1:13">
      <c r="A102" s="10"/>
      <c r="B102" s="10"/>
      <c r="C102" s="3" t="s">
        <v>138</v>
      </c>
      <c r="D102" s="3" t="s">
        <v>139</v>
      </c>
      <c r="E102" s="9" t="s">
        <v>20</v>
      </c>
      <c r="F102" s="5"/>
      <c r="G102" s="5"/>
      <c r="H102" s="5"/>
      <c r="I102" s="6"/>
      <c r="J102" s="7"/>
      <c r="K102" s="8"/>
    </row>
    <row r="103" spans="1:13">
      <c r="A103" s="10"/>
      <c r="B103" s="10"/>
      <c r="C103" s="10"/>
      <c r="D103" s="10"/>
      <c r="E103" s="3" t="s">
        <v>140</v>
      </c>
      <c r="F103" s="3" t="s">
        <v>23</v>
      </c>
      <c r="G103" s="3" t="s">
        <v>141</v>
      </c>
      <c r="H103" s="3" t="s">
        <v>25</v>
      </c>
      <c r="I103" s="3" t="s">
        <v>31</v>
      </c>
      <c r="J103" s="11" t="s">
        <v>142</v>
      </c>
      <c r="K103" s="12" t="s">
        <v>143</v>
      </c>
      <c r="L103" s="15">
        <f t="shared" si="7"/>
        <v>3.28356481481481E-2</v>
      </c>
      <c r="M103">
        <f t="shared" si="8"/>
        <v>19</v>
      </c>
    </row>
    <row r="104" spans="1:13">
      <c r="A104" s="10"/>
      <c r="B104" s="10"/>
      <c r="C104" s="10"/>
      <c r="D104" s="10"/>
      <c r="E104" s="3" t="s">
        <v>139</v>
      </c>
      <c r="F104" s="3" t="s">
        <v>23</v>
      </c>
      <c r="G104" s="9" t="s">
        <v>20</v>
      </c>
      <c r="H104" s="5"/>
      <c r="I104" s="6"/>
      <c r="J104" s="7"/>
      <c r="K104" s="8"/>
    </row>
    <row r="105" spans="1:13">
      <c r="A105" s="10"/>
      <c r="B105" s="10"/>
      <c r="C105" s="10"/>
      <c r="D105" s="10"/>
      <c r="E105" s="10"/>
      <c r="F105" s="10"/>
      <c r="G105" s="3" t="s">
        <v>150</v>
      </c>
      <c r="H105" s="3" t="s">
        <v>25</v>
      </c>
      <c r="I105" s="3" t="s">
        <v>31</v>
      </c>
      <c r="J105" s="11" t="s">
        <v>151</v>
      </c>
      <c r="K105" s="12" t="s">
        <v>152</v>
      </c>
      <c r="L105" s="15">
        <f t="shared" si="7"/>
        <v>1.7233796296296289E-2</v>
      </c>
      <c r="M105">
        <f t="shared" si="8"/>
        <v>9</v>
      </c>
    </row>
    <row r="106" spans="1:13">
      <c r="A106" s="10"/>
      <c r="B106" s="10"/>
      <c r="C106" s="10"/>
      <c r="D106" s="10"/>
      <c r="E106" s="10"/>
      <c r="F106" s="10"/>
      <c r="G106" s="3" t="s">
        <v>153</v>
      </c>
      <c r="H106" s="3" t="s">
        <v>25</v>
      </c>
      <c r="I106" s="3" t="s">
        <v>31</v>
      </c>
      <c r="J106" s="11" t="s">
        <v>154</v>
      </c>
      <c r="K106" s="12" t="s">
        <v>155</v>
      </c>
      <c r="L106" s="15">
        <f t="shared" si="7"/>
        <v>1.5347222222222179E-2</v>
      </c>
      <c r="M106">
        <f t="shared" si="8"/>
        <v>13</v>
      </c>
    </row>
    <row r="107" spans="1:13">
      <c r="A107" s="10"/>
      <c r="B107" s="10"/>
      <c r="C107" s="10"/>
      <c r="D107" s="10"/>
      <c r="E107" s="10"/>
      <c r="F107" s="10"/>
      <c r="G107" s="3" t="s">
        <v>156</v>
      </c>
      <c r="H107" s="3" t="s">
        <v>52</v>
      </c>
      <c r="I107" s="3" t="s">
        <v>31</v>
      </c>
      <c r="J107" s="11" t="s">
        <v>157</v>
      </c>
      <c r="K107" s="12" t="s">
        <v>158</v>
      </c>
      <c r="L107" s="15">
        <f t="shared" si="7"/>
        <v>2.1458333333333357E-2</v>
      </c>
      <c r="M107">
        <f t="shared" si="8"/>
        <v>14</v>
      </c>
    </row>
    <row r="108" spans="1:13">
      <c r="A108" s="10"/>
      <c r="B108" s="10"/>
      <c r="C108" s="10"/>
      <c r="D108" s="10"/>
      <c r="E108" s="10"/>
      <c r="F108" s="10"/>
      <c r="G108" s="3" t="s">
        <v>159</v>
      </c>
      <c r="H108" s="3" t="s">
        <v>25</v>
      </c>
      <c r="I108" s="3" t="s">
        <v>31</v>
      </c>
      <c r="J108" s="11" t="s">
        <v>160</v>
      </c>
      <c r="K108" s="12" t="s">
        <v>161</v>
      </c>
      <c r="L108" s="15">
        <f t="shared" si="7"/>
        <v>1.7557870370370376E-2</v>
      </c>
      <c r="M108">
        <f t="shared" si="8"/>
        <v>18</v>
      </c>
    </row>
    <row r="109" spans="1:13">
      <c r="A109" s="10"/>
      <c r="B109" s="10"/>
      <c r="C109" s="3" t="s">
        <v>177</v>
      </c>
      <c r="D109" s="3" t="s">
        <v>178</v>
      </c>
      <c r="E109" s="3" t="s">
        <v>178</v>
      </c>
      <c r="F109" s="3" t="s">
        <v>23</v>
      </c>
      <c r="G109" s="3" t="s">
        <v>179</v>
      </c>
      <c r="H109" s="3" t="s">
        <v>25</v>
      </c>
      <c r="I109" s="3" t="s">
        <v>31</v>
      </c>
      <c r="J109" s="11" t="s">
        <v>180</v>
      </c>
      <c r="K109" s="12" t="s">
        <v>181</v>
      </c>
      <c r="L109" s="15">
        <f t="shared" si="7"/>
        <v>1.5590277777777828E-2</v>
      </c>
      <c r="M109">
        <f t="shared" si="8"/>
        <v>8</v>
      </c>
    </row>
    <row r="110" spans="1:13">
      <c r="A110" s="3" t="s">
        <v>905</v>
      </c>
      <c r="B110" s="3" t="s">
        <v>906</v>
      </c>
      <c r="C110" s="9" t="s">
        <v>20</v>
      </c>
      <c r="D110" s="5"/>
      <c r="E110" s="5"/>
      <c r="F110" s="5"/>
      <c r="G110" s="5"/>
      <c r="H110" s="5"/>
      <c r="I110" s="6"/>
      <c r="J110" s="7"/>
      <c r="K110" s="8"/>
    </row>
    <row r="111" spans="1:13">
      <c r="A111" s="10"/>
      <c r="B111" s="10"/>
      <c r="C111" s="3" t="s">
        <v>921</v>
      </c>
      <c r="D111" s="3" t="s">
        <v>922</v>
      </c>
      <c r="E111" s="3" t="s">
        <v>922</v>
      </c>
      <c r="F111" s="3" t="s">
        <v>909</v>
      </c>
      <c r="G111" s="9" t="s">
        <v>20</v>
      </c>
      <c r="H111" s="5"/>
      <c r="I111" s="6"/>
      <c r="J111" s="7"/>
      <c r="K111" s="8"/>
    </row>
    <row r="112" spans="1:13">
      <c r="A112" s="10"/>
      <c r="B112" s="10"/>
      <c r="C112" s="10"/>
      <c r="D112" s="10"/>
      <c r="E112" s="10"/>
      <c r="F112" s="10"/>
      <c r="G112" s="3" t="s">
        <v>923</v>
      </c>
      <c r="H112" s="3" t="s">
        <v>326</v>
      </c>
      <c r="I112" s="3" t="s">
        <v>31</v>
      </c>
      <c r="J112" s="11" t="s">
        <v>924</v>
      </c>
      <c r="K112" s="12" t="s">
        <v>925</v>
      </c>
      <c r="L112" s="15">
        <f t="shared" si="7"/>
        <v>2.7719907407407374E-2</v>
      </c>
      <c r="M112">
        <f t="shared" si="8"/>
        <v>10</v>
      </c>
    </row>
    <row r="113" spans="1:13">
      <c r="A113" s="10"/>
      <c r="B113" s="10"/>
      <c r="C113" s="10"/>
      <c r="D113" s="10"/>
      <c r="E113" s="10"/>
      <c r="F113" s="10"/>
      <c r="G113" s="3" t="s">
        <v>926</v>
      </c>
      <c r="H113" s="3" t="s">
        <v>326</v>
      </c>
      <c r="I113" s="3" t="s">
        <v>31</v>
      </c>
      <c r="J113" s="11" t="s">
        <v>927</v>
      </c>
      <c r="K113" s="12" t="s">
        <v>928</v>
      </c>
      <c r="L113" s="15">
        <f t="shared" si="7"/>
        <v>2.3599537037036988E-2</v>
      </c>
      <c r="M113">
        <f t="shared" si="8"/>
        <v>14</v>
      </c>
    </row>
    <row r="114" spans="1:13">
      <c r="A114" s="10"/>
      <c r="B114" s="10"/>
      <c r="C114" s="3" t="s">
        <v>929</v>
      </c>
      <c r="D114" s="3" t="s">
        <v>930</v>
      </c>
      <c r="E114" s="3" t="s">
        <v>930</v>
      </c>
      <c r="F114" s="3" t="s">
        <v>909</v>
      </c>
      <c r="G114" s="3" t="s">
        <v>931</v>
      </c>
      <c r="H114" s="3" t="s">
        <v>326</v>
      </c>
      <c r="I114" s="3" t="s">
        <v>31</v>
      </c>
      <c r="J114" s="11" t="s">
        <v>932</v>
      </c>
      <c r="K114" s="12" t="s">
        <v>933</v>
      </c>
      <c r="L114" s="15">
        <f t="shared" si="7"/>
        <v>1.6377314814814803E-2</v>
      </c>
      <c r="M114">
        <f t="shared" si="8"/>
        <v>6</v>
      </c>
    </row>
    <row r="115" spans="1:13">
      <c r="A115" s="3" t="s">
        <v>937</v>
      </c>
      <c r="B115" s="3" t="s">
        <v>938</v>
      </c>
      <c r="C115" s="9" t="s">
        <v>20</v>
      </c>
      <c r="D115" s="5"/>
      <c r="E115" s="5"/>
      <c r="F115" s="5"/>
      <c r="G115" s="5"/>
      <c r="H115" s="5"/>
      <c r="I115" s="6"/>
      <c r="J115" s="7"/>
      <c r="K115" s="8"/>
    </row>
    <row r="116" spans="1:13">
      <c r="A116" s="10"/>
      <c r="B116" s="10"/>
      <c r="C116" s="3" t="s">
        <v>378</v>
      </c>
      <c r="D116" s="3" t="s">
        <v>379</v>
      </c>
      <c r="E116" s="3" t="s">
        <v>939</v>
      </c>
      <c r="F116" s="3" t="s">
        <v>23</v>
      </c>
      <c r="G116" s="9" t="s">
        <v>20</v>
      </c>
      <c r="H116" s="5"/>
      <c r="I116" s="6"/>
      <c r="J116" s="7"/>
      <c r="K116" s="8"/>
    </row>
    <row r="117" spans="1:13">
      <c r="A117" s="10"/>
      <c r="B117" s="10"/>
      <c r="C117" s="10"/>
      <c r="D117" s="10"/>
      <c r="E117" s="10"/>
      <c r="F117" s="10"/>
      <c r="G117" s="3" t="s">
        <v>940</v>
      </c>
      <c r="H117" s="3" t="s">
        <v>326</v>
      </c>
      <c r="I117" s="3" t="s">
        <v>31</v>
      </c>
      <c r="J117" s="11" t="s">
        <v>941</v>
      </c>
      <c r="K117" s="12" t="s">
        <v>942</v>
      </c>
      <c r="L117" s="15">
        <f t="shared" si="7"/>
        <v>1.9861111111111107E-2</v>
      </c>
      <c r="M117">
        <f t="shared" si="8"/>
        <v>10</v>
      </c>
    </row>
    <row r="118" spans="1:13">
      <c r="A118" s="10"/>
      <c r="B118" s="10"/>
      <c r="C118" s="10"/>
      <c r="D118" s="10"/>
      <c r="E118" s="10"/>
      <c r="F118" s="10"/>
      <c r="G118" s="3" t="s">
        <v>943</v>
      </c>
      <c r="H118" s="3" t="s">
        <v>326</v>
      </c>
      <c r="I118" s="3" t="s">
        <v>31</v>
      </c>
      <c r="J118" s="11" t="s">
        <v>944</v>
      </c>
      <c r="K118" s="12" t="s">
        <v>945</v>
      </c>
      <c r="L118" s="15">
        <f t="shared" si="7"/>
        <v>1.8078703703703791E-2</v>
      </c>
      <c r="M118">
        <f t="shared" si="8"/>
        <v>12</v>
      </c>
    </row>
    <row r="119" spans="1:13">
      <c r="A119" s="10"/>
      <c r="B119" s="10"/>
      <c r="C119" s="3" t="s">
        <v>958</v>
      </c>
      <c r="D119" s="3" t="s">
        <v>959</v>
      </c>
      <c r="E119" s="3" t="s">
        <v>960</v>
      </c>
      <c r="F119" s="3" t="s">
        <v>23</v>
      </c>
      <c r="G119" s="9" t="s">
        <v>20</v>
      </c>
      <c r="H119" s="5"/>
      <c r="I119" s="6"/>
      <c r="J119" s="7"/>
      <c r="K119" s="8"/>
    </row>
    <row r="120" spans="1:13">
      <c r="A120" s="10"/>
      <c r="B120" s="10"/>
      <c r="C120" s="10"/>
      <c r="D120" s="10"/>
      <c r="E120" s="10"/>
      <c r="F120" s="10"/>
      <c r="G120" s="3" t="s">
        <v>961</v>
      </c>
      <c r="H120" s="3" t="s">
        <v>326</v>
      </c>
      <c r="I120" s="3" t="s">
        <v>31</v>
      </c>
      <c r="J120" s="11" t="s">
        <v>962</v>
      </c>
      <c r="K120" s="12" t="s">
        <v>963</v>
      </c>
      <c r="L120" s="15">
        <f t="shared" si="7"/>
        <v>4.4895833333333329E-2</v>
      </c>
      <c r="M120">
        <f t="shared" si="8"/>
        <v>4</v>
      </c>
    </row>
    <row r="121" spans="1:13">
      <c r="A121" s="10"/>
      <c r="B121" s="10"/>
      <c r="C121" s="10"/>
      <c r="D121" s="10"/>
      <c r="E121" s="10"/>
      <c r="F121" s="10"/>
      <c r="G121" s="3" t="s">
        <v>964</v>
      </c>
      <c r="H121" s="3" t="s">
        <v>326</v>
      </c>
      <c r="I121" s="3" t="s">
        <v>31</v>
      </c>
      <c r="J121" s="11" t="s">
        <v>965</v>
      </c>
      <c r="K121" s="12" t="s">
        <v>966</v>
      </c>
      <c r="L121" s="15">
        <f t="shared" si="7"/>
        <v>2.6956018518518587E-2</v>
      </c>
      <c r="M121">
        <f t="shared" si="8"/>
        <v>14</v>
      </c>
    </row>
    <row r="122" spans="1:13">
      <c r="A122" s="3" t="s">
        <v>988</v>
      </c>
      <c r="B122" s="3" t="s">
        <v>989</v>
      </c>
      <c r="C122" s="3" t="s">
        <v>990</v>
      </c>
      <c r="D122" s="3" t="s">
        <v>991</v>
      </c>
      <c r="E122" s="3" t="s">
        <v>992</v>
      </c>
      <c r="F122" s="3" t="s">
        <v>23</v>
      </c>
      <c r="G122" s="3" t="s">
        <v>993</v>
      </c>
      <c r="H122" s="3" t="s">
        <v>25</v>
      </c>
      <c r="I122" s="3" t="s">
        <v>31</v>
      </c>
      <c r="J122" s="13" t="s">
        <v>994</v>
      </c>
      <c r="K122" s="14" t="s">
        <v>995</v>
      </c>
      <c r="L122" s="15">
        <f t="shared" si="7"/>
        <v>1.5138888888888813E-2</v>
      </c>
      <c r="M122">
        <f t="shared" si="8"/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14"/>
  <sheetViews>
    <sheetView topLeftCell="J1" workbookViewId="0">
      <selection activeCell="S15" sqref="S15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1002</v>
      </c>
      <c r="Q1" t="s">
        <v>1003</v>
      </c>
      <c r="R1" s="20" t="s">
        <v>1004</v>
      </c>
      <c r="S1" t="s">
        <v>1005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 s="21">
        <v>0</v>
      </c>
      <c r="P2" s="21">
        <f>COUNTIF(M:M,"0")</f>
        <v>0</v>
      </c>
      <c r="Q2" s="21">
        <f>AVERAGE($P$2:$P$25)</f>
        <v>3.6666666666666665</v>
      </c>
      <c r="R2" s="22">
        <v>0</v>
      </c>
      <c r="S2" s="22">
        <f>AVERAGEIF($R$2:$R$25, "&lt;&gt; 0")</f>
        <v>1.8375239048808827E-2</v>
      </c>
    </row>
    <row r="3" spans="1:19">
      <c r="A3" s="3" t="s">
        <v>18</v>
      </c>
      <c r="B3" s="3" t="s">
        <v>19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3.6666666666666665</v>
      </c>
      <c r="R3" s="15">
        <f t="shared" ref="R3:R25" si="1">AVERAGEIF(M:M,O3,L:L)</f>
        <v>1.396412037037037E-2</v>
      </c>
      <c r="S3" s="15">
        <f t="shared" ref="S3:S25" si="2">AVERAGEIF($R$2:$R$25, "&lt;&gt; 0")</f>
        <v>1.8375239048808827E-2</v>
      </c>
    </row>
    <row r="4" spans="1:19">
      <c r="A4" s="10"/>
      <c r="B4" s="10"/>
      <c r="C4" s="3" t="s">
        <v>37</v>
      </c>
      <c r="D4" s="3" t="s">
        <v>38</v>
      </c>
      <c r="E4" s="3" t="s">
        <v>38</v>
      </c>
      <c r="F4" s="3" t="s">
        <v>23</v>
      </c>
      <c r="G4" s="9" t="s">
        <v>20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3.6666666666666665</v>
      </c>
      <c r="R4" s="15">
        <f t="shared" si="1"/>
        <v>2.4247685185185178E-2</v>
      </c>
      <c r="S4" s="15">
        <f t="shared" si="2"/>
        <v>1.8375239048808827E-2</v>
      </c>
    </row>
    <row r="5" spans="1:19">
      <c r="A5" s="10"/>
      <c r="B5" s="10"/>
      <c r="C5" s="10"/>
      <c r="D5" s="10"/>
      <c r="E5" s="10"/>
      <c r="F5" s="10"/>
      <c r="G5" s="3" t="s">
        <v>58</v>
      </c>
      <c r="H5" s="3" t="s">
        <v>25</v>
      </c>
      <c r="I5" s="3" t="s">
        <v>59</v>
      </c>
      <c r="J5" s="11" t="s">
        <v>60</v>
      </c>
      <c r="K5" s="12" t="s">
        <v>61</v>
      </c>
      <c r="L5" s="15">
        <f t="shared" ref="L3:L66" si="3">K5-J5</f>
        <v>2.3912037037037037E-2</v>
      </c>
      <c r="M5">
        <f t="shared" ref="M3:M66" si="4">HOUR(J5)</f>
        <v>7</v>
      </c>
      <c r="O5">
        <v>3</v>
      </c>
      <c r="P5">
        <f>COUNTIF(M:M,"3")</f>
        <v>3</v>
      </c>
      <c r="Q5">
        <f t="shared" si="0"/>
        <v>3.6666666666666665</v>
      </c>
      <c r="R5" s="15">
        <f t="shared" si="1"/>
        <v>1.2966820987654329E-2</v>
      </c>
      <c r="S5" s="15">
        <f t="shared" si="2"/>
        <v>1.8375239048808827E-2</v>
      </c>
    </row>
    <row r="6" spans="1:19">
      <c r="A6" s="10"/>
      <c r="B6" s="10"/>
      <c r="C6" s="10"/>
      <c r="D6" s="10"/>
      <c r="E6" s="10"/>
      <c r="F6" s="10"/>
      <c r="G6" s="3" t="s">
        <v>62</v>
      </c>
      <c r="H6" s="3" t="s">
        <v>52</v>
      </c>
      <c r="I6" s="3" t="s">
        <v>59</v>
      </c>
      <c r="J6" s="11" t="s">
        <v>63</v>
      </c>
      <c r="K6" s="12" t="s">
        <v>64</v>
      </c>
      <c r="L6" s="15">
        <f t="shared" si="3"/>
        <v>2.4884259259259245E-2</v>
      </c>
      <c r="M6">
        <f t="shared" si="4"/>
        <v>11</v>
      </c>
      <c r="O6">
        <v>4</v>
      </c>
      <c r="P6">
        <f>COUNTIF(M:M,"4")</f>
        <v>4</v>
      </c>
      <c r="Q6">
        <f t="shared" si="0"/>
        <v>3.6666666666666665</v>
      </c>
      <c r="R6" s="15">
        <f t="shared" si="1"/>
        <v>2.1611689814814816E-2</v>
      </c>
      <c r="S6" s="15">
        <f t="shared" si="2"/>
        <v>1.8375239048808827E-2</v>
      </c>
    </row>
    <row r="7" spans="1:19">
      <c r="A7" s="10"/>
      <c r="B7" s="10"/>
      <c r="C7" s="10"/>
      <c r="D7" s="10"/>
      <c r="E7" s="10"/>
      <c r="F7" s="10"/>
      <c r="G7" s="3" t="s">
        <v>65</v>
      </c>
      <c r="H7" s="3" t="s">
        <v>52</v>
      </c>
      <c r="I7" s="3" t="s">
        <v>59</v>
      </c>
      <c r="J7" s="11" t="s">
        <v>66</v>
      </c>
      <c r="K7" s="12" t="s">
        <v>67</v>
      </c>
      <c r="L7" s="15">
        <f t="shared" si="3"/>
        <v>1.6840277777777746E-2</v>
      </c>
      <c r="M7">
        <f t="shared" si="4"/>
        <v>13</v>
      </c>
      <c r="O7">
        <v>5</v>
      </c>
      <c r="P7">
        <f>COUNTIF(M:M,"5")</f>
        <v>3</v>
      </c>
      <c r="Q7">
        <f t="shared" si="0"/>
        <v>3.6666666666666665</v>
      </c>
      <c r="R7" s="15">
        <f t="shared" si="1"/>
        <v>1.9594907407407398E-2</v>
      </c>
      <c r="S7" s="15">
        <f t="shared" si="2"/>
        <v>1.8375239048808827E-2</v>
      </c>
    </row>
    <row r="8" spans="1:19">
      <c r="A8" s="10"/>
      <c r="B8" s="10"/>
      <c r="C8" s="3" t="s">
        <v>78</v>
      </c>
      <c r="D8" s="3" t="s">
        <v>79</v>
      </c>
      <c r="E8" s="3" t="s">
        <v>79</v>
      </c>
      <c r="F8" s="3" t="s">
        <v>23</v>
      </c>
      <c r="G8" s="9" t="s">
        <v>20</v>
      </c>
      <c r="H8" s="5"/>
      <c r="I8" s="6"/>
      <c r="J8" s="7"/>
      <c r="K8" s="8"/>
      <c r="O8">
        <v>6</v>
      </c>
      <c r="P8">
        <f>COUNTIF(M:M,"6")</f>
        <v>3</v>
      </c>
      <c r="Q8">
        <f t="shared" si="0"/>
        <v>3.6666666666666665</v>
      </c>
      <c r="R8" s="15">
        <f t="shared" si="1"/>
        <v>1.9270833333333331E-2</v>
      </c>
      <c r="S8" s="15">
        <f t="shared" si="2"/>
        <v>1.8375239048808827E-2</v>
      </c>
    </row>
    <row r="9" spans="1:19">
      <c r="A9" s="10"/>
      <c r="B9" s="10"/>
      <c r="C9" s="10"/>
      <c r="D9" s="10"/>
      <c r="E9" s="10"/>
      <c r="F9" s="10"/>
      <c r="G9" s="3" t="s">
        <v>89</v>
      </c>
      <c r="H9" s="3" t="s">
        <v>25</v>
      </c>
      <c r="I9" s="3" t="s">
        <v>59</v>
      </c>
      <c r="J9" s="11" t="s">
        <v>90</v>
      </c>
      <c r="K9" s="12" t="s">
        <v>91</v>
      </c>
      <c r="L9" s="15">
        <f t="shared" si="3"/>
        <v>3.7986111111111109E-2</v>
      </c>
      <c r="M9">
        <f t="shared" si="4"/>
        <v>7</v>
      </c>
      <c r="O9">
        <v>7</v>
      </c>
      <c r="P9">
        <f>COUNTIF(M:M,"7")</f>
        <v>8</v>
      </c>
      <c r="Q9">
        <f t="shared" si="0"/>
        <v>3.6666666666666665</v>
      </c>
      <c r="R9" s="15">
        <f t="shared" si="1"/>
        <v>2.5703125000000007E-2</v>
      </c>
      <c r="S9" s="15">
        <f t="shared" si="2"/>
        <v>1.8375239048808827E-2</v>
      </c>
    </row>
    <row r="10" spans="1:19">
      <c r="A10" s="10"/>
      <c r="B10" s="10"/>
      <c r="C10" s="10"/>
      <c r="D10" s="10"/>
      <c r="E10" s="10"/>
      <c r="F10" s="10"/>
      <c r="G10" s="3" t="s">
        <v>92</v>
      </c>
      <c r="H10" s="3" t="s">
        <v>25</v>
      </c>
      <c r="I10" s="3" t="s">
        <v>59</v>
      </c>
      <c r="J10" s="11" t="s">
        <v>93</v>
      </c>
      <c r="K10" s="12" t="s">
        <v>94</v>
      </c>
      <c r="L10" s="15">
        <f t="shared" si="3"/>
        <v>2.1909722222222316E-2</v>
      </c>
      <c r="M10">
        <f t="shared" si="4"/>
        <v>12</v>
      </c>
      <c r="O10">
        <v>8</v>
      </c>
      <c r="P10">
        <f>COUNTIF(M:M,"8")</f>
        <v>10</v>
      </c>
      <c r="Q10">
        <f t="shared" si="0"/>
        <v>3.6666666666666665</v>
      </c>
      <c r="R10" s="15">
        <f t="shared" si="1"/>
        <v>2.2543981481481474E-2</v>
      </c>
      <c r="S10" s="15">
        <f t="shared" si="2"/>
        <v>1.8375239048808827E-2</v>
      </c>
    </row>
    <row r="11" spans="1:19">
      <c r="A11" s="10"/>
      <c r="B11" s="10"/>
      <c r="C11" s="3" t="s">
        <v>100</v>
      </c>
      <c r="D11" s="3" t="s">
        <v>101</v>
      </c>
      <c r="E11" s="3" t="s">
        <v>101</v>
      </c>
      <c r="F11" s="3" t="s">
        <v>23</v>
      </c>
      <c r="G11" s="3" t="s">
        <v>127</v>
      </c>
      <c r="H11" s="3" t="s">
        <v>25</v>
      </c>
      <c r="I11" s="3" t="s">
        <v>59</v>
      </c>
      <c r="J11" s="11" t="s">
        <v>128</v>
      </c>
      <c r="K11" s="12" t="s">
        <v>129</v>
      </c>
      <c r="L11" s="15">
        <f t="shared" si="3"/>
        <v>2.34375E-2</v>
      </c>
      <c r="M11">
        <f t="shared" si="4"/>
        <v>4</v>
      </c>
      <c r="O11">
        <v>9</v>
      </c>
      <c r="P11">
        <f>COUNTIF(M:M,"9")</f>
        <v>7</v>
      </c>
      <c r="Q11">
        <f t="shared" si="0"/>
        <v>3.6666666666666665</v>
      </c>
      <c r="R11" s="15">
        <f t="shared" si="1"/>
        <v>1.9036044973544979E-2</v>
      </c>
      <c r="S11" s="15">
        <f t="shared" si="2"/>
        <v>1.8375239048808827E-2</v>
      </c>
    </row>
    <row r="12" spans="1:19">
      <c r="A12" s="10"/>
      <c r="B12" s="10"/>
      <c r="C12" s="3" t="s">
        <v>130</v>
      </c>
      <c r="D12" s="3" t="s">
        <v>131</v>
      </c>
      <c r="E12" s="3" t="s">
        <v>131</v>
      </c>
      <c r="F12" s="3" t="s">
        <v>23</v>
      </c>
      <c r="G12" s="3" t="s">
        <v>135</v>
      </c>
      <c r="H12" s="3" t="s">
        <v>25</v>
      </c>
      <c r="I12" s="3" t="s">
        <v>59</v>
      </c>
      <c r="J12" s="11" t="s">
        <v>136</v>
      </c>
      <c r="K12" s="12" t="s">
        <v>137</v>
      </c>
      <c r="L12" s="15">
        <f t="shared" si="3"/>
        <v>1.4942129629629652E-2</v>
      </c>
      <c r="M12">
        <f t="shared" si="4"/>
        <v>10</v>
      </c>
      <c r="O12">
        <v>10</v>
      </c>
      <c r="P12">
        <f>COUNTIF(M:M,"10")</f>
        <v>9</v>
      </c>
      <c r="Q12">
        <f t="shared" si="0"/>
        <v>3.6666666666666665</v>
      </c>
      <c r="R12" s="15">
        <f t="shared" si="1"/>
        <v>1.7705761316872411E-2</v>
      </c>
      <c r="S12" s="15">
        <f t="shared" si="2"/>
        <v>1.8375239048808827E-2</v>
      </c>
    </row>
    <row r="13" spans="1:19">
      <c r="A13" s="10"/>
      <c r="B13" s="10"/>
      <c r="C13" s="3" t="s">
        <v>138</v>
      </c>
      <c r="D13" s="3" t="s">
        <v>139</v>
      </c>
      <c r="E13" s="3" t="s">
        <v>139</v>
      </c>
      <c r="F13" s="3" t="s">
        <v>23</v>
      </c>
      <c r="G13" s="9" t="s">
        <v>20</v>
      </c>
      <c r="H13" s="5"/>
      <c r="I13" s="6"/>
      <c r="J13" s="7"/>
      <c r="K13" s="8"/>
      <c r="O13">
        <v>11</v>
      </c>
      <c r="P13">
        <f>COUNTIF(M:M,"11")</f>
        <v>8</v>
      </c>
      <c r="Q13">
        <f t="shared" si="0"/>
        <v>3.6666666666666665</v>
      </c>
      <c r="R13" s="15">
        <f t="shared" si="1"/>
        <v>2.386574074074075E-2</v>
      </c>
      <c r="S13" s="15">
        <f t="shared" si="2"/>
        <v>1.8375239048808827E-2</v>
      </c>
    </row>
    <row r="14" spans="1:19">
      <c r="A14" s="10"/>
      <c r="B14" s="10"/>
      <c r="C14" s="10"/>
      <c r="D14" s="10"/>
      <c r="E14" s="10"/>
      <c r="F14" s="10"/>
      <c r="G14" s="3" t="s">
        <v>162</v>
      </c>
      <c r="H14" s="3" t="s">
        <v>25</v>
      </c>
      <c r="I14" s="3" t="s">
        <v>59</v>
      </c>
      <c r="J14" s="11" t="s">
        <v>163</v>
      </c>
      <c r="K14" s="12" t="s">
        <v>164</v>
      </c>
      <c r="L14" s="15">
        <f t="shared" si="3"/>
        <v>2.6261574074074034E-2</v>
      </c>
      <c r="M14">
        <f t="shared" si="4"/>
        <v>8</v>
      </c>
      <c r="O14">
        <v>12</v>
      </c>
      <c r="P14">
        <f>COUNTIF(M:M,"12")</f>
        <v>8</v>
      </c>
      <c r="Q14">
        <f t="shared" si="0"/>
        <v>3.6666666666666665</v>
      </c>
      <c r="R14" s="15">
        <f t="shared" si="1"/>
        <v>1.8789062500000009E-2</v>
      </c>
      <c r="S14" s="15">
        <f t="shared" si="2"/>
        <v>1.8375239048808827E-2</v>
      </c>
    </row>
    <row r="15" spans="1:19">
      <c r="A15" s="10"/>
      <c r="B15" s="10"/>
      <c r="C15" s="10"/>
      <c r="D15" s="10"/>
      <c r="E15" s="10"/>
      <c r="F15" s="10"/>
      <c r="G15" s="3" t="s">
        <v>165</v>
      </c>
      <c r="H15" s="3" t="s">
        <v>25</v>
      </c>
      <c r="I15" s="3" t="s">
        <v>59</v>
      </c>
      <c r="J15" s="11" t="s">
        <v>166</v>
      </c>
      <c r="K15" s="12" t="s">
        <v>167</v>
      </c>
      <c r="L15" s="15">
        <f t="shared" si="3"/>
        <v>1.9224537037037193E-2</v>
      </c>
      <c r="M15">
        <f t="shared" si="4"/>
        <v>19</v>
      </c>
      <c r="O15">
        <v>13</v>
      </c>
      <c r="P15">
        <f>COUNTIF(M:M,"13")</f>
        <v>4</v>
      </c>
      <c r="Q15">
        <f t="shared" si="0"/>
        <v>3.6666666666666665</v>
      </c>
      <c r="R15" s="15">
        <f t="shared" si="1"/>
        <v>1.6782407407407385E-2</v>
      </c>
      <c r="S15" s="15">
        <f t="shared" si="2"/>
        <v>1.8375239048808827E-2</v>
      </c>
    </row>
    <row r="16" spans="1:19">
      <c r="A16" s="10"/>
      <c r="B16" s="10"/>
      <c r="C16" s="10"/>
      <c r="D16" s="10"/>
      <c r="E16" s="10"/>
      <c r="F16" s="10"/>
      <c r="G16" s="3" t="s">
        <v>168</v>
      </c>
      <c r="H16" s="3" t="s">
        <v>25</v>
      </c>
      <c r="I16" s="3" t="s">
        <v>59</v>
      </c>
      <c r="J16" s="11" t="s">
        <v>169</v>
      </c>
      <c r="K16" s="12" t="s">
        <v>170</v>
      </c>
      <c r="L16" s="15">
        <f t="shared" si="3"/>
        <v>2.2835648148148202E-2</v>
      </c>
      <c r="M16">
        <f t="shared" si="4"/>
        <v>12</v>
      </c>
      <c r="O16">
        <v>14</v>
      </c>
      <c r="P16">
        <f>COUNTIF(M:M,"14")</f>
        <v>6</v>
      </c>
      <c r="Q16">
        <f t="shared" si="0"/>
        <v>3.6666666666666665</v>
      </c>
      <c r="R16" s="15">
        <f t="shared" si="1"/>
        <v>1.5200617283950613E-2</v>
      </c>
      <c r="S16" s="15">
        <f t="shared" si="2"/>
        <v>1.8375239048808827E-2</v>
      </c>
    </row>
    <row r="17" spans="1:19">
      <c r="A17" s="10"/>
      <c r="B17" s="10"/>
      <c r="C17" s="10"/>
      <c r="D17" s="10"/>
      <c r="E17" s="10"/>
      <c r="F17" s="10"/>
      <c r="G17" s="3" t="s">
        <v>171</v>
      </c>
      <c r="H17" s="3" t="s">
        <v>25</v>
      </c>
      <c r="I17" s="3" t="s">
        <v>59</v>
      </c>
      <c r="J17" s="11" t="s">
        <v>172</v>
      </c>
      <c r="K17" s="12" t="s">
        <v>173</v>
      </c>
      <c r="L17" s="15">
        <f t="shared" si="3"/>
        <v>1.7118055555555567E-2</v>
      </c>
      <c r="M17">
        <f t="shared" si="4"/>
        <v>14</v>
      </c>
      <c r="O17">
        <v>15</v>
      </c>
      <c r="P17">
        <f>COUNTIF(M:M,"15")</f>
        <v>5</v>
      </c>
      <c r="Q17">
        <f t="shared" si="0"/>
        <v>3.6666666666666665</v>
      </c>
      <c r="R17" s="15">
        <f t="shared" si="1"/>
        <v>2.4550925925925938E-2</v>
      </c>
      <c r="S17" s="15">
        <f t="shared" si="2"/>
        <v>1.8375239048808827E-2</v>
      </c>
    </row>
    <row r="18" spans="1:19">
      <c r="A18" s="10"/>
      <c r="B18" s="10"/>
      <c r="C18" s="10"/>
      <c r="D18" s="10"/>
      <c r="E18" s="10"/>
      <c r="F18" s="10"/>
      <c r="G18" s="3" t="s">
        <v>174</v>
      </c>
      <c r="H18" s="3" t="s">
        <v>25</v>
      </c>
      <c r="I18" s="3" t="s">
        <v>59</v>
      </c>
      <c r="J18" s="11" t="s">
        <v>175</v>
      </c>
      <c r="K18" s="12" t="s">
        <v>176</v>
      </c>
      <c r="L18" s="15">
        <f t="shared" si="3"/>
        <v>1.9583333333333397E-2</v>
      </c>
      <c r="M18">
        <f t="shared" si="4"/>
        <v>15</v>
      </c>
      <c r="O18">
        <v>16</v>
      </c>
      <c r="P18">
        <f>COUNTIF(M:M,"16")</f>
        <v>2</v>
      </c>
      <c r="Q18">
        <f t="shared" si="0"/>
        <v>3.6666666666666665</v>
      </c>
      <c r="R18" s="15">
        <f t="shared" si="1"/>
        <v>1.9502314814814847E-2</v>
      </c>
      <c r="S18" s="15">
        <f t="shared" si="2"/>
        <v>1.8375239048808827E-2</v>
      </c>
    </row>
    <row r="19" spans="1:19">
      <c r="A19" s="10"/>
      <c r="B19" s="10"/>
      <c r="C19" s="3" t="s">
        <v>177</v>
      </c>
      <c r="D19" s="3" t="s">
        <v>178</v>
      </c>
      <c r="E19" s="3" t="s">
        <v>178</v>
      </c>
      <c r="F19" s="3" t="s">
        <v>23</v>
      </c>
      <c r="G19" s="3" t="s">
        <v>182</v>
      </c>
      <c r="H19" s="3" t="s">
        <v>25</v>
      </c>
      <c r="I19" s="3" t="s">
        <v>59</v>
      </c>
      <c r="J19" s="11" t="s">
        <v>183</v>
      </c>
      <c r="K19" s="12" t="s">
        <v>184</v>
      </c>
      <c r="L19" s="15">
        <f t="shared" si="3"/>
        <v>1.4849537037037064E-2</v>
      </c>
      <c r="M19">
        <f t="shared" si="4"/>
        <v>11</v>
      </c>
      <c r="O19">
        <v>17</v>
      </c>
      <c r="P19">
        <f>COUNTIF(M:M,"17")</f>
        <v>1</v>
      </c>
      <c r="Q19">
        <f t="shared" si="0"/>
        <v>3.6666666666666665</v>
      </c>
      <c r="R19" s="15">
        <f t="shared" si="1"/>
        <v>1.2372685185185195E-2</v>
      </c>
      <c r="S19" s="15">
        <f t="shared" si="2"/>
        <v>1.8375239048808827E-2</v>
      </c>
    </row>
    <row r="20" spans="1:19">
      <c r="A20" s="3" t="s">
        <v>185</v>
      </c>
      <c r="B20" s="3" t="s">
        <v>186</v>
      </c>
      <c r="C20" s="9" t="s">
        <v>20</v>
      </c>
      <c r="D20" s="5"/>
      <c r="E20" s="5"/>
      <c r="F20" s="5"/>
      <c r="G20" s="5"/>
      <c r="H20" s="5"/>
      <c r="I20" s="6"/>
      <c r="J20" s="7"/>
      <c r="K20" s="8"/>
      <c r="O20">
        <v>18</v>
      </c>
      <c r="P20">
        <f>COUNTIF(M:M,"18")</f>
        <v>1</v>
      </c>
      <c r="Q20">
        <f t="shared" si="0"/>
        <v>3.6666666666666665</v>
      </c>
      <c r="R20" s="15">
        <f t="shared" si="1"/>
        <v>1.373842592592589E-2</v>
      </c>
      <c r="S20" s="15">
        <f t="shared" si="2"/>
        <v>1.8375239048808827E-2</v>
      </c>
    </row>
    <row r="21" spans="1:19">
      <c r="A21" s="10"/>
      <c r="B21" s="10"/>
      <c r="C21" s="3" t="s">
        <v>21</v>
      </c>
      <c r="D21" s="3" t="s">
        <v>22</v>
      </c>
      <c r="E21" s="3" t="s">
        <v>22</v>
      </c>
      <c r="F21" s="3" t="s">
        <v>23</v>
      </c>
      <c r="G21" s="3" t="s">
        <v>196</v>
      </c>
      <c r="H21" s="3" t="s">
        <v>25</v>
      </c>
      <c r="I21" s="3" t="s">
        <v>59</v>
      </c>
      <c r="J21" s="11" t="s">
        <v>197</v>
      </c>
      <c r="K21" s="12" t="s">
        <v>198</v>
      </c>
      <c r="L21" s="15">
        <f t="shared" si="3"/>
        <v>3.6284722222222177E-2</v>
      </c>
      <c r="M21">
        <f t="shared" si="4"/>
        <v>7</v>
      </c>
      <c r="O21">
        <v>19</v>
      </c>
      <c r="P21">
        <f>COUNTIF(M:M,"19")</f>
        <v>1</v>
      </c>
      <c r="Q21">
        <f t="shared" si="0"/>
        <v>3.6666666666666665</v>
      </c>
      <c r="R21" s="15">
        <f t="shared" si="1"/>
        <v>1.9224537037037193E-2</v>
      </c>
      <c r="S21" s="15">
        <f t="shared" si="2"/>
        <v>1.8375239048808827E-2</v>
      </c>
    </row>
    <row r="22" spans="1:19">
      <c r="A22" s="10"/>
      <c r="B22" s="10"/>
      <c r="C22" s="3" t="s">
        <v>199</v>
      </c>
      <c r="D22" s="3" t="s">
        <v>200</v>
      </c>
      <c r="E22" s="3" t="s">
        <v>200</v>
      </c>
      <c r="F22" s="3" t="s">
        <v>23</v>
      </c>
      <c r="G22" s="3" t="s">
        <v>201</v>
      </c>
      <c r="H22" s="3" t="s">
        <v>52</v>
      </c>
      <c r="I22" s="3" t="s">
        <v>59</v>
      </c>
      <c r="J22" s="11" t="s">
        <v>202</v>
      </c>
      <c r="K22" s="12" t="s">
        <v>203</v>
      </c>
      <c r="L22" s="15">
        <f t="shared" si="3"/>
        <v>2.2789351851851825E-2</v>
      </c>
      <c r="M22">
        <f t="shared" si="4"/>
        <v>12</v>
      </c>
      <c r="O22">
        <v>20</v>
      </c>
      <c r="P22">
        <f>COUNTIF(M:M,"20")</f>
        <v>1</v>
      </c>
      <c r="Q22">
        <f t="shared" si="0"/>
        <v>3.6666666666666665</v>
      </c>
      <c r="R22" s="15">
        <f t="shared" si="1"/>
        <v>1.3252314814814814E-2</v>
      </c>
      <c r="S22" s="15">
        <f t="shared" si="2"/>
        <v>1.8375239048808827E-2</v>
      </c>
    </row>
    <row r="23" spans="1:19">
      <c r="A23" s="10"/>
      <c r="B23" s="10"/>
      <c r="C23" s="3" t="s">
        <v>78</v>
      </c>
      <c r="D23" s="3" t="s">
        <v>79</v>
      </c>
      <c r="E23" s="3" t="s">
        <v>79</v>
      </c>
      <c r="F23" s="3" t="s">
        <v>23</v>
      </c>
      <c r="G23" s="3" t="s">
        <v>213</v>
      </c>
      <c r="H23" s="3" t="s">
        <v>25</v>
      </c>
      <c r="I23" s="3" t="s">
        <v>59</v>
      </c>
      <c r="J23" s="11" t="s">
        <v>214</v>
      </c>
      <c r="K23" s="12" t="s">
        <v>215</v>
      </c>
      <c r="L23" s="15">
        <f t="shared" si="3"/>
        <v>2.0625000000000004E-2</v>
      </c>
      <c r="M23">
        <f t="shared" si="4"/>
        <v>13</v>
      </c>
      <c r="O23" s="21">
        <v>21</v>
      </c>
      <c r="P23" s="21">
        <f>COUNTIF(M:M,"21")</f>
        <v>0</v>
      </c>
      <c r="Q23" s="21">
        <f t="shared" si="0"/>
        <v>3.6666666666666665</v>
      </c>
      <c r="R23" s="22">
        <v>0</v>
      </c>
      <c r="S23" s="22">
        <f t="shared" si="2"/>
        <v>1.8375239048808827E-2</v>
      </c>
    </row>
    <row r="24" spans="1:19">
      <c r="A24" s="10"/>
      <c r="B24" s="10"/>
      <c r="C24" s="3" t="s">
        <v>221</v>
      </c>
      <c r="D24" s="3" t="s">
        <v>222</v>
      </c>
      <c r="E24" s="3" t="s">
        <v>222</v>
      </c>
      <c r="F24" s="3" t="s">
        <v>23</v>
      </c>
      <c r="G24" s="9" t="s">
        <v>20</v>
      </c>
      <c r="H24" s="5"/>
      <c r="I24" s="6"/>
      <c r="J24" s="7"/>
      <c r="K24" s="8"/>
      <c r="O24">
        <v>22</v>
      </c>
      <c r="P24">
        <f>COUNTIF(M:M,"22")</f>
        <v>1</v>
      </c>
      <c r="Q24">
        <f t="shared" si="0"/>
        <v>3.6666666666666665</v>
      </c>
      <c r="R24" s="15">
        <f t="shared" si="1"/>
        <v>1.1956018518518463E-2</v>
      </c>
      <c r="S24" s="15">
        <f t="shared" si="2"/>
        <v>1.8375239048808827E-2</v>
      </c>
    </row>
    <row r="25" spans="1:19">
      <c r="A25" s="10"/>
      <c r="B25" s="10"/>
      <c r="C25" s="10"/>
      <c r="D25" s="10"/>
      <c r="E25" s="10"/>
      <c r="F25" s="10"/>
      <c r="G25" s="3" t="s">
        <v>253</v>
      </c>
      <c r="H25" s="3" t="s">
        <v>25</v>
      </c>
      <c r="I25" s="3" t="s">
        <v>59</v>
      </c>
      <c r="J25" s="11" t="s">
        <v>254</v>
      </c>
      <c r="K25" s="12" t="s">
        <v>255</v>
      </c>
      <c r="L25" s="15">
        <f t="shared" si="3"/>
        <v>1.3553240740740741E-2</v>
      </c>
      <c r="M25">
        <f t="shared" si="4"/>
        <v>3</v>
      </c>
      <c r="O25" s="21">
        <v>23</v>
      </c>
      <c r="P25" s="21">
        <f>COUNTIF(M:M,"23")</f>
        <v>0</v>
      </c>
      <c r="Q25" s="21">
        <f t="shared" si="0"/>
        <v>3.6666666666666665</v>
      </c>
      <c r="R25" s="22">
        <v>0</v>
      </c>
      <c r="S25" s="22">
        <f t="shared" si="2"/>
        <v>1.8375239048808827E-2</v>
      </c>
    </row>
    <row r="26" spans="1:19">
      <c r="A26" s="10"/>
      <c r="B26" s="10"/>
      <c r="C26" s="10"/>
      <c r="D26" s="10"/>
      <c r="E26" s="10"/>
      <c r="F26" s="10"/>
      <c r="G26" s="3" t="s">
        <v>256</v>
      </c>
      <c r="H26" s="3" t="s">
        <v>25</v>
      </c>
      <c r="I26" s="3" t="s">
        <v>59</v>
      </c>
      <c r="J26" s="11" t="s">
        <v>257</v>
      </c>
      <c r="K26" s="12" t="s">
        <v>258</v>
      </c>
      <c r="L26" s="15">
        <f t="shared" si="3"/>
        <v>1.1956018518518463E-2</v>
      </c>
      <c r="M26">
        <f t="shared" si="4"/>
        <v>22</v>
      </c>
    </row>
    <row r="27" spans="1:19">
      <c r="A27" s="10"/>
      <c r="B27" s="10"/>
      <c r="C27" s="10"/>
      <c r="D27" s="10"/>
      <c r="E27" s="10"/>
      <c r="F27" s="10"/>
      <c r="G27" s="3" t="s">
        <v>259</v>
      </c>
      <c r="H27" s="3" t="s">
        <v>25</v>
      </c>
      <c r="I27" s="3" t="s">
        <v>59</v>
      </c>
      <c r="J27" s="11" t="s">
        <v>260</v>
      </c>
      <c r="K27" s="12" t="s">
        <v>261</v>
      </c>
      <c r="L27" s="15">
        <f t="shared" si="3"/>
        <v>1.7534722222222188E-2</v>
      </c>
      <c r="M27">
        <f t="shared" si="4"/>
        <v>12</v>
      </c>
    </row>
    <row r="28" spans="1:19">
      <c r="A28" s="10"/>
      <c r="B28" s="10"/>
      <c r="C28" s="3" t="s">
        <v>275</v>
      </c>
      <c r="D28" s="3" t="s">
        <v>276</v>
      </c>
      <c r="E28" s="3" t="s">
        <v>276</v>
      </c>
      <c r="F28" s="3" t="s">
        <v>23</v>
      </c>
      <c r="G28" s="3" t="s">
        <v>280</v>
      </c>
      <c r="H28" s="3" t="s">
        <v>25</v>
      </c>
      <c r="I28" s="3" t="s">
        <v>59</v>
      </c>
      <c r="J28" s="11" t="s">
        <v>281</v>
      </c>
      <c r="K28" s="12" t="s">
        <v>282</v>
      </c>
      <c r="L28" s="15">
        <f t="shared" si="3"/>
        <v>2.4282407407407391E-2</v>
      </c>
      <c r="M28">
        <f t="shared" si="4"/>
        <v>5</v>
      </c>
    </row>
    <row r="29" spans="1:19">
      <c r="A29" s="10"/>
      <c r="B29" s="10"/>
      <c r="C29" s="3" t="s">
        <v>283</v>
      </c>
      <c r="D29" s="3" t="s">
        <v>284</v>
      </c>
      <c r="E29" s="3" t="s">
        <v>284</v>
      </c>
      <c r="F29" s="3" t="s">
        <v>23</v>
      </c>
      <c r="G29" s="3" t="s">
        <v>285</v>
      </c>
      <c r="H29" s="3" t="s">
        <v>25</v>
      </c>
      <c r="I29" s="3" t="s">
        <v>59</v>
      </c>
      <c r="J29" s="11" t="s">
        <v>286</v>
      </c>
      <c r="K29" s="12" t="s">
        <v>287</v>
      </c>
      <c r="L29" s="15">
        <f t="shared" si="3"/>
        <v>3.0277777777777792E-2</v>
      </c>
      <c r="M29">
        <f t="shared" si="4"/>
        <v>7</v>
      </c>
    </row>
    <row r="30" spans="1:19">
      <c r="A30" s="10"/>
      <c r="B30" s="10"/>
      <c r="C30" s="3" t="s">
        <v>130</v>
      </c>
      <c r="D30" s="3" t="s">
        <v>131</v>
      </c>
      <c r="E30" s="3" t="s">
        <v>131</v>
      </c>
      <c r="F30" s="3" t="s">
        <v>23</v>
      </c>
      <c r="G30" s="3" t="s">
        <v>291</v>
      </c>
      <c r="H30" s="3" t="s">
        <v>25</v>
      </c>
      <c r="I30" s="3" t="s">
        <v>59</v>
      </c>
      <c r="J30" s="11" t="s">
        <v>292</v>
      </c>
      <c r="K30" s="12" t="s">
        <v>293</v>
      </c>
      <c r="L30" s="15">
        <f t="shared" si="3"/>
        <v>1.9745370370370385E-2</v>
      </c>
      <c r="M30">
        <f t="shared" si="4"/>
        <v>9</v>
      </c>
    </row>
    <row r="31" spans="1:19">
      <c r="A31" s="10"/>
      <c r="B31" s="10"/>
      <c r="C31" s="3" t="s">
        <v>138</v>
      </c>
      <c r="D31" s="3" t="s">
        <v>139</v>
      </c>
      <c r="E31" s="3" t="s">
        <v>139</v>
      </c>
      <c r="F31" s="3" t="s">
        <v>23</v>
      </c>
      <c r="G31" s="3" t="s">
        <v>297</v>
      </c>
      <c r="H31" s="3" t="s">
        <v>25</v>
      </c>
      <c r="I31" s="3" t="s">
        <v>59</v>
      </c>
      <c r="J31" s="11" t="s">
        <v>298</v>
      </c>
      <c r="K31" s="12" t="s">
        <v>299</v>
      </c>
      <c r="L31" s="15">
        <f t="shared" si="3"/>
        <v>2.842592592592591E-2</v>
      </c>
      <c r="M31">
        <f t="shared" si="4"/>
        <v>11</v>
      </c>
    </row>
    <row r="32" spans="1:19">
      <c r="A32" s="10"/>
      <c r="B32" s="10"/>
      <c r="C32" s="3" t="s">
        <v>300</v>
      </c>
      <c r="D32" s="3" t="s">
        <v>301</v>
      </c>
      <c r="E32" s="3" t="s">
        <v>301</v>
      </c>
      <c r="F32" s="3" t="s">
        <v>23</v>
      </c>
      <c r="G32" s="3" t="s">
        <v>308</v>
      </c>
      <c r="H32" s="3" t="s">
        <v>25</v>
      </c>
      <c r="I32" s="3" t="s">
        <v>59</v>
      </c>
      <c r="J32" s="11" t="s">
        <v>309</v>
      </c>
      <c r="K32" s="12" t="s">
        <v>310</v>
      </c>
      <c r="L32" s="15">
        <f t="shared" si="3"/>
        <v>2.4282407407407447E-2</v>
      </c>
      <c r="M32">
        <f t="shared" si="4"/>
        <v>11</v>
      </c>
    </row>
    <row r="33" spans="1:13">
      <c r="A33" s="3" t="s">
        <v>314</v>
      </c>
      <c r="B33" s="3" t="s">
        <v>315</v>
      </c>
      <c r="C33" s="9" t="s">
        <v>20</v>
      </c>
      <c r="D33" s="5"/>
      <c r="E33" s="5"/>
      <c r="F33" s="5"/>
      <c r="G33" s="5"/>
      <c r="H33" s="5"/>
      <c r="I33" s="6"/>
      <c r="J33" s="7"/>
      <c r="K33" s="8"/>
    </row>
    <row r="34" spans="1:13">
      <c r="A34" s="10"/>
      <c r="B34" s="10"/>
      <c r="C34" s="3" t="s">
        <v>316</v>
      </c>
      <c r="D34" s="3" t="s">
        <v>317</v>
      </c>
      <c r="E34" s="3" t="s">
        <v>318</v>
      </c>
      <c r="F34" s="3" t="s">
        <v>23</v>
      </c>
      <c r="G34" s="3" t="s">
        <v>319</v>
      </c>
      <c r="H34" s="3" t="s">
        <v>320</v>
      </c>
      <c r="I34" s="3" t="s">
        <v>59</v>
      </c>
      <c r="J34" s="11" t="s">
        <v>321</v>
      </c>
      <c r="K34" s="12" t="s">
        <v>322</v>
      </c>
      <c r="L34" s="15">
        <f t="shared" si="3"/>
        <v>3.2164351851851847E-2</v>
      </c>
      <c r="M34">
        <f t="shared" si="4"/>
        <v>4</v>
      </c>
    </row>
    <row r="35" spans="1:13">
      <c r="A35" s="10"/>
      <c r="B35" s="10"/>
      <c r="C35" s="3" t="s">
        <v>323</v>
      </c>
      <c r="D35" s="3" t="s">
        <v>324</v>
      </c>
      <c r="E35" s="9" t="s">
        <v>20</v>
      </c>
      <c r="F35" s="5"/>
      <c r="G35" s="5"/>
      <c r="H35" s="5"/>
      <c r="I35" s="6"/>
      <c r="J35" s="7"/>
      <c r="K35" s="8"/>
    </row>
    <row r="36" spans="1:13">
      <c r="A36" s="10"/>
      <c r="B36" s="10"/>
      <c r="C36" s="10"/>
      <c r="D36" s="10"/>
      <c r="E36" s="3" t="s">
        <v>324</v>
      </c>
      <c r="F36" s="3" t="s">
        <v>23</v>
      </c>
      <c r="G36" s="9" t="s">
        <v>20</v>
      </c>
      <c r="H36" s="5"/>
      <c r="I36" s="6"/>
      <c r="J36" s="7"/>
      <c r="K36" s="8"/>
    </row>
    <row r="37" spans="1:13">
      <c r="A37" s="10"/>
      <c r="B37" s="10"/>
      <c r="C37" s="10"/>
      <c r="D37" s="10"/>
      <c r="E37" s="10"/>
      <c r="F37" s="10"/>
      <c r="G37" s="3" t="s">
        <v>356</v>
      </c>
      <c r="H37" s="3" t="s">
        <v>326</v>
      </c>
      <c r="I37" s="3" t="s">
        <v>59</v>
      </c>
      <c r="J37" s="11" t="s">
        <v>357</v>
      </c>
      <c r="K37" s="12" t="s">
        <v>358</v>
      </c>
      <c r="L37" s="15">
        <f t="shared" si="3"/>
        <v>1.4062500000000006E-2</v>
      </c>
      <c r="M37">
        <f t="shared" si="4"/>
        <v>3</v>
      </c>
    </row>
    <row r="38" spans="1:13">
      <c r="A38" s="10"/>
      <c r="B38" s="10"/>
      <c r="C38" s="10"/>
      <c r="D38" s="10"/>
      <c r="E38" s="10"/>
      <c r="F38" s="10"/>
      <c r="G38" s="3" t="s">
        <v>359</v>
      </c>
      <c r="H38" s="3" t="s">
        <v>326</v>
      </c>
      <c r="I38" s="3" t="s">
        <v>59</v>
      </c>
      <c r="J38" s="11" t="s">
        <v>360</v>
      </c>
      <c r="K38" s="12" t="s">
        <v>361</v>
      </c>
      <c r="L38" s="15">
        <f t="shared" si="3"/>
        <v>2.0312500000000011E-2</v>
      </c>
      <c r="M38">
        <f t="shared" si="4"/>
        <v>5</v>
      </c>
    </row>
    <row r="39" spans="1:13">
      <c r="A39" s="10"/>
      <c r="B39" s="10"/>
      <c r="C39" s="10"/>
      <c r="D39" s="10"/>
      <c r="E39" s="10"/>
      <c r="F39" s="10"/>
      <c r="G39" s="3" t="s">
        <v>362</v>
      </c>
      <c r="H39" s="3" t="s">
        <v>326</v>
      </c>
      <c r="I39" s="3" t="s">
        <v>59</v>
      </c>
      <c r="J39" s="11" t="s">
        <v>363</v>
      </c>
      <c r="K39" s="12" t="s">
        <v>364</v>
      </c>
      <c r="L39" s="15">
        <f t="shared" si="3"/>
        <v>1.2708333333333377E-2</v>
      </c>
      <c r="M39">
        <f t="shared" si="4"/>
        <v>7</v>
      </c>
    </row>
    <row r="40" spans="1:13">
      <c r="A40" s="10"/>
      <c r="B40" s="10"/>
      <c r="C40" s="10"/>
      <c r="D40" s="10"/>
      <c r="E40" s="10"/>
      <c r="F40" s="10"/>
      <c r="G40" s="3" t="s">
        <v>365</v>
      </c>
      <c r="H40" s="3" t="s">
        <v>326</v>
      </c>
      <c r="I40" s="3" t="s">
        <v>59</v>
      </c>
      <c r="J40" s="11" t="s">
        <v>366</v>
      </c>
      <c r="K40" s="12" t="s">
        <v>367</v>
      </c>
      <c r="L40" s="15">
        <f t="shared" si="3"/>
        <v>2.2986111111111152E-2</v>
      </c>
      <c r="M40">
        <f t="shared" si="4"/>
        <v>8</v>
      </c>
    </row>
    <row r="41" spans="1:13">
      <c r="A41" s="10"/>
      <c r="B41" s="10"/>
      <c r="C41" s="10"/>
      <c r="D41" s="10"/>
      <c r="E41" s="10"/>
      <c r="F41" s="10"/>
      <c r="G41" s="3" t="s">
        <v>368</v>
      </c>
      <c r="H41" s="3" t="s">
        <v>326</v>
      </c>
      <c r="I41" s="3" t="s">
        <v>59</v>
      </c>
      <c r="J41" s="11" t="s">
        <v>369</v>
      </c>
      <c r="K41" s="12" t="s">
        <v>370</v>
      </c>
      <c r="L41" s="15">
        <f t="shared" si="3"/>
        <v>2.1608796296296306E-2</v>
      </c>
      <c r="M41">
        <f t="shared" si="4"/>
        <v>9</v>
      </c>
    </row>
    <row r="42" spans="1:13">
      <c r="A42" s="10"/>
      <c r="B42" s="10"/>
      <c r="C42" s="10"/>
      <c r="D42" s="10"/>
      <c r="E42" s="3" t="s">
        <v>371</v>
      </c>
      <c r="F42" s="3" t="s">
        <v>23</v>
      </c>
      <c r="G42" s="3" t="s">
        <v>375</v>
      </c>
      <c r="H42" s="3" t="s">
        <v>320</v>
      </c>
      <c r="I42" s="3" t="s">
        <v>59</v>
      </c>
      <c r="J42" s="11" t="s">
        <v>376</v>
      </c>
      <c r="K42" s="12" t="s">
        <v>377</v>
      </c>
      <c r="L42" s="15">
        <f t="shared" si="3"/>
        <v>1.5428240740740728E-2</v>
      </c>
      <c r="M42">
        <f t="shared" si="4"/>
        <v>9</v>
      </c>
    </row>
    <row r="43" spans="1:13">
      <c r="A43" s="10"/>
      <c r="B43" s="10"/>
      <c r="C43" s="3" t="s">
        <v>378</v>
      </c>
      <c r="D43" s="3" t="s">
        <v>379</v>
      </c>
      <c r="E43" s="3" t="s">
        <v>379</v>
      </c>
      <c r="F43" s="3" t="s">
        <v>23</v>
      </c>
      <c r="G43" s="9" t="s">
        <v>20</v>
      </c>
      <c r="H43" s="5"/>
      <c r="I43" s="6"/>
      <c r="J43" s="7"/>
      <c r="K43" s="8"/>
    </row>
    <row r="44" spans="1:13">
      <c r="A44" s="10"/>
      <c r="B44" s="10"/>
      <c r="C44" s="10"/>
      <c r="D44" s="10"/>
      <c r="E44" s="10"/>
      <c r="F44" s="10"/>
      <c r="G44" s="3" t="s">
        <v>404</v>
      </c>
      <c r="H44" s="3" t="s">
        <v>326</v>
      </c>
      <c r="I44" s="3" t="s">
        <v>59</v>
      </c>
      <c r="J44" s="11" t="s">
        <v>405</v>
      </c>
      <c r="K44" s="12" t="s">
        <v>406</v>
      </c>
      <c r="L44" s="15">
        <f t="shared" si="3"/>
        <v>1.4768518518518514E-2</v>
      </c>
      <c r="M44">
        <f t="shared" si="4"/>
        <v>4</v>
      </c>
    </row>
    <row r="45" spans="1:13">
      <c r="A45" s="10"/>
      <c r="B45" s="10"/>
      <c r="C45" s="10"/>
      <c r="D45" s="10"/>
      <c r="E45" s="10"/>
      <c r="F45" s="10"/>
      <c r="G45" s="3" t="s">
        <v>407</v>
      </c>
      <c r="H45" s="3" t="s">
        <v>326</v>
      </c>
      <c r="I45" s="3" t="s">
        <v>59</v>
      </c>
      <c r="J45" s="11" t="s">
        <v>408</v>
      </c>
      <c r="K45" s="12" t="s">
        <v>409</v>
      </c>
      <c r="L45" s="15">
        <f t="shared" si="3"/>
        <v>1.8298611111111085E-2</v>
      </c>
      <c r="M45">
        <f t="shared" si="4"/>
        <v>10</v>
      </c>
    </row>
    <row r="46" spans="1:13">
      <c r="A46" s="10"/>
      <c r="B46" s="10"/>
      <c r="C46" s="10"/>
      <c r="D46" s="10"/>
      <c r="E46" s="10"/>
      <c r="F46" s="10"/>
      <c r="G46" s="3" t="s">
        <v>410</v>
      </c>
      <c r="H46" s="3" t="s">
        <v>326</v>
      </c>
      <c r="I46" s="3" t="s">
        <v>59</v>
      </c>
      <c r="J46" s="11" t="s">
        <v>411</v>
      </c>
      <c r="K46" s="12" t="s">
        <v>412</v>
      </c>
      <c r="L46" s="15">
        <f t="shared" si="3"/>
        <v>1.3101851851851753E-2</v>
      </c>
      <c r="M46">
        <f t="shared" si="4"/>
        <v>12</v>
      </c>
    </row>
    <row r="47" spans="1:13">
      <c r="A47" s="10"/>
      <c r="B47" s="10"/>
      <c r="C47" s="10"/>
      <c r="D47" s="10"/>
      <c r="E47" s="10"/>
      <c r="F47" s="10"/>
      <c r="G47" s="3" t="s">
        <v>413</v>
      </c>
      <c r="H47" s="3" t="s">
        <v>326</v>
      </c>
      <c r="I47" s="3" t="s">
        <v>59</v>
      </c>
      <c r="J47" s="11" t="s">
        <v>414</v>
      </c>
      <c r="K47" s="12" t="s">
        <v>415</v>
      </c>
      <c r="L47" s="15">
        <f t="shared" si="3"/>
        <v>1.3784722222222268E-2</v>
      </c>
      <c r="M47">
        <f t="shared" si="4"/>
        <v>14</v>
      </c>
    </row>
    <row r="48" spans="1:13">
      <c r="A48" s="10"/>
      <c r="B48" s="10"/>
      <c r="C48" s="3" t="s">
        <v>416</v>
      </c>
      <c r="D48" s="3" t="s">
        <v>417</v>
      </c>
      <c r="E48" s="3" t="s">
        <v>417</v>
      </c>
      <c r="F48" s="3" t="s">
        <v>23</v>
      </c>
      <c r="G48" s="3" t="s">
        <v>421</v>
      </c>
      <c r="H48" s="3" t="s">
        <v>326</v>
      </c>
      <c r="I48" s="3" t="s">
        <v>59</v>
      </c>
      <c r="J48" s="11" t="s">
        <v>422</v>
      </c>
      <c r="K48" s="12" t="s">
        <v>423</v>
      </c>
      <c r="L48" s="15">
        <f t="shared" si="3"/>
        <v>1.4189814814814815E-2</v>
      </c>
      <c r="M48">
        <f t="shared" si="4"/>
        <v>1</v>
      </c>
    </row>
    <row r="49" spans="1:13">
      <c r="A49" s="10"/>
      <c r="B49" s="10"/>
      <c r="C49" s="3" t="s">
        <v>427</v>
      </c>
      <c r="D49" s="3" t="s">
        <v>428</v>
      </c>
      <c r="E49" s="3" t="s">
        <v>428</v>
      </c>
      <c r="F49" s="3" t="s">
        <v>23</v>
      </c>
      <c r="G49" s="3" t="s">
        <v>432</v>
      </c>
      <c r="H49" s="3" t="s">
        <v>320</v>
      </c>
      <c r="I49" s="3" t="s">
        <v>59</v>
      </c>
      <c r="J49" s="11" t="s">
        <v>433</v>
      </c>
      <c r="K49" s="12" t="s">
        <v>434</v>
      </c>
      <c r="L49" s="15">
        <f t="shared" si="3"/>
        <v>3.4918981481481426E-2</v>
      </c>
      <c r="M49">
        <f t="shared" si="4"/>
        <v>8</v>
      </c>
    </row>
    <row r="50" spans="1:13">
      <c r="A50" s="10"/>
      <c r="B50" s="10"/>
      <c r="C50" s="3" t="s">
        <v>221</v>
      </c>
      <c r="D50" s="3" t="s">
        <v>222</v>
      </c>
      <c r="E50" s="9" t="s">
        <v>20</v>
      </c>
      <c r="F50" s="5"/>
      <c r="G50" s="5"/>
      <c r="H50" s="5"/>
      <c r="I50" s="6"/>
      <c r="J50" s="7"/>
      <c r="K50" s="8"/>
    </row>
    <row r="51" spans="1:13">
      <c r="A51" s="10"/>
      <c r="B51" s="10"/>
      <c r="C51" s="10"/>
      <c r="D51" s="10"/>
      <c r="E51" s="3" t="s">
        <v>222</v>
      </c>
      <c r="F51" s="3" t="s">
        <v>23</v>
      </c>
      <c r="G51" s="3" t="s">
        <v>447</v>
      </c>
      <c r="H51" s="3" t="s">
        <v>326</v>
      </c>
      <c r="I51" s="3" t="s">
        <v>59</v>
      </c>
      <c r="J51" s="11" t="s">
        <v>448</v>
      </c>
      <c r="K51" s="12" t="s">
        <v>449</v>
      </c>
      <c r="L51" s="15">
        <f t="shared" si="3"/>
        <v>1.6076388888888904E-2</v>
      </c>
      <c r="M51">
        <f t="shared" si="4"/>
        <v>4</v>
      </c>
    </row>
    <row r="52" spans="1:13">
      <c r="A52" s="10"/>
      <c r="B52" s="10"/>
      <c r="C52" s="10"/>
      <c r="D52" s="10"/>
      <c r="E52" s="3" t="s">
        <v>266</v>
      </c>
      <c r="F52" s="3" t="s">
        <v>23</v>
      </c>
      <c r="G52" s="9" t="s">
        <v>20</v>
      </c>
      <c r="H52" s="5"/>
      <c r="I52" s="6"/>
      <c r="J52" s="7"/>
      <c r="K52" s="8"/>
    </row>
    <row r="53" spans="1:13">
      <c r="A53" s="10"/>
      <c r="B53" s="10"/>
      <c r="C53" s="10"/>
      <c r="D53" s="10"/>
      <c r="E53" s="10"/>
      <c r="F53" s="10"/>
      <c r="G53" s="3" t="s">
        <v>471</v>
      </c>
      <c r="H53" s="3" t="s">
        <v>326</v>
      </c>
      <c r="I53" s="3" t="s">
        <v>59</v>
      </c>
      <c r="J53" s="11" t="s">
        <v>472</v>
      </c>
      <c r="K53" s="12" t="s">
        <v>473</v>
      </c>
      <c r="L53" s="15">
        <f t="shared" si="3"/>
        <v>1.758101851851851E-2</v>
      </c>
      <c r="M53">
        <f t="shared" si="4"/>
        <v>6</v>
      </c>
    </row>
    <row r="54" spans="1:13">
      <c r="A54" s="10"/>
      <c r="B54" s="10"/>
      <c r="C54" s="10"/>
      <c r="D54" s="10"/>
      <c r="E54" s="10"/>
      <c r="F54" s="10"/>
      <c r="G54" s="3" t="s">
        <v>474</v>
      </c>
      <c r="H54" s="3" t="s">
        <v>326</v>
      </c>
      <c r="I54" s="3" t="s">
        <v>59</v>
      </c>
      <c r="J54" s="11" t="s">
        <v>475</v>
      </c>
      <c r="K54" s="12" t="s">
        <v>476</v>
      </c>
      <c r="L54" s="15">
        <f t="shared" si="3"/>
        <v>3.6851851851851858E-2</v>
      </c>
      <c r="M54">
        <f t="shared" si="4"/>
        <v>7</v>
      </c>
    </row>
    <row r="55" spans="1:13">
      <c r="A55" s="10"/>
      <c r="B55" s="10"/>
      <c r="C55" s="10"/>
      <c r="D55" s="10"/>
      <c r="E55" s="10"/>
      <c r="F55" s="10"/>
      <c r="G55" s="3" t="s">
        <v>477</v>
      </c>
      <c r="H55" s="3" t="s">
        <v>326</v>
      </c>
      <c r="I55" s="3" t="s">
        <v>59</v>
      </c>
      <c r="J55" s="11" t="s">
        <v>478</v>
      </c>
      <c r="K55" s="12" t="s">
        <v>479</v>
      </c>
      <c r="L55" s="15">
        <f t="shared" si="3"/>
        <v>1.3252314814814814E-2</v>
      </c>
      <c r="M55">
        <f t="shared" si="4"/>
        <v>20</v>
      </c>
    </row>
    <row r="56" spans="1:13">
      <c r="A56" s="10"/>
      <c r="B56" s="10"/>
      <c r="C56" s="10"/>
      <c r="D56" s="10"/>
      <c r="E56" s="10"/>
      <c r="F56" s="10"/>
      <c r="G56" s="3" t="s">
        <v>480</v>
      </c>
      <c r="H56" s="3" t="s">
        <v>326</v>
      </c>
      <c r="I56" s="3" t="s">
        <v>59</v>
      </c>
      <c r="J56" s="11" t="s">
        <v>481</v>
      </c>
      <c r="K56" s="12" t="s">
        <v>482</v>
      </c>
      <c r="L56" s="15">
        <f t="shared" si="3"/>
        <v>2.7106481481481537E-2</v>
      </c>
      <c r="M56">
        <f t="shared" si="4"/>
        <v>11</v>
      </c>
    </row>
    <row r="57" spans="1:13">
      <c r="A57" s="10"/>
      <c r="B57" s="10"/>
      <c r="C57" s="10"/>
      <c r="D57" s="10"/>
      <c r="E57" s="10"/>
      <c r="F57" s="10"/>
      <c r="G57" s="3" t="s">
        <v>483</v>
      </c>
      <c r="H57" s="3" t="s">
        <v>326</v>
      </c>
      <c r="I57" s="3" t="s">
        <v>59</v>
      </c>
      <c r="J57" s="11" t="s">
        <v>484</v>
      </c>
      <c r="K57" s="12" t="s">
        <v>485</v>
      </c>
      <c r="L57" s="15">
        <f t="shared" si="3"/>
        <v>1.2372685185185195E-2</v>
      </c>
      <c r="M57">
        <f t="shared" si="4"/>
        <v>17</v>
      </c>
    </row>
    <row r="58" spans="1:13">
      <c r="A58" s="10"/>
      <c r="B58" s="10"/>
      <c r="C58" s="3" t="s">
        <v>500</v>
      </c>
      <c r="D58" s="3" t="s">
        <v>501</v>
      </c>
      <c r="E58" s="3" t="s">
        <v>501</v>
      </c>
      <c r="F58" s="3" t="s">
        <v>23</v>
      </c>
      <c r="G58" s="3" t="s">
        <v>502</v>
      </c>
      <c r="H58" s="3" t="s">
        <v>326</v>
      </c>
      <c r="I58" s="3" t="s">
        <v>59</v>
      </c>
      <c r="J58" s="11" t="s">
        <v>503</v>
      </c>
      <c r="K58" s="12" t="s">
        <v>504</v>
      </c>
      <c r="L58" s="15">
        <f t="shared" si="3"/>
        <v>2.4247685185185178E-2</v>
      </c>
      <c r="M58">
        <f t="shared" si="4"/>
        <v>2</v>
      </c>
    </row>
    <row r="59" spans="1:13">
      <c r="A59" s="10"/>
      <c r="B59" s="10"/>
      <c r="C59" s="3" t="s">
        <v>505</v>
      </c>
      <c r="D59" s="3" t="s">
        <v>506</v>
      </c>
      <c r="E59" s="3" t="s">
        <v>506</v>
      </c>
      <c r="F59" s="3" t="s">
        <v>23</v>
      </c>
      <c r="G59" s="3" t="s">
        <v>507</v>
      </c>
      <c r="H59" s="3" t="s">
        <v>326</v>
      </c>
      <c r="I59" s="3" t="s">
        <v>59</v>
      </c>
      <c r="J59" s="11" t="s">
        <v>508</v>
      </c>
      <c r="K59" s="12" t="s">
        <v>509</v>
      </c>
      <c r="L59" s="15">
        <f t="shared" si="3"/>
        <v>2.1122685185185175E-2</v>
      </c>
      <c r="M59">
        <f t="shared" si="4"/>
        <v>9</v>
      </c>
    </row>
    <row r="60" spans="1:13">
      <c r="A60" s="10"/>
      <c r="B60" s="10"/>
      <c r="C60" s="3" t="s">
        <v>531</v>
      </c>
      <c r="D60" s="3" t="s">
        <v>532</v>
      </c>
      <c r="E60" s="3" t="s">
        <v>532</v>
      </c>
      <c r="F60" s="3" t="s">
        <v>23</v>
      </c>
      <c r="G60" s="3" t="s">
        <v>533</v>
      </c>
      <c r="H60" s="3" t="s">
        <v>326</v>
      </c>
      <c r="I60" s="3" t="s">
        <v>59</v>
      </c>
      <c r="J60" s="11" t="s">
        <v>534</v>
      </c>
      <c r="K60" s="12" t="s">
        <v>535</v>
      </c>
      <c r="L60" s="15">
        <f t="shared" si="3"/>
        <v>1.9062499999999982E-2</v>
      </c>
      <c r="M60">
        <f t="shared" si="4"/>
        <v>10</v>
      </c>
    </row>
    <row r="61" spans="1:13">
      <c r="A61" s="3" t="s">
        <v>546</v>
      </c>
      <c r="B61" s="3" t="s">
        <v>547</v>
      </c>
      <c r="C61" s="9" t="s">
        <v>20</v>
      </c>
      <c r="D61" s="5"/>
      <c r="E61" s="5"/>
      <c r="F61" s="5"/>
      <c r="G61" s="5"/>
      <c r="H61" s="5"/>
      <c r="I61" s="6"/>
      <c r="J61" s="7"/>
      <c r="K61" s="8"/>
    </row>
    <row r="62" spans="1:13">
      <c r="A62" s="10"/>
      <c r="B62" s="10"/>
      <c r="C62" s="3" t="s">
        <v>316</v>
      </c>
      <c r="D62" s="3" t="s">
        <v>317</v>
      </c>
      <c r="E62" s="3" t="s">
        <v>317</v>
      </c>
      <c r="F62" s="3" t="s">
        <v>23</v>
      </c>
      <c r="G62" s="3" t="s">
        <v>589</v>
      </c>
      <c r="H62" s="3" t="s">
        <v>326</v>
      </c>
      <c r="I62" s="3" t="s">
        <v>59</v>
      </c>
      <c r="J62" s="11" t="s">
        <v>590</v>
      </c>
      <c r="K62" s="12" t="s">
        <v>591</v>
      </c>
      <c r="L62" s="15">
        <f t="shared" si="3"/>
        <v>1.4722222222222192E-2</v>
      </c>
      <c r="M62">
        <f t="shared" si="4"/>
        <v>14</v>
      </c>
    </row>
    <row r="63" spans="1:13">
      <c r="A63" s="10"/>
      <c r="B63" s="10"/>
      <c r="C63" s="3" t="s">
        <v>378</v>
      </c>
      <c r="D63" s="3" t="s">
        <v>379</v>
      </c>
      <c r="E63" s="3" t="s">
        <v>379</v>
      </c>
      <c r="F63" s="3" t="s">
        <v>23</v>
      </c>
      <c r="G63" s="9" t="s">
        <v>20</v>
      </c>
      <c r="H63" s="5"/>
      <c r="I63" s="6"/>
      <c r="J63" s="7"/>
      <c r="K63" s="8"/>
    </row>
    <row r="64" spans="1:13">
      <c r="A64" s="10"/>
      <c r="B64" s="10"/>
      <c r="C64" s="10"/>
      <c r="D64" s="10"/>
      <c r="E64" s="10"/>
      <c r="F64" s="10"/>
      <c r="G64" s="3" t="s">
        <v>592</v>
      </c>
      <c r="H64" s="3" t="s">
        <v>326</v>
      </c>
      <c r="I64" s="3" t="s">
        <v>59</v>
      </c>
      <c r="J64" s="11" t="s">
        <v>593</v>
      </c>
      <c r="K64" s="12" t="s">
        <v>594</v>
      </c>
      <c r="L64" s="15">
        <f t="shared" si="3"/>
        <v>1.5532407407407411E-2</v>
      </c>
      <c r="M64">
        <f t="shared" si="4"/>
        <v>8</v>
      </c>
    </row>
    <row r="65" spans="1:13">
      <c r="A65" s="10"/>
      <c r="B65" s="10"/>
      <c r="C65" s="10"/>
      <c r="D65" s="10"/>
      <c r="E65" s="10"/>
      <c r="F65" s="10"/>
      <c r="G65" s="3" t="s">
        <v>595</v>
      </c>
      <c r="H65" s="3" t="s">
        <v>326</v>
      </c>
      <c r="I65" s="3" t="s">
        <v>59</v>
      </c>
      <c r="J65" s="11" t="s">
        <v>596</v>
      </c>
      <c r="K65" s="12" t="s">
        <v>597</v>
      </c>
      <c r="L65" s="15">
        <f t="shared" si="3"/>
        <v>2.1053240740740775E-2</v>
      </c>
      <c r="M65">
        <f t="shared" si="4"/>
        <v>15</v>
      </c>
    </row>
    <row r="66" spans="1:13">
      <c r="A66" s="10"/>
      <c r="B66" s="10"/>
      <c r="C66" s="10"/>
      <c r="D66" s="10"/>
      <c r="E66" s="10"/>
      <c r="F66" s="10"/>
      <c r="G66" s="3" t="s">
        <v>598</v>
      </c>
      <c r="H66" s="3" t="s">
        <v>326</v>
      </c>
      <c r="I66" s="3" t="s">
        <v>59</v>
      </c>
      <c r="J66" s="11" t="s">
        <v>599</v>
      </c>
      <c r="K66" s="12" t="s">
        <v>600</v>
      </c>
      <c r="L66" s="15">
        <f t="shared" si="3"/>
        <v>1.9629629629629664E-2</v>
      </c>
      <c r="M66">
        <f t="shared" si="4"/>
        <v>15</v>
      </c>
    </row>
    <row r="67" spans="1:13">
      <c r="A67" s="10"/>
      <c r="B67" s="10"/>
      <c r="C67" s="3" t="s">
        <v>601</v>
      </c>
      <c r="D67" s="3" t="s">
        <v>602</v>
      </c>
      <c r="E67" s="9" t="s">
        <v>20</v>
      </c>
      <c r="F67" s="5"/>
      <c r="G67" s="5"/>
      <c r="H67" s="5"/>
      <c r="I67" s="6"/>
      <c r="J67" s="7"/>
      <c r="K67" s="8"/>
    </row>
    <row r="68" spans="1:13">
      <c r="A68" s="10"/>
      <c r="B68" s="10"/>
      <c r="C68" s="10"/>
      <c r="D68" s="10"/>
      <c r="E68" s="3" t="s">
        <v>603</v>
      </c>
      <c r="F68" s="3" t="s">
        <v>23</v>
      </c>
      <c r="G68" s="3" t="s">
        <v>604</v>
      </c>
      <c r="H68" s="3" t="s">
        <v>326</v>
      </c>
      <c r="I68" s="3" t="s">
        <v>59</v>
      </c>
      <c r="J68" s="11" t="s">
        <v>605</v>
      </c>
      <c r="K68" s="12" t="s">
        <v>606</v>
      </c>
      <c r="L68" s="15">
        <f t="shared" ref="L67:L130" si="5">K68-J68</f>
        <v>1.5358796296296218E-2</v>
      </c>
      <c r="M68">
        <f t="shared" ref="M67:M130" si="6">HOUR(J68)</f>
        <v>13</v>
      </c>
    </row>
    <row r="69" spans="1:13">
      <c r="A69" s="10"/>
      <c r="B69" s="10"/>
      <c r="C69" s="10"/>
      <c r="D69" s="10"/>
      <c r="E69" s="3" t="s">
        <v>607</v>
      </c>
      <c r="F69" s="3" t="s">
        <v>23</v>
      </c>
      <c r="G69" s="9" t="s">
        <v>20</v>
      </c>
      <c r="H69" s="5"/>
      <c r="I69" s="6"/>
      <c r="J69" s="7"/>
      <c r="K69" s="8"/>
    </row>
    <row r="70" spans="1:13">
      <c r="A70" s="10"/>
      <c r="B70" s="10"/>
      <c r="C70" s="10"/>
      <c r="D70" s="10"/>
      <c r="E70" s="10"/>
      <c r="F70" s="10"/>
      <c r="G70" s="3" t="s">
        <v>650</v>
      </c>
      <c r="H70" s="3" t="s">
        <v>326</v>
      </c>
      <c r="I70" s="3" t="s">
        <v>59</v>
      </c>
      <c r="J70" s="11" t="s">
        <v>651</v>
      </c>
      <c r="K70" s="12" t="s">
        <v>652</v>
      </c>
      <c r="L70" s="15">
        <f t="shared" si="5"/>
        <v>2.387731481481481E-2</v>
      </c>
      <c r="M70">
        <f t="shared" si="6"/>
        <v>8</v>
      </c>
    </row>
    <row r="71" spans="1:13">
      <c r="A71" s="10"/>
      <c r="B71" s="10"/>
      <c r="C71" s="10"/>
      <c r="D71" s="10"/>
      <c r="E71" s="10"/>
      <c r="F71" s="10"/>
      <c r="G71" s="3" t="s">
        <v>653</v>
      </c>
      <c r="H71" s="3" t="s">
        <v>326</v>
      </c>
      <c r="I71" s="3" t="s">
        <v>59</v>
      </c>
      <c r="J71" s="11" t="s">
        <v>654</v>
      </c>
      <c r="K71" s="12" t="s">
        <v>655</v>
      </c>
      <c r="L71" s="15">
        <f t="shared" si="5"/>
        <v>1.8553240740740717E-2</v>
      </c>
      <c r="M71">
        <f t="shared" si="6"/>
        <v>8</v>
      </c>
    </row>
    <row r="72" spans="1:13">
      <c r="A72" s="10"/>
      <c r="B72" s="10"/>
      <c r="C72" s="10"/>
      <c r="D72" s="10"/>
      <c r="E72" s="10"/>
      <c r="F72" s="10"/>
      <c r="G72" s="3" t="s">
        <v>656</v>
      </c>
      <c r="H72" s="3" t="s">
        <v>326</v>
      </c>
      <c r="I72" s="3" t="s">
        <v>59</v>
      </c>
      <c r="J72" s="11" t="s">
        <v>657</v>
      </c>
      <c r="K72" s="12" t="s">
        <v>658</v>
      </c>
      <c r="L72" s="15">
        <f t="shared" si="5"/>
        <v>1.9166666666666721E-2</v>
      </c>
      <c r="M72">
        <f t="shared" si="6"/>
        <v>9</v>
      </c>
    </row>
    <row r="73" spans="1:13">
      <c r="A73" s="10"/>
      <c r="B73" s="10"/>
      <c r="C73" s="10"/>
      <c r="D73" s="10"/>
      <c r="E73" s="10"/>
      <c r="F73" s="10"/>
      <c r="G73" s="3" t="s">
        <v>659</v>
      </c>
      <c r="H73" s="3" t="s">
        <v>326</v>
      </c>
      <c r="I73" s="3" t="s">
        <v>59</v>
      </c>
      <c r="J73" s="11" t="s">
        <v>660</v>
      </c>
      <c r="K73" s="12" t="s">
        <v>661</v>
      </c>
      <c r="L73" s="15">
        <f t="shared" si="5"/>
        <v>2.1400462962962996E-2</v>
      </c>
      <c r="M73">
        <f t="shared" si="6"/>
        <v>9</v>
      </c>
    </row>
    <row r="74" spans="1:13">
      <c r="A74" s="10"/>
      <c r="B74" s="10"/>
      <c r="C74" s="10"/>
      <c r="D74" s="10"/>
      <c r="E74" s="10"/>
      <c r="F74" s="10"/>
      <c r="G74" s="3" t="s">
        <v>662</v>
      </c>
      <c r="H74" s="3" t="s">
        <v>326</v>
      </c>
      <c r="I74" s="3" t="s">
        <v>59</v>
      </c>
      <c r="J74" s="11" t="s">
        <v>663</v>
      </c>
      <c r="K74" s="12" t="s">
        <v>664</v>
      </c>
      <c r="L74" s="15">
        <f t="shared" si="5"/>
        <v>1.6249999999999987E-2</v>
      </c>
      <c r="M74">
        <f t="shared" si="6"/>
        <v>10</v>
      </c>
    </row>
    <row r="75" spans="1:13">
      <c r="A75" s="10"/>
      <c r="B75" s="10"/>
      <c r="C75" s="10"/>
      <c r="D75" s="10"/>
      <c r="E75" s="10"/>
      <c r="F75" s="10"/>
      <c r="G75" s="3" t="s">
        <v>665</v>
      </c>
      <c r="H75" s="3" t="s">
        <v>326</v>
      </c>
      <c r="I75" s="3" t="s">
        <v>59</v>
      </c>
      <c r="J75" s="11" t="s">
        <v>666</v>
      </c>
      <c r="K75" s="12" t="s">
        <v>667</v>
      </c>
      <c r="L75" s="15">
        <f t="shared" si="5"/>
        <v>1.4062500000000033E-2</v>
      </c>
      <c r="M75">
        <f t="shared" si="6"/>
        <v>10</v>
      </c>
    </row>
    <row r="76" spans="1:13">
      <c r="A76" s="10"/>
      <c r="B76" s="10"/>
      <c r="C76" s="10"/>
      <c r="D76" s="10"/>
      <c r="E76" s="10"/>
      <c r="F76" s="10"/>
      <c r="G76" s="3" t="s">
        <v>668</v>
      </c>
      <c r="H76" s="3" t="s">
        <v>326</v>
      </c>
      <c r="I76" s="3" t="s">
        <v>59</v>
      </c>
      <c r="J76" s="11" t="s">
        <v>669</v>
      </c>
      <c r="K76" s="12" t="s">
        <v>670</v>
      </c>
      <c r="L76" s="15">
        <f t="shared" si="5"/>
        <v>1.3333333333333308E-2</v>
      </c>
      <c r="M76">
        <f t="shared" si="6"/>
        <v>10</v>
      </c>
    </row>
    <row r="77" spans="1:13">
      <c r="A77" s="10"/>
      <c r="B77" s="10"/>
      <c r="C77" s="10"/>
      <c r="D77" s="10"/>
      <c r="E77" s="10"/>
      <c r="F77" s="10"/>
      <c r="G77" s="3" t="s">
        <v>671</v>
      </c>
      <c r="H77" s="3" t="s">
        <v>326</v>
      </c>
      <c r="I77" s="3" t="s">
        <v>59</v>
      </c>
      <c r="J77" s="11" t="s">
        <v>672</v>
      </c>
      <c r="K77" s="12" t="s">
        <v>673</v>
      </c>
      <c r="L77" s="15">
        <f t="shared" si="5"/>
        <v>2.7326388888888886E-2</v>
      </c>
      <c r="M77">
        <f t="shared" si="6"/>
        <v>11</v>
      </c>
    </row>
    <row r="78" spans="1:13">
      <c r="A78" s="10"/>
      <c r="B78" s="10"/>
      <c r="C78" s="10"/>
      <c r="D78" s="10"/>
      <c r="E78" s="10"/>
      <c r="F78" s="10"/>
      <c r="G78" s="3" t="s">
        <v>674</v>
      </c>
      <c r="H78" s="3" t="s">
        <v>326</v>
      </c>
      <c r="I78" s="3" t="s">
        <v>59</v>
      </c>
      <c r="J78" s="11" t="s">
        <v>675</v>
      </c>
      <c r="K78" s="12" t="s">
        <v>676</v>
      </c>
      <c r="L78" s="15">
        <f t="shared" si="5"/>
        <v>1.743055555555556E-2</v>
      </c>
      <c r="M78">
        <f t="shared" si="6"/>
        <v>11</v>
      </c>
    </row>
    <row r="79" spans="1:13">
      <c r="A79" s="10"/>
      <c r="B79" s="10"/>
      <c r="C79" s="10"/>
      <c r="D79" s="10"/>
      <c r="E79" s="10"/>
      <c r="F79" s="10"/>
      <c r="G79" s="3" t="s">
        <v>677</v>
      </c>
      <c r="H79" s="3" t="s">
        <v>326</v>
      </c>
      <c r="I79" s="3" t="s">
        <v>59</v>
      </c>
      <c r="J79" s="11" t="s">
        <v>87</v>
      </c>
      <c r="K79" s="12" t="s">
        <v>678</v>
      </c>
      <c r="L79" s="15">
        <f t="shared" si="5"/>
        <v>1.8553240740740717E-2</v>
      </c>
      <c r="M79">
        <f t="shared" si="6"/>
        <v>12</v>
      </c>
    </row>
    <row r="80" spans="1:13">
      <c r="A80" s="10"/>
      <c r="B80" s="10"/>
      <c r="C80" s="10"/>
      <c r="D80" s="10"/>
      <c r="E80" s="10"/>
      <c r="F80" s="10"/>
      <c r="G80" s="3" t="s">
        <v>679</v>
      </c>
      <c r="H80" s="3" t="s">
        <v>326</v>
      </c>
      <c r="I80" s="3" t="s">
        <v>59</v>
      </c>
      <c r="J80" s="11" t="s">
        <v>680</v>
      </c>
      <c r="K80" s="12" t="s">
        <v>681</v>
      </c>
      <c r="L80" s="15">
        <f t="shared" si="5"/>
        <v>1.5497685185185239E-2</v>
      </c>
      <c r="M80">
        <f t="shared" si="6"/>
        <v>12</v>
      </c>
    </row>
    <row r="81" spans="1:13">
      <c r="A81" s="10"/>
      <c r="B81" s="10"/>
      <c r="C81" s="10"/>
      <c r="D81" s="10"/>
      <c r="E81" s="10"/>
      <c r="F81" s="10"/>
      <c r="G81" s="3" t="s">
        <v>682</v>
      </c>
      <c r="H81" s="3" t="s">
        <v>326</v>
      </c>
      <c r="I81" s="3" t="s">
        <v>59</v>
      </c>
      <c r="J81" s="11" t="s">
        <v>683</v>
      </c>
      <c r="K81" s="12" t="s">
        <v>684</v>
      </c>
      <c r="L81" s="15">
        <f t="shared" si="5"/>
        <v>1.3969907407407445E-2</v>
      </c>
      <c r="M81">
        <f t="shared" si="6"/>
        <v>14</v>
      </c>
    </row>
    <row r="82" spans="1:13">
      <c r="A82" s="10"/>
      <c r="B82" s="10"/>
      <c r="C82" s="3" t="s">
        <v>427</v>
      </c>
      <c r="D82" s="3" t="s">
        <v>428</v>
      </c>
      <c r="E82" s="3" t="s">
        <v>428</v>
      </c>
      <c r="F82" s="3" t="s">
        <v>23</v>
      </c>
      <c r="G82" s="9" t="s">
        <v>20</v>
      </c>
      <c r="H82" s="5"/>
      <c r="I82" s="6"/>
      <c r="J82" s="7"/>
      <c r="K82" s="8"/>
    </row>
    <row r="83" spans="1:13">
      <c r="A83" s="10"/>
      <c r="B83" s="10"/>
      <c r="C83" s="10"/>
      <c r="D83" s="10"/>
      <c r="E83" s="10"/>
      <c r="F83" s="10"/>
      <c r="G83" s="3" t="s">
        <v>707</v>
      </c>
      <c r="H83" s="3" t="s">
        <v>326</v>
      </c>
      <c r="I83" s="3" t="s">
        <v>59</v>
      </c>
      <c r="J83" s="11" t="s">
        <v>708</v>
      </c>
      <c r="K83" s="12" t="s">
        <v>709</v>
      </c>
      <c r="L83" s="15">
        <f t="shared" si="5"/>
        <v>1.3854166666666667E-2</v>
      </c>
      <c r="M83">
        <f t="shared" si="6"/>
        <v>7</v>
      </c>
    </row>
    <row r="84" spans="1:13">
      <c r="A84" s="10"/>
      <c r="B84" s="10"/>
      <c r="C84" s="10"/>
      <c r="D84" s="10"/>
      <c r="E84" s="10"/>
      <c r="F84" s="10"/>
      <c r="G84" s="3" t="s">
        <v>710</v>
      </c>
      <c r="H84" s="3" t="s">
        <v>326</v>
      </c>
      <c r="I84" s="3" t="s">
        <v>59</v>
      </c>
      <c r="J84" s="11" t="s">
        <v>711</v>
      </c>
      <c r="K84" s="12" t="s">
        <v>712</v>
      </c>
      <c r="L84" s="15">
        <f t="shared" si="5"/>
        <v>2.662037037037035E-2</v>
      </c>
      <c r="M84">
        <f t="shared" si="6"/>
        <v>11</v>
      </c>
    </row>
    <row r="85" spans="1:13">
      <c r="A85" s="10"/>
      <c r="B85" s="10"/>
      <c r="C85" s="10"/>
      <c r="D85" s="10"/>
      <c r="E85" s="10"/>
      <c r="F85" s="10"/>
      <c r="G85" s="3" t="s">
        <v>713</v>
      </c>
      <c r="H85" s="3" t="s">
        <v>326</v>
      </c>
      <c r="I85" s="3" t="s">
        <v>59</v>
      </c>
      <c r="J85" s="11" t="s">
        <v>714</v>
      </c>
      <c r="K85" s="12" t="s">
        <v>715</v>
      </c>
      <c r="L85" s="15">
        <f t="shared" si="5"/>
        <v>1.809027777777783E-2</v>
      </c>
      <c r="M85">
        <f t="shared" si="6"/>
        <v>12</v>
      </c>
    </row>
    <row r="86" spans="1:13">
      <c r="A86" s="10"/>
      <c r="B86" s="10"/>
      <c r="C86" s="10"/>
      <c r="D86" s="10"/>
      <c r="E86" s="10"/>
      <c r="F86" s="10"/>
      <c r="G86" s="3" t="s">
        <v>716</v>
      </c>
      <c r="H86" s="3" t="s">
        <v>326</v>
      </c>
      <c r="I86" s="3" t="s">
        <v>59</v>
      </c>
      <c r="J86" s="11" t="s">
        <v>717</v>
      </c>
      <c r="K86" s="12" t="s">
        <v>718</v>
      </c>
      <c r="L86" s="15">
        <f t="shared" si="5"/>
        <v>2.0416666666666639E-2</v>
      </c>
      <c r="M86">
        <f t="shared" si="6"/>
        <v>16</v>
      </c>
    </row>
    <row r="87" spans="1:13">
      <c r="A87" s="10"/>
      <c r="B87" s="10"/>
      <c r="C87" s="3" t="s">
        <v>221</v>
      </c>
      <c r="D87" s="3" t="s">
        <v>222</v>
      </c>
      <c r="E87" s="9" t="s">
        <v>20</v>
      </c>
      <c r="F87" s="5"/>
      <c r="G87" s="5"/>
      <c r="H87" s="5"/>
      <c r="I87" s="6"/>
      <c r="J87" s="7"/>
      <c r="K87" s="8"/>
    </row>
    <row r="88" spans="1:13">
      <c r="A88" s="10"/>
      <c r="B88" s="10"/>
      <c r="C88" s="10"/>
      <c r="D88" s="10"/>
      <c r="E88" s="3" t="s">
        <v>222</v>
      </c>
      <c r="F88" s="3" t="s">
        <v>23</v>
      </c>
      <c r="G88" s="9" t="s">
        <v>20</v>
      </c>
      <c r="H88" s="5"/>
      <c r="I88" s="6"/>
      <c r="J88" s="7"/>
      <c r="K88" s="8"/>
    </row>
    <row r="89" spans="1:13">
      <c r="A89" s="10"/>
      <c r="B89" s="10"/>
      <c r="C89" s="10"/>
      <c r="D89" s="10"/>
      <c r="E89" s="10"/>
      <c r="F89" s="10"/>
      <c r="G89" s="3" t="s">
        <v>748</v>
      </c>
      <c r="H89" s="3" t="s">
        <v>326</v>
      </c>
      <c r="I89" s="3" t="s">
        <v>59</v>
      </c>
      <c r="J89" s="11" t="s">
        <v>749</v>
      </c>
      <c r="K89" s="12" t="s">
        <v>750</v>
      </c>
      <c r="L89" s="15">
        <f t="shared" si="5"/>
        <v>1.1284722222222238E-2</v>
      </c>
      <c r="M89">
        <f t="shared" si="6"/>
        <v>3</v>
      </c>
    </row>
    <row r="90" spans="1:13">
      <c r="A90" s="10"/>
      <c r="B90" s="10"/>
      <c r="C90" s="10"/>
      <c r="D90" s="10"/>
      <c r="E90" s="10"/>
      <c r="F90" s="10"/>
      <c r="G90" s="3" t="s">
        <v>751</v>
      </c>
      <c r="H90" s="3" t="s">
        <v>326</v>
      </c>
      <c r="I90" s="3" t="s">
        <v>59</v>
      </c>
      <c r="J90" s="11" t="s">
        <v>752</v>
      </c>
      <c r="K90" s="12" t="s">
        <v>753</v>
      </c>
      <c r="L90" s="15">
        <f t="shared" si="5"/>
        <v>1.4143518518518527E-2</v>
      </c>
      <c r="M90">
        <f t="shared" si="6"/>
        <v>6</v>
      </c>
    </row>
    <row r="91" spans="1:13">
      <c r="A91" s="10"/>
      <c r="B91" s="10"/>
      <c r="C91" s="10"/>
      <c r="D91" s="10"/>
      <c r="E91" s="10"/>
      <c r="F91" s="10"/>
      <c r="G91" s="3" t="s">
        <v>754</v>
      </c>
      <c r="H91" s="3" t="s">
        <v>326</v>
      </c>
      <c r="I91" s="3" t="s">
        <v>59</v>
      </c>
      <c r="J91" s="11" t="s">
        <v>755</v>
      </c>
      <c r="K91" s="12" t="s">
        <v>756</v>
      </c>
      <c r="L91" s="15">
        <f t="shared" si="5"/>
        <v>1.5520833333333373E-2</v>
      </c>
      <c r="M91">
        <f t="shared" si="6"/>
        <v>8</v>
      </c>
    </row>
    <row r="92" spans="1:13">
      <c r="A92" s="10"/>
      <c r="B92" s="10"/>
      <c r="C92" s="10"/>
      <c r="D92" s="10"/>
      <c r="E92" s="3" t="s">
        <v>266</v>
      </c>
      <c r="F92" s="3" t="s">
        <v>23</v>
      </c>
      <c r="G92" s="9" t="s">
        <v>20</v>
      </c>
      <c r="H92" s="5"/>
      <c r="I92" s="6"/>
      <c r="J92" s="7"/>
      <c r="K92" s="8"/>
    </row>
    <row r="93" spans="1:13">
      <c r="A93" s="10"/>
      <c r="B93" s="10"/>
      <c r="C93" s="10"/>
      <c r="D93" s="10"/>
      <c r="E93" s="10"/>
      <c r="F93" s="10"/>
      <c r="G93" s="3" t="s">
        <v>766</v>
      </c>
      <c r="H93" s="3" t="s">
        <v>326</v>
      </c>
      <c r="I93" s="3" t="s">
        <v>59</v>
      </c>
      <c r="J93" s="11" t="s">
        <v>767</v>
      </c>
      <c r="K93" s="12" t="s">
        <v>768</v>
      </c>
      <c r="L93" s="15">
        <f t="shared" si="5"/>
        <v>1.3738425925925925E-2</v>
      </c>
      <c r="M93">
        <f t="shared" si="6"/>
        <v>1</v>
      </c>
    </row>
    <row r="94" spans="1:13">
      <c r="A94" s="10"/>
      <c r="B94" s="10"/>
      <c r="C94" s="10"/>
      <c r="D94" s="10"/>
      <c r="E94" s="10"/>
      <c r="F94" s="10"/>
      <c r="G94" s="3" t="s">
        <v>769</v>
      </c>
      <c r="H94" s="3" t="s">
        <v>326</v>
      </c>
      <c r="I94" s="3" t="s">
        <v>59</v>
      </c>
      <c r="J94" s="11" t="s">
        <v>377</v>
      </c>
      <c r="K94" s="12" t="s">
        <v>770</v>
      </c>
      <c r="L94" s="15">
        <f t="shared" si="5"/>
        <v>1.7754629629629592E-2</v>
      </c>
      <c r="M94">
        <f t="shared" si="6"/>
        <v>10</v>
      </c>
    </row>
    <row r="95" spans="1:13">
      <c r="A95" s="10"/>
      <c r="B95" s="10"/>
      <c r="C95" s="10"/>
      <c r="D95" s="10"/>
      <c r="E95" s="10"/>
      <c r="F95" s="10"/>
      <c r="G95" s="3" t="s">
        <v>771</v>
      </c>
      <c r="H95" s="3" t="s">
        <v>326</v>
      </c>
      <c r="I95" s="3" t="s">
        <v>59</v>
      </c>
      <c r="J95" s="11" t="s">
        <v>772</v>
      </c>
      <c r="K95" s="12" t="s">
        <v>773</v>
      </c>
      <c r="L95" s="15">
        <f t="shared" si="5"/>
        <v>1.4074074074074017E-2</v>
      </c>
      <c r="M95">
        <f t="shared" si="6"/>
        <v>14</v>
      </c>
    </row>
    <row r="96" spans="1:13">
      <c r="A96" s="10"/>
      <c r="B96" s="10"/>
      <c r="C96" s="3" t="s">
        <v>492</v>
      </c>
      <c r="D96" s="3" t="s">
        <v>493</v>
      </c>
      <c r="E96" s="3" t="s">
        <v>493</v>
      </c>
      <c r="F96" s="3" t="s">
        <v>23</v>
      </c>
      <c r="G96" s="9" t="s">
        <v>20</v>
      </c>
      <c r="H96" s="5"/>
      <c r="I96" s="6"/>
      <c r="J96" s="7"/>
      <c r="K96" s="8"/>
    </row>
    <row r="97" spans="1:13">
      <c r="A97" s="10"/>
      <c r="B97" s="10"/>
      <c r="C97" s="10"/>
      <c r="D97" s="10"/>
      <c r="E97" s="10"/>
      <c r="F97" s="10"/>
      <c r="G97" s="3" t="s">
        <v>821</v>
      </c>
      <c r="H97" s="3" t="s">
        <v>326</v>
      </c>
      <c r="I97" s="3" t="s">
        <v>59</v>
      </c>
      <c r="J97" s="11" t="s">
        <v>822</v>
      </c>
      <c r="K97" s="12" t="s">
        <v>823</v>
      </c>
      <c r="L97" s="15">
        <f t="shared" si="5"/>
        <v>1.7534722222222188E-2</v>
      </c>
      <c r="M97">
        <f t="shared" si="6"/>
        <v>14</v>
      </c>
    </row>
    <row r="98" spans="1:13">
      <c r="A98" s="10"/>
      <c r="B98" s="10"/>
      <c r="C98" s="10"/>
      <c r="D98" s="10"/>
      <c r="E98" s="10"/>
      <c r="F98" s="10"/>
      <c r="G98" s="3" t="s">
        <v>824</v>
      </c>
      <c r="H98" s="3" t="s">
        <v>326</v>
      </c>
      <c r="I98" s="3" t="s">
        <v>59</v>
      </c>
      <c r="J98" s="11" t="s">
        <v>825</v>
      </c>
      <c r="K98" s="12" t="s">
        <v>826</v>
      </c>
      <c r="L98" s="15">
        <f t="shared" si="5"/>
        <v>1.8587962962963056E-2</v>
      </c>
      <c r="M98">
        <f t="shared" si="6"/>
        <v>16</v>
      </c>
    </row>
    <row r="99" spans="1:13">
      <c r="A99" s="10"/>
      <c r="B99" s="10"/>
      <c r="C99" s="3" t="s">
        <v>138</v>
      </c>
      <c r="D99" s="3" t="s">
        <v>139</v>
      </c>
      <c r="E99" s="3" t="s">
        <v>140</v>
      </c>
      <c r="F99" s="3" t="s">
        <v>23</v>
      </c>
      <c r="G99" s="3" t="s">
        <v>851</v>
      </c>
      <c r="H99" s="3" t="s">
        <v>836</v>
      </c>
      <c r="I99" s="3" t="s">
        <v>59</v>
      </c>
      <c r="J99" s="11" t="s">
        <v>852</v>
      </c>
      <c r="K99" s="12" t="s">
        <v>853</v>
      </c>
      <c r="L99" s="15">
        <f t="shared" si="5"/>
        <v>1.4780092592592553E-2</v>
      </c>
      <c r="M99">
        <f t="shared" si="6"/>
        <v>9</v>
      </c>
    </row>
    <row r="100" spans="1:13">
      <c r="A100" s="10"/>
      <c r="B100" s="10"/>
      <c r="C100" s="3" t="s">
        <v>860</v>
      </c>
      <c r="D100" s="3" t="s">
        <v>861</v>
      </c>
      <c r="E100" s="3" t="s">
        <v>861</v>
      </c>
      <c r="F100" s="3" t="s">
        <v>23</v>
      </c>
      <c r="G100" s="3" t="s">
        <v>865</v>
      </c>
      <c r="H100" s="3" t="s">
        <v>326</v>
      </c>
      <c r="I100" s="3" t="s">
        <v>59</v>
      </c>
      <c r="J100" s="11" t="s">
        <v>866</v>
      </c>
      <c r="K100" s="12" t="s">
        <v>867</v>
      </c>
      <c r="L100" s="15">
        <f t="shared" si="5"/>
        <v>1.9328703703703654E-2</v>
      </c>
      <c r="M100">
        <f t="shared" si="6"/>
        <v>10</v>
      </c>
    </row>
    <row r="101" spans="1:13">
      <c r="A101" s="10"/>
      <c r="B101" s="10"/>
      <c r="C101" s="3" t="s">
        <v>531</v>
      </c>
      <c r="D101" s="3" t="s">
        <v>532</v>
      </c>
      <c r="E101" s="3" t="s">
        <v>532</v>
      </c>
      <c r="F101" s="3" t="s">
        <v>23</v>
      </c>
      <c r="G101" s="9" t="s">
        <v>20</v>
      </c>
      <c r="H101" s="5"/>
      <c r="I101" s="6"/>
      <c r="J101" s="7"/>
      <c r="K101" s="8"/>
    </row>
    <row r="102" spans="1:13">
      <c r="A102" s="10"/>
      <c r="B102" s="10"/>
      <c r="C102" s="10"/>
      <c r="D102" s="10"/>
      <c r="E102" s="10"/>
      <c r="F102" s="10"/>
      <c r="G102" s="3" t="s">
        <v>885</v>
      </c>
      <c r="H102" s="3" t="s">
        <v>326</v>
      </c>
      <c r="I102" s="3" t="s">
        <v>59</v>
      </c>
      <c r="J102" s="11" t="s">
        <v>886</v>
      </c>
      <c r="K102" s="12" t="s">
        <v>887</v>
      </c>
      <c r="L102" s="15">
        <f t="shared" si="5"/>
        <v>1.375000000000004E-2</v>
      </c>
      <c r="M102">
        <f t="shared" si="6"/>
        <v>7</v>
      </c>
    </row>
    <row r="103" spans="1:13">
      <c r="A103" s="10"/>
      <c r="B103" s="10"/>
      <c r="C103" s="10"/>
      <c r="D103" s="10"/>
      <c r="E103" s="10"/>
      <c r="F103" s="10"/>
      <c r="G103" s="3" t="s">
        <v>888</v>
      </c>
      <c r="H103" s="3" t="s">
        <v>326</v>
      </c>
      <c r="I103" s="3" t="s">
        <v>59</v>
      </c>
      <c r="J103" s="11" t="s">
        <v>889</v>
      </c>
      <c r="K103" s="12" t="s">
        <v>890</v>
      </c>
      <c r="L103" s="15">
        <f t="shared" si="5"/>
        <v>2.6319444444444395E-2</v>
      </c>
      <c r="M103">
        <f t="shared" si="6"/>
        <v>10</v>
      </c>
    </row>
    <row r="104" spans="1:13">
      <c r="A104" s="10"/>
      <c r="B104" s="10"/>
      <c r="C104" s="3" t="s">
        <v>900</v>
      </c>
      <c r="D104" s="3" t="s">
        <v>901</v>
      </c>
      <c r="E104" s="3" t="s">
        <v>901</v>
      </c>
      <c r="F104" s="3" t="s">
        <v>23</v>
      </c>
      <c r="G104" s="3" t="s">
        <v>902</v>
      </c>
      <c r="H104" s="3" t="s">
        <v>326</v>
      </c>
      <c r="I104" s="3" t="s">
        <v>59</v>
      </c>
      <c r="J104" s="11" t="s">
        <v>903</v>
      </c>
      <c r="K104" s="12" t="s">
        <v>904</v>
      </c>
      <c r="L104" s="15">
        <f t="shared" si="5"/>
        <v>2.2025462962962983E-2</v>
      </c>
      <c r="M104">
        <f t="shared" si="6"/>
        <v>8</v>
      </c>
    </row>
    <row r="105" spans="1:13">
      <c r="A105" s="3" t="s">
        <v>905</v>
      </c>
      <c r="B105" s="3" t="s">
        <v>906</v>
      </c>
      <c r="C105" s="9" t="s">
        <v>20</v>
      </c>
      <c r="D105" s="5"/>
      <c r="E105" s="5"/>
      <c r="F105" s="5"/>
      <c r="G105" s="5"/>
      <c r="H105" s="5"/>
      <c r="I105" s="6"/>
      <c r="J105" s="7"/>
      <c r="K105" s="8"/>
    </row>
    <row r="106" spans="1:13">
      <c r="A106" s="10"/>
      <c r="B106" s="10"/>
      <c r="C106" s="3" t="s">
        <v>907</v>
      </c>
      <c r="D106" s="3" t="s">
        <v>908</v>
      </c>
      <c r="E106" s="3" t="s">
        <v>908</v>
      </c>
      <c r="F106" s="3" t="s">
        <v>909</v>
      </c>
      <c r="G106" s="3" t="s">
        <v>910</v>
      </c>
      <c r="H106" s="3" t="s">
        <v>326</v>
      </c>
      <c r="I106" s="3" t="s">
        <v>59</v>
      </c>
      <c r="J106" s="11" t="s">
        <v>911</v>
      </c>
      <c r="K106" s="12" t="s">
        <v>912</v>
      </c>
      <c r="L106" s="15">
        <f t="shared" si="5"/>
        <v>2.6087962962962952E-2</v>
      </c>
      <c r="M106">
        <f t="shared" si="6"/>
        <v>6</v>
      </c>
    </row>
    <row r="107" spans="1:13">
      <c r="A107" s="10"/>
      <c r="B107" s="10"/>
      <c r="C107" s="3" t="s">
        <v>913</v>
      </c>
      <c r="D107" s="3" t="s">
        <v>914</v>
      </c>
      <c r="E107" s="3" t="s">
        <v>914</v>
      </c>
      <c r="F107" s="3" t="s">
        <v>909</v>
      </c>
      <c r="G107" s="3" t="s">
        <v>918</v>
      </c>
      <c r="H107" s="3" t="s">
        <v>326</v>
      </c>
      <c r="I107" s="3" t="s">
        <v>59</v>
      </c>
      <c r="J107" s="11" t="s">
        <v>919</v>
      </c>
      <c r="K107" s="12" t="s">
        <v>920</v>
      </c>
      <c r="L107" s="15">
        <f t="shared" si="5"/>
        <v>2.8472222222222232E-2</v>
      </c>
      <c r="M107">
        <f t="shared" si="6"/>
        <v>8</v>
      </c>
    </row>
    <row r="108" spans="1:13">
      <c r="A108" s="10"/>
      <c r="B108" s="10"/>
      <c r="C108" s="3" t="s">
        <v>929</v>
      </c>
      <c r="D108" s="3" t="s">
        <v>930</v>
      </c>
      <c r="E108" s="3" t="s">
        <v>930</v>
      </c>
      <c r="F108" s="3" t="s">
        <v>909</v>
      </c>
      <c r="G108" s="3" t="s">
        <v>934</v>
      </c>
      <c r="H108" s="3" t="s">
        <v>326</v>
      </c>
      <c r="I108" s="3" t="s">
        <v>59</v>
      </c>
      <c r="J108" s="11" t="s">
        <v>935</v>
      </c>
      <c r="K108" s="12" t="s">
        <v>936</v>
      </c>
      <c r="L108" s="15">
        <f t="shared" si="5"/>
        <v>1.4189814814814794E-2</v>
      </c>
      <c r="M108">
        <f t="shared" si="6"/>
        <v>5</v>
      </c>
    </row>
    <row r="109" spans="1:13">
      <c r="A109" s="3" t="s">
        <v>937</v>
      </c>
      <c r="B109" s="3" t="s">
        <v>938</v>
      </c>
      <c r="C109" s="9" t="s">
        <v>20</v>
      </c>
      <c r="D109" s="5"/>
      <c r="E109" s="5"/>
      <c r="F109" s="5"/>
      <c r="G109" s="5"/>
      <c r="H109" s="5"/>
      <c r="I109" s="6"/>
      <c r="J109" s="7"/>
      <c r="K109" s="8"/>
    </row>
    <row r="110" spans="1:13">
      <c r="A110" s="10"/>
      <c r="B110" s="10"/>
      <c r="C110" s="3" t="s">
        <v>378</v>
      </c>
      <c r="D110" s="3" t="s">
        <v>379</v>
      </c>
      <c r="E110" s="3" t="s">
        <v>939</v>
      </c>
      <c r="F110" s="3" t="s">
        <v>23</v>
      </c>
      <c r="G110" s="3" t="s">
        <v>946</v>
      </c>
      <c r="H110" s="3" t="s">
        <v>326</v>
      </c>
      <c r="I110" s="3" t="s">
        <v>59</v>
      </c>
      <c r="J110" s="11" t="s">
        <v>947</v>
      </c>
      <c r="K110" s="12" t="s">
        <v>948</v>
      </c>
      <c r="L110" s="15">
        <f t="shared" si="5"/>
        <v>3.3993055555555429E-2</v>
      </c>
      <c r="M110">
        <f t="shared" si="6"/>
        <v>15</v>
      </c>
    </row>
    <row r="111" spans="1:13">
      <c r="A111" s="10"/>
      <c r="B111" s="10"/>
      <c r="C111" s="3" t="s">
        <v>958</v>
      </c>
      <c r="D111" s="3" t="s">
        <v>959</v>
      </c>
      <c r="E111" s="3" t="s">
        <v>960</v>
      </c>
      <c r="F111" s="3" t="s">
        <v>23</v>
      </c>
      <c r="G111" s="3" t="s">
        <v>967</v>
      </c>
      <c r="H111" s="3" t="s">
        <v>326</v>
      </c>
      <c r="I111" s="3" t="s">
        <v>59</v>
      </c>
      <c r="J111" s="11" t="s">
        <v>968</v>
      </c>
      <c r="K111" s="12" t="s">
        <v>969</v>
      </c>
      <c r="L111" s="15">
        <f t="shared" si="5"/>
        <v>1.4305555555555571E-2</v>
      </c>
      <c r="M111">
        <f t="shared" si="6"/>
        <v>13</v>
      </c>
    </row>
    <row r="112" spans="1:13">
      <c r="A112" s="10"/>
      <c r="B112" s="10"/>
      <c r="C112" s="3" t="s">
        <v>973</v>
      </c>
      <c r="D112" s="3" t="s">
        <v>974</v>
      </c>
      <c r="E112" s="3" t="s">
        <v>975</v>
      </c>
      <c r="F112" s="3" t="s">
        <v>23</v>
      </c>
      <c r="G112" s="3" t="s">
        <v>976</v>
      </c>
      <c r="H112" s="3" t="s">
        <v>326</v>
      </c>
      <c r="I112" s="3" t="s">
        <v>59</v>
      </c>
      <c r="J112" s="11" t="s">
        <v>977</v>
      </c>
      <c r="K112" s="12" t="s">
        <v>978</v>
      </c>
      <c r="L112" s="15">
        <f t="shared" si="5"/>
        <v>2.8495370370370421E-2</v>
      </c>
      <c r="M112">
        <f t="shared" si="6"/>
        <v>15</v>
      </c>
    </row>
    <row r="113" spans="1:13">
      <c r="A113" s="10"/>
      <c r="B113" s="10"/>
      <c r="C113" s="3" t="s">
        <v>979</v>
      </c>
      <c r="D113" s="3" t="s">
        <v>980</v>
      </c>
      <c r="E113" s="3" t="s">
        <v>981</v>
      </c>
      <c r="F113" s="3" t="s">
        <v>23</v>
      </c>
      <c r="G113" s="3" t="s">
        <v>985</v>
      </c>
      <c r="H113" s="3" t="s">
        <v>326</v>
      </c>
      <c r="I113" s="3" t="s">
        <v>59</v>
      </c>
      <c r="J113" s="11" t="s">
        <v>986</v>
      </c>
      <c r="K113" s="12" t="s">
        <v>987</v>
      </c>
      <c r="L113" s="15">
        <f t="shared" si="5"/>
        <v>1.7291666666666594E-2</v>
      </c>
      <c r="M113">
        <f t="shared" si="6"/>
        <v>8</v>
      </c>
    </row>
    <row r="114" spans="1:13">
      <c r="A114" s="3" t="s">
        <v>988</v>
      </c>
      <c r="B114" s="3" t="s">
        <v>989</v>
      </c>
      <c r="C114" s="3" t="s">
        <v>990</v>
      </c>
      <c r="D114" s="3" t="s">
        <v>991</v>
      </c>
      <c r="E114" s="3" t="s">
        <v>992</v>
      </c>
      <c r="F114" s="3" t="s">
        <v>23</v>
      </c>
      <c r="G114" s="3" t="s">
        <v>996</v>
      </c>
      <c r="H114" s="3" t="s">
        <v>25</v>
      </c>
      <c r="I114" s="3" t="s">
        <v>59</v>
      </c>
      <c r="J114" s="13" t="s">
        <v>997</v>
      </c>
      <c r="K114" s="14" t="s">
        <v>998</v>
      </c>
      <c r="L114" s="15">
        <f t="shared" si="5"/>
        <v>1.373842592592589E-2</v>
      </c>
      <c r="M114">
        <f t="shared" si="6"/>
        <v>18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5"/>
  <sheetViews>
    <sheetView topLeftCell="J1" workbookViewId="0">
      <selection activeCell="R19" sqref="R19"/>
    </sheetView>
  </sheetViews>
  <sheetFormatPr defaultRowHeight="15"/>
  <cols>
    <col min="1" max="1" width="14.140625" customWidth="1"/>
    <col min="2" max="2" width="27.42578125" customWidth="1"/>
    <col min="3" max="3" width="7.5703125" customWidth="1"/>
    <col min="4" max="5" width="28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1002</v>
      </c>
      <c r="Q1" t="s">
        <v>1003</v>
      </c>
      <c r="R1" s="20" t="s">
        <v>1004</v>
      </c>
      <c r="S1" t="s">
        <v>1005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 s="21">
        <v>0</v>
      </c>
      <c r="P2" s="21">
        <f>COUNTIF(M:M,"0")</f>
        <v>0</v>
      </c>
      <c r="Q2" s="21">
        <f>AVERAGE($P$2:$P$25)</f>
        <v>8.3333333333333329E-2</v>
      </c>
      <c r="R2" s="22">
        <v>0</v>
      </c>
      <c r="S2" s="22">
        <f>AVERAGEIF($R$2:$R$25, "&lt;&gt; 0")</f>
        <v>1.398726851851852E-2</v>
      </c>
    </row>
    <row r="3" spans="1:19">
      <c r="A3" s="3" t="s">
        <v>185</v>
      </c>
      <c r="B3" s="3" t="s">
        <v>186</v>
      </c>
      <c r="C3" s="3" t="s">
        <v>221</v>
      </c>
      <c r="D3" s="3" t="s">
        <v>222</v>
      </c>
      <c r="E3" s="3" t="s">
        <v>222</v>
      </c>
      <c r="F3" s="3" t="s">
        <v>23</v>
      </c>
      <c r="G3" s="3" t="s">
        <v>262</v>
      </c>
      <c r="H3" s="3" t="s">
        <v>25</v>
      </c>
      <c r="I3" s="3" t="s">
        <v>263</v>
      </c>
      <c r="J3" s="11" t="s">
        <v>264</v>
      </c>
      <c r="K3" s="12" t="s">
        <v>265</v>
      </c>
      <c r="L3" s="15">
        <f t="shared" ref="L3:L66" si="0">K3-J3</f>
        <v>1.5208333333333331E-2</v>
      </c>
      <c r="M3">
        <f t="shared" ref="M3:M66" si="1">HOUR(J3)</f>
        <v>1</v>
      </c>
      <c r="O3">
        <v>1</v>
      </c>
      <c r="P3">
        <f>COUNTIF(M:M,"1")</f>
        <v>2</v>
      </c>
      <c r="Q3">
        <f t="shared" ref="Q3:Q25" si="2">AVERAGE($P$2:$P$25)</f>
        <v>8.3333333333333329E-2</v>
      </c>
      <c r="R3" s="15">
        <f t="shared" ref="R3:R25" si="3">AVERAGEIF(M:M,O3,L:L)</f>
        <v>1.398726851851852E-2</v>
      </c>
      <c r="S3" s="15">
        <f t="shared" ref="S3:S25" si="4">AVERAGEIF($R$2:$R$25, "&lt;&gt; 0")</f>
        <v>1.398726851851852E-2</v>
      </c>
    </row>
    <row r="4" spans="1:19">
      <c r="A4" s="3" t="s">
        <v>314</v>
      </c>
      <c r="B4" s="3" t="s">
        <v>315</v>
      </c>
      <c r="C4" s="3" t="s">
        <v>221</v>
      </c>
      <c r="D4" s="3" t="s">
        <v>222</v>
      </c>
      <c r="E4" s="3" t="s">
        <v>266</v>
      </c>
      <c r="F4" s="3" t="s">
        <v>23</v>
      </c>
      <c r="G4" s="3" t="s">
        <v>486</v>
      </c>
      <c r="H4" s="3" t="s">
        <v>326</v>
      </c>
      <c r="I4" s="3" t="s">
        <v>263</v>
      </c>
      <c r="J4" s="13" t="s">
        <v>487</v>
      </c>
      <c r="K4" s="14" t="s">
        <v>488</v>
      </c>
      <c r="L4" s="15">
        <f t="shared" si="0"/>
        <v>1.276620370370371E-2</v>
      </c>
      <c r="M4">
        <f t="shared" si="1"/>
        <v>1</v>
      </c>
      <c r="O4" s="21">
        <v>2</v>
      </c>
      <c r="P4" s="21">
        <f>COUNTIF(M:M,"2")</f>
        <v>0</v>
      </c>
      <c r="Q4" s="21">
        <f t="shared" si="2"/>
        <v>8.3333333333333329E-2</v>
      </c>
      <c r="R4" s="22">
        <v>0</v>
      </c>
      <c r="S4" s="22">
        <f t="shared" si="4"/>
        <v>1.398726851851852E-2</v>
      </c>
    </row>
    <row r="5" spans="1:19">
      <c r="O5" s="21">
        <v>3</v>
      </c>
      <c r="P5" s="21">
        <f>COUNTIF(M:M,"3")</f>
        <v>0</v>
      </c>
      <c r="Q5" s="21">
        <f t="shared" si="2"/>
        <v>8.3333333333333329E-2</v>
      </c>
      <c r="R5" s="22">
        <v>0</v>
      </c>
      <c r="S5" s="22">
        <f t="shared" si="4"/>
        <v>1.398726851851852E-2</v>
      </c>
    </row>
    <row r="6" spans="1:19">
      <c r="O6" s="21">
        <v>4</v>
      </c>
      <c r="P6" s="21">
        <f>COUNTIF(M:M,"4")</f>
        <v>0</v>
      </c>
      <c r="Q6" s="21">
        <f t="shared" si="2"/>
        <v>8.3333333333333329E-2</v>
      </c>
      <c r="R6" s="22">
        <v>0</v>
      </c>
      <c r="S6" s="22">
        <f t="shared" si="4"/>
        <v>1.398726851851852E-2</v>
      </c>
    </row>
    <row r="7" spans="1:19">
      <c r="O7" s="21">
        <v>5</v>
      </c>
      <c r="P7" s="21">
        <f>COUNTIF(M:M,"5")</f>
        <v>0</v>
      </c>
      <c r="Q7" s="21">
        <f t="shared" si="2"/>
        <v>8.3333333333333329E-2</v>
      </c>
      <c r="R7" s="22">
        <v>0</v>
      </c>
      <c r="S7" s="22">
        <f t="shared" si="4"/>
        <v>1.398726851851852E-2</v>
      </c>
    </row>
    <row r="8" spans="1:19">
      <c r="O8" s="21">
        <v>6</v>
      </c>
      <c r="P8" s="21">
        <f>COUNTIF(M:M,"6")</f>
        <v>0</v>
      </c>
      <c r="Q8" s="21">
        <f t="shared" si="2"/>
        <v>8.3333333333333329E-2</v>
      </c>
      <c r="R8" s="22">
        <v>0</v>
      </c>
      <c r="S8" s="22">
        <f t="shared" si="4"/>
        <v>1.398726851851852E-2</v>
      </c>
    </row>
    <row r="9" spans="1:19">
      <c r="O9" s="21">
        <v>7</v>
      </c>
      <c r="P9" s="21">
        <f>COUNTIF(M:M,"7")</f>
        <v>0</v>
      </c>
      <c r="Q9" s="21">
        <f t="shared" si="2"/>
        <v>8.3333333333333329E-2</v>
      </c>
      <c r="R9" s="22">
        <v>0</v>
      </c>
      <c r="S9" s="22">
        <f t="shared" si="4"/>
        <v>1.398726851851852E-2</v>
      </c>
    </row>
    <row r="10" spans="1:19">
      <c r="O10" s="21">
        <v>8</v>
      </c>
      <c r="P10" s="21">
        <f>COUNTIF(M:M,"8")</f>
        <v>0</v>
      </c>
      <c r="Q10" s="21">
        <f t="shared" si="2"/>
        <v>8.3333333333333329E-2</v>
      </c>
      <c r="R10" s="22">
        <v>0</v>
      </c>
      <c r="S10" s="22">
        <f t="shared" si="4"/>
        <v>1.398726851851852E-2</v>
      </c>
    </row>
    <row r="11" spans="1:19">
      <c r="O11" s="21">
        <v>9</v>
      </c>
      <c r="P11" s="21">
        <f>COUNTIF(M:M,"9")</f>
        <v>0</v>
      </c>
      <c r="Q11" s="21">
        <f t="shared" si="2"/>
        <v>8.3333333333333329E-2</v>
      </c>
      <c r="R11" s="22">
        <v>0</v>
      </c>
      <c r="S11" s="22">
        <f t="shared" si="4"/>
        <v>1.398726851851852E-2</v>
      </c>
    </row>
    <row r="12" spans="1:19">
      <c r="O12" s="21">
        <v>10</v>
      </c>
      <c r="P12" s="21">
        <f>COUNTIF(M:M,"10")</f>
        <v>0</v>
      </c>
      <c r="Q12" s="21">
        <f t="shared" si="2"/>
        <v>8.3333333333333329E-2</v>
      </c>
      <c r="R12" s="22">
        <v>0</v>
      </c>
      <c r="S12" s="22">
        <f t="shared" si="4"/>
        <v>1.398726851851852E-2</v>
      </c>
    </row>
    <row r="13" spans="1:19">
      <c r="O13" s="21">
        <v>11</v>
      </c>
      <c r="P13" s="21">
        <f>COUNTIF(M:M,"11")</f>
        <v>0</v>
      </c>
      <c r="Q13" s="21">
        <f t="shared" si="2"/>
        <v>8.3333333333333329E-2</v>
      </c>
      <c r="R13" s="22">
        <v>0</v>
      </c>
      <c r="S13" s="22">
        <f t="shared" si="4"/>
        <v>1.398726851851852E-2</v>
      </c>
    </row>
    <row r="14" spans="1:19">
      <c r="O14" s="21">
        <v>12</v>
      </c>
      <c r="P14" s="21">
        <f>COUNTIF(M:M,"12")</f>
        <v>0</v>
      </c>
      <c r="Q14" s="21">
        <f t="shared" si="2"/>
        <v>8.3333333333333329E-2</v>
      </c>
      <c r="R14" s="22">
        <v>0</v>
      </c>
      <c r="S14" s="22">
        <f t="shared" si="4"/>
        <v>1.398726851851852E-2</v>
      </c>
    </row>
    <row r="15" spans="1:19">
      <c r="O15" s="21">
        <v>13</v>
      </c>
      <c r="P15" s="21">
        <f>COUNTIF(M:M,"13")</f>
        <v>0</v>
      </c>
      <c r="Q15" s="21">
        <f t="shared" si="2"/>
        <v>8.3333333333333329E-2</v>
      </c>
      <c r="R15" s="22">
        <v>0</v>
      </c>
      <c r="S15" s="22">
        <f t="shared" si="4"/>
        <v>1.398726851851852E-2</v>
      </c>
    </row>
    <row r="16" spans="1:19">
      <c r="O16" s="21">
        <v>14</v>
      </c>
      <c r="P16" s="21">
        <f>COUNTIF(M:M,"14")</f>
        <v>0</v>
      </c>
      <c r="Q16" s="21">
        <f t="shared" si="2"/>
        <v>8.3333333333333329E-2</v>
      </c>
      <c r="R16" s="22">
        <v>0</v>
      </c>
      <c r="S16" s="22">
        <f t="shared" si="4"/>
        <v>1.398726851851852E-2</v>
      </c>
    </row>
    <row r="17" spans="15:19">
      <c r="O17" s="21">
        <v>15</v>
      </c>
      <c r="P17" s="21">
        <f>COUNTIF(M:M,"15")</f>
        <v>0</v>
      </c>
      <c r="Q17" s="21">
        <f t="shared" si="2"/>
        <v>8.3333333333333329E-2</v>
      </c>
      <c r="R17" s="22">
        <v>0</v>
      </c>
      <c r="S17" s="22">
        <f t="shared" si="4"/>
        <v>1.398726851851852E-2</v>
      </c>
    </row>
    <row r="18" spans="15:19">
      <c r="O18" s="21">
        <v>16</v>
      </c>
      <c r="P18" s="21">
        <f>COUNTIF(M:M,"16")</f>
        <v>0</v>
      </c>
      <c r="Q18" s="21">
        <f t="shared" si="2"/>
        <v>8.3333333333333329E-2</v>
      </c>
      <c r="R18" s="22">
        <v>0</v>
      </c>
      <c r="S18" s="22">
        <f t="shared" si="4"/>
        <v>1.398726851851852E-2</v>
      </c>
    </row>
    <row r="19" spans="15:19">
      <c r="O19" s="21">
        <v>17</v>
      </c>
      <c r="P19" s="21">
        <f>COUNTIF(M:M,"17")</f>
        <v>0</v>
      </c>
      <c r="Q19" s="21">
        <f t="shared" si="2"/>
        <v>8.3333333333333329E-2</v>
      </c>
      <c r="R19" s="22">
        <v>0</v>
      </c>
      <c r="S19" s="22">
        <f t="shared" si="4"/>
        <v>1.398726851851852E-2</v>
      </c>
    </row>
    <row r="20" spans="15:19">
      <c r="O20" s="21">
        <v>18</v>
      </c>
      <c r="P20" s="21">
        <f>COUNTIF(M:M,"18")</f>
        <v>0</v>
      </c>
      <c r="Q20" s="21">
        <f t="shared" si="2"/>
        <v>8.3333333333333329E-2</v>
      </c>
      <c r="R20" s="22">
        <v>0</v>
      </c>
      <c r="S20" s="22">
        <f t="shared" si="4"/>
        <v>1.398726851851852E-2</v>
      </c>
    </row>
    <row r="21" spans="15:19">
      <c r="O21" s="21">
        <v>19</v>
      </c>
      <c r="P21" s="21">
        <f>COUNTIF(M:M,"19")</f>
        <v>0</v>
      </c>
      <c r="Q21" s="21">
        <f t="shared" si="2"/>
        <v>8.3333333333333329E-2</v>
      </c>
      <c r="R21" s="22">
        <v>0</v>
      </c>
      <c r="S21" s="22">
        <f t="shared" si="4"/>
        <v>1.398726851851852E-2</v>
      </c>
    </row>
    <row r="22" spans="15:19">
      <c r="O22" s="21">
        <v>20</v>
      </c>
      <c r="P22" s="21">
        <f>COUNTIF(M:M,"20")</f>
        <v>0</v>
      </c>
      <c r="Q22" s="21">
        <f t="shared" si="2"/>
        <v>8.3333333333333329E-2</v>
      </c>
      <c r="R22" s="22">
        <v>0</v>
      </c>
      <c r="S22" s="22">
        <f t="shared" si="4"/>
        <v>1.398726851851852E-2</v>
      </c>
    </row>
    <row r="23" spans="15:19">
      <c r="O23" s="21">
        <v>21</v>
      </c>
      <c r="P23" s="21">
        <f>COUNTIF(M:M,"21")</f>
        <v>0</v>
      </c>
      <c r="Q23" s="21">
        <f t="shared" si="2"/>
        <v>8.3333333333333329E-2</v>
      </c>
      <c r="R23" s="22">
        <v>0</v>
      </c>
      <c r="S23" s="22">
        <f t="shared" si="4"/>
        <v>1.398726851851852E-2</v>
      </c>
    </row>
    <row r="24" spans="15:19">
      <c r="O24" s="21">
        <v>22</v>
      </c>
      <c r="P24" s="21">
        <f>COUNTIF(M:M,"22")</f>
        <v>0</v>
      </c>
      <c r="Q24" s="21">
        <f t="shared" si="2"/>
        <v>8.3333333333333329E-2</v>
      </c>
      <c r="R24" s="22">
        <v>0</v>
      </c>
      <c r="S24" s="22">
        <f t="shared" si="4"/>
        <v>1.398726851851852E-2</v>
      </c>
    </row>
    <row r="25" spans="15:19">
      <c r="O25" s="21">
        <v>23</v>
      </c>
      <c r="P25" s="21">
        <f>COUNTIF(M:M,"23")</f>
        <v>0</v>
      </c>
      <c r="Q25" s="21">
        <f t="shared" si="2"/>
        <v>8.3333333333333329E-2</v>
      </c>
      <c r="R25" s="22">
        <v>0</v>
      </c>
      <c r="S25" s="22">
        <f t="shared" si="4"/>
        <v>1.398726851851852E-2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5"/>
  <sheetViews>
    <sheetView topLeftCell="J1" workbookViewId="0">
      <selection activeCell="Q16" sqref="Q16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4" width="24.42578125" customWidth="1"/>
    <col min="5" max="5" width="27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1002</v>
      </c>
      <c r="Q1" t="s">
        <v>1003</v>
      </c>
      <c r="R1" s="20" t="s">
        <v>1004</v>
      </c>
      <c r="S1" t="s">
        <v>1005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 s="21">
        <v>0</v>
      </c>
      <c r="P2" s="21">
        <f>COUNTIF(M:M,"0")</f>
        <v>0</v>
      </c>
      <c r="Q2" s="21">
        <f>AVERAGE($P$2:$P$25)</f>
        <v>0.29166666666666669</v>
      </c>
      <c r="R2" s="22">
        <v>0</v>
      </c>
      <c r="S2" s="22">
        <f>AVERAGEIF($R$2:$R$25, "&lt;&gt; 0")</f>
        <v>1.6712239583333299E-2</v>
      </c>
    </row>
    <row r="3" spans="1:19">
      <c r="A3" s="3" t="s">
        <v>18</v>
      </c>
      <c r="B3" s="3" t="s">
        <v>19</v>
      </c>
      <c r="C3" s="3" t="s">
        <v>37</v>
      </c>
      <c r="D3" s="3" t="s">
        <v>38</v>
      </c>
      <c r="E3" s="3" t="s">
        <v>38</v>
      </c>
      <c r="F3" s="3" t="s">
        <v>23</v>
      </c>
      <c r="G3" s="9" t="s">
        <v>20</v>
      </c>
      <c r="H3" s="5"/>
      <c r="I3" s="6"/>
      <c r="J3" s="7"/>
      <c r="K3" s="8"/>
      <c r="O3" s="21">
        <v>1</v>
      </c>
      <c r="P3" s="21">
        <f>COUNTIF(M:M,"1")</f>
        <v>0</v>
      </c>
      <c r="Q3" s="21">
        <f t="shared" ref="Q3:Q25" si="0">AVERAGE($P$2:$P$25)</f>
        <v>0.29166666666666669</v>
      </c>
      <c r="R3" s="22">
        <v>0</v>
      </c>
      <c r="S3" s="22">
        <f t="shared" ref="S3:S25" si="1">AVERAGEIF($R$2:$R$25, "&lt;&gt; 0")</f>
        <v>1.6712239583333299E-2</v>
      </c>
    </row>
    <row r="4" spans="1:19">
      <c r="A4" s="10"/>
      <c r="B4" s="10"/>
      <c r="C4" s="10"/>
      <c r="D4" s="10"/>
      <c r="E4" s="10"/>
      <c r="F4" s="10"/>
      <c r="G4" s="3" t="s">
        <v>68</v>
      </c>
      <c r="H4" s="3" t="s">
        <v>25</v>
      </c>
      <c r="I4" s="3" t="s">
        <v>69</v>
      </c>
      <c r="J4" s="11" t="s">
        <v>70</v>
      </c>
      <c r="K4" s="12" t="s">
        <v>71</v>
      </c>
      <c r="L4" s="15">
        <f t="shared" ref="L3:L66" si="2">K4-J4</f>
        <v>1.6145833333333304E-2</v>
      </c>
      <c r="M4">
        <f t="shared" ref="M3:M66" si="3">HOUR(J4)</f>
        <v>6</v>
      </c>
      <c r="O4" s="21">
        <v>2</v>
      </c>
      <c r="P4" s="21">
        <f>COUNTIF(M:M,"2")</f>
        <v>0</v>
      </c>
      <c r="Q4" s="21">
        <f t="shared" si="0"/>
        <v>0.29166666666666669</v>
      </c>
      <c r="R4" s="22">
        <v>0</v>
      </c>
      <c r="S4" s="22">
        <f t="shared" si="1"/>
        <v>1.6712239583333299E-2</v>
      </c>
    </row>
    <row r="5" spans="1:19">
      <c r="A5" s="10"/>
      <c r="B5" s="10"/>
      <c r="C5" s="10"/>
      <c r="D5" s="10"/>
      <c r="E5" s="10"/>
      <c r="F5" s="10"/>
      <c r="G5" s="3" t="s">
        <v>72</v>
      </c>
      <c r="H5" s="3" t="s">
        <v>52</v>
      </c>
      <c r="I5" s="3" t="s">
        <v>69</v>
      </c>
      <c r="J5" s="11" t="s">
        <v>73</v>
      </c>
      <c r="K5" s="12" t="s">
        <v>74</v>
      </c>
      <c r="L5" s="15">
        <f t="shared" si="2"/>
        <v>1.5289351851851818E-2</v>
      </c>
      <c r="M5">
        <f t="shared" si="3"/>
        <v>7</v>
      </c>
      <c r="O5" s="21">
        <v>3</v>
      </c>
      <c r="P5" s="21">
        <f>COUNTIF(M:M,"3")</f>
        <v>0</v>
      </c>
      <c r="Q5" s="21">
        <f t="shared" si="0"/>
        <v>0.29166666666666669</v>
      </c>
      <c r="R5" s="22">
        <v>0</v>
      </c>
      <c r="S5" s="22">
        <f t="shared" si="1"/>
        <v>1.6712239583333299E-2</v>
      </c>
    </row>
    <row r="6" spans="1:19">
      <c r="A6" s="10"/>
      <c r="B6" s="10"/>
      <c r="C6" s="10"/>
      <c r="D6" s="10"/>
      <c r="E6" s="10"/>
      <c r="F6" s="10"/>
      <c r="G6" s="3" t="s">
        <v>75</v>
      </c>
      <c r="H6" s="3" t="s">
        <v>52</v>
      </c>
      <c r="I6" s="3" t="s">
        <v>69</v>
      </c>
      <c r="J6" s="11" t="s">
        <v>76</v>
      </c>
      <c r="K6" s="12" t="s">
        <v>77</v>
      </c>
      <c r="L6" s="15">
        <f t="shared" si="2"/>
        <v>1.7118055555555456E-2</v>
      </c>
      <c r="M6">
        <f t="shared" si="3"/>
        <v>13</v>
      </c>
      <c r="O6" s="21">
        <v>4</v>
      </c>
      <c r="P6" s="21">
        <f>COUNTIF(M:M,"4")</f>
        <v>0</v>
      </c>
      <c r="Q6" s="21">
        <f t="shared" si="0"/>
        <v>0.29166666666666669</v>
      </c>
      <c r="R6" s="22">
        <v>0</v>
      </c>
      <c r="S6" s="22">
        <f t="shared" si="1"/>
        <v>1.6712239583333299E-2</v>
      </c>
    </row>
    <row r="7" spans="1:19">
      <c r="A7" s="3" t="s">
        <v>314</v>
      </c>
      <c r="B7" s="3" t="s">
        <v>315</v>
      </c>
      <c r="C7" s="3" t="s">
        <v>541</v>
      </c>
      <c r="D7" s="3" t="s">
        <v>542</v>
      </c>
      <c r="E7" s="3" t="s">
        <v>542</v>
      </c>
      <c r="F7" s="3" t="s">
        <v>23</v>
      </c>
      <c r="G7" s="3" t="s">
        <v>543</v>
      </c>
      <c r="H7" s="3" t="s">
        <v>326</v>
      </c>
      <c r="I7" s="3" t="s">
        <v>69</v>
      </c>
      <c r="J7" s="11" t="s">
        <v>544</v>
      </c>
      <c r="K7" s="12" t="s">
        <v>545</v>
      </c>
      <c r="L7" s="15">
        <f t="shared" si="2"/>
        <v>1.7071759259259245E-2</v>
      </c>
      <c r="M7">
        <f t="shared" si="3"/>
        <v>10</v>
      </c>
      <c r="O7" s="21">
        <v>5</v>
      </c>
      <c r="P7" s="21">
        <f>COUNTIF(M:M,"5")</f>
        <v>0</v>
      </c>
      <c r="Q7" s="21">
        <f t="shared" si="0"/>
        <v>0.29166666666666669</v>
      </c>
      <c r="R7" s="22">
        <v>0</v>
      </c>
      <c r="S7" s="22">
        <f t="shared" si="1"/>
        <v>1.6712239583333299E-2</v>
      </c>
    </row>
    <row r="8" spans="1:19">
      <c r="A8" s="3" t="s">
        <v>546</v>
      </c>
      <c r="B8" s="3" t="s">
        <v>547</v>
      </c>
      <c r="C8" s="3" t="s">
        <v>515</v>
      </c>
      <c r="D8" s="3" t="s">
        <v>516</v>
      </c>
      <c r="E8" s="3" t="s">
        <v>516</v>
      </c>
      <c r="F8" s="3" t="s">
        <v>23</v>
      </c>
      <c r="G8" s="3" t="s">
        <v>857</v>
      </c>
      <c r="H8" s="3" t="s">
        <v>326</v>
      </c>
      <c r="I8" s="3" t="s">
        <v>69</v>
      </c>
      <c r="J8" s="11" t="s">
        <v>858</v>
      </c>
      <c r="K8" s="12" t="s">
        <v>859</v>
      </c>
      <c r="L8" s="15">
        <f t="shared" si="2"/>
        <v>1.6099537037037037E-2</v>
      </c>
      <c r="M8">
        <f t="shared" si="3"/>
        <v>7</v>
      </c>
      <c r="O8">
        <v>6</v>
      </c>
      <c r="P8">
        <f>COUNTIF(M:M,"6")</f>
        <v>1</v>
      </c>
      <c r="Q8">
        <f t="shared" si="0"/>
        <v>0.29166666666666669</v>
      </c>
      <c r="R8" s="15">
        <f t="shared" ref="R3:R25" si="4">AVERAGEIF(M:M,O8,L:L)</f>
        <v>1.6145833333333304E-2</v>
      </c>
      <c r="S8" s="15">
        <f t="shared" si="1"/>
        <v>1.6712239583333299E-2</v>
      </c>
    </row>
    <row r="9" spans="1:19">
      <c r="A9" s="3" t="s">
        <v>937</v>
      </c>
      <c r="B9" s="3" t="s">
        <v>938</v>
      </c>
      <c r="C9" s="3" t="s">
        <v>958</v>
      </c>
      <c r="D9" s="3" t="s">
        <v>959</v>
      </c>
      <c r="E9" s="3" t="s">
        <v>960</v>
      </c>
      <c r="F9" s="3" t="s">
        <v>23</v>
      </c>
      <c r="G9" s="3" t="s">
        <v>970</v>
      </c>
      <c r="H9" s="3" t="s">
        <v>326</v>
      </c>
      <c r="I9" s="3" t="s">
        <v>69</v>
      </c>
      <c r="J9" s="11" t="s">
        <v>971</v>
      </c>
      <c r="K9" s="12" t="s">
        <v>972</v>
      </c>
      <c r="L9" s="15">
        <f t="shared" si="2"/>
        <v>1.5219907407407474E-2</v>
      </c>
      <c r="M9">
        <f t="shared" si="3"/>
        <v>7</v>
      </c>
      <c r="O9">
        <v>7</v>
      </c>
      <c r="P9">
        <f>COUNTIF(M:M,"7")</f>
        <v>4</v>
      </c>
      <c r="Q9">
        <f t="shared" si="0"/>
        <v>0.29166666666666669</v>
      </c>
      <c r="R9" s="15">
        <f t="shared" si="4"/>
        <v>1.651331018518519E-2</v>
      </c>
      <c r="S9" s="15">
        <f t="shared" si="1"/>
        <v>1.6712239583333299E-2</v>
      </c>
    </row>
    <row r="10" spans="1:19">
      <c r="A10" s="3" t="s">
        <v>988</v>
      </c>
      <c r="B10" s="3" t="s">
        <v>989</v>
      </c>
      <c r="C10" s="3" t="s">
        <v>990</v>
      </c>
      <c r="D10" s="3" t="s">
        <v>991</v>
      </c>
      <c r="E10" s="3" t="s">
        <v>992</v>
      </c>
      <c r="F10" s="3" t="s">
        <v>23</v>
      </c>
      <c r="G10" s="3" t="s">
        <v>999</v>
      </c>
      <c r="H10" s="3" t="s">
        <v>25</v>
      </c>
      <c r="I10" s="3" t="s">
        <v>69</v>
      </c>
      <c r="J10" s="13" t="s">
        <v>1000</v>
      </c>
      <c r="K10" s="14" t="s">
        <v>1001</v>
      </c>
      <c r="L10" s="15">
        <f t="shared" si="2"/>
        <v>1.9444444444444431E-2</v>
      </c>
      <c r="M10">
        <f t="shared" si="3"/>
        <v>7</v>
      </c>
      <c r="O10" s="21">
        <v>8</v>
      </c>
      <c r="P10" s="21">
        <f>COUNTIF(M:M,"8")</f>
        <v>0</v>
      </c>
      <c r="Q10" s="21">
        <f t="shared" si="0"/>
        <v>0.29166666666666669</v>
      </c>
      <c r="R10" s="22">
        <v>0</v>
      </c>
      <c r="S10" s="22">
        <f t="shared" si="1"/>
        <v>1.6712239583333299E-2</v>
      </c>
    </row>
    <row r="11" spans="1:19">
      <c r="O11" s="21">
        <v>9</v>
      </c>
      <c r="P11" s="21">
        <f>COUNTIF(M:M,"9")</f>
        <v>0</v>
      </c>
      <c r="Q11" s="21">
        <f t="shared" si="0"/>
        <v>0.29166666666666669</v>
      </c>
      <c r="R11" s="22">
        <v>0</v>
      </c>
      <c r="S11" s="22">
        <f t="shared" si="1"/>
        <v>1.6712239583333299E-2</v>
      </c>
    </row>
    <row r="12" spans="1:19">
      <c r="O12">
        <v>10</v>
      </c>
      <c r="P12">
        <f>COUNTIF(M:M,"10")</f>
        <v>1</v>
      </c>
      <c r="Q12">
        <f t="shared" si="0"/>
        <v>0.29166666666666669</v>
      </c>
      <c r="R12" s="15">
        <f t="shared" si="4"/>
        <v>1.7071759259259245E-2</v>
      </c>
      <c r="S12" s="15">
        <f t="shared" si="1"/>
        <v>1.6712239583333299E-2</v>
      </c>
    </row>
    <row r="13" spans="1:19">
      <c r="O13" s="21">
        <v>11</v>
      </c>
      <c r="P13" s="21">
        <f>COUNTIF(M:M,"11")</f>
        <v>0</v>
      </c>
      <c r="Q13" s="21">
        <f t="shared" si="0"/>
        <v>0.29166666666666669</v>
      </c>
      <c r="R13" s="22">
        <v>0</v>
      </c>
      <c r="S13" s="22">
        <f t="shared" si="1"/>
        <v>1.6712239583333299E-2</v>
      </c>
    </row>
    <row r="14" spans="1:19">
      <c r="O14" s="21">
        <v>12</v>
      </c>
      <c r="P14" s="21">
        <f>COUNTIF(M:M,"12")</f>
        <v>0</v>
      </c>
      <c r="Q14" s="21">
        <f t="shared" si="0"/>
        <v>0.29166666666666669</v>
      </c>
      <c r="R14" s="22">
        <v>0</v>
      </c>
      <c r="S14" s="22">
        <f t="shared" si="1"/>
        <v>1.6712239583333299E-2</v>
      </c>
    </row>
    <row r="15" spans="1:19">
      <c r="O15" s="21">
        <v>13</v>
      </c>
      <c r="P15" s="21">
        <f>COUNTIF(M:M,"13")</f>
        <v>1</v>
      </c>
      <c r="Q15" s="21">
        <f t="shared" si="0"/>
        <v>0.29166666666666669</v>
      </c>
      <c r="R15" s="22">
        <f t="shared" si="4"/>
        <v>1.7118055555555456E-2</v>
      </c>
      <c r="S15" s="22">
        <f t="shared" si="1"/>
        <v>1.6712239583333299E-2</v>
      </c>
    </row>
    <row r="16" spans="1:19">
      <c r="O16" s="21">
        <v>14</v>
      </c>
      <c r="P16" s="21">
        <f>COUNTIF(M:M,"14")</f>
        <v>0</v>
      </c>
      <c r="Q16" s="21">
        <f t="shared" si="0"/>
        <v>0.29166666666666669</v>
      </c>
      <c r="R16" s="22">
        <v>0</v>
      </c>
      <c r="S16" s="22">
        <f t="shared" si="1"/>
        <v>1.6712239583333299E-2</v>
      </c>
    </row>
    <row r="17" spans="15:19">
      <c r="O17" s="21">
        <v>15</v>
      </c>
      <c r="P17" s="21">
        <f>COUNTIF(M:M,"15")</f>
        <v>0</v>
      </c>
      <c r="Q17" s="21">
        <f t="shared" si="0"/>
        <v>0.29166666666666669</v>
      </c>
      <c r="R17" s="22">
        <v>0</v>
      </c>
      <c r="S17" s="22">
        <f t="shared" si="1"/>
        <v>1.6712239583333299E-2</v>
      </c>
    </row>
    <row r="18" spans="15:19">
      <c r="O18" s="21">
        <v>16</v>
      </c>
      <c r="P18" s="21">
        <f>COUNTIF(M:M,"16")</f>
        <v>0</v>
      </c>
      <c r="Q18" s="21">
        <f t="shared" si="0"/>
        <v>0.29166666666666669</v>
      </c>
      <c r="R18" s="22">
        <v>0</v>
      </c>
      <c r="S18" s="22">
        <f t="shared" si="1"/>
        <v>1.6712239583333299E-2</v>
      </c>
    </row>
    <row r="19" spans="15:19">
      <c r="O19" s="21">
        <v>17</v>
      </c>
      <c r="P19" s="21">
        <f>COUNTIF(M:M,"17")</f>
        <v>0</v>
      </c>
      <c r="Q19" s="21">
        <f t="shared" si="0"/>
        <v>0.29166666666666669</v>
      </c>
      <c r="R19" s="22">
        <v>0</v>
      </c>
      <c r="S19" s="22">
        <f t="shared" si="1"/>
        <v>1.6712239583333299E-2</v>
      </c>
    </row>
    <row r="20" spans="15:19">
      <c r="O20" s="21">
        <v>18</v>
      </c>
      <c r="P20" s="21">
        <f>COUNTIF(M:M,"18")</f>
        <v>0</v>
      </c>
      <c r="Q20" s="21">
        <f t="shared" si="0"/>
        <v>0.29166666666666669</v>
      </c>
      <c r="R20" s="22">
        <v>0</v>
      </c>
      <c r="S20" s="22">
        <f t="shared" si="1"/>
        <v>1.6712239583333299E-2</v>
      </c>
    </row>
    <row r="21" spans="15:19">
      <c r="O21" s="21">
        <v>19</v>
      </c>
      <c r="P21" s="21">
        <f>COUNTIF(M:M,"19")</f>
        <v>0</v>
      </c>
      <c r="Q21" s="21">
        <f t="shared" si="0"/>
        <v>0.29166666666666669</v>
      </c>
      <c r="R21" s="22">
        <v>0</v>
      </c>
      <c r="S21" s="22">
        <f t="shared" si="1"/>
        <v>1.6712239583333299E-2</v>
      </c>
    </row>
    <row r="22" spans="15:19">
      <c r="O22" s="21">
        <v>20</v>
      </c>
      <c r="P22" s="21">
        <f>COUNTIF(M:M,"20")</f>
        <v>0</v>
      </c>
      <c r="Q22" s="21">
        <f t="shared" si="0"/>
        <v>0.29166666666666669</v>
      </c>
      <c r="R22" s="22">
        <v>0</v>
      </c>
      <c r="S22" s="22">
        <f t="shared" si="1"/>
        <v>1.6712239583333299E-2</v>
      </c>
    </row>
    <row r="23" spans="15:19">
      <c r="O23" s="21">
        <v>21</v>
      </c>
      <c r="P23" s="21">
        <f>COUNTIF(M:M,"21")</f>
        <v>0</v>
      </c>
      <c r="Q23" s="21">
        <f t="shared" si="0"/>
        <v>0.29166666666666669</v>
      </c>
      <c r="R23" s="22">
        <v>0</v>
      </c>
      <c r="S23" s="22">
        <f t="shared" si="1"/>
        <v>1.6712239583333299E-2</v>
      </c>
    </row>
    <row r="24" spans="15:19">
      <c r="O24" s="21">
        <v>22</v>
      </c>
      <c r="P24" s="21">
        <f>COUNTIF(M:M,"22")</f>
        <v>0</v>
      </c>
      <c r="Q24" s="21">
        <f t="shared" si="0"/>
        <v>0.29166666666666669</v>
      </c>
      <c r="R24" s="22">
        <v>0</v>
      </c>
      <c r="S24" s="22">
        <f t="shared" si="1"/>
        <v>1.6712239583333299E-2</v>
      </c>
    </row>
    <row r="25" spans="15:19">
      <c r="O25" s="21">
        <v>23</v>
      </c>
      <c r="P25" s="21">
        <f>COUNTIF(M:M,"23")</f>
        <v>0</v>
      </c>
      <c r="Q25" s="21">
        <f t="shared" si="0"/>
        <v>0.29166666666666669</v>
      </c>
      <c r="R25" s="22">
        <v>0</v>
      </c>
      <c r="S25" s="22">
        <f t="shared" si="1"/>
        <v>1.6712239583333299E-2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5"/>
  <sheetViews>
    <sheetView topLeftCell="J1" workbookViewId="0">
      <selection activeCell="Q29" sqref="Q29"/>
    </sheetView>
  </sheetViews>
  <sheetFormatPr defaultRowHeight="15"/>
  <cols>
    <col min="1" max="1" width="8.5703125" customWidth="1"/>
    <col min="2" max="2" width="24.42578125" customWidth="1"/>
    <col min="3" max="3" width="7.5703125" customWidth="1"/>
    <col min="4" max="5" width="18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1002</v>
      </c>
      <c r="Q1" t="s">
        <v>1003</v>
      </c>
      <c r="R1" s="20" t="s">
        <v>1004</v>
      </c>
      <c r="S1" t="s">
        <v>1005</v>
      </c>
    </row>
    <row r="2" spans="1:19">
      <c r="A2" s="3" t="s">
        <v>546</v>
      </c>
      <c r="B2" s="3" t="s">
        <v>547</v>
      </c>
      <c r="C2" s="9" t="s">
        <v>20</v>
      </c>
      <c r="D2" s="5"/>
      <c r="E2" s="5"/>
      <c r="F2" s="5"/>
      <c r="G2" s="5"/>
      <c r="H2" s="5"/>
      <c r="I2" s="6"/>
      <c r="J2" s="7"/>
      <c r="K2" s="8"/>
      <c r="O2" s="21">
        <v>0</v>
      </c>
      <c r="P2" s="21">
        <f>COUNTIF(M:M,"0")</f>
        <v>0</v>
      </c>
      <c r="Q2" s="21">
        <f>AVERAGE($P$2:$P$25)</f>
        <v>0.125</v>
      </c>
      <c r="R2" s="22">
        <v>0</v>
      </c>
      <c r="S2" s="22">
        <f>AVERAGEIF($R$2:$R$25, "&lt;&gt; 0")</f>
        <v>1.5922067901234568E-2</v>
      </c>
    </row>
    <row r="3" spans="1:19">
      <c r="A3" s="10"/>
      <c r="B3" s="10"/>
      <c r="C3" s="3" t="s">
        <v>427</v>
      </c>
      <c r="D3" s="3" t="s">
        <v>428</v>
      </c>
      <c r="E3" s="3" t="s">
        <v>428</v>
      </c>
      <c r="F3" s="3" t="s">
        <v>23</v>
      </c>
      <c r="G3" s="3" t="s">
        <v>719</v>
      </c>
      <c r="H3" s="3" t="s">
        <v>326</v>
      </c>
      <c r="I3" s="3" t="s">
        <v>720</v>
      </c>
      <c r="J3" s="11" t="s">
        <v>721</v>
      </c>
      <c r="K3" s="12" t="s">
        <v>722</v>
      </c>
      <c r="L3" s="15">
        <f t="shared" ref="L3:L66" si="0">K3-J3</f>
        <v>1.3217592592592697E-2</v>
      </c>
      <c r="M3">
        <f t="shared" ref="M3:M66" si="1">HOUR(J3)</f>
        <v>20</v>
      </c>
      <c r="O3" s="21">
        <v>1</v>
      </c>
      <c r="P3" s="21">
        <f>COUNTIF(M:M,"1")</f>
        <v>0</v>
      </c>
      <c r="Q3" s="21">
        <f t="shared" ref="Q3:Q25" si="2">AVERAGE($P$2:$P$25)</f>
        <v>0.125</v>
      </c>
      <c r="R3" s="22">
        <v>0</v>
      </c>
      <c r="S3" s="22">
        <f t="shared" ref="S3:S25" si="3">AVERAGEIF($R$2:$R$25, "&lt;&gt; 0")</f>
        <v>1.5922067901234568E-2</v>
      </c>
    </row>
    <row r="4" spans="1:19">
      <c r="A4" s="10"/>
      <c r="B4" s="10"/>
      <c r="C4" s="3" t="s">
        <v>531</v>
      </c>
      <c r="D4" s="3" t="s">
        <v>532</v>
      </c>
      <c r="E4" s="3" t="s">
        <v>532</v>
      </c>
      <c r="F4" s="3" t="s">
        <v>23</v>
      </c>
      <c r="G4" s="9" t="s">
        <v>20</v>
      </c>
      <c r="H4" s="5"/>
      <c r="I4" s="6"/>
      <c r="J4" s="7"/>
      <c r="K4" s="8"/>
      <c r="O4">
        <v>2</v>
      </c>
      <c r="P4">
        <f>COUNTIF(M:M,"2")</f>
        <v>1</v>
      </c>
      <c r="Q4">
        <f t="shared" si="2"/>
        <v>0.125</v>
      </c>
      <c r="R4" s="15">
        <f t="shared" ref="R3:R25" si="4">AVERAGEIF(M:M,O4,L:L)</f>
        <v>2.0532407407407402E-2</v>
      </c>
      <c r="S4" s="15">
        <f t="shared" si="3"/>
        <v>1.5922067901234568E-2</v>
      </c>
    </row>
    <row r="5" spans="1:19">
      <c r="A5" s="10"/>
      <c r="B5" s="10"/>
      <c r="C5" s="10"/>
      <c r="D5" s="10"/>
      <c r="E5" s="10"/>
      <c r="F5" s="10"/>
      <c r="G5" s="3" t="s">
        <v>891</v>
      </c>
      <c r="H5" s="3" t="s">
        <v>326</v>
      </c>
      <c r="I5" s="3" t="s">
        <v>720</v>
      </c>
      <c r="J5" s="11" t="s">
        <v>892</v>
      </c>
      <c r="K5" s="12" t="s">
        <v>893</v>
      </c>
      <c r="L5" s="15">
        <f t="shared" si="0"/>
        <v>2.0532407407407402E-2</v>
      </c>
      <c r="M5">
        <f t="shared" si="1"/>
        <v>2</v>
      </c>
      <c r="O5" s="21">
        <v>3</v>
      </c>
      <c r="P5" s="21">
        <f>COUNTIF(M:M,"3")</f>
        <v>0</v>
      </c>
      <c r="Q5" s="21">
        <f t="shared" si="2"/>
        <v>0.125</v>
      </c>
      <c r="R5" s="22">
        <v>0</v>
      </c>
      <c r="S5" s="22">
        <f t="shared" si="3"/>
        <v>1.5922067901234568E-2</v>
      </c>
    </row>
    <row r="6" spans="1:19">
      <c r="A6" s="10"/>
      <c r="B6" s="10"/>
      <c r="C6" s="10"/>
      <c r="D6" s="10"/>
      <c r="E6" s="10"/>
      <c r="F6" s="10"/>
      <c r="G6" s="3" t="s">
        <v>894</v>
      </c>
      <c r="H6" s="3" t="s">
        <v>326</v>
      </c>
      <c r="I6" s="3" t="s">
        <v>720</v>
      </c>
      <c r="J6" s="13" t="s">
        <v>895</v>
      </c>
      <c r="K6" s="14" t="s">
        <v>896</v>
      </c>
      <c r="L6" s="15">
        <f t="shared" si="0"/>
        <v>1.40162037037036E-2</v>
      </c>
      <c r="M6">
        <f t="shared" si="1"/>
        <v>21</v>
      </c>
      <c r="O6" s="21">
        <v>4</v>
      </c>
      <c r="P6" s="21">
        <f>COUNTIF(M:M,"4")</f>
        <v>0</v>
      </c>
      <c r="Q6" s="21">
        <f t="shared" si="2"/>
        <v>0.125</v>
      </c>
      <c r="R6" s="22">
        <v>0</v>
      </c>
      <c r="S6" s="22">
        <f t="shared" si="3"/>
        <v>1.5922067901234568E-2</v>
      </c>
    </row>
    <row r="7" spans="1:19">
      <c r="O7" s="21">
        <v>5</v>
      </c>
      <c r="P7" s="21">
        <f>COUNTIF(M:M,"5")</f>
        <v>0</v>
      </c>
      <c r="Q7" s="21">
        <f t="shared" si="2"/>
        <v>0.125</v>
      </c>
      <c r="R7" s="22">
        <v>0</v>
      </c>
      <c r="S7" s="22">
        <f t="shared" si="3"/>
        <v>1.5922067901234568E-2</v>
      </c>
    </row>
    <row r="8" spans="1:19">
      <c r="O8" s="21">
        <v>6</v>
      </c>
      <c r="P8" s="21">
        <f>COUNTIF(M:M,"6")</f>
        <v>0</v>
      </c>
      <c r="Q8" s="21">
        <f t="shared" si="2"/>
        <v>0.125</v>
      </c>
      <c r="R8" s="22">
        <v>0</v>
      </c>
      <c r="S8" s="22">
        <f t="shared" si="3"/>
        <v>1.5922067901234568E-2</v>
      </c>
    </row>
    <row r="9" spans="1:19">
      <c r="O9" s="21">
        <v>7</v>
      </c>
      <c r="P9" s="21">
        <f>COUNTIF(M:M,"7")</f>
        <v>0</v>
      </c>
      <c r="Q9" s="21">
        <f t="shared" si="2"/>
        <v>0.125</v>
      </c>
      <c r="R9" s="22">
        <v>0</v>
      </c>
      <c r="S9" s="22">
        <f t="shared" si="3"/>
        <v>1.5922067901234568E-2</v>
      </c>
    </row>
    <row r="10" spans="1:19">
      <c r="O10" s="21">
        <v>8</v>
      </c>
      <c r="P10" s="21">
        <f>COUNTIF(M:M,"8")</f>
        <v>0</v>
      </c>
      <c r="Q10" s="21">
        <f t="shared" si="2"/>
        <v>0.125</v>
      </c>
      <c r="R10" s="22">
        <v>0</v>
      </c>
      <c r="S10" s="22">
        <f t="shared" si="3"/>
        <v>1.5922067901234568E-2</v>
      </c>
    </row>
    <row r="11" spans="1:19">
      <c r="O11" s="21">
        <v>9</v>
      </c>
      <c r="P11" s="21">
        <f>COUNTIF(M:M,"9")</f>
        <v>0</v>
      </c>
      <c r="Q11" s="21">
        <f t="shared" si="2"/>
        <v>0.125</v>
      </c>
      <c r="R11" s="22">
        <v>0</v>
      </c>
      <c r="S11" s="22">
        <f t="shared" si="3"/>
        <v>1.5922067901234568E-2</v>
      </c>
    </row>
    <row r="12" spans="1:19">
      <c r="O12" s="21">
        <v>10</v>
      </c>
      <c r="P12" s="21">
        <f>COUNTIF(M:M,"10")</f>
        <v>0</v>
      </c>
      <c r="Q12" s="21">
        <f t="shared" si="2"/>
        <v>0.125</v>
      </c>
      <c r="R12" s="22">
        <v>0</v>
      </c>
      <c r="S12" s="22">
        <f t="shared" si="3"/>
        <v>1.5922067901234568E-2</v>
      </c>
    </row>
    <row r="13" spans="1:19">
      <c r="O13" s="21">
        <v>11</v>
      </c>
      <c r="P13" s="21">
        <f>COUNTIF(M:M,"11")</f>
        <v>0</v>
      </c>
      <c r="Q13" s="21">
        <f t="shared" si="2"/>
        <v>0.125</v>
      </c>
      <c r="R13" s="22">
        <v>0</v>
      </c>
      <c r="S13" s="22">
        <f t="shared" si="3"/>
        <v>1.5922067901234568E-2</v>
      </c>
    </row>
    <row r="14" spans="1:19">
      <c r="O14" s="21">
        <v>12</v>
      </c>
      <c r="P14" s="21">
        <f>COUNTIF(M:M,"12")</f>
        <v>0</v>
      </c>
      <c r="Q14" s="21">
        <f t="shared" si="2"/>
        <v>0.125</v>
      </c>
      <c r="R14" s="22">
        <v>0</v>
      </c>
      <c r="S14" s="22">
        <f t="shared" si="3"/>
        <v>1.5922067901234568E-2</v>
      </c>
    </row>
    <row r="15" spans="1:19">
      <c r="O15" s="21">
        <v>13</v>
      </c>
      <c r="P15" s="21">
        <f>COUNTIF(M:M,"13")</f>
        <v>0</v>
      </c>
      <c r="Q15" s="21">
        <f t="shared" si="2"/>
        <v>0.125</v>
      </c>
      <c r="R15" s="22">
        <v>0</v>
      </c>
      <c r="S15" s="22">
        <f t="shared" si="3"/>
        <v>1.5922067901234568E-2</v>
      </c>
    </row>
    <row r="16" spans="1:19">
      <c r="O16" s="21">
        <v>14</v>
      </c>
      <c r="P16" s="21">
        <f>COUNTIF(M:M,"14")</f>
        <v>0</v>
      </c>
      <c r="Q16" s="21">
        <f t="shared" si="2"/>
        <v>0.125</v>
      </c>
      <c r="R16" s="22">
        <v>0</v>
      </c>
      <c r="S16" s="22">
        <f t="shared" si="3"/>
        <v>1.5922067901234568E-2</v>
      </c>
    </row>
    <row r="17" spans="15:19">
      <c r="O17" s="21">
        <v>15</v>
      </c>
      <c r="P17" s="21">
        <f>COUNTIF(M:M,"15")</f>
        <v>0</v>
      </c>
      <c r="Q17" s="21">
        <f t="shared" si="2"/>
        <v>0.125</v>
      </c>
      <c r="R17" s="22">
        <v>0</v>
      </c>
      <c r="S17" s="22">
        <f t="shared" si="3"/>
        <v>1.5922067901234568E-2</v>
      </c>
    </row>
    <row r="18" spans="15:19">
      <c r="O18" s="21">
        <v>16</v>
      </c>
      <c r="P18" s="21">
        <f>COUNTIF(M:M,"16")</f>
        <v>0</v>
      </c>
      <c r="Q18" s="21">
        <f t="shared" si="2"/>
        <v>0.125</v>
      </c>
      <c r="R18" s="22">
        <v>0</v>
      </c>
      <c r="S18" s="22">
        <f t="shared" si="3"/>
        <v>1.5922067901234568E-2</v>
      </c>
    </row>
    <row r="19" spans="15:19">
      <c r="O19" s="21">
        <v>17</v>
      </c>
      <c r="P19" s="21">
        <f>COUNTIF(M:M,"17")</f>
        <v>0</v>
      </c>
      <c r="Q19" s="21">
        <f t="shared" si="2"/>
        <v>0.125</v>
      </c>
      <c r="R19" s="22">
        <v>0</v>
      </c>
      <c r="S19" s="22">
        <f t="shared" si="3"/>
        <v>1.5922067901234568E-2</v>
      </c>
    </row>
    <row r="20" spans="15:19">
      <c r="O20" s="21">
        <v>18</v>
      </c>
      <c r="P20" s="21">
        <f>COUNTIF(M:M,"18")</f>
        <v>0</v>
      </c>
      <c r="Q20" s="21">
        <f t="shared" si="2"/>
        <v>0.125</v>
      </c>
      <c r="R20" s="22">
        <v>0</v>
      </c>
      <c r="S20" s="22">
        <f t="shared" si="3"/>
        <v>1.5922067901234568E-2</v>
      </c>
    </row>
    <row r="21" spans="15:19">
      <c r="O21" s="21">
        <v>19</v>
      </c>
      <c r="P21" s="21">
        <f>COUNTIF(M:M,"19")</f>
        <v>0</v>
      </c>
      <c r="Q21" s="21">
        <f t="shared" si="2"/>
        <v>0.125</v>
      </c>
      <c r="R21" s="22">
        <v>0</v>
      </c>
      <c r="S21" s="22">
        <f t="shared" si="3"/>
        <v>1.5922067901234568E-2</v>
      </c>
    </row>
    <row r="22" spans="15:19">
      <c r="O22">
        <v>20</v>
      </c>
      <c r="P22">
        <f>COUNTIF(M:M,"20")</f>
        <v>1</v>
      </c>
      <c r="Q22">
        <f t="shared" si="2"/>
        <v>0.125</v>
      </c>
      <c r="R22" s="15">
        <f t="shared" si="4"/>
        <v>1.3217592592592697E-2</v>
      </c>
      <c r="S22" s="15">
        <f t="shared" si="3"/>
        <v>1.5922067901234568E-2</v>
      </c>
    </row>
    <row r="23" spans="15:19">
      <c r="O23">
        <v>21</v>
      </c>
      <c r="P23">
        <f>COUNTIF(M:M,"21")</f>
        <v>1</v>
      </c>
      <c r="Q23">
        <f t="shared" si="2"/>
        <v>0.125</v>
      </c>
      <c r="R23" s="15">
        <f t="shared" si="4"/>
        <v>1.40162037037036E-2</v>
      </c>
      <c r="S23" s="15">
        <f t="shared" si="3"/>
        <v>1.5922067901234568E-2</v>
      </c>
    </row>
    <row r="24" spans="15:19">
      <c r="O24" s="21">
        <v>22</v>
      </c>
      <c r="P24" s="21">
        <f>COUNTIF(M:M,"22")</f>
        <v>0</v>
      </c>
      <c r="Q24" s="21">
        <f t="shared" si="2"/>
        <v>0.125</v>
      </c>
      <c r="R24" s="22">
        <v>0</v>
      </c>
      <c r="S24" s="22">
        <f t="shared" si="3"/>
        <v>1.5922067901234568E-2</v>
      </c>
    </row>
    <row r="25" spans="15:19">
      <c r="O25" s="21">
        <v>23</v>
      </c>
      <c r="P25" s="21">
        <f>COUNTIF(M:M,"23")</f>
        <v>0</v>
      </c>
      <c r="Q25" s="21">
        <f t="shared" si="2"/>
        <v>0.125</v>
      </c>
      <c r="R25" s="22">
        <v>0</v>
      </c>
      <c r="S25" s="22">
        <f t="shared" si="3"/>
        <v>1.5922067901234568E-2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5"/>
  <sheetViews>
    <sheetView topLeftCell="J1" workbookViewId="0">
      <selection activeCell="Q29" sqref="Q29"/>
    </sheetView>
  </sheetViews>
  <sheetFormatPr defaultRowHeight="15"/>
  <cols>
    <col min="1" max="1" width="8.5703125" customWidth="1"/>
    <col min="2" max="2" width="24.42578125" customWidth="1"/>
    <col min="3" max="3" width="7.5703125" customWidth="1"/>
    <col min="4" max="5" width="18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5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5" t="s">
        <v>10</v>
      </c>
      <c r="M1" t="s">
        <v>11</v>
      </c>
      <c r="O1" t="s">
        <v>12</v>
      </c>
      <c r="P1" t="s">
        <v>1002</v>
      </c>
      <c r="Q1" t="s">
        <v>1003</v>
      </c>
      <c r="R1" s="20" t="s">
        <v>1004</v>
      </c>
      <c r="S1" t="s">
        <v>1005</v>
      </c>
    </row>
    <row r="2" spans="1:19">
      <c r="A2" s="3" t="s">
        <v>546</v>
      </c>
      <c r="B2" s="3" t="s">
        <v>547</v>
      </c>
      <c r="C2" s="9" t="s">
        <v>20</v>
      </c>
      <c r="D2" s="5"/>
      <c r="E2" s="5"/>
      <c r="F2" s="5"/>
      <c r="G2" s="5"/>
      <c r="H2" s="5"/>
      <c r="I2" s="6"/>
      <c r="J2" s="7"/>
      <c r="K2" s="8"/>
      <c r="O2" s="21">
        <v>0</v>
      </c>
      <c r="P2" s="21">
        <f>COUNTIF(M:M,"0")</f>
        <v>0</v>
      </c>
      <c r="Q2" s="21">
        <f>AVERAGE($P$2:$P$25)</f>
        <v>0.125</v>
      </c>
      <c r="R2" s="22">
        <v>0</v>
      </c>
      <c r="S2" s="22">
        <f>AVERAGEIF($R$2:$R$25, "&lt;&gt; 0")</f>
        <v>1.4216820987654316E-2</v>
      </c>
    </row>
    <row r="3" spans="1:19">
      <c r="A3" s="10"/>
      <c r="B3" s="10"/>
      <c r="C3" s="3" t="s">
        <v>78</v>
      </c>
      <c r="D3" s="3" t="s">
        <v>79</v>
      </c>
      <c r="E3" s="3" t="s">
        <v>79</v>
      </c>
      <c r="F3" s="3" t="s">
        <v>23</v>
      </c>
      <c r="G3" s="3" t="s">
        <v>688</v>
      </c>
      <c r="H3" s="3" t="s">
        <v>326</v>
      </c>
      <c r="I3" s="3" t="s">
        <v>689</v>
      </c>
      <c r="J3" s="11" t="s">
        <v>690</v>
      </c>
      <c r="K3" s="12" t="s">
        <v>691</v>
      </c>
      <c r="L3" s="15">
        <f t="shared" ref="L3:L66" si="0">K3-J3</f>
        <v>1.7245370370370328E-2</v>
      </c>
      <c r="M3">
        <f t="shared" ref="M3:M66" si="1">HOUR(J3)</f>
        <v>7</v>
      </c>
      <c r="O3" s="21">
        <v>1</v>
      </c>
      <c r="P3" s="21">
        <f>COUNTIF(M:M,"1")</f>
        <v>0</v>
      </c>
      <c r="Q3" s="21">
        <f t="shared" ref="Q3:Q25" si="2">AVERAGE($P$2:$P$25)</f>
        <v>0.125</v>
      </c>
      <c r="R3" s="22">
        <v>0</v>
      </c>
      <c r="S3" s="22">
        <f t="shared" ref="S3:S25" si="3">AVERAGEIF($R$2:$R$25, "&lt;&gt; 0")</f>
        <v>1.4216820987654316E-2</v>
      </c>
    </row>
    <row r="4" spans="1:19">
      <c r="A4" s="10"/>
      <c r="B4" s="10"/>
      <c r="C4" s="3" t="s">
        <v>427</v>
      </c>
      <c r="D4" s="3" t="s">
        <v>428</v>
      </c>
      <c r="E4" s="3" t="s">
        <v>428</v>
      </c>
      <c r="F4" s="3" t="s">
        <v>23</v>
      </c>
      <c r="G4" s="3" t="s">
        <v>723</v>
      </c>
      <c r="H4" s="3" t="s">
        <v>326</v>
      </c>
      <c r="I4" s="3" t="s">
        <v>689</v>
      </c>
      <c r="J4" s="11" t="s">
        <v>724</v>
      </c>
      <c r="K4" s="12" t="s">
        <v>725</v>
      </c>
      <c r="L4" s="15">
        <f t="shared" si="0"/>
        <v>1.1273148148148171E-2</v>
      </c>
      <c r="M4">
        <f t="shared" si="1"/>
        <v>8</v>
      </c>
      <c r="O4">
        <v>2</v>
      </c>
      <c r="P4">
        <f>COUNTIF(M:M,"2")</f>
        <v>1</v>
      </c>
      <c r="Q4">
        <f t="shared" si="2"/>
        <v>0.125</v>
      </c>
      <c r="R4" s="15">
        <f t="shared" ref="R3:R25" si="4">AVERAGEIF(M:M,O4,L:L)</f>
        <v>1.4131944444444447E-2</v>
      </c>
      <c r="S4" s="15">
        <f t="shared" si="3"/>
        <v>1.4216820987654316E-2</v>
      </c>
    </row>
    <row r="5" spans="1:19">
      <c r="A5" s="10"/>
      <c r="B5" s="10"/>
      <c r="C5" s="3" t="s">
        <v>531</v>
      </c>
      <c r="D5" s="3" t="s">
        <v>532</v>
      </c>
      <c r="E5" s="3" t="s">
        <v>532</v>
      </c>
      <c r="F5" s="3" t="s">
        <v>23</v>
      </c>
      <c r="G5" s="3" t="s">
        <v>897</v>
      </c>
      <c r="H5" s="3" t="s">
        <v>326</v>
      </c>
      <c r="I5" s="3" t="s">
        <v>689</v>
      </c>
      <c r="J5" s="13" t="s">
        <v>898</v>
      </c>
      <c r="K5" s="14" t="s">
        <v>899</v>
      </c>
      <c r="L5" s="15">
        <f t="shared" si="0"/>
        <v>1.4131944444444447E-2</v>
      </c>
      <c r="M5">
        <f t="shared" si="1"/>
        <v>2</v>
      </c>
      <c r="O5" s="21">
        <v>3</v>
      </c>
      <c r="P5" s="21">
        <f>COUNTIF(M:M,"3")</f>
        <v>0</v>
      </c>
      <c r="Q5" s="21">
        <f t="shared" si="2"/>
        <v>0.125</v>
      </c>
      <c r="R5" s="22">
        <v>0</v>
      </c>
      <c r="S5" s="22">
        <f t="shared" si="3"/>
        <v>1.4216820987654316E-2</v>
      </c>
    </row>
    <row r="6" spans="1:19">
      <c r="O6" s="21">
        <v>4</v>
      </c>
      <c r="P6" s="21">
        <f>COUNTIF(M:M,"4")</f>
        <v>0</v>
      </c>
      <c r="Q6" s="21">
        <f t="shared" si="2"/>
        <v>0.125</v>
      </c>
      <c r="R6" s="22">
        <v>0</v>
      </c>
      <c r="S6" s="22">
        <f t="shared" si="3"/>
        <v>1.4216820987654316E-2</v>
      </c>
    </row>
    <row r="7" spans="1:19">
      <c r="O7" s="21">
        <v>5</v>
      </c>
      <c r="P7" s="21">
        <f>COUNTIF(M:M,"5")</f>
        <v>0</v>
      </c>
      <c r="Q7" s="21">
        <f t="shared" si="2"/>
        <v>0.125</v>
      </c>
      <c r="R7" s="22">
        <v>0</v>
      </c>
      <c r="S7" s="22">
        <f t="shared" si="3"/>
        <v>1.4216820987654316E-2</v>
      </c>
    </row>
    <row r="8" spans="1:19">
      <c r="O8" s="21">
        <v>6</v>
      </c>
      <c r="P8" s="21">
        <f>COUNTIF(M:M,"6")</f>
        <v>0</v>
      </c>
      <c r="Q8" s="21">
        <f t="shared" si="2"/>
        <v>0.125</v>
      </c>
      <c r="R8" s="22">
        <v>0</v>
      </c>
      <c r="S8" s="22">
        <f t="shared" si="3"/>
        <v>1.4216820987654316E-2</v>
      </c>
    </row>
    <row r="9" spans="1:19">
      <c r="O9">
        <v>7</v>
      </c>
      <c r="P9">
        <f>COUNTIF(M:M,"7")</f>
        <v>1</v>
      </c>
      <c r="Q9">
        <f t="shared" si="2"/>
        <v>0.125</v>
      </c>
      <c r="R9" s="15">
        <f t="shared" si="4"/>
        <v>1.7245370370370328E-2</v>
      </c>
      <c r="S9" s="15">
        <f t="shared" si="3"/>
        <v>1.4216820987654316E-2</v>
      </c>
    </row>
    <row r="10" spans="1:19">
      <c r="O10">
        <v>8</v>
      </c>
      <c r="P10">
        <f>COUNTIF(M:M,"8")</f>
        <v>1</v>
      </c>
      <c r="Q10">
        <f t="shared" si="2"/>
        <v>0.125</v>
      </c>
      <c r="R10" s="15">
        <f t="shared" si="4"/>
        <v>1.1273148148148171E-2</v>
      </c>
      <c r="S10" s="15">
        <f t="shared" si="3"/>
        <v>1.4216820987654316E-2</v>
      </c>
    </row>
    <row r="11" spans="1:19">
      <c r="O11" s="21">
        <v>9</v>
      </c>
      <c r="P11" s="21">
        <f>COUNTIF(M:M,"9")</f>
        <v>0</v>
      </c>
      <c r="Q11" s="21">
        <f t="shared" si="2"/>
        <v>0.125</v>
      </c>
      <c r="R11" s="22">
        <v>0</v>
      </c>
      <c r="S11" s="22">
        <f t="shared" si="3"/>
        <v>1.4216820987654316E-2</v>
      </c>
    </row>
    <row r="12" spans="1:19">
      <c r="O12" s="21">
        <v>10</v>
      </c>
      <c r="P12" s="21">
        <f>COUNTIF(M:M,"10")</f>
        <v>0</v>
      </c>
      <c r="Q12" s="21">
        <f t="shared" si="2"/>
        <v>0.125</v>
      </c>
      <c r="R12" s="22">
        <v>0</v>
      </c>
      <c r="S12" s="22">
        <f t="shared" si="3"/>
        <v>1.4216820987654316E-2</v>
      </c>
    </row>
    <row r="13" spans="1:19">
      <c r="O13" s="21">
        <v>11</v>
      </c>
      <c r="P13" s="21">
        <f>COUNTIF(M:M,"11")</f>
        <v>0</v>
      </c>
      <c r="Q13" s="21">
        <f t="shared" si="2"/>
        <v>0.125</v>
      </c>
      <c r="R13" s="22">
        <v>0</v>
      </c>
      <c r="S13" s="22">
        <f t="shared" si="3"/>
        <v>1.4216820987654316E-2</v>
      </c>
    </row>
    <row r="14" spans="1:19">
      <c r="O14" s="21">
        <v>12</v>
      </c>
      <c r="P14" s="21">
        <f>COUNTIF(M:M,"12")</f>
        <v>0</v>
      </c>
      <c r="Q14" s="21">
        <f t="shared" si="2"/>
        <v>0.125</v>
      </c>
      <c r="R14" s="22">
        <v>0</v>
      </c>
      <c r="S14" s="22">
        <f t="shared" si="3"/>
        <v>1.4216820987654316E-2</v>
      </c>
    </row>
    <row r="15" spans="1:19">
      <c r="O15" s="21">
        <v>13</v>
      </c>
      <c r="P15" s="21">
        <f>COUNTIF(M:M,"13")</f>
        <v>0</v>
      </c>
      <c r="Q15" s="21">
        <f t="shared" si="2"/>
        <v>0.125</v>
      </c>
      <c r="R15" s="22">
        <v>0</v>
      </c>
      <c r="S15" s="22">
        <f t="shared" si="3"/>
        <v>1.4216820987654316E-2</v>
      </c>
    </row>
    <row r="16" spans="1:19">
      <c r="O16" s="21">
        <v>14</v>
      </c>
      <c r="P16" s="21">
        <f>COUNTIF(M:M,"14")</f>
        <v>0</v>
      </c>
      <c r="Q16" s="21">
        <f t="shared" si="2"/>
        <v>0.125</v>
      </c>
      <c r="R16" s="22">
        <v>0</v>
      </c>
      <c r="S16" s="22">
        <f t="shared" si="3"/>
        <v>1.4216820987654316E-2</v>
      </c>
    </row>
    <row r="17" spans="15:19">
      <c r="O17" s="21">
        <v>15</v>
      </c>
      <c r="P17" s="21">
        <f>COUNTIF(M:M,"15")</f>
        <v>0</v>
      </c>
      <c r="Q17" s="21">
        <f t="shared" si="2"/>
        <v>0.125</v>
      </c>
      <c r="R17" s="22">
        <v>0</v>
      </c>
      <c r="S17" s="22">
        <f t="shared" si="3"/>
        <v>1.4216820987654316E-2</v>
      </c>
    </row>
    <row r="18" spans="15:19">
      <c r="O18" s="21">
        <v>16</v>
      </c>
      <c r="P18" s="21">
        <f>COUNTIF(M:M,"16")</f>
        <v>0</v>
      </c>
      <c r="Q18" s="21">
        <f t="shared" si="2"/>
        <v>0.125</v>
      </c>
      <c r="R18" s="22">
        <v>0</v>
      </c>
      <c r="S18" s="22">
        <f t="shared" si="3"/>
        <v>1.4216820987654316E-2</v>
      </c>
    </row>
    <row r="19" spans="15:19">
      <c r="O19" s="21">
        <v>17</v>
      </c>
      <c r="P19" s="21">
        <f>COUNTIF(M:M,"17")</f>
        <v>0</v>
      </c>
      <c r="Q19" s="21">
        <f t="shared" si="2"/>
        <v>0.125</v>
      </c>
      <c r="R19" s="22">
        <v>0</v>
      </c>
      <c r="S19" s="22">
        <f t="shared" si="3"/>
        <v>1.4216820987654316E-2</v>
      </c>
    </row>
    <row r="20" spans="15:19">
      <c r="O20" s="21">
        <v>18</v>
      </c>
      <c r="P20" s="21">
        <f>COUNTIF(M:M,"18")</f>
        <v>0</v>
      </c>
      <c r="Q20" s="21">
        <f t="shared" si="2"/>
        <v>0.125</v>
      </c>
      <c r="R20" s="22">
        <v>0</v>
      </c>
      <c r="S20" s="22">
        <f t="shared" si="3"/>
        <v>1.4216820987654316E-2</v>
      </c>
    </row>
    <row r="21" spans="15:19">
      <c r="O21" s="21">
        <v>19</v>
      </c>
      <c r="P21" s="21">
        <f>COUNTIF(M:M,"19")</f>
        <v>0</v>
      </c>
      <c r="Q21" s="21">
        <f t="shared" si="2"/>
        <v>0.125</v>
      </c>
      <c r="R21" s="22">
        <v>0</v>
      </c>
      <c r="S21" s="22">
        <f t="shared" si="3"/>
        <v>1.4216820987654316E-2</v>
      </c>
    </row>
    <row r="22" spans="15:19">
      <c r="O22" s="21">
        <v>20</v>
      </c>
      <c r="P22" s="21">
        <f>COUNTIF(M:M,"20")</f>
        <v>0</v>
      </c>
      <c r="Q22" s="21">
        <f t="shared" si="2"/>
        <v>0.125</v>
      </c>
      <c r="R22" s="22">
        <v>0</v>
      </c>
      <c r="S22" s="22">
        <f t="shared" si="3"/>
        <v>1.4216820987654316E-2</v>
      </c>
    </row>
    <row r="23" spans="15:19">
      <c r="O23" s="21">
        <v>21</v>
      </c>
      <c r="P23" s="21">
        <f>COUNTIF(M:M,"21")</f>
        <v>0</v>
      </c>
      <c r="Q23" s="21">
        <f t="shared" si="2"/>
        <v>0.125</v>
      </c>
      <c r="R23" s="22">
        <v>0</v>
      </c>
      <c r="S23" s="22">
        <f t="shared" si="3"/>
        <v>1.4216820987654316E-2</v>
      </c>
    </row>
    <row r="24" spans="15:19">
      <c r="O24" s="21">
        <v>22</v>
      </c>
      <c r="P24" s="21">
        <f>COUNTIF(M:M,"22")</f>
        <v>0</v>
      </c>
      <c r="Q24" s="21">
        <f t="shared" si="2"/>
        <v>0.125</v>
      </c>
      <c r="R24" s="22">
        <v>0</v>
      </c>
      <c r="S24" s="22">
        <f t="shared" si="3"/>
        <v>1.4216820987654316E-2</v>
      </c>
    </row>
    <row r="25" spans="15:19">
      <c r="O25" s="21">
        <v>23</v>
      </c>
      <c r="P25" s="21">
        <f>COUNTIF(M:M,"23")</f>
        <v>0</v>
      </c>
      <c r="Q25" s="21">
        <f t="shared" si="2"/>
        <v>0.125</v>
      </c>
      <c r="R25" s="22">
        <v>0</v>
      </c>
      <c r="S25" s="22">
        <f t="shared" si="3"/>
        <v>1.4216820987654316E-2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Fritz Egger GmbH Co. OG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Burcham Patrick</dc:creator>
  <cp:keywords/>
  <dc:description/>
  <cp:lastModifiedBy>Patrick Burcham</cp:lastModifiedBy>
  <cp:revision/>
  <dcterms:created xsi:type="dcterms:W3CDTF">2022-11-30T15:51:38Z</dcterms:created>
  <dcterms:modified xsi:type="dcterms:W3CDTF">2023-07-04T20:07:13Z</dcterms:modified>
  <cp:category/>
  <cp:contentStatus/>
</cp:coreProperties>
</file>