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40" activeTab="1"/>
  </bookViews>
  <sheets>
    <sheet name="AREA ANIMAL" sheetId="1" r:id="rId1"/>
    <sheet name="AREA FRUTICOLAS" sheetId="2" r:id="rId2"/>
    <sheet name="PESSOAL" sheetId="3" r:id="rId3"/>
    <sheet name="PRODUÇAO" sheetId="4" r:id="rId4"/>
    <sheet name="MAQUINAS" sheetId="5" r:id="rId5"/>
    <sheet name="INV INSUMOS" sheetId="6" r:id="rId6"/>
    <sheet name="SAIDA PRODUTO" sheetId="7" r:id="rId7"/>
    <sheet name="INV IMOBILIZADO" sheetId="8" r:id="rId8"/>
    <sheet name="PLANTAÇAO VEGETAL" sheetId="9" r:id="rId9"/>
    <sheet name="sem por lancar a 27,11" sheetId="10" r:id="rId10"/>
  </sheets>
  <calcPr calcId="145621"/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3" i="2"/>
  <c r="C116" i="5" l="1"/>
  <c r="D116" i="5" s="1"/>
  <c r="E116" i="5" s="1"/>
  <c r="F116" i="5" s="1"/>
  <c r="G116" i="5" s="1"/>
  <c r="H116" i="5" s="1"/>
  <c r="I116" i="5" s="1"/>
  <c r="J116" i="5" s="1"/>
  <c r="K116" i="5" s="1"/>
  <c r="L116" i="5" s="1"/>
  <c r="M116" i="5" s="1"/>
  <c r="N116" i="5" s="1"/>
  <c r="O116" i="5" s="1"/>
  <c r="P116" i="5" s="1"/>
  <c r="Q116" i="5" s="1"/>
  <c r="R116" i="5" s="1"/>
  <c r="S116" i="5" s="1"/>
  <c r="T116" i="5" s="1"/>
  <c r="U116" i="5" s="1"/>
  <c r="V116" i="5" s="1"/>
  <c r="W116" i="5" s="1"/>
  <c r="X116" i="5" s="1"/>
  <c r="Y116" i="5" s="1"/>
  <c r="Z116" i="5" s="1"/>
  <c r="AA116" i="5" s="1"/>
  <c r="AB116" i="5" s="1"/>
  <c r="AC116" i="5" s="1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1" i="5"/>
  <c r="B111" i="5"/>
  <c r="E94" i="5"/>
  <c r="F94" i="5" s="1"/>
  <c r="G94" i="5" s="1"/>
  <c r="H94" i="5" s="1"/>
  <c r="I94" i="5" s="1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T94" i="5" s="1"/>
  <c r="U94" i="5" s="1"/>
  <c r="V94" i="5" s="1"/>
  <c r="W94" i="5" s="1"/>
  <c r="X94" i="5" s="1"/>
  <c r="Y94" i="5" s="1"/>
  <c r="Z94" i="5" s="1"/>
  <c r="AA94" i="5" s="1"/>
  <c r="AB94" i="5" s="1"/>
  <c r="AC94" i="5" s="1"/>
  <c r="AD94" i="5" s="1"/>
  <c r="AE94" i="5" s="1"/>
  <c r="AF94" i="5" s="1"/>
  <c r="AG94" i="5" s="1"/>
  <c r="Y231" i="1" l="1"/>
  <c r="Y232" i="1" s="1"/>
  <c r="X231" i="1"/>
  <c r="W231" i="1"/>
  <c r="W232" i="1" s="1"/>
  <c r="V231" i="1"/>
  <c r="U231" i="1"/>
  <c r="U232" i="1" s="1"/>
  <c r="T231" i="1"/>
  <c r="S231" i="1"/>
  <c r="S232" i="1" s="1"/>
  <c r="R231" i="1"/>
  <c r="Q231" i="1"/>
  <c r="Q232" i="1" s="1"/>
  <c r="P231" i="1"/>
  <c r="O231" i="1"/>
  <c r="O232" i="1" s="1"/>
  <c r="N231" i="1"/>
  <c r="M231" i="1"/>
  <c r="M232" i="1" s="1"/>
  <c r="L231" i="1"/>
  <c r="K231" i="1"/>
  <c r="J231" i="1"/>
  <c r="I231" i="1"/>
  <c r="I232" i="1" s="1"/>
  <c r="H231" i="1"/>
  <c r="G231" i="1"/>
  <c r="G232" i="1" s="1"/>
  <c r="F231" i="1"/>
  <c r="G219" i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C219" i="1" s="1"/>
  <c r="AD219" i="1" s="1"/>
  <c r="AE219" i="1" s="1"/>
  <c r="AF219" i="1" s="1"/>
  <c r="AG219" i="1" s="1"/>
  <c r="AH219" i="1" s="1"/>
  <c r="AI219" i="1" s="1"/>
  <c r="AJ219" i="1" s="1"/>
  <c r="Y215" i="1"/>
  <c r="X215" i="1"/>
  <c r="W215" i="1"/>
  <c r="V215" i="1"/>
  <c r="U215" i="1"/>
  <c r="T215" i="1"/>
  <c r="T216" i="1" s="1"/>
  <c r="S215" i="1"/>
  <c r="R215" i="1"/>
  <c r="R216" i="1" s="1"/>
  <c r="Q215" i="1"/>
  <c r="P215" i="1"/>
  <c r="P216" i="1" s="1"/>
  <c r="O215" i="1"/>
  <c r="N215" i="1"/>
  <c r="N216" i="1" s="1"/>
  <c r="M215" i="1"/>
  <c r="L215" i="1"/>
  <c r="K215" i="1"/>
  <c r="J215" i="1"/>
  <c r="J216" i="1" s="1"/>
  <c r="I215" i="1"/>
  <c r="H215" i="1"/>
  <c r="G215" i="1"/>
  <c r="F215" i="1"/>
  <c r="G204" i="1"/>
  <c r="H204" i="1" s="1"/>
  <c r="I204" i="1" s="1"/>
  <c r="J204" i="1" s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AE204" i="1" s="1"/>
  <c r="AF204" i="1" s="1"/>
  <c r="AG204" i="1" s="1"/>
  <c r="AH204" i="1" s="1"/>
  <c r="AI204" i="1" s="1"/>
  <c r="AJ204" i="1" s="1"/>
  <c r="Y200" i="1"/>
  <c r="Y201" i="1" s="1"/>
  <c r="X200" i="1"/>
  <c r="W200" i="1"/>
  <c r="V200" i="1"/>
  <c r="U200" i="1"/>
  <c r="U201" i="1" s="1"/>
  <c r="T200" i="1"/>
  <c r="S200" i="1"/>
  <c r="S201" i="1" s="1"/>
  <c r="R200" i="1"/>
  <c r="Q200" i="1"/>
  <c r="Q201" i="1" s="1"/>
  <c r="P200" i="1"/>
  <c r="O200" i="1"/>
  <c r="O201" i="1" s="1"/>
  <c r="N200" i="1"/>
  <c r="M200" i="1"/>
  <c r="L200" i="1"/>
  <c r="L201" i="1" s="1"/>
  <c r="K200" i="1"/>
  <c r="J200" i="1"/>
  <c r="J201" i="1" s="1"/>
  <c r="I200" i="1"/>
  <c r="H200" i="1"/>
  <c r="H201" i="1" s="1"/>
  <c r="G200" i="1"/>
  <c r="F200" i="1"/>
  <c r="G189" i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G185" i="1"/>
  <c r="AF185" i="1"/>
  <c r="AE185" i="1"/>
  <c r="AD185" i="1"/>
  <c r="AC185" i="1"/>
  <c r="AB185" i="1"/>
  <c r="AA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G174" i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H158" i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G158" i="1"/>
  <c r="K232" i="1" l="1"/>
  <c r="H232" i="1"/>
  <c r="J232" i="1"/>
  <c r="L232" i="1"/>
  <c r="N232" i="1"/>
  <c r="P232" i="1"/>
  <c r="R232" i="1"/>
  <c r="T232" i="1"/>
  <c r="V232" i="1"/>
  <c r="X232" i="1"/>
  <c r="L216" i="1"/>
  <c r="H216" i="1"/>
  <c r="G216" i="1"/>
  <c r="I216" i="1"/>
  <c r="K216" i="1"/>
  <c r="M216" i="1"/>
  <c r="O216" i="1"/>
  <c r="Q216" i="1"/>
  <c r="S216" i="1"/>
  <c r="Y216" i="1"/>
  <c r="N201" i="1"/>
  <c r="P201" i="1"/>
  <c r="R201" i="1"/>
  <c r="T201" i="1"/>
  <c r="V201" i="1"/>
  <c r="X201" i="1"/>
  <c r="W201" i="1"/>
  <c r="G201" i="1"/>
  <c r="I201" i="1"/>
  <c r="K201" i="1"/>
  <c r="M201" i="1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AG106" i="1" l="1"/>
  <c r="AF106" i="1"/>
  <c r="AD106" i="1"/>
  <c r="AC106" i="1"/>
  <c r="AB106" i="1"/>
  <c r="AE106" i="1"/>
  <c r="AA106" i="1"/>
  <c r="AF91" i="1"/>
  <c r="AB91" i="1"/>
  <c r="AA91" i="1"/>
  <c r="H12" i="10" l="1"/>
  <c r="H11" i="10"/>
  <c r="H10" i="10"/>
  <c r="H9" i="10"/>
  <c r="H8" i="10"/>
  <c r="H7" i="10"/>
  <c r="H6" i="10"/>
  <c r="H5" i="10"/>
  <c r="H4" i="10"/>
  <c r="AC65" i="5" l="1"/>
  <c r="X65" i="5"/>
  <c r="Y65" i="5" s="1"/>
  <c r="Z65" i="5" s="1"/>
  <c r="AA65" i="5" s="1"/>
  <c r="AB65" i="5" s="1"/>
  <c r="C65" i="5" l="1"/>
  <c r="U85" i="5"/>
  <c r="AJ56" i="5" l="1"/>
  <c r="Q6" i="7" l="1"/>
  <c r="Q4" i="7"/>
  <c r="P11" i="7"/>
  <c r="Q11" i="7" s="1"/>
  <c r="P9" i="7"/>
  <c r="Q9" i="7" s="1"/>
  <c r="P8" i="7"/>
  <c r="Q8" i="7" s="1"/>
  <c r="P7" i="7"/>
  <c r="Q7" i="7" s="1"/>
  <c r="P6" i="7"/>
  <c r="P5" i="7"/>
  <c r="Q5" i="7" s="1"/>
  <c r="P4" i="7"/>
  <c r="P3" i="7"/>
  <c r="Q3" i="7" s="1"/>
  <c r="P2" i="7"/>
  <c r="P12" i="7" l="1"/>
  <c r="Q2" i="7"/>
  <c r="Q12" i="7" s="1"/>
  <c r="L81" i="6"/>
  <c r="L80" i="6"/>
  <c r="L79" i="6"/>
  <c r="L78" i="6"/>
  <c r="L77" i="6"/>
  <c r="L53" i="6"/>
  <c r="L51" i="6"/>
  <c r="L50" i="6"/>
  <c r="L49" i="6"/>
  <c r="L48" i="6"/>
  <c r="L47" i="6"/>
  <c r="L46" i="6"/>
  <c r="L45" i="6"/>
  <c r="L44" i="6"/>
  <c r="L41" i="6"/>
  <c r="L40" i="6"/>
  <c r="L39" i="6"/>
  <c r="L38" i="6"/>
  <c r="L37" i="6"/>
  <c r="L36" i="6"/>
  <c r="L32" i="6"/>
  <c r="L31" i="6"/>
  <c r="L30" i="6"/>
  <c r="L29" i="6"/>
  <c r="L28" i="6"/>
  <c r="L27" i="6"/>
  <c r="L26" i="6"/>
  <c r="L25" i="6"/>
  <c r="L24" i="6"/>
  <c r="L18" i="6"/>
  <c r="L17" i="6"/>
  <c r="L16" i="6"/>
  <c r="L15" i="6"/>
  <c r="L14" i="6"/>
  <c r="L13" i="6"/>
  <c r="L12" i="6"/>
  <c r="L8" i="6"/>
  <c r="L7" i="6"/>
  <c r="L6" i="6"/>
  <c r="L5" i="6"/>
  <c r="L4" i="6"/>
  <c r="L3" i="6"/>
  <c r="D18" i="7" l="1"/>
  <c r="D17" i="7"/>
  <c r="D16" i="7"/>
  <c r="D5" i="7"/>
  <c r="D4" i="7"/>
  <c r="D3" i="7"/>
  <c r="D13" i="7" s="1"/>
  <c r="D2" i="7"/>
  <c r="G140" i="1" l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G125" i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H110" i="1" l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G110" i="1"/>
  <c r="X26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I63" i="5"/>
  <c r="AI62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D65" i="5" s="1"/>
  <c r="E65" i="5" s="1"/>
  <c r="C60" i="5"/>
  <c r="B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E43" i="5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F65" i="5" l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AI60" i="5"/>
  <c r="AI64" i="5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B32" i="4"/>
  <c r="E23" i="4"/>
  <c r="E22" i="4"/>
  <c r="E21" i="4"/>
  <c r="E20" i="4"/>
  <c r="E19" i="4"/>
  <c r="E18" i="4"/>
  <c r="G95" i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Y152" i="1"/>
  <c r="Y153" i="1" s="1"/>
  <c r="X152" i="1"/>
  <c r="W152" i="1"/>
  <c r="W153" i="1" s="1"/>
  <c r="V152" i="1"/>
  <c r="U152" i="1"/>
  <c r="T152" i="1"/>
  <c r="T153" i="1" s="1"/>
  <c r="S152" i="1"/>
  <c r="R152" i="1"/>
  <c r="R153" i="1" s="1"/>
  <c r="Q152" i="1"/>
  <c r="P152" i="1"/>
  <c r="P153" i="1" s="1"/>
  <c r="O152" i="1"/>
  <c r="N152" i="1"/>
  <c r="N153" i="1" s="1"/>
  <c r="M152" i="1"/>
  <c r="L152" i="1"/>
  <c r="L153" i="1" s="1"/>
  <c r="K152" i="1"/>
  <c r="J152" i="1"/>
  <c r="J153" i="1" s="1"/>
  <c r="I152" i="1"/>
  <c r="H152" i="1"/>
  <c r="H153" i="1" s="1"/>
  <c r="G152" i="1"/>
  <c r="F152" i="1"/>
  <c r="Y136" i="1"/>
  <c r="X136" i="1"/>
  <c r="W136" i="1"/>
  <c r="V136" i="1"/>
  <c r="U136" i="1"/>
  <c r="T136" i="1"/>
  <c r="S136" i="1"/>
  <c r="R136" i="1"/>
  <c r="R137" i="1" s="1"/>
  <c r="Q136" i="1"/>
  <c r="P136" i="1"/>
  <c r="P137" i="1" s="1"/>
  <c r="O136" i="1"/>
  <c r="N136" i="1"/>
  <c r="M136" i="1"/>
  <c r="L136" i="1"/>
  <c r="K136" i="1"/>
  <c r="J136" i="1"/>
  <c r="I136" i="1"/>
  <c r="H136" i="1"/>
  <c r="G136" i="1"/>
  <c r="F136" i="1"/>
  <c r="Y121" i="1"/>
  <c r="X121" i="1"/>
  <c r="W121" i="1"/>
  <c r="W122" i="1" s="1"/>
  <c r="V121" i="1"/>
  <c r="U121" i="1"/>
  <c r="T121" i="1"/>
  <c r="S121" i="1"/>
  <c r="S122" i="1" s="1"/>
  <c r="R121" i="1"/>
  <c r="Q121" i="1"/>
  <c r="Q122" i="1" s="1"/>
  <c r="P121" i="1"/>
  <c r="O121" i="1"/>
  <c r="N121" i="1"/>
  <c r="M121" i="1"/>
  <c r="M122" i="1" s="1"/>
  <c r="L121" i="1"/>
  <c r="K121" i="1"/>
  <c r="J121" i="1"/>
  <c r="I121" i="1"/>
  <c r="I122" i="1" s="1"/>
  <c r="H121" i="1"/>
  <c r="G121" i="1"/>
  <c r="F121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G79" i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Y122" i="1" l="1"/>
  <c r="G153" i="1"/>
  <c r="I153" i="1"/>
  <c r="K153" i="1"/>
  <c r="O153" i="1"/>
  <c r="Q153" i="1"/>
  <c r="S153" i="1"/>
  <c r="V153" i="1"/>
  <c r="X153" i="1"/>
  <c r="M153" i="1"/>
  <c r="T137" i="1"/>
  <c r="U153" i="1"/>
  <c r="U122" i="1"/>
  <c r="N137" i="1"/>
  <c r="O122" i="1"/>
  <c r="L137" i="1"/>
  <c r="J137" i="1"/>
  <c r="K122" i="1"/>
  <c r="J122" i="1"/>
  <c r="L122" i="1"/>
  <c r="N122" i="1"/>
  <c r="P122" i="1"/>
  <c r="R122" i="1"/>
  <c r="T122" i="1"/>
  <c r="V122" i="1"/>
  <c r="X122" i="1"/>
  <c r="H122" i="1"/>
  <c r="G122" i="1"/>
  <c r="I137" i="1"/>
  <c r="K137" i="1"/>
  <c r="M137" i="1"/>
  <c r="O137" i="1"/>
  <c r="Q137" i="1"/>
  <c r="S137" i="1"/>
  <c r="Y137" i="1"/>
  <c r="G137" i="1"/>
  <c r="H137" i="1"/>
  <c r="AH19" i="5" l="1"/>
  <c r="AH25" i="5" s="1"/>
  <c r="AG19" i="5"/>
  <c r="AF19" i="5"/>
  <c r="AE19" i="5"/>
  <c r="AD19" i="5"/>
  <c r="AC19" i="5"/>
  <c r="AB19" i="5"/>
  <c r="AA19" i="5"/>
  <c r="Z19" i="5"/>
  <c r="X25" i="5" s="1"/>
  <c r="Y19" i="5"/>
  <c r="X19" i="5"/>
  <c r="W19" i="5"/>
  <c r="S25" i="5" s="1"/>
  <c r="V19" i="5"/>
  <c r="U19" i="5"/>
  <c r="T19" i="5"/>
  <c r="S19" i="5"/>
  <c r="R19" i="5"/>
  <c r="Q19" i="5"/>
  <c r="P19" i="5"/>
  <c r="O19" i="5"/>
  <c r="N19" i="5"/>
  <c r="W1" i="5" s="1"/>
  <c r="M19" i="5"/>
  <c r="L19" i="5"/>
  <c r="K19" i="5"/>
  <c r="J19" i="5"/>
  <c r="I19" i="5"/>
  <c r="H19" i="5"/>
  <c r="G19" i="5"/>
  <c r="F19" i="5"/>
  <c r="E19" i="5"/>
  <c r="D19" i="5"/>
  <c r="C19" i="5"/>
  <c r="B19" i="5"/>
  <c r="M1" i="5" s="1"/>
  <c r="AC28" i="5"/>
  <c r="AE31" i="5"/>
  <c r="AI1" i="5" l="1"/>
  <c r="AC30" i="5"/>
  <c r="AC32" i="5" s="1"/>
  <c r="AC34" i="5" s="1"/>
  <c r="AC36" i="5" s="1"/>
  <c r="U37" i="5" s="1"/>
  <c r="K29" i="5" l="1"/>
  <c r="K31" i="5" s="1"/>
  <c r="K33" i="5" s="1"/>
  <c r="K35" i="5" s="1"/>
  <c r="AI18" i="5"/>
  <c r="AI17" i="5"/>
  <c r="AI16" i="5"/>
  <c r="AI4" i="5"/>
  <c r="AI3" i="5"/>
  <c r="B45" i="3" l="1"/>
  <c r="B42" i="3" l="1"/>
  <c r="B57" i="3"/>
  <c r="B26" i="3"/>
  <c r="B32" i="3"/>
  <c r="B13" i="3"/>
  <c r="B7" i="3"/>
  <c r="B8" i="2"/>
  <c r="B7" i="2"/>
  <c r="B4" i="2"/>
  <c r="B3" i="2"/>
  <c r="A1" i="3" l="1"/>
  <c r="K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J14" i="1"/>
  <c r="I14" i="1"/>
  <c r="H14" i="1"/>
  <c r="G14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I22" i="5" l="1"/>
  <c r="AI21" i="5"/>
  <c r="AI15" i="5"/>
  <c r="AI14" i="5"/>
  <c r="AI13" i="5"/>
  <c r="AI12" i="5"/>
  <c r="AI11" i="5"/>
  <c r="AI10" i="5"/>
  <c r="AI9" i="5"/>
  <c r="AI8" i="5"/>
  <c r="AI7" i="5"/>
  <c r="AI6" i="5"/>
  <c r="AI5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3" i="5" l="1"/>
  <c r="K36" i="5"/>
  <c r="K37" i="5" s="1"/>
  <c r="K39" i="5" s="1"/>
  <c r="AI19" i="5"/>
  <c r="C14" i="1"/>
  <c r="E14" i="1" l="1"/>
  <c r="D14" i="1"/>
  <c r="C15" i="1" s="1"/>
  <c r="E28" i="1"/>
  <c r="D28" i="1"/>
  <c r="C28" i="1"/>
  <c r="Y69" i="1"/>
  <c r="X69" i="1"/>
  <c r="X70" i="1" s="1"/>
  <c r="W69" i="1"/>
  <c r="V69" i="1"/>
  <c r="V70" i="1" s="1"/>
  <c r="U69" i="1"/>
  <c r="T69" i="1"/>
  <c r="T70" i="1" s="1"/>
  <c r="S69" i="1"/>
  <c r="R69" i="1"/>
  <c r="R70" i="1" s="1"/>
  <c r="Q69" i="1"/>
  <c r="P69" i="1"/>
  <c r="P70" i="1" s="1"/>
  <c r="O69" i="1"/>
  <c r="N69" i="1"/>
  <c r="N70" i="1" s="1"/>
  <c r="M69" i="1"/>
  <c r="L69" i="1"/>
  <c r="L70" i="1" s="1"/>
  <c r="K69" i="1"/>
  <c r="J69" i="1"/>
  <c r="J70" i="1" s="1"/>
  <c r="I69" i="1"/>
  <c r="H69" i="1"/>
  <c r="H70" i="1" s="1"/>
  <c r="G69" i="1"/>
  <c r="F69" i="1"/>
  <c r="G59" i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Y56" i="1"/>
  <c r="Y57" i="1" s="1"/>
  <c r="X56" i="1"/>
  <c r="W56" i="1"/>
  <c r="V56" i="1"/>
  <c r="U56" i="1"/>
  <c r="U57" i="1" s="1"/>
  <c r="T56" i="1"/>
  <c r="S56" i="1"/>
  <c r="S57" i="1" s="1"/>
  <c r="R56" i="1"/>
  <c r="Q56" i="1"/>
  <c r="Q57" i="1" s="1"/>
  <c r="P56" i="1"/>
  <c r="O56" i="1"/>
  <c r="N56" i="1"/>
  <c r="M56" i="1"/>
  <c r="L56" i="1"/>
  <c r="K56" i="1"/>
  <c r="J56" i="1"/>
  <c r="I56" i="1"/>
  <c r="I57" i="1" s="1"/>
  <c r="H56" i="1"/>
  <c r="G56" i="1"/>
  <c r="F56" i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H29" i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F14" i="1"/>
  <c r="P15" i="1" l="1"/>
  <c r="K15" i="1"/>
  <c r="H15" i="1"/>
  <c r="O15" i="1"/>
  <c r="N15" i="1"/>
  <c r="R15" i="1"/>
  <c r="J15" i="1"/>
  <c r="Q15" i="1"/>
  <c r="W57" i="1"/>
  <c r="O57" i="1"/>
  <c r="K57" i="1"/>
  <c r="M57" i="1"/>
  <c r="C29" i="1"/>
  <c r="F15" i="1"/>
  <c r="G15" i="1"/>
  <c r="S15" i="1"/>
  <c r="U15" i="1"/>
  <c r="W15" i="1"/>
  <c r="Y15" i="1"/>
  <c r="G57" i="1"/>
  <c r="T15" i="1"/>
  <c r="V15" i="1"/>
  <c r="X15" i="1"/>
  <c r="G43" i="1"/>
  <c r="I43" i="1"/>
  <c r="K43" i="1"/>
  <c r="M43" i="1"/>
  <c r="O43" i="1"/>
  <c r="Q43" i="1"/>
  <c r="S43" i="1"/>
  <c r="U43" i="1"/>
  <c r="W43" i="1"/>
  <c r="Y43" i="1"/>
  <c r="H57" i="1"/>
  <c r="J57" i="1"/>
  <c r="L57" i="1"/>
  <c r="N57" i="1"/>
  <c r="P57" i="1"/>
  <c r="R57" i="1"/>
  <c r="T57" i="1"/>
  <c r="V57" i="1"/>
  <c r="X57" i="1"/>
  <c r="G70" i="1"/>
  <c r="I70" i="1"/>
  <c r="K70" i="1"/>
  <c r="M70" i="1"/>
  <c r="O70" i="1"/>
  <c r="Q70" i="1"/>
  <c r="S70" i="1"/>
  <c r="U70" i="1"/>
  <c r="W70" i="1"/>
  <c r="Y70" i="1"/>
  <c r="H43" i="1"/>
  <c r="J43" i="1"/>
  <c r="L43" i="1"/>
  <c r="N43" i="1"/>
  <c r="P43" i="1"/>
  <c r="R43" i="1"/>
  <c r="T43" i="1"/>
  <c r="V43" i="1"/>
  <c r="X43" i="1"/>
  <c r="P29" i="1" l="1"/>
  <c r="O29" i="1"/>
  <c r="G29" i="1"/>
  <c r="S29" i="1" s="1"/>
  <c r="W29" i="1" s="1"/>
  <c r="N29" i="1"/>
  <c r="L29" i="1"/>
  <c r="T29" i="1" s="1"/>
  <c r="X29" i="1" s="1"/>
  <c r="J29" i="1"/>
  <c r="M29" i="1"/>
  <c r="Q29" i="1" s="1"/>
  <c r="U29" i="1" s="1"/>
  <c r="Y29" i="1" s="1"/>
  <c r="K29" i="1"/>
  <c r="I29" i="1"/>
  <c r="F29" i="1"/>
  <c r="R29" i="1"/>
  <c r="V29" i="1" s="1"/>
</calcChain>
</file>

<file path=xl/sharedStrings.xml><?xml version="1.0" encoding="utf-8"?>
<sst xmlns="http://schemas.openxmlformats.org/spreadsheetml/2006/main" count="2202" uniqueCount="687">
  <si>
    <t>Cabritos</t>
  </si>
  <si>
    <t>machos</t>
  </si>
  <si>
    <t>femeas</t>
  </si>
  <si>
    <t>crias macho</t>
  </si>
  <si>
    <t>crias femeas</t>
  </si>
  <si>
    <t xml:space="preserve"> </t>
  </si>
  <si>
    <t>contagem</t>
  </si>
  <si>
    <t>NATALIDADE</t>
  </si>
  <si>
    <t>MORTALIDADE</t>
  </si>
  <si>
    <t>TOTAIS</t>
  </si>
  <si>
    <t>DIFERENÇAS</t>
  </si>
  <si>
    <t>Ovinos</t>
  </si>
  <si>
    <t>Suinos</t>
  </si>
  <si>
    <t>Bovinos</t>
  </si>
  <si>
    <t>Aves</t>
  </si>
  <si>
    <t>Galinhas mato</t>
  </si>
  <si>
    <t xml:space="preserve">galinhas </t>
  </si>
  <si>
    <t>Patos</t>
  </si>
  <si>
    <t>ultima cont</t>
  </si>
  <si>
    <t>fab</t>
  </si>
  <si>
    <t>8,10,21</t>
  </si>
  <si>
    <t>femeas prenhas</t>
  </si>
  <si>
    <t>TRANSFERIDOS</t>
  </si>
  <si>
    <t>CONSUMIDOS</t>
  </si>
  <si>
    <t>femeas cobertas</t>
  </si>
  <si>
    <t>leitoes</t>
  </si>
  <si>
    <t>ROLOS FENO</t>
  </si>
  <si>
    <t>SACOS FARELO</t>
  </si>
  <si>
    <t>SACOS SAL</t>
  </si>
  <si>
    <t>ALIMENTAÇAO</t>
  </si>
  <si>
    <t>MEDICAÇAO</t>
  </si>
  <si>
    <t>LARANJEIRAS NOVAS</t>
  </si>
  <si>
    <t>LARANJEIRAS/LIMOEIRO ANTIGOS</t>
  </si>
  <si>
    <t>MANGAS POMAR 1</t>
  </si>
  <si>
    <t>MANGAS POMAR 2</t>
  </si>
  <si>
    <t>BANANEIRAS</t>
  </si>
  <si>
    <t>ANANAS</t>
  </si>
  <si>
    <t>MARACUJA</t>
  </si>
  <si>
    <t>CAFÉ PLANTADO</t>
  </si>
  <si>
    <t>FRUTEIRAS</t>
  </si>
  <si>
    <t>ENG LUSATI</t>
  </si>
  <si>
    <t>AVELINO</t>
  </si>
  <si>
    <t>BONIFACIO</t>
  </si>
  <si>
    <t>MANUEL CLEMENTE</t>
  </si>
  <si>
    <t>SIMAO PAULINO</t>
  </si>
  <si>
    <t>OPERAÇOES</t>
  </si>
  <si>
    <t>OP BULDOZER</t>
  </si>
  <si>
    <t>MOTO 3R</t>
  </si>
  <si>
    <t>J DEER 95</t>
  </si>
  <si>
    <t>J DEER 125</t>
  </si>
  <si>
    <t>FERGUSON</t>
  </si>
  <si>
    <t>OBRAS</t>
  </si>
  <si>
    <t>NELSON</t>
  </si>
  <si>
    <t>AREA ANIMAL</t>
  </si>
  <si>
    <t>SUINOS</t>
  </si>
  <si>
    <t>GALINHAS</t>
  </si>
  <si>
    <t>BOVINOS</t>
  </si>
  <si>
    <t>CAPRINOS/OVINOS</t>
  </si>
  <si>
    <t>COZINHEIROS</t>
  </si>
  <si>
    <t>CASA 1</t>
  </si>
  <si>
    <t>JANGO</t>
  </si>
  <si>
    <t>MILHO</t>
  </si>
  <si>
    <t>FEIJAO CATARINO</t>
  </si>
  <si>
    <t>CAPIM</t>
  </si>
  <si>
    <t>BATATA</t>
  </si>
  <si>
    <t>AREA</t>
  </si>
  <si>
    <t>COLHEITA</t>
  </si>
  <si>
    <t>PREVISAO</t>
  </si>
  <si>
    <t>10 SC SEMENTES</t>
  </si>
  <si>
    <t>13 SC CAPIM</t>
  </si>
  <si>
    <t>INSUMOS</t>
  </si>
  <si>
    <t>MAHINDRA</t>
  </si>
  <si>
    <t>RETRO</t>
  </si>
  <si>
    <t>GIRATORIA</t>
  </si>
  <si>
    <t>BULDOZER</t>
  </si>
  <si>
    <t>HUANDAI</t>
  </si>
  <si>
    <t>GERADOR RESI</t>
  </si>
  <si>
    <t>MOTOBOMBA</t>
  </si>
  <si>
    <t>GERADOR JANGO</t>
  </si>
  <si>
    <t>GERADOR SOLDAR</t>
  </si>
  <si>
    <t>GASOLINA</t>
  </si>
  <si>
    <t>GASOLEO</t>
  </si>
  <si>
    <t>TOTAL GASOLEO</t>
  </si>
  <si>
    <t>TOTAL GASOLINA</t>
  </si>
  <si>
    <t>OUTUBRO</t>
  </si>
  <si>
    <t>DIA 11</t>
  </si>
  <si>
    <t>DIA 10</t>
  </si>
  <si>
    <t>ENTROU 50L</t>
  </si>
  <si>
    <t>HAVIA GASOLEO QUANTO?</t>
  </si>
  <si>
    <t>FEIJAO MANTEIGA</t>
  </si>
  <si>
    <t>FEIJAO PRETO</t>
  </si>
  <si>
    <t>HIUNDAI</t>
  </si>
  <si>
    <t>ENCARREGADO</t>
  </si>
  <si>
    <t>PEDREIRO</t>
  </si>
  <si>
    <t>AJUDANTE</t>
  </si>
  <si>
    <t>trabalhadores</t>
  </si>
  <si>
    <t>gerencia</t>
  </si>
  <si>
    <t>eng jorge</t>
  </si>
  <si>
    <t>eng zacarias</t>
  </si>
  <si>
    <t>ENGENHEIRO</t>
  </si>
  <si>
    <t>ENGENHEIRO AVENÇA</t>
  </si>
  <si>
    <t xml:space="preserve">ADAO </t>
  </si>
  <si>
    <t>MECANICO</t>
  </si>
  <si>
    <t>OPERADOR RETRO</t>
  </si>
  <si>
    <t>OPERADOR BULDOZER</t>
  </si>
  <si>
    <t>eng manuel</t>
  </si>
  <si>
    <t xml:space="preserve">ERNESTO </t>
  </si>
  <si>
    <t>LUCINDA</t>
  </si>
  <si>
    <t>ISAAC</t>
  </si>
  <si>
    <t>AGUINALDO</t>
  </si>
  <si>
    <t>MAHINDDRA</t>
  </si>
  <si>
    <t>FLAVIO PINTO</t>
  </si>
  <si>
    <t>ILIDIO OLIVEIRA</t>
  </si>
  <si>
    <t>BERNARDO</t>
  </si>
  <si>
    <t>JOSE SEGUNDA</t>
  </si>
  <si>
    <t>GABRIEL</t>
  </si>
  <si>
    <t>NOE</t>
  </si>
  <si>
    <t>BERNARDO CARDOSO</t>
  </si>
  <si>
    <t>JULIO ANDRE</t>
  </si>
  <si>
    <t>JOAQUIM MIGUEL</t>
  </si>
  <si>
    <t>AUGUSTO QUINTAS</t>
  </si>
  <si>
    <t>GERVACIO MATEUS</t>
  </si>
  <si>
    <t>DAVID ARAUJO</t>
  </si>
  <si>
    <t>ANTONIO BATISTA</t>
  </si>
  <si>
    <t>MAURICIO PEDRO</t>
  </si>
  <si>
    <t>PATRICIO BMBA</t>
  </si>
  <si>
    <t>FERNANDO SASOLO</t>
  </si>
  <si>
    <t>TONECO SIMAO</t>
  </si>
  <si>
    <t>RAIMUNDO ALBINO</t>
  </si>
  <si>
    <t>DOMINGOS FRANCISCO</t>
  </si>
  <si>
    <t>LAURINDA LUANGO</t>
  </si>
  <si>
    <t>ALBERTO ANTONIO</t>
  </si>
  <si>
    <t>MANUEL XAVIER</t>
  </si>
  <si>
    <t>GRACIANO AFONSO</t>
  </si>
  <si>
    <t>SABALO MATAMBA</t>
  </si>
  <si>
    <t>SUPIA KAPOCO</t>
  </si>
  <si>
    <t>FERNANDO PAULINO</t>
  </si>
  <si>
    <t>AUGUSTO SAPALO</t>
  </si>
  <si>
    <t>VIAGEM SEGUNDA</t>
  </si>
  <si>
    <t>EUSEBIO GRANDE</t>
  </si>
  <si>
    <t>FERNANDO CARIOCA</t>
  </si>
  <si>
    <t>DOMINGOS DANIEL</t>
  </si>
  <si>
    <t>HORTICOLAS/CAMPO</t>
  </si>
  <si>
    <t>ALBINO REIS</t>
  </si>
  <si>
    <t>OBJECTIVO 5</t>
  </si>
  <si>
    <t>OBJECTIVO 4</t>
  </si>
  <si>
    <t>OBJECTIVO 3</t>
  </si>
  <si>
    <t>OBJECTIVO 8</t>
  </si>
  <si>
    <t>OBJECTIVO 2</t>
  </si>
  <si>
    <t>OBJECTIVO 7</t>
  </si>
  <si>
    <t>OBJECTIVO 1</t>
  </si>
  <si>
    <t>NOVEMBRO</t>
  </si>
  <si>
    <t>ENG GOMES</t>
  </si>
  <si>
    <t>OBJECTIVO 32 TRABALHADORES</t>
  </si>
  <si>
    <t>ENTROU 2,000 L</t>
  </si>
  <si>
    <t>sab</t>
  </si>
  <si>
    <t>dom</t>
  </si>
  <si>
    <t>n/d</t>
  </si>
  <si>
    <t>LAND ROVER</t>
  </si>
  <si>
    <t>CAMIAO</t>
  </si>
  <si>
    <t>HYUNDAI LUANDA</t>
  </si>
  <si>
    <t>STK</t>
  </si>
  <si>
    <t>ENTORNADO</t>
  </si>
  <si>
    <t>DIF</t>
  </si>
  <si>
    <t xml:space="preserve">  </t>
  </si>
  <si>
    <t>stk</t>
  </si>
  <si>
    <t>devido</t>
  </si>
  <si>
    <t>dia 20</t>
  </si>
  <si>
    <t>quebra</t>
  </si>
  <si>
    <t>entrada</t>
  </si>
  <si>
    <t>ttl entrada</t>
  </si>
  <si>
    <t>consumo out</t>
  </si>
  <si>
    <t>extra ???</t>
  </si>
  <si>
    <t>FORAM ENCONTRADOS MAIS 100KG SEMENTES</t>
  </si>
  <si>
    <t>CEBOLA</t>
  </si>
  <si>
    <t>MELANCIA</t>
  </si>
  <si>
    <t>ABOBORA</t>
  </si>
  <si>
    <t>CENOURA</t>
  </si>
  <si>
    <t>BATATA RENA</t>
  </si>
  <si>
    <t>ALHO</t>
  </si>
  <si>
    <t>SEMENTE</t>
  </si>
  <si>
    <t>POR HECTAR</t>
  </si>
  <si>
    <t>TOTAL PREVISTO</t>
  </si>
  <si>
    <t>ADUBO KG</t>
  </si>
  <si>
    <t>UREIA</t>
  </si>
  <si>
    <t>POTASSIO</t>
  </si>
  <si>
    <t>HEIROCRIS</t>
  </si>
  <si>
    <t>INSECTIVCIDAS</t>
  </si>
  <si>
    <t>ABAMECTINA</t>
  </si>
  <si>
    <t>DELTAMETRINA</t>
  </si>
  <si>
    <t>CIPERMETRINA</t>
  </si>
  <si>
    <t>10L</t>
  </si>
  <si>
    <t>50 KG</t>
  </si>
  <si>
    <t>FUNGICIDA</t>
  </si>
  <si>
    <t>KAPTANA</t>
  </si>
  <si>
    <t>CLOROTANONIL</t>
  </si>
  <si>
    <t>50KG</t>
  </si>
  <si>
    <t>HERBICIDA</t>
  </si>
  <si>
    <t>20L</t>
  </si>
  <si>
    <t>40L</t>
  </si>
  <si>
    <t>OXIFLUORFENA</t>
  </si>
  <si>
    <t>PROSULFOCARBE</t>
  </si>
  <si>
    <t>LINURAO</t>
  </si>
  <si>
    <t>FLUAZIFOPE-P-BUTILO</t>
  </si>
  <si>
    <t>PROPIZAMIDA</t>
  </si>
  <si>
    <t>PENDIMETALINA</t>
  </si>
  <si>
    <t>MOLHANTES</t>
  </si>
  <si>
    <t>ALCOOL ISTRIDECILICO ETOXILADO</t>
  </si>
  <si>
    <t>OLEO PARAFINICO</t>
  </si>
  <si>
    <t>LECITINA DE SOJA</t>
  </si>
  <si>
    <t>ADUBOS FOLIARES</t>
  </si>
  <si>
    <t>CALCIO K</t>
  </si>
  <si>
    <t>MICRO NUTRIENTES</t>
  </si>
  <si>
    <t>BORO E ZINCO</t>
  </si>
  <si>
    <t>AMINOACIDOS</t>
  </si>
  <si>
    <t>80L</t>
  </si>
  <si>
    <t>60L</t>
  </si>
  <si>
    <t>ALFACE</t>
  </si>
  <si>
    <t>MANDIOCA</t>
  </si>
  <si>
    <t>TOMATE</t>
  </si>
  <si>
    <t>JINGUBA</t>
  </si>
  <si>
    <t>COUVE</t>
  </si>
  <si>
    <t>BATATA DOCE</t>
  </si>
  <si>
    <t>150 SC</t>
  </si>
  <si>
    <t>FOSFATO MONOAMONICO</t>
  </si>
  <si>
    <t>A 1,11,21 (RM+FABRICIO)</t>
  </si>
  <si>
    <t>GR</t>
  </si>
  <si>
    <t>STK ANTIGO</t>
  </si>
  <si>
    <t>REPOLHO</t>
  </si>
  <si>
    <t>MELOA</t>
  </si>
  <si>
    <t>COMBUSTIVEL</t>
  </si>
  <si>
    <t>ANIMAL</t>
  </si>
  <si>
    <t>PROTEINADO</t>
  </si>
  <si>
    <t>SAL</t>
  </si>
  <si>
    <t>Massey Fergusson</t>
  </si>
  <si>
    <t>Mahidra</t>
  </si>
  <si>
    <t>Moto Bomba</t>
  </si>
  <si>
    <t>JCB</t>
  </si>
  <si>
    <t>Carrinha Huynday</t>
  </si>
  <si>
    <t>Gomes Gomes</t>
  </si>
  <si>
    <t>Jonh Deere 125</t>
  </si>
  <si>
    <t>Gerador da Residência técnica</t>
  </si>
  <si>
    <t>CHA CAXINDE</t>
  </si>
  <si>
    <t>CHA CEDRO</t>
  </si>
  <si>
    <t>MAMAO</t>
  </si>
  <si>
    <t>1,11,21</t>
  </si>
  <si>
    <t>ANIMAIS</t>
  </si>
  <si>
    <t>CABRITOS</t>
  </si>
  <si>
    <t>CARNEIROS</t>
  </si>
  <si>
    <t>PORCOS</t>
  </si>
  <si>
    <t>SAB</t>
  </si>
  <si>
    <t>DOM</t>
  </si>
  <si>
    <t>DEVIDO</t>
  </si>
  <si>
    <t>P.M.V</t>
  </si>
  <si>
    <t>leitao</t>
  </si>
  <si>
    <t>kg</t>
  </si>
  <si>
    <t>unidades</t>
  </si>
  <si>
    <t>subbtl</t>
  </si>
  <si>
    <t>total novembro</t>
  </si>
  <si>
    <t>gomes whatt</t>
  </si>
  <si>
    <t>cultura</t>
  </si>
  <si>
    <t>tom/mel/abob</t>
  </si>
  <si>
    <t>viveiros</t>
  </si>
  <si>
    <t>citrinos jovens</t>
  </si>
  <si>
    <t>semente feijao</t>
  </si>
  <si>
    <t>cebola/cenoura</t>
  </si>
  <si>
    <t>No Item</t>
  </si>
  <si>
    <t>Nome</t>
  </si>
  <si>
    <t>SUBSTÂNCIA ACTIVA</t>
  </si>
  <si>
    <t>Tipo</t>
  </si>
  <si>
    <t>Departamento</t>
  </si>
  <si>
    <t>Espaço</t>
  </si>
  <si>
    <t>Data do último controlo</t>
  </si>
  <si>
    <t>Condição</t>
  </si>
  <si>
    <t>Quantidade - KG/L</t>
  </si>
  <si>
    <t>UNIDADES</t>
  </si>
  <si>
    <t>stock devido</t>
  </si>
  <si>
    <t>consumo</t>
  </si>
  <si>
    <t>1</t>
  </si>
  <si>
    <t>FERTICIFOS</t>
  </si>
  <si>
    <t>CIPERMETRINA + -CLORPIRIFOS</t>
  </si>
  <si>
    <t>LÍQUIDO</t>
  </si>
  <si>
    <t>TRATAMENTOS</t>
  </si>
  <si>
    <t>ARMAZEM 2</t>
  </si>
  <si>
    <t>Bom</t>
  </si>
  <si>
    <t>2</t>
  </si>
  <si>
    <t>FERTIZOATO</t>
  </si>
  <si>
    <t>BENZOATO DE EMAMECTINA + IMIDACLOPRIDE</t>
  </si>
  <si>
    <t>3</t>
  </si>
  <si>
    <t>DIMI-PRI</t>
  </si>
  <si>
    <t>IMIDACLOPRIDE</t>
  </si>
  <si>
    <t>4</t>
  </si>
  <si>
    <t>BENZOMEC</t>
  </si>
  <si>
    <t>BENZOATO DE EMAMECTINA</t>
  </si>
  <si>
    <t>5</t>
  </si>
  <si>
    <t>FERTINDOX</t>
  </si>
  <si>
    <t>IDOXCARBE</t>
  </si>
  <si>
    <t>6</t>
  </si>
  <si>
    <t>VEROWARATE</t>
  </si>
  <si>
    <t>LAMBDA CIPERMETRINA</t>
  </si>
  <si>
    <t>CONTENTOR 3</t>
  </si>
  <si>
    <t>INVENTÁRIO - FUNGICIDA</t>
  </si>
  <si>
    <t>SUBSTÀNCIA ACTIVA</t>
  </si>
  <si>
    <t>Observações</t>
  </si>
  <si>
    <t>FERTITROBINA</t>
  </si>
  <si>
    <t>AZOSTROBINA</t>
  </si>
  <si>
    <t>ARMANZÉM 2</t>
  </si>
  <si>
    <t>FERTILICUA</t>
  </si>
  <si>
    <t>TEBUCONAZOL</t>
  </si>
  <si>
    <t>CLOTOLANIL</t>
  </si>
  <si>
    <t>CLOROTALONIL</t>
  </si>
  <si>
    <t>MANCOWAY</t>
  </si>
  <si>
    <t>MANCOZEB</t>
  </si>
  <si>
    <t>SÓLIDO</t>
  </si>
  <si>
    <t>TRIOFOZALE</t>
  </si>
  <si>
    <t>TRIFLOXIS TROBINA + TEBUCONAZOL</t>
  </si>
  <si>
    <t>SPARTA</t>
  </si>
  <si>
    <t>7</t>
  </si>
  <si>
    <t>RIDOPRI</t>
  </si>
  <si>
    <t>METALAXYL + MANCONZEB</t>
  </si>
  <si>
    <t>BOM</t>
  </si>
  <si>
    <t>8</t>
  </si>
  <si>
    <t>CUPRAWEY</t>
  </si>
  <si>
    <t>OXICLORETO DE COBRE</t>
  </si>
  <si>
    <t>9</t>
  </si>
  <si>
    <t>FERTILAXYL</t>
  </si>
  <si>
    <t>MANCONZEB + METALAXYL</t>
  </si>
  <si>
    <t>INVENTÁRIO - HERBICIDA</t>
  </si>
  <si>
    <t>SENCOPRI</t>
  </si>
  <si>
    <t>METRIBUZINA</t>
  </si>
  <si>
    <t>KISUL FURON</t>
  </si>
  <si>
    <t xml:space="preserve">SULFONILUREIA </t>
  </si>
  <si>
    <t>KUIAFEN</t>
  </si>
  <si>
    <t>DIFENIL ÉTERES</t>
  </si>
  <si>
    <t>PENDILINA</t>
  </si>
  <si>
    <t>PENDIMENTALINA</t>
  </si>
  <si>
    <t>FERTIPARA 4</t>
  </si>
  <si>
    <t>PARQUATO</t>
  </si>
  <si>
    <t>FUSILADE MAX</t>
  </si>
  <si>
    <t>FLUAZOP -P- BUTIL</t>
  </si>
  <si>
    <t>FERTIFENO</t>
  </si>
  <si>
    <t>OXIFLUOFERNA</t>
  </si>
  <si>
    <t>BENTA</t>
  </si>
  <si>
    <t>BENTOZONA</t>
  </si>
  <si>
    <t>CLETO-PRI</t>
  </si>
  <si>
    <t>CLETHODIN</t>
  </si>
  <si>
    <t>INVENTÁRIO - ADUBOS FOLIARE</t>
  </si>
  <si>
    <t>CARBOTECNIA</t>
  </si>
  <si>
    <t>MG-3% E ZN 3%</t>
  </si>
  <si>
    <t>MOBIDILENIO 3%</t>
  </si>
  <si>
    <t>SERBON</t>
  </si>
  <si>
    <t>FÓFORO 7,2% POTÁSSIO 10,8%</t>
  </si>
  <si>
    <t>CUNG FU</t>
  </si>
  <si>
    <t>HIDROXIDO DE COBRE</t>
  </si>
  <si>
    <t>Ph total</t>
  </si>
  <si>
    <t>CONTOLADOR DE Ph</t>
  </si>
  <si>
    <t>BORO 8%</t>
  </si>
  <si>
    <t>INVENTÁRIO - ADUBOS</t>
  </si>
  <si>
    <t>Descrição</t>
  </si>
  <si>
    <t>Quantidade/Kg</t>
  </si>
  <si>
    <t>SACOS</t>
  </si>
  <si>
    <t>MATERIA ORGÀNICA</t>
  </si>
  <si>
    <t>M.O</t>
  </si>
  <si>
    <t>ADUBAÇÃO</t>
  </si>
  <si>
    <t>ARMANZEM 2</t>
  </si>
  <si>
    <t>SULFATO DE AMÓNIO</t>
  </si>
  <si>
    <t>AD-SOLÚVEL</t>
  </si>
  <si>
    <t>N/D</t>
  </si>
  <si>
    <t>#</t>
  </si>
  <si>
    <t>12-24-12</t>
  </si>
  <si>
    <t>POTASIO 2</t>
  </si>
  <si>
    <t>INVENTÁRIO - SEMENTES</t>
  </si>
  <si>
    <t>Quantidade - KG</t>
  </si>
  <si>
    <t>ALHO FRANCÈ</t>
  </si>
  <si>
    <t>SEMENTES</t>
  </si>
  <si>
    <t>PLANTAÇÃO</t>
  </si>
  <si>
    <t>50 GRAMAS</t>
  </si>
  <si>
    <t>TEXAS GRANO</t>
  </si>
  <si>
    <t>300 GRAMAS</t>
  </si>
  <si>
    <t>RÚCULA</t>
  </si>
  <si>
    <t>ESCRITÓRIO</t>
  </si>
  <si>
    <t>400 GRAMAS</t>
  </si>
  <si>
    <t>100 GRAMAS</t>
  </si>
  <si>
    <t>ERVILHA</t>
  </si>
  <si>
    <t>FEIJÃO VERDE</t>
  </si>
  <si>
    <t>FEIJAO FRADE</t>
  </si>
  <si>
    <t>10</t>
  </si>
  <si>
    <t>11</t>
  </si>
  <si>
    <t>CEBOLA ROXA</t>
  </si>
  <si>
    <t>NOVO</t>
  </si>
  <si>
    <t>12</t>
  </si>
  <si>
    <t>13</t>
  </si>
  <si>
    <t>14</t>
  </si>
  <si>
    <t>15</t>
  </si>
  <si>
    <t>16</t>
  </si>
  <si>
    <t>17</t>
  </si>
  <si>
    <t>INVENTÁRIO - ALIMENTAÇAO ANIMAL</t>
  </si>
  <si>
    <t>RACAO</t>
  </si>
  <si>
    <t>BRIC FENO</t>
  </si>
  <si>
    <t>FENO</t>
  </si>
  <si>
    <t>CULTURAS</t>
  </si>
  <si>
    <t>MECANICA</t>
  </si>
  <si>
    <t>OPERADORES</t>
  </si>
  <si>
    <t>GERENCIA</t>
  </si>
  <si>
    <t>SEGURANÇA</t>
  </si>
  <si>
    <t>FRUTICOLAS</t>
  </si>
  <si>
    <t>HORTICOLAS</t>
  </si>
  <si>
    <t>GRAOS</t>
  </si>
  <si>
    <t>TRACTORES</t>
  </si>
  <si>
    <t>MENSAL</t>
  </si>
  <si>
    <t>NR HOMENS</t>
  </si>
  <si>
    <t>VALOR</t>
  </si>
  <si>
    <t>H/H</t>
  </si>
  <si>
    <t>M/H</t>
  </si>
  <si>
    <t>ADUBOS</t>
  </si>
  <si>
    <t>FITOFARMACOS</t>
  </si>
  <si>
    <t>FARRAMENTAS EXISTENTE NA OFFICINA</t>
  </si>
  <si>
    <t>Número</t>
  </si>
  <si>
    <t>Quantidade</t>
  </si>
  <si>
    <t>Observação</t>
  </si>
  <si>
    <t>Filtro de Gasoleo</t>
  </si>
  <si>
    <t>R/S 1296</t>
  </si>
  <si>
    <t>R/CB-1</t>
  </si>
  <si>
    <t>Filtro de Ar Kirloskar</t>
  </si>
  <si>
    <t>Terminais de Bcteria</t>
  </si>
  <si>
    <t>Filtro</t>
  </si>
  <si>
    <t>W950/38</t>
  </si>
  <si>
    <t>WD.920-3</t>
  </si>
  <si>
    <t>S.40538</t>
  </si>
  <si>
    <t>Filtro de ar volvo</t>
  </si>
  <si>
    <t>R/KI 519265</t>
  </si>
  <si>
    <t>Filtro de ar John deere</t>
  </si>
  <si>
    <t>Al 15288</t>
  </si>
  <si>
    <t>Al 172780</t>
  </si>
  <si>
    <t>Filtro Hidráulico John Deere</t>
  </si>
  <si>
    <t>Rolamento para grade</t>
  </si>
  <si>
    <t>R3211.J/Q</t>
  </si>
  <si>
    <t>Rolamentos</t>
  </si>
  <si>
    <t>R32106</t>
  </si>
  <si>
    <t>Rolamento</t>
  </si>
  <si>
    <t>R6206</t>
  </si>
  <si>
    <t>Sintas de travão Toyota</t>
  </si>
  <si>
    <t>3 par</t>
  </si>
  <si>
    <t>Pré filtro para gerador</t>
  </si>
  <si>
    <t>Correnda da escavadora de batata</t>
  </si>
  <si>
    <t>Aparelho de soldar trifasico</t>
  </si>
  <si>
    <t xml:space="preserve">Aparelho de soldar monofasico </t>
  </si>
  <si>
    <t>Avariado</t>
  </si>
  <si>
    <t>Rodas para atrelado 8.0016</t>
  </si>
  <si>
    <t>Pnéu da JCB</t>
  </si>
  <si>
    <t>Usados</t>
  </si>
  <si>
    <t xml:space="preserve">Pnéu da grade verde </t>
  </si>
  <si>
    <t>usado</t>
  </si>
  <si>
    <t>Camara de ar da John Deere</t>
  </si>
  <si>
    <t>Prensa de disco de John Deere</t>
  </si>
  <si>
    <t>Trocada</t>
  </si>
  <si>
    <t>Carretos da semeadora</t>
  </si>
  <si>
    <t>2.19</t>
  </si>
  <si>
    <t>3.23</t>
  </si>
  <si>
    <t>2.22</t>
  </si>
  <si>
    <t>2.3.CJ</t>
  </si>
  <si>
    <t>2.21</t>
  </si>
  <si>
    <t>Carretos da semeadora Pequena</t>
  </si>
  <si>
    <t>Compressor de Ar</t>
  </si>
  <si>
    <t>Gerador a gasolina</t>
  </si>
  <si>
    <t>Bomba de massa grande</t>
  </si>
  <si>
    <t>Bomba manual</t>
  </si>
  <si>
    <t>Mangueira Hidráulica</t>
  </si>
  <si>
    <t>R/3/8-95mm</t>
  </si>
  <si>
    <t>Chave de caixa repetidas</t>
  </si>
  <si>
    <t>N21</t>
  </si>
  <si>
    <t>N22</t>
  </si>
  <si>
    <t>N20</t>
  </si>
  <si>
    <t xml:space="preserve">Chave de caixa </t>
  </si>
  <si>
    <t>N23</t>
  </si>
  <si>
    <t>Chave de caixa</t>
  </si>
  <si>
    <t>N26</t>
  </si>
  <si>
    <t>N27</t>
  </si>
  <si>
    <t>N30</t>
  </si>
  <si>
    <t>N24</t>
  </si>
  <si>
    <t>N36</t>
  </si>
  <si>
    <t>N38</t>
  </si>
  <si>
    <t>N14</t>
  </si>
  <si>
    <t>N16</t>
  </si>
  <si>
    <t>N15</t>
  </si>
  <si>
    <t>N17</t>
  </si>
  <si>
    <t>N19</t>
  </si>
  <si>
    <t>N12</t>
  </si>
  <si>
    <t>N10</t>
  </si>
  <si>
    <t>N8</t>
  </si>
  <si>
    <t>N11</t>
  </si>
  <si>
    <t>Chave duplas</t>
  </si>
  <si>
    <t>N21/19-21/23</t>
  </si>
  <si>
    <t>Chaves de Joelhos</t>
  </si>
  <si>
    <t>Rabo de força</t>
  </si>
  <si>
    <t>Crescente Curta</t>
  </si>
  <si>
    <t>Crescente Cumprida</t>
  </si>
  <si>
    <t>N32</t>
  </si>
  <si>
    <t>Sextavada</t>
  </si>
  <si>
    <t>N7</t>
  </si>
  <si>
    <t>Chaves de anel repetida</t>
  </si>
  <si>
    <t>N30/32</t>
  </si>
  <si>
    <t>N25/28</t>
  </si>
  <si>
    <t>Chaves de anel  repetida</t>
  </si>
  <si>
    <t>N20/22</t>
  </si>
  <si>
    <t xml:space="preserve">Chaves de anel </t>
  </si>
  <si>
    <t>N27/24</t>
  </si>
  <si>
    <t>Chaves de anel</t>
  </si>
  <si>
    <t>N21-23</t>
  </si>
  <si>
    <t>Chave de boca e anel</t>
  </si>
  <si>
    <t>Chave de boca e anel repetida</t>
  </si>
  <si>
    <t xml:space="preserve">Chave de boca repetida </t>
  </si>
  <si>
    <t>N21/23</t>
  </si>
  <si>
    <t>Chave de boca</t>
  </si>
  <si>
    <t>N24/26</t>
  </si>
  <si>
    <t xml:space="preserve">Chave de boca </t>
  </si>
  <si>
    <t>N27/30</t>
  </si>
  <si>
    <t>N3/4</t>
  </si>
  <si>
    <t>Chave Francesa</t>
  </si>
  <si>
    <t>Alicate Universal</t>
  </si>
  <si>
    <t>Alicate de bico</t>
  </si>
  <si>
    <t>Alicate de Ponta</t>
  </si>
  <si>
    <t>Crescente curto Industrial</t>
  </si>
  <si>
    <t>Saca Filtro</t>
  </si>
  <si>
    <t>Ponteras</t>
  </si>
  <si>
    <t>Lima</t>
  </si>
  <si>
    <t>Martelo pesado</t>
  </si>
  <si>
    <t>Martelo Pequeno</t>
  </si>
  <si>
    <t>Material para trator M/F</t>
  </si>
  <si>
    <t>Junta de Cupla</t>
  </si>
  <si>
    <t>Redentor de cambota</t>
  </si>
  <si>
    <t>Vedandes de Válvula</t>
  </si>
  <si>
    <t>Pacote</t>
  </si>
  <si>
    <t>FARRAMENTAS EXISTENTE PARA A OBRA</t>
  </si>
  <si>
    <t>Batuneira</t>
  </si>
  <si>
    <t>Máquina de Soldar</t>
  </si>
  <si>
    <t>Rebarbadeira grande</t>
  </si>
  <si>
    <t>Gamela</t>
  </si>
  <si>
    <t>Colher de pedreira</t>
  </si>
  <si>
    <t>Reguas de cada 2 metros</t>
  </si>
  <si>
    <t>Talocha</t>
  </si>
  <si>
    <t>Nível</t>
  </si>
  <si>
    <t>Rolos de arame Farpado</t>
  </si>
  <si>
    <t>eng porcos</t>
  </si>
  <si>
    <t>eng bovinos</t>
  </si>
  <si>
    <t>12,11,21</t>
  </si>
  <si>
    <t>15,11,21</t>
  </si>
  <si>
    <t>CHA COLOTO</t>
  </si>
  <si>
    <t>LOSAKA</t>
  </si>
  <si>
    <t>GINDUNGO</t>
  </si>
  <si>
    <t>SUB TTL KG</t>
  </si>
  <si>
    <t>SUB TTL AKZ</t>
  </si>
  <si>
    <t>Gerador do jango</t>
  </si>
  <si>
    <t>Giratória Volvo</t>
  </si>
  <si>
    <t>Mahindra</t>
  </si>
  <si>
    <t>Jonh Deere 95</t>
  </si>
  <si>
    <t>Manuel Ndove</t>
  </si>
  <si>
    <t>NÃO DECLARADOS NOS RELATORIOS DIARIOS</t>
  </si>
  <si>
    <t>cod interno</t>
  </si>
  <si>
    <t>14,11,21</t>
  </si>
  <si>
    <t>qty por dar anterior sem dados de consumo</t>
  </si>
  <si>
    <t>sem dados consumo</t>
  </si>
  <si>
    <t>huanday</t>
  </si>
  <si>
    <t>19,11,21</t>
  </si>
  <si>
    <t>semeado</t>
  </si>
  <si>
    <t>hectares</t>
  </si>
  <si>
    <t>m2</t>
  </si>
  <si>
    <t>18,11,21</t>
  </si>
  <si>
    <t>transplantado JÁ EM VIVEIRO</t>
  </si>
  <si>
    <t>PECUARIA FARMACOS</t>
  </si>
  <si>
    <t>CONSUMO</t>
  </si>
  <si>
    <t>ALCOOL</t>
  </si>
  <si>
    <t>IODO</t>
  </si>
  <si>
    <t>SPRAY BIOZOM</t>
  </si>
  <si>
    <t>30ML</t>
  </si>
  <si>
    <t>48ML</t>
  </si>
  <si>
    <t>70ML</t>
  </si>
  <si>
    <t>STK TRANSITADO</t>
  </si>
  <si>
    <t>mahindra</t>
  </si>
  <si>
    <t>buldozer</t>
  </si>
  <si>
    <t>jcb</t>
  </si>
  <si>
    <t>420 +qty por contar</t>
  </si>
  <si>
    <t>faltam 2</t>
  </si>
  <si>
    <t xml:space="preserve">32 grf </t>
  </si>
  <si>
    <t>OXITETRACICLINA</t>
  </si>
  <si>
    <t>119ML</t>
  </si>
  <si>
    <t>INVERMECTINA</t>
  </si>
  <si>
    <t>M2</t>
  </si>
  <si>
    <t>NOV</t>
  </si>
  <si>
    <t>DEZ</t>
  </si>
  <si>
    <t>JAN</t>
  </si>
  <si>
    <t>PIMENTO</t>
  </si>
  <si>
    <t>??? PREV SEM 46</t>
  </si>
  <si>
    <t>JINDUNGO</t>
  </si>
  <si>
    <t>PIPOCA</t>
  </si>
  <si>
    <t>MELAO</t>
  </si>
  <si>
    <t>QUIABO</t>
  </si>
  <si>
    <t>CEBOLA ANTIGA</t>
  </si>
  <si>
    <t>ALHO ANTIGO</t>
  </si>
  <si>
    <t>LOSSAKA</t>
  </si>
  <si>
    <t>FEIJAO</t>
  </si>
  <si>
    <t>QUANTIDADE DE SEMENTES ?</t>
  </si>
  <si>
    <t xml:space="preserve">FEV </t>
  </si>
  <si>
    <t xml:space="preserve">MAR </t>
  </si>
  <si>
    <t>ABR</t>
  </si>
  <si>
    <t>MAI</t>
  </si>
  <si>
    <t>???</t>
  </si>
  <si>
    <t>SEMEADO 20,11</t>
  </si>
  <si>
    <t>50 UN PARA SEMENTES</t>
  </si>
  <si>
    <t>CEBOLA TEXAS</t>
  </si>
  <si>
    <t>FEIJAO VERDE</t>
  </si>
  <si>
    <t>ALHO FRANCES</t>
  </si>
  <si>
    <t>RUCULA</t>
  </si>
  <si>
    <t>PREVISAO DE SEMENTEIRA E/OU PLANTIO ?</t>
  </si>
  <si>
    <t>AREA/PREVISAO QTY E QUANDO A COLHEITA ?</t>
  </si>
  <si>
    <t>SEMENTES POR COLOCR NO CHAO</t>
  </si>
  <si>
    <t>ANTIGO NO CHAO ANTIGO</t>
  </si>
  <si>
    <t>LARANJA</t>
  </si>
  <si>
    <t>LIMA</t>
  </si>
  <si>
    <t>MANGA TOMMY</t>
  </si>
  <si>
    <t>MANGA NORMAL</t>
  </si>
  <si>
    <t>BANANA</t>
  </si>
  <si>
    <t>PREVISAO DE QUANDO E QUANTIDADES</t>
  </si>
  <si>
    <t>18</t>
  </si>
  <si>
    <t>19</t>
  </si>
  <si>
    <t>20</t>
  </si>
  <si>
    <t>FAB</t>
  </si>
  <si>
    <t>galos</t>
  </si>
  <si>
    <t>ganso</t>
  </si>
  <si>
    <t>22,11,21</t>
  </si>
  <si>
    <t>TERRAMICINA</t>
  </si>
  <si>
    <t>10GR</t>
  </si>
  <si>
    <t>FARELO ENGORDA</t>
  </si>
  <si>
    <t>3KG</t>
  </si>
  <si>
    <t>CANA ACUCAR</t>
  </si>
  <si>
    <t>SEMEADO 22,11,21</t>
  </si>
  <si>
    <t xml:space="preserve">SEXTA </t>
  </si>
  <si>
    <t>SABADO</t>
  </si>
  <si>
    <t>DOMINGO</t>
  </si>
  <si>
    <t>SEGUNDA0</t>
  </si>
  <si>
    <t>não reflectidos no mapa de 20,11,21</t>
  </si>
  <si>
    <t>gerador jango</t>
  </si>
  <si>
    <t>fabricio</t>
  </si>
  <si>
    <t>24,11,21</t>
  </si>
  <si>
    <t>20ml</t>
  </si>
  <si>
    <t>2ml</t>
  </si>
  <si>
    <t>VITAMIN ADE</t>
  </si>
  <si>
    <t>DECLOFENACO</t>
  </si>
  <si>
    <t>1ML</t>
  </si>
  <si>
    <t>PASTO</t>
  </si>
  <si>
    <t>CAFÉ</t>
  </si>
  <si>
    <t>23,11,21</t>
  </si>
  <si>
    <t>APRESENTADO A 23.11</t>
  </si>
  <si>
    <t>SEGUNDO ENG GOMES ESTAVA VAZIO E QUE FABRICIO ASSISTIIU</t>
  </si>
  <si>
    <t>20 TON</t>
  </si>
  <si>
    <t>7 SC</t>
  </si>
  <si>
    <t>7 HECTARES</t>
  </si>
  <si>
    <t>VIVEIROS</t>
  </si>
  <si>
    <t>26,11,21</t>
  </si>
  <si>
    <t>GRS</t>
  </si>
  <si>
    <t>370ML</t>
  </si>
  <si>
    <t>6ML</t>
  </si>
  <si>
    <t>KIABO</t>
  </si>
  <si>
    <t>SEMENTES DE PASTO</t>
  </si>
  <si>
    <t>STOCK</t>
  </si>
  <si>
    <t>ALHO FRANCÈS</t>
  </si>
  <si>
    <t>faltam 6</t>
  </si>
  <si>
    <t>faltam2</t>
  </si>
  <si>
    <t>faltam 4</t>
  </si>
  <si>
    <t xml:space="preserve">capinador </t>
  </si>
  <si>
    <t>29,11,21</t>
  </si>
  <si>
    <t>30,11,21</t>
  </si>
  <si>
    <t>1,12,21</t>
  </si>
  <si>
    <t>ou beringela</t>
  </si>
  <si>
    <t>alho</t>
  </si>
  <si>
    <t>beringela</t>
  </si>
  <si>
    <t>DEZEMBRO</t>
  </si>
  <si>
    <t>LJ KIBALA</t>
  </si>
  <si>
    <t>7,12,12</t>
  </si>
  <si>
    <t>2,12,21</t>
  </si>
  <si>
    <t>5,12,21</t>
  </si>
  <si>
    <t>TOMATE CHERRY</t>
  </si>
  <si>
    <t>10,12,21</t>
  </si>
  <si>
    <t>ERVILHAS</t>
  </si>
  <si>
    <t>qty</t>
  </si>
  <si>
    <t>valorizaçao</t>
  </si>
  <si>
    <t>sub 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</si>
</sst>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\ _€_-;\-* #,##0\ _€_-;_-* &quot;-&quot;??\ _€_-;_-@_-"/>
    <numFmt numFmtId="165" formatCode="_-[$$-409]* #,##0.00_ ;_-[$$-409]* \-#,##0.00\ ;_-[$$-409]* &quot;-&quot;??_ ;_-@_ "/>
    <numFmt numFmtId="166" formatCode="m/d/yy"/>
    <numFmt numFmtId="167" formatCode="_-* #,##0\ _€_-;\-* #,##0\ _€_-;_-* &quot;-&quot;????\ _€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rgb="FFB4C6E7"/>
      </left>
      <right style="thin">
        <color theme="8" tint="0.59999389629810485"/>
      </right>
      <top style="thin">
        <color rgb="FFB4C6E7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rgb="FFB4C6E7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rgb="FFB4C6E7"/>
      </top>
      <bottom style="thin">
        <color theme="8" tint="0.59999389629810485"/>
      </bottom>
      <diagonal/>
    </border>
    <border>
      <left style="thin">
        <color rgb="FFB4C6E7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rgb="FFB4C6E7"/>
      </bottom>
      <diagonal/>
    </border>
    <border>
      <left style="thin">
        <color rgb="FFB4C6E7"/>
      </left>
      <right style="thin">
        <color theme="8" tint="0.59999389629810485"/>
      </right>
      <top style="thin">
        <color theme="8" tint="0.59999389629810485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5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5" xfId="0" applyFill="1" applyBorder="1"/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5" borderId="0" xfId="0" applyFill="1" applyBorder="1"/>
    <xf numFmtId="0" fontId="0" fillId="5" borderId="6" xfId="0" applyFill="1" applyBorder="1"/>
    <xf numFmtId="0" fontId="1" fillId="3" borderId="1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0" borderId="13" xfId="0" applyBorder="1"/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17" xfId="0" applyFont="1" applyBorder="1"/>
    <xf numFmtId="0" fontId="1" fillId="0" borderId="14" xfId="0" applyFont="1" applyBorder="1" applyAlignment="1">
      <alignment horizontal="center"/>
    </xf>
    <xf numFmtId="0" fontId="0" fillId="6" borderId="24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1" fillId="6" borderId="22" xfId="0" applyFont="1" applyFill="1" applyBorder="1" applyAlignment="1">
      <alignment horizontal="center"/>
    </xf>
    <xf numFmtId="0" fontId="0" fillId="6" borderId="13" xfId="0" applyFill="1" applyBorder="1"/>
    <xf numFmtId="0" fontId="1" fillId="4" borderId="22" xfId="0" applyFont="1" applyFill="1" applyBorder="1" applyAlignment="1">
      <alignment horizontal="center"/>
    </xf>
    <xf numFmtId="0" fontId="0" fillId="4" borderId="13" xfId="0" applyFill="1" applyBorder="1"/>
    <xf numFmtId="0" fontId="0" fillId="6" borderId="23" xfId="0" applyFill="1" applyBorder="1"/>
    <xf numFmtId="0" fontId="0" fillId="4" borderId="23" xfId="0" applyFill="1" applyBorder="1"/>
    <xf numFmtId="0" fontId="1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7" borderId="0" xfId="0" applyFill="1"/>
    <xf numFmtId="0" fontId="1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7" borderId="5" xfId="0" applyFill="1" applyBorder="1"/>
    <xf numFmtId="0" fontId="0" fillId="7" borderId="26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4" borderId="5" xfId="0" applyFill="1" applyBorder="1"/>
    <xf numFmtId="0" fontId="0" fillId="4" borderId="25" xfId="0" applyFill="1" applyBorder="1" applyAlignment="1">
      <alignment horizontal="center"/>
    </xf>
    <xf numFmtId="0" fontId="0" fillId="4" borderId="2" xfId="0" applyFill="1" applyBorder="1"/>
    <xf numFmtId="0" fontId="0" fillId="4" borderId="26" xfId="0" applyFill="1" applyBorder="1" applyAlignment="1">
      <alignment horizontal="center"/>
    </xf>
    <xf numFmtId="0" fontId="0" fillId="4" borderId="7" xfId="0" applyFill="1" applyBorder="1"/>
    <xf numFmtId="0" fontId="0" fillId="4" borderId="27" xfId="0" applyFill="1" applyBorder="1" applyAlignment="1">
      <alignment horizontal="center"/>
    </xf>
    <xf numFmtId="0" fontId="0" fillId="5" borderId="5" xfId="0" applyFill="1" applyBorder="1"/>
    <xf numFmtId="0" fontId="0" fillId="5" borderId="26" xfId="0" applyFill="1" applyBorder="1" applyAlignment="1">
      <alignment horizontal="center"/>
    </xf>
    <xf numFmtId="0" fontId="0" fillId="7" borderId="7" xfId="0" applyFill="1" applyBorder="1"/>
    <xf numFmtId="0" fontId="0" fillId="6" borderId="0" xfId="0" applyFill="1"/>
    <xf numFmtId="0" fontId="0" fillId="6" borderId="25" xfId="0" applyFill="1" applyBorder="1" applyAlignment="1">
      <alignment horizontal="center"/>
    </xf>
    <xf numFmtId="0" fontId="1" fillId="6" borderId="0" xfId="0" applyFont="1" applyFill="1"/>
    <xf numFmtId="0" fontId="1" fillId="6" borderId="5" xfId="0" applyFont="1" applyFill="1" applyBorder="1"/>
    <xf numFmtId="0" fontId="0" fillId="8" borderId="25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0" fillId="5" borderId="0" xfId="0" applyFill="1"/>
    <xf numFmtId="0" fontId="1" fillId="0" borderId="28" xfId="0" applyFont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0" fillId="0" borderId="30" xfId="0" applyBorder="1"/>
    <xf numFmtId="0" fontId="1" fillId="2" borderId="30" xfId="0" applyFon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1" fillId="8" borderId="22" xfId="0" applyFont="1" applyFill="1" applyBorder="1" applyAlignment="1">
      <alignment horizontal="center"/>
    </xf>
    <xf numFmtId="0" fontId="0" fillId="8" borderId="13" xfId="0" applyFill="1" applyBorder="1"/>
    <xf numFmtId="0" fontId="0" fillId="4" borderId="18" xfId="0" applyFill="1" applyBorder="1"/>
    <xf numFmtId="0" fontId="0" fillId="6" borderId="18" xfId="0" applyFill="1" applyBorder="1"/>
    <xf numFmtId="0" fontId="0" fillId="6" borderId="17" xfId="0" applyFill="1" applyBorder="1"/>
    <xf numFmtId="0" fontId="0" fillId="7" borderId="13" xfId="0" applyFill="1" applyBorder="1"/>
    <xf numFmtId="0" fontId="0" fillId="8" borderId="30" xfId="0" applyFill="1" applyBorder="1"/>
    <xf numFmtId="0" fontId="1" fillId="8" borderId="29" xfId="0" applyFont="1" applyFill="1" applyBorder="1" applyAlignment="1">
      <alignment horizontal="center"/>
    </xf>
    <xf numFmtId="0" fontId="0" fillId="4" borderId="13" xfId="0" applyFont="1" applyFill="1" applyBorder="1"/>
    <xf numFmtId="0" fontId="0" fillId="8" borderId="23" xfId="0" applyFill="1" applyBorder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0" fillId="7" borderId="13" xfId="0" applyFont="1" applyFill="1" applyBorder="1"/>
    <xf numFmtId="0" fontId="1" fillId="5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5" borderId="8" xfId="0" applyFill="1" applyBorder="1"/>
    <xf numFmtId="0" fontId="0" fillId="2" borderId="9" xfId="0" applyFill="1" applyBorder="1"/>
    <xf numFmtId="164" fontId="0" fillId="0" borderId="0" xfId="1" applyNumberFormat="1" applyFont="1" applyAlignment="1">
      <alignment horizontal="center"/>
    </xf>
    <xf numFmtId="0" fontId="0" fillId="7" borderId="0" xfId="0" applyFill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6" xfId="0" applyBorder="1"/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5" xfId="0" applyFill="1" applyBorder="1"/>
    <xf numFmtId="164" fontId="0" fillId="0" borderId="6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164" fontId="0" fillId="0" borderId="26" xfId="1" applyNumberFormat="1" applyFont="1" applyBorder="1" applyAlignment="1">
      <alignment horizontal="center"/>
    </xf>
    <xf numFmtId="164" fontId="0" fillId="0" borderId="27" xfId="1" applyNumberFormat="1" applyFont="1" applyBorder="1" applyAlignment="1">
      <alignment horizontal="center"/>
    </xf>
    <xf numFmtId="164" fontId="0" fillId="0" borderId="25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164" fontId="0" fillId="7" borderId="26" xfId="1" applyNumberFormat="1" applyFont="1" applyFill="1" applyBorder="1" applyAlignment="1">
      <alignment horizontal="center"/>
    </xf>
    <xf numFmtId="164" fontId="0" fillId="7" borderId="6" xfId="1" applyNumberFormat="1" applyFont="1" applyFill="1" applyBorder="1" applyAlignment="1">
      <alignment horizontal="center"/>
    </xf>
    <xf numFmtId="164" fontId="0" fillId="5" borderId="26" xfId="1" applyNumberFormat="1" applyFont="1" applyFill="1" applyBorder="1" applyAlignment="1">
      <alignment horizontal="center"/>
    </xf>
    <xf numFmtId="164" fontId="0" fillId="5" borderId="5" xfId="1" applyNumberFormat="1" applyFont="1" applyFill="1" applyBorder="1" applyAlignment="1">
      <alignment horizontal="center"/>
    </xf>
    <xf numFmtId="164" fontId="0" fillId="5" borderId="6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164" fontId="0" fillId="0" borderId="2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0" fillId="7" borderId="10" xfId="1" applyNumberFormat="1" applyFont="1" applyFill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6" borderId="10" xfId="1" applyNumberFormat="1" applyFont="1" applyFill="1" applyBorder="1" applyAlignment="1">
      <alignment horizontal="center"/>
    </xf>
    <xf numFmtId="164" fontId="0" fillId="6" borderId="11" xfId="1" applyNumberFormat="1" applyFont="1" applyFill="1" applyBorder="1" applyAlignment="1">
      <alignment horizontal="center"/>
    </xf>
    <xf numFmtId="43" fontId="0" fillId="5" borderId="5" xfId="1" applyNumberFormat="1" applyFont="1" applyFill="1" applyBorder="1" applyAlignment="1">
      <alignment horizontal="center"/>
    </xf>
    <xf numFmtId="43" fontId="0" fillId="7" borderId="5" xfId="1" applyNumberFormat="1" applyFont="1" applyFill="1" applyBorder="1" applyAlignment="1">
      <alignment horizontal="center"/>
    </xf>
    <xf numFmtId="164" fontId="0" fillId="7" borderId="0" xfId="1" applyNumberFormat="1" applyFont="1" applyFill="1" applyAlignment="1">
      <alignment horizontal="center"/>
    </xf>
    <xf numFmtId="0" fontId="0" fillId="9" borderId="5" xfId="0" applyFill="1" applyBorder="1"/>
    <xf numFmtId="0" fontId="0" fillId="9" borderId="0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14" fontId="0" fillId="0" borderId="0" xfId="0" applyNumberFormat="1"/>
    <xf numFmtId="0" fontId="1" fillId="8" borderId="0" xfId="0" applyFont="1" applyFill="1" applyBorder="1" applyAlignment="1">
      <alignment horizontal="center"/>
    </xf>
    <xf numFmtId="0" fontId="0" fillId="6" borderId="8" xfId="0" applyFill="1" applyBorder="1" applyAlignment="1"/>
    <xf numFmtId="0" fontId="0" fillId="7" borderId="23" xfId="0" applyFill="1" applyBorder="1"/>
    <xf numFmtId="0" fontId="1" fillId="10" borderId="28" xfId="0" applyFont="1" applyFill="1" applyBorder="1" applyAlignment="1">
      <alignment horizontal="center"/>
    </xf>
    <xf numFmtId="0" fontId="1" fillId="10" borderId="29" xfId="0" applyFont="1" applyFill="1" applyBorder="1" applyAlignment="1">
      <alignment horizontal="center"/>
    </xf>
    <xf numFmtId="0" fontId="0" fillId="10" borderId="30" xfId="0" applyFill="1" applyBorder="1"/>
    <xf numFmtId="0" fontId="0" fillId="10" borderId="13" xfId="0" applyFill="1" applyBorder="1"/>
    <xf numFmtId="0" fontId="0" fillId="10" borderId="31" xfId="0" applyFill="1" applyBorder="1"/>
    <xf numFmtId="0" fontId="1" fillId="5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2" borderId="0" xfId="0" applyFont="1" applyFill="1"/>
    <xf numFmtId="164" fontId="1" fillId="2" borderId="0" xfId="1" applyNumberFormat="1" applyFont="1" applyFill="1"/>
    <xf numFmtId="0" fontId="0" fillId="8" borderId="0" xfId="0" applyFill="1"/>
    <xf numFmtId="0" fontId="1" fillId="0" borderId="27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" xfId="0" applyBorder="1"/>
    <xf numFmtId="0" fontId="6" fillId="11" borderId="33" xfId="0" applyFont="1" applyFill="1" applyBorder="1" applyAlignment="1">
      <alignment horizontal="center" vertical="center" wrapText="1"/>
    </xf>
    <xf numFmtId="0" fontId="6" fillId="11" borderId="33" xfId="0" applyNumberFormat="1" applyFont="1" applyFill="1" applyBorder="1" applyAlignment="1">
      <alignment horizontal="center" vertical="center" wrapText="1"/>
    </xf>
    <xf numFmtId="165" fontId="6" fillId="11" borderId="33" xfId="0" applyNumberFormat="1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8" fillId="5" borderId="33" xfId="0" applyNumberFormat="1" applyFont="1" applyFill="1" applyBorder="1" applyAlignment="1">
      <alignment wrapText="1"/>
    </xf>
    <xf numFmtId="49" fontId="8" fillId="5" borderId="33" xfId="0" applyNumberFormat="1" applyFont="1" applyFill="1" applyBorder="1" applyAlignment="1">
      <alignment horizontal="left" wrapText="1"/>
    </xf>
    <xf numFmtId="14" fontId="8" fillId="5" borderId="33" xfId="0" applyNumberFormat="1" applyFont="1" applyFill="1" applyBorder="1" applyAlignment="1">
      <alignment horizontal="center" wrapText="1"/>
    </xf>
    <xf numFmtId="0" fontId="8" fillId="5" borderId="33" xfId="0" applyNumberFormat="1" applyFont="1" applyFill="1" applyBorder="1" applyAlignment="1">
      <alignment horizontal="left" wrapText="1"/>
    </xf>
    <xf numFmtId="1" fontId="8" fillId="5" borderId="33" xfId="0" applyNumberFormat="1" applyFont="1" applyFill="1" applyBorder="1" applyAlignment="1">
      <alignment horizontal="center" wrapText="1"/>
    </xf>
    <xf numFmtId="1" fontId="8" fillId="5" borderId="33" xfId="0" applyNumberFormat="1" applyFont="1" applyFill="1" applyBorder="1" applyAlignment="1">
      <alignment horizontal="left" wrapText="1"/>
    </xf>
    <xf numFmtId="0" fontId="8" fillId="5" borderId="35" xfId="0" applyFont="1" applyFill="1" applyBorder="1" applyAlignment="1">
      <alignment horizontal="left" wrapText="1"/>
    </xf>
    <xf numFmtId="0" fontId="9" fillId="3" borderId="13" xfId="0" applyFont="1" applyFill="1" applyBorder="1" applyAlignment="1">
      <alignment horizontal="left" wrapText="1"/>
    </xf>
    <xf numFmtId="0" fontId="7" fillId="5" borderId="13" xfId="0" applyFont="1" applyFill="1" applyBorder="1"/>
    <xf numFmtId="0" fontId="7" fillId="5" borderId="0" xfId="0" applyFont="1" applyFill="1"/>
    <xf numFmtId="49" fontId="8" fillId="8" borderId="33" xfId="0" applyNumberFormat="1" applyFont="1" applyFill="1" applyBorder="1" applyAlignment="1">
      <alignment wrapText="1"/>
    </xf>
    <xf numFmtId="49" fontId="8" fillId="8" borderId="33" xfId="0" applyNumberFormat="1" applyFont="1" applyFill="1" applyBorder="1" applyAlignment="1">
      <alignment horizontal="left" wrapText="1"/>
    </xf>
    <xf numFmtId="14" fontId="8" fillId="8" borderId="33" xfId="0" applyNumberFormat="1" applyFont="1" applyFill="1" applyBorder="1" applyAlignment="1">
      <alignment horizontal="center" wrapText="1"/>
    </xf>
    <xf numFmtId="0" fontId="8" fillId="8" borderId="33" xfId="0" applyNumberFormat="1" applyFont="1" applyFill="1" applyBorder="1" applyAlignment="1">
      <alignment horizontal="left" wrapText="1"/>
    </xf>
    <xf numFmtId="1" fontId="8" fillId="8" borderId="33" xfId="0" applyNumberFormat="1" applyFont="1" applyFill="1" applyBorder="1" applyAlignment="1">
      <alignment horizontal="center" wrapText="1"/>
    </xf>
    <xf numFmtId="1" fontId="8" fillId="8" borderId="33" xfId="0" applyNumberFormat="1" applyFont="1" applyFill="1" applyBorder="1" applyAlignment="1">
      <alignment horizontal="left" wrapText="1"/>
    </xf>
    <xf numFmtId="0" fontId="8" fillId="8" borderId="35" xfId="0" applyFont="1" applyFill="1" applyBorder="1" applyAlignment="1">
      <alignment horizontal="left" wrapText="1"/>
    </xf>
    <xf numFmtId="0" fontId="7" fillId="8" borderId="13" xfId="0" applyFont="1" applyFill="1" applyBorder="1"/>
    <xf numFmtId="0" fontId="7" fillId="0" borderId="0" xfId="0" applyFont="1"/>
    <xf numFmtId="0" fontId="7" fillId="0" borderId="13" xfId="0" applyFont="1" applyBorder="1"/>
    <xf numFmtId="0" fontId="0" fillId="3" borderId="13" xfId="0" applyFill="1" applyBorder="1"/>
    <xf numFmtId="0" fontId="11" fillId="3" borderId="13" xfId="0" applyFont="1" applyFill="1" applyBorder="1" applyAlignment="1"/>
    <xf numFmtId="0" fontId="6" fillId="11" borderId="35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left" wrapText="1"/>
    </xf>
    <xf numFmtId="49" fontId="8" fillId="8" borderId="36" xfId="0" applyNumberFormat="1" applyFont="1" applyFill="1" applyBorder="1" applyAlignment="1">
      <alignment wrapText="1"/>
    </xf>
    <xf numFmtId="49" fontId="8" fillId="8" borderId="37" xfId="0" applyNumberFormat="1" applyFont="1" applyFill="1" applyBorder="1" applyAlignment="1">
      <alignment wrapText="1"/>
    </xf>
    <xf numFmtId="49" fontId="8" fillId="8" borderId="37" xfId="0" applyNumberFormat="1" applyFont="1" applyFill="1" applyBorder="1" applyAlignment="1">
      <alignment horizontal="left" wrapText="1"/>
    </xf>
    <xf numFmtId="0" fontId="8" fillId="8" borderId="37" xfId="0" applyNumberFormat="1" applyFont="1" applyFill="1" applyBorder="1" applyAlignment="1">
      <alignment horizontal="left" wrapText="1"/>
    </xf>
    <xf numFmtId="1" fontId="8" fillId="8" borderId="37" xfId="0" applyNumberFormat="1" applyFont="1" applyFill="1" applyBorder="1" applyAlignment="1">
      <alignment horizontal="center" wrapText="1"/>
    </xf>
    <xf numFmtId="1" fontId="8" fillId="8" borderId="37" xfId="0" applyNumberFormat="1" applyFont="1" applyFill="1" applyBorder="1" applyAlignment="1">
      <alignment horizontal="left" wrapText="1"/>
    </xf>
    <xf numFmtId="0" fontId="8" fillId="8" borderId="38" xfId="0" applyFont="1" applyFill="1" applyBorder="1" applyAlignment="1">
      <alignment horizontal="left" wrapText="1"/>
    </xf>
    <xf numFmtId="49" fontId="8" fillId="5" borderId="36" xfId="0" applyNumberFormat="1" applyFont="1" applyFill="1" applyBorder="1" applyAlignment="1">
      <alignment wrapText="1"/>
    </xf>
    <xf numFmtId="49" fontId="8" fillId="5" borderId="37" xfId="0" applyNumberFormat="1" applyFont="1" applyFill="1" applyBorder="1" applyAlignment="1">
      <alignment wrapText="1"/>
    </xf>
    <xf numFmtId="49" fontId="8" fillId="5" borderId="37" xfId="0" applyNumberFormat="1" applyFont="1" applyFill="1" applyBorder="1" applyAlignment="1">
      <alignment horizontal="left" wrapText="1"/>
    </xf>
    <xf numFmtId="0" fontId="8" fillId="5" borderId="37" xfId="0" applyNumberFormat="1" applyFont="1" applyFill="1" applyBorder="1" applyAlignment="1">
      <alignment horizontal="left" wrapText="1"/>
    </xf>
    <xf numFmtId="1" fontId="8" fillId="5" borderId="37" xfId="0" applyNumberFormat="1" applyFont="1" applyFill="1" applyBorder="1" applyAlignment="1">
      <alignment horizontal="center" wrapText="1"/>
    </xf>
    <xf numFmtId="1" fontId="8" fillId="5" borderId="37" xfId="0" applyNumberFormat="1" applyFont="1" applyFill="1" applyBorder="1" applyAlignment="1">
      <alignment horizontal="left" wrapText="1"/>
    </xf>
    <xf numFmtId="0" fontId="8" fillId="5" borderId="38" xfId="0" applyFont="1" applyFill="1" applyBorder="1" applyAlignment="1">
      <alignment horizontal="left" wrapText="1"/>
    </xf>
    <xf numFmtId="0" fontId="6" fillId="11" borderId="39" xfId="0" applyFont="1" applyFill="1" applyBorder="1" applyAlignment="1">
      <alignment horizontal="center" vertical="center" wrapText="1"/>
    </xf>
    <xf numFmtId="0" fontId="6" fillId="11" borderId="40" xfId="0" applyFont="1" applyFill="1" applyBorder="1" applyAlignment="1">
      <alignment horizontal="center" vertical="center" wrapText="1"/>
    </xf>
    <xf numFmtId="0" fontId="6" fillId="11" borderId="40" xfId="0" applyNumberFormat="1" applyFont="1" applyFill="1" applyBorder="1" applyAlignment="1">
      <alignment horizontal="center" vertical="center" wrapText="1"/>
    </xf>
    <xf numFmtId="165" fontId="6" fillId="11" borderId="40" xfId="0" applyNumberFormat="1" applyFont="1" applyFill="1" applyBorder="1" applyAlignment="1">
      <alignment horizontal="center" vertical="center" wrapText="1"/>
    </xf>
    <xf numFmtId="0" fontId="6" fillId="11" borderId="41" xfId="0" applyFont="1" applyFill="1" applyBorder="1" applyAlignment="1">
      <alignment horizontal="center" vertical="center" wrapText="1"/>
    </xf>
    <xf numFmtId="49" fontId="8" fillId="0" borderId="42" xfId="0" applyNumberFormat="1" applyFont="1" applyBorder="1" applyAlignment="1">
      <alignment wrapText="1"/>
    </xf>
    <xf numFmtId="49" fontId="8" fillId="0" borderId="33" xfId="0" applyNumberFormat="1" applyFont="1" applyBorder="1" applyAlignment="1">
      <alignment wrapText="1"/>
    </xf>
    <xf numFmtId="49" fontId="8" fillId="0" borderId="33" xfId="0" applyNumberFormat="1" applyFont="1" applyBorder="1" applyAlignment="1">
      <alignment horizontal="left" wrapText="1"/>
    </xf>
    <xf numFmtId="49" fontId="8" fillId="12" borderId="33" xfId="0" applyNumberFormat="1" applyFont="1" applyFill="1" applyBorder="1" applyAlignment="1">
      <alignment wrapText="1"/>
    </xf>
    <xf numFmtId="0" fontId="8" fillId="0" borderId="33" xfId="0" applyNumberFormat="1" applyFont="1" applyBorder="1" applyAlignment="1">
      <alignment horizontal="left" wrapText="1"/>
    </xf>
    <xf numFmtId="1" fontId="8" fillId="0" borderId="33" xfId="0" applyNumberFormat="1" applyFont="1" applyBorder="1" applyAlignment="1">
      <alignment horizontal="center" wrapText="1"/>
    </xf>
    <xf numFmtId="1" fontId="8" fillId="0" borderId="33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left" wrapText="1"/>
    </xf>
    <xf numFmtId="49" fontId="8" fillId="8" borderId="42" xfId="0" applyNumberFormat="1" applyFont="1" applyFill="1" applyBorder="1" applyAlignment="1">
      <alignment wrapText="1"/>
    </xf>
    <xf numFmtId="1" fontId="8" fillId="6" borderId="33" xfId="0" applyNumberFormat="1" applyFont="1" applyFill="1" applyBorder="1" applyAlignment="1">
      <alignment horizontal="center" wrapText="1"/>
    </xf>
    <xf numFmtId="1" fontId="8" fillId="8" borderId="33" xfId="0" applyNumberFormat="1" applyFont="1" applyFill="1" applyBorder="1" applyAlignment="1">
      <alignment horizontal="center" vertical="center" wrapText="1"/>
    </xf>
    <xf numFmtId="49" fontId="8" fillId="6" borderId="0" xfId="0" applyNumberFormat="1" applyFont="1" applyFill="1" applyBorder="1" applyAlignment="1">
      <alignment wrapText="1"/>
    </xf>
    <xf numFmtId="49" fontId="8" fillId="5" borderId="0" xfId="0" applyNumberFormat="1" applyFont="1" applyFill="1" applyBorder="1" applyAlignment="1">
      <alignment wrapText="1"/>
    </xf>
    <xf numFmtId="49" fontId="8" fillId="5" borderId="0" xfId="0" applyNumberFormat="1" applyFont="1" applyFill="1" applyBorder="1" applyAlignment="1">
      <alignment horizontal="left" wrapText="1"/>
    </xf>
    <xf numFmtId="14" fontId="8" fillId="5" borderId="0" xfId="0" applyNumberFormat="1" applyFont="1" applyFill="1" applyBorder="1" applyAlignment="1">
      <alignment horizontal="center" wrapText="1"/>
    </xf>
    <xf numFmtId="0" fontId="8" fillId="5" borderId="0" xfId="0" applyNumberFormat="1" applyFont="1" applyFill="1" applyBorder="1" applyAlignment="1">
      <alignment horizontal="left" wrapText="1"/>
    </xf>
    <xf numFmtId="1" fontId="8" fillId="6" borderId="0" xfId="0" applyNumberFormat="1" applyFont="1" applyFill="1" applyBorder="1" applyAlignment="1">
      <alignment horizontal="center" wrapText="1"/>
    </xf>
    <xf numFmtId="1" fontId="8" fillId="5" borderId="0" xfId="0" applyNumberFormat="1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left" wrapText="1"/>
    </xf>
    <xf numFmtId="49" fontId="8" fillId="8" borderId="0" xfId="0" applyNumberFormat="1" applyFont="1" applyFill="1" applyBorder="1" applyAlignment="1">
      <alignment wrapText="1"/>
    </xf>
    <xf numFmtId="49" fontId="8" fillId="8" borderId="0" xfId="0" applyNumberFormat="1" applyFont="1" applyFill="1" applyBorder="1" applyAlignment="1">
      <alignment horizontal="left" wrapText="1"/>
    </xf>
    <xf numFmtId="14" fontId="8" fillId="8" borderId="0" xfId="0" applyNumberFormat="1" applyFont="1" applyFill="1" applyBorder="1" applyAlignment="1">
      <alignment horizontal="center" wrapText="1"/>
    </xf>
    <xf numFmtId="0" fontId="8" fillId="8" borderId="0" xfId="0" applyNumberFormat="1" applyFont="1" applyFill="1" applyBorder="1" applyAlignment="1">
      <alignment horizontal="left" wrapText="1"/>
    </xf>
    <xf numFmtId="1" fontId="8" fillId="8" borderId="0" xfId="0" applyNumberFormat="1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left" wrapText="1"/>
    </xf>
    <xf numFmtId="1" fontId="8" fillId="5" borderId="0" xfId="0" applyNumberFormat="1" applyFont="1" applyFill="1" applyBorder="1" applyAlignment="1">
      <alignment horizontal="center" wrapText="1"/>
    </xf>
    <xf numFmtId="49" fontId="8" fillId="3" borderId="43" xfId="0" applyNumberFormat="1" applyFont="1" applyFill="1" applyBorder="1" applyAlignment="1">
      <alignment wrapText="1"/>
    </xf>
    <xf numFmtId="49" fontId="8" fillId="3" borderId="36" xfId="0" applyNumberFormat="1" applyFont="1" applyFill="1" applyBorder="1" applyAlignment="1">
      <alignment wrapText="1"/>
    </xf>
    <xf numFmtId="0" fontId="0" fillId="3" borderId="13" xfId="0" applyFill="1" applyBorder="1" applyAlignment="1"/>
    <xf numFmtId="49" fontId="8" fillId="6" borderId="42" xfId="0" applyNumberFormat="1" applyFont="1" applyFill="1" applyBorder="1" applyAlignment="1">
      <alignment wrapText="1"/>
    </xf>
    <xf numFmtId="14" fontId="8" fillId="8" borderId="44" xfId="0" applyNumberFormat="1" applyFont="1" applyFill="1" applyBorder="1" applyAlignment="1">
      <alignment horizontal="center" wrapText="1"/>
    </xf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/>
    <xf numFmtId="0" fontId="0" fillId="3" borderId="25" xfId="0" applyFill="1" applyBorder="1"/>
    <xf numFmtId="0" fontId="0" fillId="3" borderId="3" xfId="0" applyFill="1" applyBorder="1"/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/>
    <xf numFmtId="0" fontId="0" fillId="3" borderId="26" xfId="0" applyFill="1" applyBorder="1"/>
    <xf numFmtId="164" fontId="0" fillId="3" borderId="0" xfId="1" applyNumberFormat="1" applyFont="1" applyFill="1" applyBorder="1"/>
    <xf numFmtId="0" fontId="0" fillId="3" borderId="6" xfId="0" applyFill="1" applyBorder="1"/>
    <xf numFmtId="164" fontId="0" fillId="3" borderId="3" xfId="1" applyNumberFormat="1" applyFont="1" applyFill="1" applyBorder="1" applyAlignment="1">
      <alignment horizontal="center"/>
    </xf>
    <xf numFmtId="164" fontId="0" fillId="3" borderId="3" xfId="1" applyNumberFormat="1" applyFont="1" applyFill="1" applyBorder="1"/>
    <xf numFmtId="164" fontId="0" fillId="3" borderId="4" xfId="1" applyNumberFormat="1" applyFont="1" applyFill="1" applyBorder="1"/>
    <xf numFmtId="0" fontId="0" fillId="3" borderId="7" xfId="0" applyFill="1" applyBorder="1"/>
    <xf numFmtId="164" fontId="0" fillId="3" borderId="8" xfId="1" applyNumberFormat="1" applyFont="1" applyFill="1" applyBorder="1" applyAlignment="1">
      <alignment horizontal="center"/>
    </xf>
    <xf numFmtId="164" fontId="0" fillId="3" borderId="8" xfId="1" applyNumberFormat="1" applyFont="1" applyFill="1" applyBorder="1"/>
    <xf numFmtId="164" fontId="0" fillId="3" borderId="9" xfId="1" applyNumberFormat="1" applyFont="1" applyFill="1" applyBorder="1"/>
    <xf numFmtId="164" fontId="0" fillId="3" borderId="0" xfId="1" applyNumberFormat="1" applyFont="1" applyFill="1"/>
    <xf numFmtId="49" fontId="8" fillId="6" borderId="45" xfId="0" applyNumberFormat="1" applyFont="1" applyFill="1" applyBorder="1" applyAlignment="1">
      <alignment wrapText="1"/>
    </xf>
    <xf numFmtId="0" fontId="1" fillId="4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14" fontId="0" fillId="6" borderId="0" xfId="0" applyNumberFormat="1" applyFill="1"/>
    <xf numFmtId="0" fontId="12" fillId="6" borderId="13" xfId="0" applyFont="1" applyFill="1" applyBorder="1"/>
    <xf numFmtId="164" fontId="1" fillId="4" borderId="26" xfId="0" applyNumberFormat="1" applyFont="1" applyFill="1" applyBorder="1"/>
    <xf numFmtId="164" fontId="1" fillId="4" borderId="27" xfId="0" applyNumberFormat="1" applyFont="1" applyFill="1" applyBorder="1"/>
    <xf numFmtId="164" fontId="1" fillId="6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2" fillId="7" borderId="13" xfId="0" applyFont="1" applyFill="1" applyBorder="1"/>
    <xf numFmtId="0" fontId="0" fillId="8" borderId="5" xfId="0" applyFill="1" applyBorder="1"/>
    <xf numFmtId="167" fontId="0" fillId="8" borderId="0" xfId="0" applyNumberFormat="1" applyFill="1" applyBorder="1"/>
    <xf numFmtId="0" fontId="0" fillId="4" borderId="3" xfId="0" applyFill="1" applyBorder="1"/>
    <xf numFmtId="0" fontId="0" fillId="4" borderId="2" xfId="0" applyFill="1" applyBorder="1" applyAlignment="1">
      <alignment horizontal="center"/>
    </xf>
    <xf numFmtId="0" fontId="0" fillId="4" borderId="4" xfId="0" applyFill="1" applyBorder="1"/>
    <xf numFmtId="0" fontId="0" fillId="4" borderId="8" xfId="0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/>
    <xf numFmtId="167" fontId="0" fillId="4" borderId="6" xfId="0" applyNumberForma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164" fontId="0" fillId="8" borderId="8" xfId="1" applyNumberFormat="1" applyFont="1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64" fontId="0" fillId="4" borderId="9" xfId="1" applyNumberFormat="1" applyFont="1" applyFill="1" applyBorder="1" applyAlignment="1">
      <alignment horizontal="center"/>
    </xf>
    <xf numFmtId="0" fontId="12" fillId="8" borderId="13" xfId="0" applyFont="1" applyFill="1" applyBorder="1"/>
    <xf numFmtId="0" fontId="1" fillId="8" borderId="13" xfId="0" applyFont="1" applyFill="1" applyBorder="1"/>
    <xf numFmtId="0" fontId="0" fillId="8" borderId="13" xfId="0" applyFont="1" applyFill="1" applyBorder="1"/>
    <xf numFmtId="0" fontId="0" fillId="5" borderId="6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164" fontId="0" fillId="5" borderId="0" xfId="0" applyNumberFormat="1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7" xfId="0" applyFill="1" applyBorder="1"/>
    <xf numFmtId="0" fontId="0" fillId="5" borderId="0" xfId="0" applyFill="1" applyBorder="1" applyAlignment="1">
      <alignment horizontal="center"/>
    </xf>
    <xf numFmtId="0" fontId="0" fillId="8" borderId="0" xfId="0" applyFill="1" applyBorder="1"/>
    <xf numFmtId="0" fontId="0" fillId="5" borderId="0" xfId="0" applyFill="1" applyBorder="1" applyAlignment="1"/>
    <xf numFmtId="0" fontId="0" fillId="8" borderId="0" xfId="0" applyFill="1" applyBorder="1" applyAlignment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5" borderId="6" xfId="0" applyFill="1" applyBorder="1" applyAlignment="1"/>
    <xf numFmtId="0" fontId="1" fillId="5" borderId="6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49" fontId="14" fillId="4" borderId="36" xfId="0" applyNumberFormat="1" applyFont="1" applyFill="1" applyBorder="1" applyAlignment="1">
      <alignment wrapText="1"/>
    </xf>
    <xf numFmtId="49" fontId="14" fillId="4" borderId="37" xfId="0" applyNumberFormat="1" applyFont="1" applyFill="1" applyBorder="1" applyAlignment="1">
      <alignment wrapText="1"/>
    </xf>
    <xf numFmtId="49" fontId="14" fillId="4" borderId="37" xfId="0" applyNumberFormat="1" applyFont="1" applyFill="1" applyBorder="1" applyAlignment="1">
      <alignment horizontal="left" wrapText="1"/>
    </xf>
    <xf numFmtId="14" fontId="8" fillId="4" borderId="33" xfId="0" applyNumberFormat="1" applyFont="1" applyFill="1" applyBorder="1" applyAlignment="1">
      <alignment horizontal="center" wrapText="1"/>
    </xf>
    <xf numFmtId="0" fontId="14" fillId="4" borderId="37" xfId="0" applyNumberFormat="1" applyFont="1" applyFill="1" applyBorder="1" applyAlignment="1">
      <alignment horizontal="left" wrapText="1"/>
    </xf>
    <xf numFmtId="1" fontId="14" fillId="4" borderId="37" xfId="0" applyNumberFormat="1" applyFont="1" applyFill="1" applyBorder="1" applyAlignment="1">
      <alignment horizontal="center" wrapText="1"/>
    </xf>
    <xf numFmtId="1" fontId="14" fillId="4" borderId="37" xfId="0" applyNumberFormat="1" applyFont="1" applyFill="1" applyBorder="1" applyAlignment="1">
      <alignment horizontal="left" wrapText="1"/>
    </xf>
    <xf numFmtId="14" fontId="14" fillId="4" borderId="37" xfId="0" applyNumberFormat="1" applyFont="1" applyFill="1" applyBorder="1" applyAlignment="1">
      <alignment horizontal="left" wrapText="1"/>
    </xf>
    <xf numFmtId="0" fontId="0" fillId="4" borderId="0" xfId="0" applyFill="1"/>
    <xf numFmtId="49" fontId="8" fillId="4" borderId="43" xfId="0" applyNumberFormat="1" applyFont="1" applyFill="1" applyBorder="1" applyAlignment="1">
      <alignment wrapText="1"/>
    </xf>
    <xf numFmtId="49" fontId="8" fillId="4" borderId="33" xfId="0" applyNumberFormat="1" applyFont="1" applyFill="1" applyBorder="1" applyAlignment="1">
      <alignment wrapText="1"/>
    </xf>
    <xf numFmtId="49" fontId="8" fillId="4" borderId="33" xfId="0" applyNumberFormat="1" applyFont="1" applyFill="1" applyBorder="1" applyAlignment="1">
      <alignment horizontal="left" wrapText="1"/>
    </xf>
    <xf numFmtId="0" fontId="8" fillId="4" borderId="33" xfId="0" applyNumberFormat="1" applyFont="1" applyFill="1" applyBorder="1" applyAlignment="1">
      <alignment horizontal="left" wrapText="1"/>
    </xf>
    <xf numFmtId="1" fontId="8" fillId="4" borderId="33" xfId="0" applyNumberFormat="1" applyFont="1" applyFill="1" applyBorder="1" applyAlignment="1">
      <alignment horizontal="center" wrapText="1"/>
    </xf>
    <xf numFmtId="1" fontId="8" fillId="4" borderId="33" xfId="0" applyNumberFormat="1" applyFont="1" applyFill="1" applyBorder="1" applyAlignment="1">
      <alignment horizontal="left" wrapText="1"/>
    </xf>
    <xf numFmtId="0" fontId="9" fillId="4" borderId="13" xfId="0" applyFont="1" applyFill="1" applyBorder="1" applyAlignment="1">
      <alignment horizontal="left" wrapText="1"/>
    </xf>
    <xf numFmtId="49" fontId="8" fillId="4" borderId="36" xfId="0" applyNumberFormat="1" applyFont="1" applyFill="1" applyBorder="1" applyAlignment="1">
      <alignment wrapText="1"/>
    </xf>
    <xf numFmtId="49" fontId="8" fillId="4" borderId="37" xfId="0" applyNumberFormat="1" applyFont="1" applyFill="1" applyBorder="1" applyAlignment="1">
      <alignment wrapText="1"/>
    </xf>
    <xf numFmtId="49" fontId="8" fillId="4" borderId="37" xfId="0" applyNumberFormat="1" applyFont="1" applyFill="1" applyBorder="1" applyAlignment="1">
      <alignment horizontal="left" wrapText="1"/>
    </xf>
    <xf numFmtId="166" fontId="8" fillId="4" borderId="37" xfId="0" applyNumberFormat="1" applyFont="1" applyFill="1" applyBorder="1" applyAlignment="1">
      <alignment horizontal="center" wrapText="1"/>
    </xf>
    <xf numFmtId="0" fontId="8" fillId="4" borderId="37" xfId="0" applyNumberFormat="1" applyFont="1" applyFill="1" applyBorder="1" applyAlignment="1">
      <alignment horizontal="left" wrapText="1"/>
    </xf>
    <xf numFmtId="1" fontId="8" fillId="4" borderId="37" xfId="0" applyNumberFormat="1" applyFont="1" applyFill="1" applyBorder="1" applyAlignment="1">
      <alignment horizontal="center" wrapText="1"/>
    </xf>
    <xf numFmtId="1" fontId="8" fillId="4" borderId="37" xfId="0" applyNumberFormat="1" applyFont="1" applyFill="1" applyBorder="1" applyAlignment="1">
      <alignment horizontal="left" wrapText="1"/>
    </xf>
    <xf numFmtId="0" fontId="8" fillId="4" borderId="38" xfId="0" applyFont="1" applyFill="1" applyBorder="1" applyAlignment="1">
      <alignment horizontal="left" wrapText="1"/>
    </xf>
    <xf numFmtId="0" fontId="0" fillId="8" borderId="6" xfId="0" applyFill="1" applyBorder="1"/>
    <xf numFmtId="0" fontId="0" fillId="8" borderId="7" xfId="0" applyFill="1" applyBorder="1"/>
    <xf numFmtId="0" fontId="0" fillId="8" borderId="9" xfId="0" applyFill="1" applyBorder="1"/>
    <xf numFmtId="0" fontId="0" fillId="8" borderId="2" xfId="0" applyFill="1" applyBorder="1"/>
    <xf numFmtId="0" fontId="0" fillId="8" borderId="4" xfId="0" applyFill="1" applyBorder="1"/>
    <xf numFmtId="0" fontId="0" fillId="8" borderId="8" xfId="0" applyFill="1" applyBorder="1"/>
    <xf numFmtId="49" fontId="14" fillId="8" borderId="37" xfId="0" applyNumberFormat="1" applyFont="1" applyFill="1" applyBorder="1" applyAlignment="1">
      <alignment wrapText="1"/>
    </xf>
    <xf numFmtId="49" fontId="14" fillId="8" borderId="37" xfId="0" applyNumberFormat="1" applyFont="1" applyFill="1" applyBorder="1" applyAlignment="1">
      <alignment horizontal="left" wrapText="1"/>
    </xf>
    <xf numFmtId="0" fontId="14" fillId="8" borderId="37" xfId="0" applyNumberFormat="1" applyFont="1" applyFill="1" applyBorder="1" applyAlignment="1">
      <alignment horizontal="left" wrapText="1"/>
    </xf>
    <xf numFmtId="1" fontId="14" fillId="8" borderId="37" xfId="0" applyNumberFormat="1" applyFont="1" applyFill="1" applyBorder="1" applyAlignment="1">
      <alignment horizontal="center" wrapText="1"/>
    </xf>
    <xf numFmtId="1" fontId="14" fillId="8" borderId="37" xfId="0" applyNumberFormat="1" applyFont="1" applyFill="1" applyBorder="1" applyAlignment="1">
      <alignment horizontal="left" wrapText="1"/>
    </xf>
    <xf numFmtId="14" fontId="14" fillId="8" borderId="37" xfId="0" applyNumberFormat="1" applyFont="1" applyFill="1" applyBorder="1" applyAlignment="1">
      <alignment horizontal="left" wrapText="1"/>
    </xf>
    <xf numFmtId="0" fontId="0" fillId="8" borderId="25" xfId="0" applyFill="1" applyBorder="1"/>
    <xf numFmtId="0" fontId="0" fillId="0" borderId="27" xfId="0" applyBorder="1"/>
    <xf numFmtId="0" fontId="8" fillId="3" borderId="35" xfId="0" applyFont="1" applyFill="1" applyBorder="1" applyAlignment="1">
      <alignment horizontal="left" wrapText="1"/>
    </xf>
    <xf numFmtId="14" fontId="8" fillId="3" borderId="33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horizontal="left" wrapText="1"/>
    </xf>
    <xf numFmtId="166" fontId="8" fillId="4" borderId="33" xfId="0" applyNumberFormat="1" applyFont="1" applyFill="1" applyBorder="1" applyAlignment="1">
      <alignment horizontal="center" wrapText="1"/>
    </xf>
    <xf numFmtId="0" fontId="8" fillId="4" borderId="33" xfId="0" applyFont="1" applyFill="1" applyBorder="1" applyAlignment="1">
      <alignment horizontal="left" wrapText="1"/>
    </xf>
    <xf numFmtId="14" fontId="8" fillId="4" borderId="33" xfId="0" applyNumberFormat="1" applyFont="1" applyFill="1" applyBorder="1" applyAlignment="1">
      <alignment horizontal="left" wrapText="1"/>
    </xf>
    <xf numFmtId="0" fontId="6" fillId="5" borderId="33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64" fontId="0" fillId="8" borderId="9" xfId="1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5" borderId="13" xfId="0" applyFill="1" applyBorder="1"/>
    <xf numFmtId="0" fontId="12" fillId="5" borderId="13" xfId="0" applyFont="1" applyFill="1" applyBorder="1"/>
    <xf numFmtId="0" fontId="0" fillId="5" borderId="13" xfId="0" applyFont="1" applyFill="1" applyBorder="1"/>
    <xf numFmtId="0" fontId="1" fillId="5" borderId="13" xfId="0" applyFont="1" applyFill="1" applyBorder="1"/>
    <xf numFmtId="0" fontId="0" fillId="5" borderId="23" xfId="0" applyFill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7" fontId="5" fillId="6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textRotation="135" wrapText="1"/>
    </xf>
    <xf numFmtId="0" fontId="1" fillId="5" borderId="0" xfId="0" applyFont="1" applyFill="1" applyBorder="1" applyAlignment="1">
      <alignment horizontal="center" vertical="center" textRotation="135" wrapText="1"/>
    </xf>
    <xf numFmtId="0" fontId="1" fillId="5" borderId="8" xfId="0" applyFont="1" applyFill="1" applyBorder="1" applyAlignment="1">
      <alignment horizontal="center" vertical="center" textRotation="135" wrapText="1"/>
    </xf>
    <xf numFmtId="17" fontId="5" fillId="6" borderId="11" xfId="0" applyNumberFormat="1" applyFont="1" applyFill="1" applyBorder="1" applyAlignment="1">
      <alignment horizontal="center"/>
    </xf>
    <xf numFmtId="17" fontId="5" fillId="6" borderId="12" xfId="0" applyNumberFormat="1" applyFont="1" applyFill="1" applyBorder="1" applyAlignment="1">
      <alignment horizontal="center"/>
    </xf>
    <xf numFmtId="17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 textRotation="135" wrapText="1"/>
    </xf>
    <xf numFmtId="0" fontId="1" fillId="3" borderId="0" xfId="0" applyFont="1" applyFill="1" applyBorder="1" applyAlignment="1">
      <alignment horizontal="center" vertical="center" textRotation="135" wrapText="1"/>
    </xf>
    <xf numFmtId="0" fontId="1" fillId="3" borderId="8" xfId="0" applyFont="1" applyFill="1" applyBorder="1" applyAlignment="1">
      <alignment horizontal="center" vertical="center" textRotation="135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164" fontId="0" fillId="8" borderId="5" xfId="1" applyNumberFormat="1" applyFont="1" applyFill="1" applyBorder="1" applyAlignment="1">
      <alignment horizontal="center"/>
    </xf>
    <xf numFmtId="164" fontId="0" fillId="8" borderId="6" xfId="1" applyNumberFormat="1" applyFont="1" applyFill="1" applyBorder="1" applyAlignment="1">
      <alignment horizontal="center"/>
    </xf>
    <xf numFmtId="164" fontId="0" fillId="8" borderId="10" xfId="1" applyNumberFormat="1" applyFont="1" applyFill="1" applyBorder="1" applyAlignment="1">
      <alignment horizontal="center"/>
    </xf>
    <xf numFmtId="164" fontId="0" fillId="8" borderId="11" xfId="1" applyNumberFormat="1" applyFont="1" applyFill="1" applyBorder="1" applyAlignment="1">
      <alignment horizontal="center"/>
    </xf>
    <xf numFmtId="164" fontId="0" fillId="8" borderId="0" xfId="1" applyNumberFormat="1" applyFont="1" applyFill="1" applyBorder="1" applyAlignment="1">
      <alignment horizontal="center"/>
    </xf>
    <xf numFmtId="164" fontId="0" fillId="8" borderId="12" xfId="1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4" borderId="10" xfId="1" applyNumberFormat="1" applyFont="1" applyFill="1" applyBorder="1" applyAlignment="1">
      <alignment horizontal="center"/>
    </xf>
    <xf numFmtId="164" fontId="0" fillId="4" borderId="12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4" fontId="12" fillId="6" borderId="0" xfId="0" applyNumberFormat="1" applyFon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/>
    <xf numFmtId="0" fontId="0" fillId="0" borderId="0" xfId="0" applyAlignment="1"/>
    <xf numFmtId="0" fontId="1" fillId="2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64" fontId="1" fillId="5" borderId="2" xfId="1" applyNumberFormat="1" applyFont="1" applyFill="1" applyBorder="1" applyAlignment="1">
      <alignment horizontal="center" vertical="center"/>
    </xf>
    <xf numFmtId="164" fontId="1" fillId="5" borderId="3" xfId="1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164" fontId="1" fillId="5" borderId="5" xfId="1" applyNumberFormat="1" applyFont="1" applyFill="1" applyBorder="1" applyAlignment="1">
      <alignment horizontal="center" vertical="center"/>
    </xf>
    <xf numFmtId="164" fontId="1" fillId="5" borderId="0" xfId="1" applyNumberFormat="1" applyFont="1" applyFill="1" applyBorder="1" applyAlignment="1">
      <alignment horizontal="center" vertical="center"/>
    </xf>
    <xf numFmtId="164" fontId="1" fillId="5" borderId="6" xfId="1" applyNumberFormat="1" applyFont="1" applyFill="1" applyBorder="1" applyAlignment="1">
      <alignment horizontal="center" vertical="center"/>
    </xf>
    <xf numFmtId="164" fontId="1" fillId="5" borderId="7" xfId="1" applyNumberFormat="1" applyFont="1" applyFill="1" applyBorder="1" applyAlignment="1">
      <alignment horizontal="center" vertical="center"/>
    </xf>
    <xf numFmtId="164" fontId="1" fillId="5" borderId="8" xfId="1" applyNumberFormat="1" applyFont="1" applyFill="1" applyBorder="1" applyAlignment="1">
      <alignment horizontal="center" vertical="center"/>
    </xf>
    <xf numFmtId="164" fontId="1" fillId="5" borderId="9" xfId="1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3" fontId="0" fillId="0" borderId="0" xfId="1" applyFont="1"/>
  </cellXfs>
  <cellStyles count="2">
    <cellStyle name="Normal" xfId="0" builtinId="0"/>
    <cellStyle name="Vírgula" xfId="1" builtinId="3"/>
  </cellStyles>
  <dxfs count="71">
    <dxf>
      <font>
        <strike val="0"/>
        <outline val="0"/>
        <shadow val="0"/>
        <u val="none"/>
        <vertAlign val="baseline"/>
        <sz val="9"/>
        <color rgb="FF000000"/>
      </font>
      <numFmt numFmtId="0" formatCode="General"/>
      <fill>
        <patternFill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font>
        <strike val="0"/>
        <outline val="0"/>
        <shadow val="0"/>
        <u val="none"/>
        <vertAlign val="baseline"/>
        <sz val="9"/>
        <color rgb="FF000000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theme="7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</font>
      <numFmt numFmtId="0" formatCode="General"/>
      <fill>
        <patternFill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font>
        <strike val="0"/>
        <outline val="0"/>
        <shadow val="0"/>
        <u val="none"/>
        <vertAlign val="baseline"/>
        <sz val="9"/>
        <color rgb="FF000000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theme="7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</font>
      <numFmt numFmtId="0" formatCode="General"/>
      <fill>
        <patternFill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font>
        <strike val="0"/>
        <outline val="0"/>
        <shadow val="0"/>
        <u val="none"/>
        <vertAlign val="baseline"/>
        <sz val="9"/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theme="7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</font>
      <numFmt numFmtId="0" formatCode="General"/>
      <fill>
        <patternFill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font>
        <strike val="0"/>
        <outline val="0"/>
        <shadow val="0"/>
        <u val="none"/>
        <vertAlign val="baseline"/>
        <sz val="9"/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theme="7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</font>
      <numFmt numFmtId="0" formatCode="General"/>
      <fill>
        <patternFill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font>
        <strike val="0"/>
        <outline val="0"/>
        <shadow val="0"/>
        <u val="none"/>
        <vertAlign val="baseline"/>
        <sz val="9"/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theme="7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3413" displayName="Table13413" ref="A2:L8" totalsRowShown="0" headerRowDxfId="70" dataDxfId="69" tableBorderDxfId="68">
  <tableColumns count="12">
    <tableColumn id="1" name="No Item" dataDxfId="67"/>
    <tableColumn id="12" name="Nome" dataDxfId="66"/>
    <tableColumn id="15" name="SUBSTÂNCIA ACTIVA" dataDxfId="65"/>
    <tableColumn id="2" name="Tipo" dataDxfId="64"/>
    <tableColumn id="3" name="Departamento" dataDxfId="63"/>
    <tableColumn id="13" name="Espaço" dataDxfId="62"/>
    <tableColumn id="4" name="Data do último controlo" dataDxfId="61"/>
    <tableColumn id="7" name="Condição" dataDxfId="60"/>
    <tableColumn id="8" name="Quantidade - KG/L" dataDxfId="59"/>
    <tableColumn id="10" name="UNIDADES" dataDxfId="58"/>
    <tableColumn id="18" name="stock devido" dataDxfId="57"/>
    <tableColumn id="5" name="consumo" dataDxfId="56">
      <calculatedColumnFormula>SUM(M3:Z3)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425" displayName="Table13425" ref="A11:L18" totalsRowShown="0" headerRowDxfId="55" dataDxfId="54" tableBorderDxfId="53">
  <tableColumns count="12">
    <tableColumn id="1" name="No Item" dataDxfId="52"/>
    <tableColumn id="12" name="Nome" dataDxfId="51"/>
    <tableColumn id="15" name="SUBSTÀNCIA ACTIVA" dataDxfId="50"/>
    <tableColumn id="2" name="Tipo" dataDxfId="49"/>
    <tableColumn id="3" name="Departamento" dataDxfId="48"/>
    <tableColumn id="13" name="Espaço" dataDxfId="47"/>
    <tableColumn id="4" name="Data do último controlo" dataDxfId="46"/>
    <tableColumn id="7" name="Condição" dataDxfId="45"/>
    <tableColumn id="8" name="Quantidade - KG/L" dataDxfId="44"/>
    <tableColumn id="10" name="UNIDADES" dataDxfId="43"/>
    <tableColumn id="18" name="Observações" dataDxfId="42"/>
    <tableColumn id="5" name="consumo" dataDxfId="41">
      <calculatedColumnFormula>SUM(M12:Z12)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34238" displayName="Table134238" ref="A23:L32" totalsRowShown="0" headerRowDxfId="40" dataDxfId="39" tableBorderDxfId="38">
  <tableColumns count="12">
    <tableColumn id="1" name="No Item" dataDxfId="37"/>
    <tableColumn id="12" name="Nome" dataDxfId="36"/>
    <tableColumn id="15" name="SUBSTÀNCIA ACTIVA" dataDxfId="35"/>
    <tableColumn id="2" name="Tipo" dataDxfId="34"/>
    <tableColumn id="3" name="Departamento" dataDxfId="33"/>
    <tableColumn id="13" name="Espaço" dataDxfId="32"/>
    <tableColumn id="4" name="Data do último controlo" dataDxfId="31"/>
    <tableColumn id="7" name="Condição" dataDxfId="30"/>
    <tableColumn id="8" name="Quantidade - KG/L" dataDxfId="29"/>
    <tableColumn id="10" name="UNIDADES" dataDxfId="28"/>
    <tableColumn id="18" name="Observações" dataDxfId="27"/>
    <tableColumn id="5" name="consumo" dataDxfId="26">
      <calculatedColumnFormula>SUM(M24:Z24)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13423310" displayName="Table13423310" ref="A52:L74" totalsRowShown="0" headerRowDxfId="25" dataDxfId="24" tableBorderDxfId="23">
  <tableColumns count="12">
    <tableColumn id="1" name="No Item" dataDxfId="22"/>
    <tableColumn id="12" name="Nome" dataDxfId="21"/>
    <tableColumn id="15" name="Descrição" dataDxfId="20"/>
    <tableColumn id="2" name="Tipo" dataDxfId="19"/>
    <tableColumn id="3" name="Departamento" dataDxfId="18"/>
    <tableColumn id="13" name="Espaço" dataDxfId="17"/>
    <tableColumn id="4" name="Data do último controlo" dataDxfId="16"/>
    <tableColumn id="7" name="Condição" dataDxfId="15"/>
    <tableColumn id="8" name="Quantidade - KG" dataDxfId="14"/>
    <tableColumn id="10" name="UNIDADES" dataDxfId="13"/>
    <tableColumn id="18" name="Observações" dataDxfId="12"/>
    <tableColumn id="5" name="consumo" dataDxfId="11">
      <calculatedColumnFormula>SUM(M53:Z53)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Table134233107" displayName="Table134233107" ref="A3:H12" totalsRowShown="0" headerRowDxfId="10" dataDxfId="9" tableBorderDxfId="8">
  <tableColumns count="8">
    <tableColumn id="12" name="Nome" dataDxfId="7"/>
    <tableColumn id="1" name="STOCK" dataDxfId="6"/>
    <tableColumn id="4" name="Data do último controlo" dataDxfId="5"/>
    <tableColumn id="7" name="Condição" dataDxfId="4"/>
    <tableColumn id="8" name="Quantidade - KG" dataDxfId="3"/>
    <tableColumn id="10" name="UNIDADES" dataDxfId="2"/>
    <tableColumn id="18" name="Observações" dataDxfId="1"/>
    <tableColumn id="5" name="consumo" dataDxfId="0">
      <calculatedColumnFormula>SUM(I4:V4)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2"/>
  <sheetViews>
    <sheetView topLeftCell="A158" workbookViewId="0">
      <pane xSplit="1" topLeftCell="B1" activePane="topRight" state="frozen"/>
      <selection activeCell="A70" sqref="A70"/>
      <selection pane="topRight" activeCell="F185" sqref="F185"/>
    </sheetView>
  </sheetViews>
  <sheetFormatPr defaultRowHeight="15" x14ac:dyDescent="0.25"/>
  <cols>
    <col min="1" max="1" width="12" bestFit="1" customWidth="1"/>
    <col min="2" max="2" width="6.7109375" customWidth="1"/>
    <col min="3" max="3" width="0.5703125" customWidth="1"/>
    <col min="4" max="5" width="12" hidden="1" customWidth="1"/>
  </cols>
  <sheetData>
    <row r="1" spans="1:25" ht="19.5" thickBot="1" x14ac:dyDescent="0.35">
      <c r="A1" s="486">
        <v>44470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</row>
    <row r="2" spans="1:25" x14ac:dyDescent="0.25">
      <c r="A2" s="461" t="s">
        <v>0</v>
      </c>
      <c r="B2" s="462"/>
      <c r="C2" s="26" t="s">
        <v>18</v>
      </c>
      <c r="D2" s="27">
        <v>10</v>
      </c>
      <c r="E2" s="28">
        <v>11</v>
      </c>
      <c r="F2" s="6">
        <v>12</v>
      </c>
      <c r="G2" s="7">
        <f>+F2+1</f>
        <v>13</v>
      </c>
      <c r="H2" s="6">
        <f t="shared" ref="H2:Y2" si="0">+G2+1</f>
        <v>14</v>
      </c>
      <c r="I2" s="7">
        <f t="shared" si="0"/>
        <v>15</v>
      </c>
      <c r="J2" s="6">
        <f t="shared" si="0"/>
        <v>16</v>
      </c>
      <c r="K2" s="7">
        <f t="shared" si="0"/>
        <v>17</v>
      </c>
      <c r="L2" s="6">
        <f t="shared" si="0"/>
        <v>18</v>
      </c>
      <c r="M2" s="7">
        <f t="shared" si="0"/>
        <v>19</v>
      </c>
      <c r="N2" s="6">
        <f t="shared" si="0"/>
        <v>20</v>
      </c>
      <c r="O2" s="7">
        <f t="shared" si="0"/>
        <v>21</v>
      </c>
      <c r="P2" s="6">
        <f t="shared" si="0"/>
        <v>22</v>
      </c>
      <c r="Q2" s="7">
        <f t="shared" si="0"/>
        <v>23</v>
      </c>
      <c r="R2" s="6">
        <f t="shared" si="0"/>
        <v>24</v>
      </c>
      <c r="S2" s="7">
        <f t="shared" si="0"/>
        <v>25</v>
      </c>
      <c r="T2" s="6">
        <f t="shared" si="0"/>
        <v>26</v>
      </c>
      <c r="U2" s="7">
        <f t="shared" si="0"/>
        <v>27</v>
      </c>
      <c r="V2" s="6">
        <f t="shared" si="0"/>
        <v>28</v>
      </c>
      <c r="W2" s="7">
        <f t="shared" si="0"/>
        <v>29</v>
      </c>
      <c r="X2" s="6">
        <f t="shared" si="0"/>
        <v>30</v>
      </c>
      <c r="Y2" s="8">
        <f t="shared" si="0"/>
        <v>31</v>
      </c>
    </row>
    <row r="3" spans="1:25" x14ac:dyDescent="0.25">
      <c r="A3" s="463"/>
      <c r="B3" s="464"/>
      <c r="C3" s="29" t="s">
        <v>19</v>
      </c>
      <c r="D3" s="30"/>
      <c r="E3" s="31"/>
      <c r="F3" s="5" t="s">
        <v>6</v>
      </c>
      <c r="G3" s="23" t="s">
        <v>6</v>
      </c>
      <c r="H3" s="5" t="s">
        <v>6</v>
      </c>
      <c r="I3" s="23" t="s">
        <v>6</v>
      </c>
      <c r="J3" s="5" t="s">
        <v>6</v>
      </c>
      <c r="K3" s="23" t="s">
        <v>6</v>
      </c>
      <c r="L3" s="5" t="s">
        <v>6</v>
      </c>
      <c r="M3" s="23" t="s">
        <v>6</v>
      </c>
      <c r="N3" s="5" t="s">
        <v>6</v>
      </c>
      <c r="O3" s="23" t="s">
        <v>6</v>
      </c>
      <c r="P3" s="5" t="s">
        <v>6</v>
      </c>
      <c r="Q3" s="23" t="s">
        <v>6</v>
      </c>
      <c r="R3" s="5" t="s">
        <v>6</v>
      </c>
      <c r="S3" s="23" t="s">
        <v>6</v>
      </c>
      <c r="T3" s="5" t="s">
        <v>6</v>
      </c>
      <c r="U3" s="23" t="s">
        <v>6</v>
      </c>
      <c r="V3" s="5" t="s">
        <v>6</v>
      </c>
      <c r="W3" s="23" t="s">
        <v>6</v>
      </c>
      <c r="X3" s="5" t="s">
        <v>6</v>
      </c>
      <c r="Y3" s="24" t="s">
        <v>6</v>
      </c>
    </row>
    <row r="4" spans="1:25" ht="15.75" thickBot="1" x14ac:dyDescent="0.3">
      <c r="A4" s="465"/>
      <c r="B4" s="466"/>
      <c r="C4" s="32" t="s">
        <v>20</v>
      </c>
      <c r="D4" s="33"/>
      <c r="E4" s="34"/>
      <c r="F4" s="12" t="s">
        <v>5</v>
      </c>
      <c r="G4" s="13"/>
      <c r="H4" s="12"/>
      <c r="I4" s="13"/>
      <c r="J4" s="12"/>
      <c r="K4" s="13"/>
      <c r="L4" s="12"/>
      <c r="M4" s="13"/>
      <c r="N4" s="12"/>
      <c r="O4" s="13"/>
      <c r="P4" s="12"/>
      <c r="Q4" s="13"/>
      <c r="R4" s="12"/>
      <c r="S4" s="13"/>
      <c r="T4" s="12"/>
      <c r="U4" s="13"/>
      <c r="V4" s="12"/>
      <c r="W4" s="13"/>
      <c r="X4" s="12"/>
      <c r="Y4" s="14"/>
    </row>
    <row r="5" spans="1:25" x14ac:dyDescent="0.25">
      <c r="A5" s="3" t="s">
        <v>1</v>
      </c>
      <c r="B5" s="4"/>
      <c r="C5" s="35">
        <v>17</v>
      </c>
      <c r="D5" s="36"/>
      <c r="E5" s="37" t="s">
        <v>5</v>
      </c>
      <c r="F5" s="9">
        <v>221</v>
      </c>
      <c r="G5" s="10">
        <v>4</v>
      </c>
      <c r="H5" s="9">
        <v>258</v>
      </c>
      <c r="I5" s="10"/>
      <c r="J5" s="9">
        <v>256</v>
      </c>
      <c r="K5" s="10">
        <v>255</v>
      </c>
      <c r="L5" s="9">
        <v>259</v>
      </c>
      <c r="M5" s="95">
        <v>261</v>
      </c>
      <c r="N5" s="9">
        <v>261</v>
      </c>
      <c r="O5" s="10">
        <v>265</v>
      </c>
      <c r="P5" s="9">
        <v>264</v>
      </c>
      <c r="Q5" s="10"/>
      <c r="R5" s="9">
        <v>264</v>
      </c>
      <c r="S5" s="10"/>
      <c r="T5" s="9"/>
      <c r="U5" s="10"/>
      <c r="V5" s="9">
        <v>263</v>
      </c>
      <c r="W5" s="10">
        <v>265</v>
      </c>
      <c r="X5" s="9">
        <v>257</v>
      </c>
      <c r="Y5" s="11"/>
    </row>
    <row r="6" spans="1:25" x14ac:dyDescent="0.25">
      <c r="A6" s="3" t="s">
        <v>2</v>
      </c>
      <c r="B6" s="4"/>
      <c r="C6" s="35">
        <v>103</v>
      </c>
      <c r="D6" s="46">
        <v>100</v>
      </c>
      <c r="E6" s="37"/>
      <c r="F6" s="9">
        <v>0</v>
      </c>
      <c r="G6" s="10">
        <v>189</v>
      </c>
      <c r="H6" s="9"/>
      <c r="I6" s="10"/>
      <c r="J6" s="9"/>
      <c r="K6" s="10">
        <v>0</v>
      </c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11"/>
    </row>
    <row r="7" spans="1:25" x14ac:dyDescent="0.25">
      <c r="A7" s="3" t="s">
        <v>21</v>
      </c>
      <c r="B7" s="4"/>
      <c r="C7" s="35">
        <v>11</v>
      </c>
      <c r="D7" s="36"/>
      <c r="E7" s="37"/>
      <c r="F7" s="9">
        <v>0</v>
      </c>
      <c r="G7" s="10"/>
      <c r="H7" s="9"/>
      <c r="I7" s="10"/>
      <c r="J7" s="9">
        <v>0</v>
      </c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9"/>
      <c r="W7" s="10"/>
      <c r="X7" s="9"/>
      <c r="Y7" s="11"/>
    </row>
    <row r="8" spans="1:25" x14ac:dyDescent="0.25">
      <c r="A8" s="3" t="s">
        <v>3</v>
      </c>
      <c r="B8" s="4"/>
      <c r="C8" s="35">
        <v>27</v>
      </c>
      <c r="D8" s="36"/>
      <c r="E8" s="37"/>
      <c r="F8" s="9">
        <v>29</v>
      </c>
      <c r="G8" s="10">
        <v>20</v>
      </c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11"/>
    </row>
    <row r="9" spans="1:25" ht="15.75" thickBot="1" x14ac:dyDescent="0.3">
      <c r="A9" s="3" t="s">
        <v>4</v>
      </c>
      <c r="B9" s="4"/>
      <c r="C9" s="35">
        <v>22</v>
      </c>
      <c r="D9" s="36"/>
      <c r="E9" s="37"/>
      <c r="F9" s="9">
        <v>0</v>
      </c>
      <c r="G9" s="10">
        <v>28</v>
      </c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9"/>
      <c r="W9" s="10"/>
      <c r="X9" s="9"/>
      <c r="Y9" s="11"/>
    </row>
    <row r="10" spans="1:25" x14ac:dyDescent="0.25">
      <c r="A10" s="1" t="s">
        <v>8</v>
      </c>
      <c r="B10" s="2"/>
      <c r="C10" s="38"/>
      <c r="D10" s="47">
        <v>-3</v>
      </c>
      <c r="E10" s="40"/>
      <c r="F10" s="6">
        <v>0</v>
      </c>
      <c r="G10" s="7"/>
      <c r="H10" s="6"/>
      <c r="I10" s="7"/>
      <c r="J10" s="78">
        <v>-1</v>
      </c>
      <c r="K10" s="78">
        <v>-1</v>
      </c>
      <c r="L10" s="6"/>
      <c r="M10" s="79">
        <v>-2</v>
      </c>
      <c r="N10" s="6" t="s">
        <v>5</v>
      </c>
      <c r="O10" s="79">
        <v>-1</v>
      </c>
      <c r="P10" s="6">
        <v>0</v>
      </c>
      <c r="Q10" s="7"/>
      <c r="R10" s="79">
        <v>-1</v>
      </c>
      <c r="S10" s="7"/>
      <c r="T10" s="6"/>
      <c r="U10" s="7"/>
      <c r="V10" s="6"/>
      <c r="W10" s="7">
        <v>-2</v>
      </c>
      <c r="X10" s="6"/>
      <c r="Y10" s="8"/>
    </row>
    <row r="11" spans="1:25" x14ac:dyDescent="0.25">
      <c r="A11" s="3" t="s">
        <v>7</v>
      </c>
      <c r="B11" s="4"/>
      <c r="C11" s="35"/>
      <c r="D11" s="36"/>
      <c r="E11" s="37"/>
      <c r="F11" s="9">
        <v>0</v>
      </c>
      <c r="G11" s="10"/>
      <c r="H11" s="9"/>
      <c r="I11" s="10"/>
      <c r="J11" s="9"/>
      <c r="K11" s="10">
        <v>1</v>
      </c>
      <c r="L11" s="9">
        <v>0</v>
      </c>
      <c r="M11" s="10"/>
      <c r="N11" s="9">
        <v>1</v>
      </c>
      <c r="O11" s="10"/>
      <c r="P11" s="9"/>
      <c r="Q11" s="10"/>
      <c r="R11" s="9"/>
      <c r="S11" s="10"/>
      <c r="T11" s="9"/>
      <c r="U11" s="10"/>
      <c r="V11" s="9">
        <v>2</v>
      </c>
      <c r="W11" s="10"/>
      <c r="X11" s="9"/>
      <c r="Y11" s="11"/>
    </row>
    <row r="12" spans="1:25" x14ac:dyDescent="0.25">
      <c r="A12" s="467" t="s">
        <v>23</v>
      </c>
      <c r="B12" s="468"/>
      <c r="C12" s="35"/>
      <c r="D12" s="36"/>
      <c r="E12" s="37"/>
      <c r="F12" s="9">
        <v>0</v>
      </c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11"/>
    </row>
    <row r="13" spans="1:25" ht="15.75" thickBot="1" x14ac:dyDescent="0.3">
      <c r="A13" s="469" t="s">
        <v>22</v>
      </c>
      <c r="B13" s="470"/>
      <c r="C13" s="35"/>
      <c r="D13" s="36"/>
      <c r="E13" s="37">
        <v>-7</v>
      </c>
      <c r="F13" s="9">
        <v>0</v>
      </c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9"/>
      <c r="W13" s="10"/>
      <c r="X13" s="9"/>
      <c r="Y13" s="11"/>
    </row>
    <row r="14" spans="1:25" ht="15.75" thickBot="1" x14ac:dyDescent="0.3">
      <c r="A14" s="456" t="s">
        <v>9</v>
      </c>
      <c r="B14" s="471"/>
      <c r="C14" s="41">
        <f>SUM(C5:C13)</f>
        <v>180</v>
      </c>
      <c r="D14" s="41">
        <f t="shared" ref="D14:E14" si="1">SUM(D4:D13)</f>
        <v>97</v>
      </c>
      <c r="E14" s="42">
        <f t="shared" si="1"/>
        <v>-7</v>
      </c>
      <c r="F14" s="25">
        <f>SUM(F4:F13)</f>
        <v>250</v>
      </c>
      <c r="G14" s="25">
        <f t="shared" ref="G14:Y14" si="2">SUM(G4:G13)</f>
        <v>241</v>
      </c>
      <c r="H14" s="25">
        <f t="shared" si="2"/>
        <v>258</v>
      </c>
      <c r="I14" s="25">
        <f t="shared" si="2"/>
        <v>0</v>
      </c>
      <c r="J14" s="25">
        <f t="shared" si="2"/>
        <v>255</v>
      </c>
      <c r="K14" s="25">
        <f>SUM(K5:K13)</f>
        <v>255</v>
      </c>
      <c r="L14" s="25">
        <f t="shared" si="2"/>
        <v>259</v>
      </c>
      <c r="M14" s="25">
        <f t="shared" si="2"/>
        <v>259</v>
      </c>
      <c r="N14" s="25">
        <f t="shared" si="2"/>
        <v>262</v>
      </c>
      <c r="O14" s="25">
        <f t="shared" si="2"/>
        <v>264</v>
      </c>
      <c r="P14" s="25">
        <f t="shared" si="2"/>
        <v>264</v>
      </c>
      <c r="Q14" s="25">
        <f t="shared" si="2"/>
        <v>0</v>
      </c>
      <c r="R14" s="25">
        <f t="shared" si="2"/>
        <v>263</v>
      </c>
      <c r="S14" s="25">
        <f t="shared" si="2"/>
        <v>0</v>
      </c>
      <c r="T14" s="25">
        <f t="shared" si="2"/>
        <v>0</v>
      </c>
      <c r="U14" s="25">
        <f t="shared" si="2"/>
        <v>0</v>
      </c>
      <c r="V14" s="25">
        <f t="shared" si="2"/>
        <v>265</v>
      </c>
      <c r="W14" s="25">
        <f t="shared" si="2"/>
        <v>263</v>
      </c>
      <c r="X14" s="25">
        <f t="shared" si="2"/>
        <v>257</v>
      </c>
      <c r="Y14" s="25">
        <f t="shared" si="2"/>
        <v>0</v>
      </c>
    </row>
    <row r="15" spans="1:25" ht="15.75" thickBot="1" x14ac:dyDescent="0.3">
      <c r="A15" s="456" t="s">
        <v>10</v>
      </c>
      <c r="B15" s="471"/>
      <c r="C15" s="475">
        <f>+C14+D14+E14</f>
        <v>270</v>
      </c>
      <c r="D15" s="476"/>
      <c r="E15" s="477"/>
      <c r="F15" s="49">
        <f>+F14-C15</f>
        <v>-20</v>
      </c>
      <c r="G15" s="49">
        <f>+G14-C15</f>
        <v>-29</v>
      </c>
      <c r="H15" s="21">
        <f>+H14-C15</f>
        <v>-12</v>
      </c>
      <c r="I15" s="21">
        <v>0</v>
      </c>
      <c r="J15" s="21">
        <f>+J14-C15</f>
        <v>-15</v>
      </c>
      <c r="K15" s="21">
        <f>+K14-C15</f>
        <v>-15</v>
      </c>
      <c r="L15" s="21">
        <v>0</v>
      </c>
      <c r="M15" s="21">
        <v>0</v>
      </c>
      <c r="N15" s="21">
        <f>+N14-C15</f>
        <v>-8</v>
      </c>
      <c r="O15" s="21">
        <f>+O14-C15</f>
        <v>-6</v>
      </c>
      <c r="P15" s="21">
        <f>+P14-C15</f>
        <v>-6</v>
      </c>
      <c r="Q15" s="21">
        <f>+Q14-C15</f>
        <v>-270</v>
      </c>
      <c r="R15" s="21">
        <f>+R14-C15</f>
        <v>-7</v>
      </c>
      <c r="S15" s="21">
        <f t="shared" ref="S15:Y15" si="3">+S14-R14</f>
        <v>-263</v>
      </c>
      <c r="T15" s="21">
        <f t="shared" si="3"/>
        <v>0</v>
      </c>
      <c r="U15" s="21">
        <f t="shared" si="3"/>
        <v>0</v>
      </c>
      <c r="V15" s="21">
        <f t="shared" si="3"/>
        <v>265</v>
      </c>
      <c r="W15" s="21">
        <f t="shared" si="3"/>
        <v>-2</v>
      </c>
      <c r="X15" s="21">
        <f t="shared" si="3"/>
        <v>-6</v>
      </c>
      <c r="Y15" s="22">
        <f t="shared" si="3"/>
        <v>-257</v>
      </c>
    </row>
    <row r="16" spans="1:25" ht="15.75" thickBot="1" x14ac:dyDescent="0.3">
      <c r="C16" s="35"/>
      <c r="D16" s="36"/>
      <c r="E16" s="37"/>
    </row>
    <row r="17" spans="1:25" x14ac:dyDescent="0.25">
      <c r="A17" s="461" t="s">
        <v>11</v>
      </c>
      <c r="B17" s="462"/>
      <c r="C17" s="26" t="s">
        <v>18</v>
      </c>
      <c r="D17" s="27">
        <v>10</v>
      </c>
      <c r="E17" s="28">
        <v>11</v>
      </c>
      <c r="F17" s="6">
        <v>12</v>
      </c>
      <c r="G17" s="7">
        <f>+F17+1</f>
        <v>13</v>
      </c>
      <c r="H17" s="6">
        <f t="shared" ref="H17:Y17" si="4">+G17+1</f>
        <v>14</v>
      </c>
      <c r="I17" s="7">
        <f t="shared" si="4"/>
        <v>15</v>
      </c>
      <c r="J17" s="6">
        <f t="shared" si="4"/>
        <v>16</v>
      </c>
      <c r="K17" s="7">
        <f t="shared" si="4"/>
        <v>17</v>
      </c>
      <c r="L17" s="6">
        <f t="shared" si="4"/>
        <v>18</v>
      </c>
      <c r="M17" s="7">
        <f t="shared" si="4"/>
        <v>19</v>
      </c>
      <c r="N17" s="6">
        <f t="shared" si="4"/>
        <v>20</v>
      </c>
      <c r="O17" s="7">
        <f t="shared" si="4"/>
        <v>21</v>
      </c>
      <c r="P17" s="6">
        <f t="shared" si="4"/>
        <v>22</v>
      </c>
      <c r="Q17" s="7">
        <f t="shared" si="4"/>
        <v>23</v>
      </c>
      <c r="R17" s="6">
        <f t="shared" si="4"/>
        <v>24</v>
      </c>
      <c r="S17" s="7">
        <f t="shared" si="4"/>
        <v>25</v>
      </c>
      <c r="T17" s="6">
        <f t="shared" si="4"/>
        <v>26</v>
      </c>
      <c r="U17" s="7">
        <f t="shared" si="4"/>
        <v>27</v>
      </c>
      <c r="V17" s="6">
        <f t="shared" si="4"/>
        <v>28</v>
      </c>
      <c r="W17" s="7">
        <f t="shared" si="4"/>
        <v>29</v>
      </c>
      <c r="X17" s="6">
        <f t="shared" si="4"/>
        <v>30</v>
      </c>
      <c r="Y17" s="8">
        <f t="shared" si="4"/>
        <v>31</v>
      </c>
    </row>
    <row r="18" spans="1:25" x14ac:dyDescent="0.25">
      <c r="A18" s="463"/>
      <c r="B18" s="464"/>
      <c r="C18" s="29" t="s">
        <v>19</v>
      </c>
      <c r="D18" s="30"/>
      <c r="E18" s="31"/>
      <c r="F18" s="5" t="s">
        <v>6</v>
      </c>
      <c r="G18" s="23" t="s">
        <v>6</v>
      </c>
      <c r="H18" s="5" t="s">
        <v>6</v>
      </c>
      <c r="I18" s="23" t="s">
        <v>6</v>
      </c>
      <c r="J18" s="5" t="s">
        <v>6</v>
      </c>
      <c r="K18" s="23" t="s">
        <v>6</v>
      </c>
      <c r="L18" s="5" t="s">
        <v>6</v>
      </c>
      <c r="M18" s="23" t="s">
        <v>6</v>
      </c>
      <c r="N18" s="5" t="s">
        <v>6</v>
      </c>
      <c r="O18" s="23" t="s">
        <v>6</v>
      </c>
      <c r="P18" s="5" t="s">
        <v>6</v>
      </c>
      <c r="Q18" s="23" t="s">
        <v>6</v>
      </c>
      <c r="R18" s="5" t="s">
        <v>6</v>
      </c>
      <c r="S18" s="23" t="s">
        <v>6</v>
      </c>
      <c r="T18" s="5" t="s">
        <v>6</v>
      </c>
      <c r="U18" s="23" t="s">
        <v>6</v>
      </c>
      <c r="V18" s="5" t="s">
        <v>6</v>
      </c>
      <c r="W18" s="23" t="s">
        <v>6</v>
      </c>
      <c r="X18" s="5" t="s">
        <v>6</v>
      </c>
      <c r="Y18" s="24" t="s">
        <v>6</v>
      </c>
    </row>
    <row r="19" spans="1:25" ht="15.75" thickBot="1" x14ac:dyDescent="0.3">
      <c r="A19" s="465"/>
      <c r="B19" s="466"/>
      <c r="C19" s="32" t="s">
        <v>20</v>
      </c>
      <c r="D19" s="33"/>
      <c r="E19" s="34"/>
      <c r="F19" s="12" t="s">
        <v>5</v>
      </c>
      <c r="G19" s="13"/>
      <c r="H19" s="12"/>
      <c r="I19" s="13"/>
      <c r="J19" s="12"/>
      <c r="K19" s="13"/>
      <c r="L19" s="12"/>
      <c r="M19" s="13"/>
      <c r="N19" s="12"/>
      <c r="O19" s="13"/>
      <c r="P19" s="12"/>
      <c r="Q19" s="13"/>
      <c r="R19" s="12"/>
      <c r="S19" s="13"/>
      <c r="T19" s="12"/>
      <c r="U19" s="13"/>
      <c r="V19" s="12"/>
      <c r="W19" s="13"/>
      <c r="X19" s="12"/>
      <c r="Y19" s="14"/>
    </row>
    <row r="20" spans="1:25" x14ac:dyDescent="0.25">
      <c r="A20" s="3" t="s">
        <v>1</v>
      </c>
      <c r="B20" s="4"/>
      <c r="C20" s="35">
        <v>11</v>
      </c>
      <c r="D20" s="36"/>
      <c r="E20" s="37"/>
      <c r="F20" s="9">
        <v>88</v>
      </c>
      <c r="G20" s="10">
        <v>8</v>
      </c>
      <c r="H20" s="9">
        <v>0</v>
      </c>
      <c r="I20" s="10">
        <v>114</v>
      </c>
      <c r="J20" s="9">
        <v>110</v>
      </c>
      <c r="K20" s="10">
        <v>107</v>
      </c>
      <c r="L20" s="9">
        <v>106</v>
      </c>
      <c r="M20" s="36">
        <v>105</v>
      </c>
      <c r="N20" s="9">
        <v>104</v>
      </c>
      <c r="O20" s="10">
        <v>104</v>
      </c>
      <c r="P20" s="9">
        <v>103</v>
      </c>
      <c r="Q20" s="10"/>
      <c r="R20" s="9">
        <v>103</v>
      </c>
      <c r="S20" s="10"/>
      <c r="T20" s="9"/>
      <c r="U20" s="10"/>
      <c r="V20" s="9"/>
      <c r="W20" s="10"/>
      <c r="X20" s="9">
        <v>101</v>
      </c>
      <c r="Y20" s="11"/>
    </row>
    <row r="21" spans="1:25" x14ac:dyDescent="0.25">
      <c r="A21" s="3" t="s">
        <v>2</v>
      </c>
      <c r="B21" s="4"/>
      <c r="C21" s="35">
        <v>24</v>
      </c>
      <c r="D21" s="46">
        <v>90</v>
      </c>
      <c r="E21" s="37"/>
      <c r="F21" s="9">
        <v>0</v>
      </c>
      <c r="G21" s="10">
        <v>78</v>
      </c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9"/>
      <c r="W21" s="10"/>
      <c r="X21" s="9"/>
      <c r="Y21" s="11"/>
    </row>
    <row r="22" spans="1:25" x14ac:dyDescent="0.25">
      <c r="A22" s="3" t="s">
        <v>3</v>
      </c>
      <c r="B22" s="4"/>
      <c r="C22" s="35">
        <v>7</v>
      </c>
      <c r="D22" s="36"/>
      <c r="E22" s="37"/>
      <c r="F22" s="9">
        <v>12</v>
      </c>
      <c r="G22" s="10">
        <v>10</v>
      </c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11"/>
    </row>
    <row r="23" spans="1:25" ht="15.75" thickBot="1" x14ac:dyDescent="0.3">
      <c r="A23" s="3" t="s">
        <v>4</v>
      </c>
      <c r="B23" s="4"/>
      <c r="C23" s="35">
        <v>4</v>
      </c>
      <c r="D23" s="36"/>
      <c r="E23" s="37"/>
      <c r="F23" s="9">
        <v>0</v>
      </c>
      <c r="G23" s="10">
        <v>22</v>
      </c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9"/>
      <c r="W23" s="10"/>
      <c r="X23" s="9"/>
      <c r="Y23" s="11"/>
    </row>
    <row r="24" spans="1:25" x14ac:dyDescent="0.25">
      <c r="A24" s="1" t="s">
        <v>8</v>
      </c>
      <c r="B24" s="2"/>
      <c r="C24" s="38"/>
      <c r="D24" s="47">
        <v>-7</v>
      </c>
      <c r="E24" s="48">
        <v>0</v>
      </c>
      <c r="F24" s="79">
        <v>-4</v>
      </c>
      <c r="G24" s="79">
        <v>-3</v>
      </c>
      <c r="H24" s="6">
        <v>0</v>
      </c>
      <c r="I24" s="79">
        <v>-4</v>
      </c>
      <c r="J24" s="78">
        <v>-3</v>
      </c>
      <c r="K24" s="78">
        <v>-2</v>
      </c>
      <c r="L24" s="79">
        <v>-2</v>
      </c>
      <c r="M24" s="78">
        <v>-1</v>
      </c>
      <c r="N24" s="6"/>
      <c r="O24" s="79">
        <v>-1</v>
      </c>
      <c r="P24" s="6"/>
      <c r="Q24" s="7"/>
      <c r="R24" s="79">
        <v>-2</v>
      </c>
      <c r="S24" s="7"/>
      <c r="T24" s="6"/>
      <c r="U24" s="7"/>
      <c r="V24" s="6"/>
      <c r="W24" s="7"/>
      <c r="X24" s="6"/>
      <c r="Y24" s="8"/>
    </row>
    <row r="25" spans="1:25" x14ac:dyDescent="0.25">
      <c r="A25" s="3" t="s">
        <v>7</v>
      </c>
      <c r="B25" s="4"/>
      <c r="C25" s="35"/>
      <c r="D25" s="36"/>
      <c r="E25" s="37"/>
      <c r="F25" s="9">
        <v>0</v>
      </c>
      <c r="G25" s="10"/>
      <c r="H25" s="9"/>
      <c r="I25" s="10"/>
      <c r="J25" s="9"/>
      <c r="K25" s="10">
        <v>1</v>
      </c>
      <c r="L25" s="9">
        <v>0</v>
      </c>
      <c r="M25" s="10"/>
      <c r="N25" s="9"/>
      <c r="O25" s="10"/>
      <c r="P25" s="9"/>
      <c r="Q25" s="10"/>
      <c r="R25" s="9"/>
      <c r="S25" s="10"/>
      <c r="T25" s="9"/>
      <c r="U25" s="10"/>
      <c r="V25" s="9">
        <v>1</v>
      </c>
      <c r="W25" s="10"/>
      <c r="X25" s="9"/>
      <c r="Y25" s="11"/>
    </row>
    <row r="26" spans="1:25" x14ac:dyDescent="0.25">
      <c r="A26" s="467" t="s">
        <v>23</v>
      </c>
      <c r="B26" s="468"/>
      <c r="C26" s="35"/>
      <c r="D26" s="36"/>
      <c r="E26" s="37"/>
      <c r="F26" s="9">
        <v>0</v>
      </c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11"/>
    </row>
    <row r="27" spans="1:25" ht="15.75" thickBot="1" x14ac:dyDescent="0.3">
      <c r="A27" s="469" t="s">
        <v>22</v>
      </c>
      <c r="B27" s="470"/>
      <c r="C27" s="35"/>
      <c r="D27" s="36"/>
      <c r="E27" s="37">
        <v>-5</v>
      </c>
      <c r="F27" s="9">
        <v>0</v>
      </c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9"/>
      <c r="W27" s="10"/>
      <c r="X27" s="9"/>
      <c r="Y27" s="11"/>
    </row>
    <row r="28" spans="1:25" ht="15.75" thickBot="1" x14ac:dyDescent="0.3">
      <c r="A28" s="456" t="s">
        <v>9</v>
      </c>
      <c r="B28" s="471"/>
      <c r="C28" s="41">
        <f t="shared" ref="C28:E28" si="5">SUM(C19:C27)</f>
        <v>46</v>
      </c>
      <c r="D28" s="41">
        <f t="shared" si="5"/>
        <v>83</v>
      </c>
      <c r="E28" s="42">
        <f t="shared" si="5"/>
        <v>-5</v>
      </c>
      <c r="F28" s="25">
        <f>SUM(F20:F27)</f>
        <v>96</v>
      </c>
      <c r="G28" s="25">
        <f t="shared" ref="G28:Y28" si="6">SUM(G20:G27)</f>
        <v>115</v>
      </c>
      <c r="H28" s="25">
        <f t="shared" si="6"/>
        <v>0</v>
      </c>
      <c r="I28" s="25">
        <f t="shared" si="6"/>
        <v>110</v>
      </c>
      <c r="J28" s="25">
        <f t="shared" si="6"/>
        <v>107</v>
      </c>
      <c r="K28" s="25">
        <f t="shared" si="6"/>
        <v>106</v>
      </c>
      <c r="L28" s="25">
        <f t="shared" si="6"/>
        <v>104</v>
      </c>
      <c r="M28" s="25">
        <f t="shared" si="6"/>
        <v>104</v>
      </c>
      <c r="N28" s="25">
        <f t="shared" si="6"/>
        <v>104</v>
      </c>
      <c r="O28" s="25">
        <f t="shared" si="6"/>
        <v>103</v>
      </c>
      <c r="P28" s="25">
        <f t="shared" si="6"/>
        <v>103</v>
      </c>
      <c r="Q28" s="25">
        <f t="shared" si="6"/>
        <v>0</v>
      </c>
      <c r="R28" s="25">
        <f t="shared" si="6"/>
        <v>101</v>
      </c>
      <c r="S28" s="25">
        <f t="shared" si="6"/>
        <v>0</v>
      </c>
      <c r="T28" s="25">
        <f t="shared" si="6"/>
        <v>0</v>
      </c>
      <c r="U28" s="25">
        <f t="shared" si="6"/>
        <v>0</v>
      </c>
      <c r="V28" s="25">
        <f t="shared" si="6"/>
        <v>1</v>
      </c>
      <c r="W28" s="25">
        <f t="shared" si="6"/>
        <v>0</v>
      </c>
      <c r="X28" s="25">
        <f t="shared" si="6"/>
        <v>101</v>
      </c>
      <c r="Y28" s="25">
        <f t="shared" si="6"/>
        <v>0</v>
      </c>
    </row>
    <row r="29" spans="1:25" ht="15.75" thickBot="1" x14ac:dyDescent="0.3">
      <c r="A29" s="456" t="s">
        <v>10</v>
      </c>
      <c r="B29" s="471"/>
      <c r="C29" s="475">
        <f>+C28+D28+E28</f>
        <v>124</v>
      </c>
      <c r="D29" s="476"/>
      <c r="E29" s="477"/>
      <c r="F29" s="49">
        <f>+F28-C29</f>
        <v>-28</v>
      </c>
      <c r="G29" s="51">
        <f>+G28-C29</f>
        <v>-9</v>
      </c>
      <c r="H29" s="50">
        <f t="shared" ref="H29:Y29" si="7">+H28-D29</f>
        <v>0</v>
      </c>
      <c r="I29" s="50">
        <f>+I28-C29</f>
        <v>-14</v>
      </c>
      <c r="J29" s="50">
        <f>+J28-C29</f>
        <v>-17</v>
      </c>
      <c r="K29" s="50">
        <f>+K28-C29</f>
        <v>-18</v>
      </c>
      <c r="L29" s="50">
        <f>+L28-C29</f>
        <v>-20</v>
      </c>
      <c r="M29" s="50">
        <f>+M28-C29</f>
        <v>-20</v>
      </c>
      <c r="N29" s="50">
        <f>+N28-C29</f>
        <v>-20</v>
      </c>
      <c r="O29" s="50">
        <f>+O28-C29</f>
        <v>-21</v>
      </c>
      <c r="P29" s="50">
        <f>+P28-C29</f>
        <v>-21</v>
      </c>
      <c r="Q29" s="50">
        <f t="shared" si="7"/>
        <v>20</v>
      </c>
      <c r="R29" s="50">
        <f t="shared" si="7"/>
        <v>121</v>
      </c>
      <c r="S29" s="50">
        <f t="shared" si="7"/>
        <v>21</v>
      </c>
      <c r="T29" s="50">
        <f t="shared" si="7"/>
        <v>21</v>
      </c>
      <c r="U29" s="50">
        <f t="shared" si="7"/>
        <v>-20</v>
      </c>
      <c r="V29" s="50">
        <f t="shared" si="7"/>
        <v>-120</v>
      </c>
      <c r="W29" s="50">
        <f t="shared" si="7"/>
        <v>-21</v>
      </c>
      <c r="X29" s="50">
        <f t="shared" si="7"/>
        <v>80</v>
      </c>
      <c r="Y29" s="50">
        <f t="shared" si="7"/>
        <v>20</v>
      </c>
    </row>
    <row r="30" spans="1:25" ht="15.75" thickBot="1" x14ac:dyDescent="0.3">
      <c r="B30" t="s">
        <v>5</v>
      </c>
      <c r="C30" s="35"/>
      <c r="D30" s="36"/>
      <c r="E30" s="37"/>
    </row>
    <row r="31" spans="1:25" x14ac:dyDescent="0.25">
      <c r="A31" s="461" t="s">
        <v>13</v>
      </c>
      <c r="B31" s="462"/>
      <c r="C31" s="26" t="s">
        <v>18</v>
      </c>
      <c r="D31" s="27">
        <v>10</v>
      </c>
      <c r="E31" s="28">
        <v>11</v>
      </c>
      <c r="F31" s="6">
        <v>12</v>
      </c>
      <c r="G31" s="7">
        <f>+F31+1</f>
        <v>13</v>
      </c>
      <c r="H31" s="6">
        <f t="shared" ref="H31:Y31" si="8">+G31+1</f>
        <v>14</v>
      </c>
      <c r="I31" s="7">
        <f t="shared" si="8"/>
        <v>15</v>
      </c>
      <c r="J31" s="6">
        <f t="shared" si="8"/>
        <v>16</v>
      </c>
      <c r="K31" s="7">
        <f t="shared" si="8"/>
        <v>17</v>
      </c>
      <c r="L31" s="6">
        <f t="shared" si="8"/>
        <v>18</v>
      </c>
      <c r="M31" s="7">
        <f t="shared" si="8"/>
        <v>19</v>
      </c>
      <c r="N31" s="6">
        <f t="shared" si="8"/>
        <v>20</v>
      </c>
      <c r="O31" s="7">
        <f t="shared" si="8"/>
        <v>21</v>
      </c>
      <c r="P31" s="6">
        <f t="shared" si="8"/>
        <v>22</v>
      </c>
      <c r="Q31" s="7">
        <f t="shared" si="8"/>
        <v>23</v>
      </c>
      <c r="R31" s="6">
        <f t="shared" si="8"/>
        <v>24</v>
      </c>
      <c r="S31" s="7">
        <f t="shared" si="8"/>
        <v>25</v>
      </c>
      <c r="T31" s="6">
        <f t="shared" si="8"/>
        <v>26</v>
      </c>
      <c r="U31" s="7">
        <f t="shared" si="8"/>
        <v>27</v>
      </c>
      <c r="V31" s="6">
        <f t="shared" si="8"/>
        <v>28</v>
      </c>
      <c r="W31" s="7">
        <f t="shared" si="8"/>
        <v>29</v>
      </c>
      <c r="X31" s="6">
        <f t="shared" si="8"/>
        <v>30</v>
      </c>
      <c r="Y31" s="8">
        <f t="shared" si="8"/>
        <v>31</v>
      </c>
    </row>
    <row r="32" spans="1:25" x14ac:dyDescent="0.25">
      <c r="A32" s="463"/>
      <c r="B32" s="464"/>
      <c r="C32" s="29" t="s">
        <v>19</v>
      </c>
      <c r="D32" s="30"/>
      <c r="E32" s="31"/>
      <c r="F32" s="5" t="s">
        <v>6</v>
      </c>
      <c r="G32" s="23" t="s">
        <v>6</v>
      </c>
      <c r="H32" s="5" t="s">
        <v>6</v>
      </c>
      <c r="I32" s="23" t="s">
        <v>6</v>
      </c>
      <c r="J32" s="5" t="s">
        <v>6</v>
      </c>
      <c r="K32" s="23" t="s">
        <v>6</v>
      </c>
      <c r="L32" s="5" t="s">
        <v>6</v>
      </c>
      <c r="M32" s="23" t="s">
        <v>6</v>
      </c>
      <c r="N32" s="5" t="s">
        <v>6</v>
      </c>
      <c r="O32" s="23" t="s">
        <v>6</v>
      </c>
      <c r="P32" s="5" t="s">
        <v>6</v>
      </c>
      <c r="Q32" s="23" t="s">
        <v>6</v>
      </c>
      <c r="R32" s="5" t="s">
        <v>6</v>
      </c>
      <c r="S32" s="23" t="s">
        <v>6</v>
      </c>
      <c r="T32" s="5" t="s">
        <v>6</v>
      </c>
      <c r="U32" s="23" t="s">
        <v>6</v>
      </c>
      <c r="V32" s="5" t="s">
        <v>6</v>
      </c>
      <c r="W32" s="23" t="s">
        <v>6</v>
      </c>
      <c r="X32" s="5" t="s">
        <v>6</v>
      </c>
      <c r="Y32" s="24" t="s">
        <v>6</v>
      </c>
    </row>
    <row r="33" spans="1:25" ht="15.75" thickBot="1" x14ac:dyDescent="0.3">
      <c r="A33" s="465"/>
      <c r="B33" s="466"/>
      <c r="C33" s="32" t="s">
        <v>20</v>
      </c>
      <c r="D33" s="33"/>
      <c r="E33" s="34"/>
      <c r="F33" s="12" t="s">
        <v>5</v>
      </c>
      <c r="G33" s="13"/>
      <c r="H33" s="12"/>
      <c r="I33" s="13"/>
      <c r="J33" s="12"/>
      <c r="K33" s="13"/>
      <c r="L33" s="12"/>
      <c r="M33" s="13"/>
      <c r="N33" s="12"/>
      <c r="O33" s="13"/>
      <c r="P33" s="12"/>
      <c r="Q33" s="13"/>
      <c r="R33" s="12"/>
      <c r="S33" s="13"/>
      <c r="T33" s="12"/>
      <c r="U33" s="13"/>
      <c r="V33" s="12"/>
      <c r="W33" s="13"/>
      <c r="X33" s="12"/>
      <c r="Y33" s="14"/>
    </row>
    <row r="34" spans="1:25" x14ac:dyDescent="0.25">
      <c r="A34" s="3" t="s">
        <v>1</v>
      </c>
      <c r="B34" s="4"/>
      <c r="C34" s="35"/>
      <c r="D34" s="36"/>
      <c r="E34" s="37"/>
      <c r="F34" s="9">
        <v>4</v>
      </c>
      <c r="G34" s="10">
        <v>4</v>
      </c>
      <c r="H34" s="9">
        <v>4</v>
      </c>
      <c r="I34" s="10">
        <v>4</v>
      </c>
      <c r="J34" s="9">
        <v>4</v>
      </c>
      <c r="K34" s="10">
        <v>4</v>
      </c>
      <c r="L34" s="9">
        <v>4</v>
      </c>
      <c r="M34" s="10">
        <v>4</v>
      </c>
      <c r="N34" s="9">
        <v>4</v>
      </c>
      <c r="O34" s="10"/>
      <c r="P34" s="9"/>
      <c r="Q34" s="10"/>
      <c r="R34" s="9"/>
      <c r="S34" s="10"/>
      <c r="T34" s="9"/>
      <c r="U34" s="10"/>
      <c r="V34" s="9">
        <v>4</v>
      </c>
      <c r="W34" s="10"/>
      <c r="X34" s="9"/>
      <c r="Y34" s="11"/>
    </row>
    <row r="35" spans="1:25" x14ac:dyDescent="0.25">
      <c r="A35" s="3" t="s">
        <v>2</v>
      </c>
      <c r="B35" s="4"/>
      <c r="C35" s="35"/>
      <c r="D35" s="36"/>
      <c r="E35" s="37"/>
      <c r="F35" s="9">
        <v>68</v>
      </c>
      <c r="G35" s="10">
        <v>68</v>
      </c>
      <c r="H35" s="9">
        <v>68</v>
      </c>
      <c r="I35" s="10">
        <v>68</v>
      </c>
      <c r="J35" s="9">
        <v>68</v>
      </c>
      <c r="K35" s="10">
        <v>68</v>
      </c>
      <c r="L35" s="9">
        <v>68</v>
      </c>
      <c r="M35" s="10">
        <v>68</v>
      </c>
      <c r="N35" s="9">
        <v>68</v>
      </c>
      <c r="O35" s="10"/>
      <c r="P35" s="9"/>
      <c r="Q35" s="10"/>
      <c r="R35" s="9"/>
      <c r="S35" s="10"/>
      <c r="T35" s="9"/>
      <c r="U35" s="10"/>
      <c r="V35" s="9">
        <v>68</v>
      </c>
      <c r="W35" s="10"/>
      <c r="X35" s="9"/>
      <c r="Y35" s="11"/>
    </row>
    <row r="36" spans="1:25" x14ac:dyDescent="0.25">
      <c r="A36" s="3" t="s">
        <v>3</v>
      </c>
      <c r="B36" s="4"/>
      <c r="C36" s="35"/>
      <c r="D36" s="36"/>
      <c r="E36" s="37"/>
      <c r="F36" s="9">
        <v>1</v>
      </c>
      <c r="G36" s="10">
        <v>1</v>
      </c>
      <c r="H36" s="9">
        <v>1</v>
      </c>
      <c r="I36" s="10">
        <v>1</v>
      </c>
      <c r="J36" s="9">
        <v>1</v>
      </c>
      <c r="K36" s="10">
        <v>1</v>
      </c>
      <c r="L36" s="9">
        <v>1</v>
      </c>
      <c r="M36" s="10">
        <v>1</v>
      </c>
      <c r="N36" s="9">
        <v>1</v>
      </c>
      <c r="O36" s="10"/>
      <c r="P36" s="9"/>
      <c r="Q36" s="10"/>
      <c r="R36" s="9"/>
      <c r="S36" s="10"/>
      <c r="T36" s="9"/>
      <c r="U36" s="10"/>
      <c r="V36" s="9">
        <v>1</v>
      </c>
      <c r="W36" s="10"/>
      <c r="X36" s="9"/>
      <c r="Y36" s="11"/>
    </row>
    <row r="37" spans="1:25" ht="15.75" thickBot="1" x14ac:dyDescent="0.3">
      <c r="A37" s="3" t="s">
        <v>4</v>
      </c>
      <c r="B37" s="4"/>
      <c r="C37" s="35"/>
      <c r="D37" s="36"/>
      <c r="E37" s="37"/>
      <c r="F37" s="9">
        <v>1</v>
      </c>
      <c r="G37" s="10">
        <v>1</v>
      </c>
      <c r="H37" s="9">
        <v>1</v>
      </c>
      <c r="I37" s="10">
        <v>1</v>
      </c>
      <c r="J37" s="9">
        <v>1</v>
      </c>
      <c r="K37" s="10">
        <v>1</v>
      </c>
      <c r="L37" s="9">
        <v>1</v>
      </c>
      <c r="M37" s="10">
        <v>1</v>
      </c>
      <c r="N37" s="9">
        <v>1</v>
      </c>
      <c r="O37" s="10"/>
      <c r="P37" s="9"/>
      <c r="Q37" s="10"/>
      <c r="R37" s="9"/>
      <c r="S37" s="10"/>
      <c r="T37" s="9"/>
      <c r="U37" s="10"/>
      <c r="V37" s="9">
        <v>1</v>
      </c>
      <c r="W37" s="10"/>
      <c r="X37" s="9"/>
      <c r="Y37" s="11"/>
    </row>
    <row r="38" spans="1:25" x14ac:dyDescent="0.25">
      <c r="A38" s="1" t="s">
        <v>8</v>
      </c>
      <c r="B38" s="2"/>
      <c r="C38" s="38"/>
      <c r="D38" s="39"/>
      <c r="E38" s="40"/>
      <c r="F38" s="6"/>
      <c r="G38" s="7"/>
      <c r="H38" s="6"/>
      <c r="I38" s="7"/>
      <c r="J38" s="6"/>
      <c r="K38" s="7"/>
      <c r="L38" s="6"/>
      <c r="M38" s="7"/>
      <c r="N38" s="6"/>
      <c r="O38" s="7"/>
      <c r="P38" s="6"/>
      <c r="Q38" s="7"/>
      <c r="R38" s="6"/>
      <c r="S38" s="7"/>
      <c r="T38" s="6"/>
      <c r="U38" s="7"/>
      <c r="V38" s="6"/>
      <c r="W38" s="7"/>
      <c r="X38" s="6"/>
      <c r="Y38" s="8"/>
    </row>
    <row r="39" spans="1:25" x14ac:dyDescent="0.25">
      <c r="A39" s="3" t="s">
        <v>7</v>
      </c>
      <c r="B39" s="4"/>
      <c r="C39" s="35"/>
      <c r="D39" s="36"/>
      <c r="E39" s="37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9"/>
      <c r="W39" s="10"/>
      <c r="X39" s="9"/>
      <c r="Y39" s="11"/>
    </row>
    <row r="40" spans="1:25" x14ac:dyDescent="0.25">
      <c r="A40" s="467" t="s">
        <v>23</v>
      </c>
      <c r="B40" s="468"/>
      <c r="C40" s="35"/>
      <c r="D40" s="36"/>
      <c r="E40" s="37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1"/>
    </row>
    <row r="41" spans="1:25" ht="15.75" thickBot="1" x14ac:dyDescent="0.3">
      <c r="A41" s="469" t="s">
        <v>22</v>
      </c>
      <c r="B41" s="470"/>
      <c r="C41" s="35"/>
      <c r="D41" s="36"/>
      <c r="E41" s="37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9"/>
      <c r="W41" s="10"/>
      <c r="X41" s="9"/>
      <c r="Y41" s="11"/>
    </row>
    <row r="42" spans="1:25" ht="15.75" thickBot="1" x14ac:dyDescent="0.3">
      <c r="A42" s="456" t="s">
        <v>9</v>
      </c>
      <c r="B42" s="471"/>
      <c r="C42" s="41"/>
      <c r="D42" s="43"/>
      <c r="E42" s="44"/>
      <c r="F42" s="25">
        <f>SUM(F33:F41)</f>
        <v>74</v>
      </c>
      <c r="G42" s="19">
        <f t="shared" ref="G42" si="9">SUM(G33:G41)</f>
        <v>74</v>
      </c>
      <c r="H42" s="19">
        <f t="shared" ref="H42" si="10">SUM(H33:H41)</f>
        <v>74</v>
      </c>
      <c r="I42" s="19">
        <f t="shared" ref="I42" si="11">SUM(I33:I41)</f>
        <v>74</v>
      </c>
      <c r="J42" s="19">
        <f t="shared" ref="J42" si="12">SUM(J33:J41)</f>
        <v>74</v>
      </c>
      <c r="K42" s="19">
        <f t="shared" ref="K42" si="13">SUM(K33:K41)</f>
        <v>74</v>
      </c>
      <c r="L42" s="19">
        <f t="shared" ref="L42" si="14">SUM(L33:L41)</f>
        <v>74</v>
      </c>
      <c r="M42" s="19">
        <f t="shared" ref="M42" si="15">SUM(M33:M41)</f>
        <v>74</v>
      </c>
      <c r="N42" s="19">
        <f t="shared" ref="N42" si="16">SUM(N33:N41)</f>
        <v>74</v>
      </c>
      <c r="O42" s="19">
        <f t="shared" ref="O42" si="17">SUM(O33:O41)</f>
        <v>0</v>
      </c>
      <c r="P42" s="19">
        <f t="shared" ref="P42" si="18">SUM(P33:P41)</f>
        <v>0</v>
      </c>
      <c r="Q42" s="19">
        <f t="shared" ref="Q42" si="19">SUM(Q33:Q41)</f>
        <v>0</v>
      </c>
      <c r="R42" s="19">
        <f t="shared" ref="R42" si="20">SUM(R33:R41)</f>
        <v>0</v>
      </c>
      <c r="S42" s="19">
        <f t="shared" ref="S42" si="21">SUM(S33:S41)</f>
        <v>0</v>
      </c>
      <c r="T42" s="19">
        <f t="shared" ref="T42" si="22">SUM(T33:T41)</f>
        <v>0</v>
      </c>
      <c r="U42" s="19">
        <f t="shared" ref="U42" si="23">SUM(U33:U41)</f>
        <v>0</v>
      </c>
      <c r="V42" s="19">
        <f t="shared" ref="V42" si="24">SUM(V33:V41)</f>
        <v>74</v>
      </c>
      <c r="W42" s="19">
        <f t="shared" ref="W42" si="25">SUM(W33:W41)</f>
        <v>0</v>
      </c>
      <c r="X42" s="19">
        <f t="shared" ref="X42" si="26">SUM(X33:X41)</f>
        <v>0</v>
      </c>
      <c r="Y42" s="19">
        <f t="shared" ref="Y42" si="27">SUM(Y33:Y41)</f>
        <v>0</v>
      </c>
    </row>
    <row r="43" spans="1:25" ht="15.75" thickBot="1" x14ac:dyDescent="0.3">
      <c r="A43" s="456" t="s">
        <v>10</v>
      </c>
      <c r="B43" s="471"/>
      <c r="C43" s="41"/>
      <c r="D43" s="43"/>
      <c r="E43" s="44"/>
      <c r="F43" s="20"/>
      <c r="G43" s="51">
        <f>+G42-F42</f>
        <v>0</v>
      </c>
      <c r="H43" s="21">
        <f t="shared" ref="H43" si="28">+H42-G42</f>
        <v>0</v>
      </c>
      <c r="I43" s="21">
        <f t="shared" ref="I43" si="29">+I42-H42</f>
        <v>0</v>
      </c>
      <c r="J43" s="21">
        <f t="shared" ref="J43" si="30">+J42-I42</f>
        <v>0</v>
      </c>
      <c r="K43" s="21">
        <f t="shared" ref="K43" si="31">+K42-J42</f>
        <v>0</v>
      </c>
      <c r="L43" s="21">
        <f t="shared" ref="L43" si="32">+L42-K42</f>
        <v>0</v>
      </c>
      <c r="M43" s="21">
        <f t="shared" ref="M43" si="33">+M42-L42</f>
        <v>0</v>
      </c>
      <c r="N43" s="21">
        <f t="shared" ref="N43" si="34">+N42-M42</f>
        <v>0</v>
      </c>
      <c r="O43" s="21">
        <f t="shared" ref="O43" si="35">+O42-N42</f>
        <v>-74</v>
      </c>
      <c r="P43" s="21">
        <f t="shared" ref="P43" si="36">+P42-O42</f>
        <v>0</v>
      </c>
      <c r="Q43" s="21">
        <f t="shared" ref="Q43" si="37">+Q42-P42</f>
        <v>0</v>
      </c>
      <c r="R43" s="21">
        <f t="shared" ref="R43" si="38">+R42-Q42</f>
        <v>0</v>
      </c>
      <c r="S43" s="21">
        <f t="shared" ref="S43" si="39">+S42-R42</f>
        <v>0</v>
      </c>
      <c r="T43" s="21">
        <f t="shared" ref="T43" si="40">+T42-S42</f>
        <v>0</v>
      </c>
      <c r="U43" s="21">
        <f t="shared" ref="U43" si="41">+U42-T42</f>
        <v>0</v>
      </c>
      <c r="V43" s="21">
        <f t="shared" ref="V43" si="42">+V42-U42</f>
        <v>74</v>
      </c>
      <c r="W43" s="21">
        <f t="shared" ref="W43" si="43">+W42-V42</f>
        <v>-74</v>
      </c>
      <c r="X43" s="21">
        <f t="shared" ref="X43" si="44">+X42-W42</f>
        <v>0</v>
      </c>
      <c r="Y43" s="22">
        <f t="shared" ref="Y43" si="45">+Y42-X42</f>
        <v>0</v>
      </c>
    </row>
    <row r="44" spans="1:25" ht="15.75" thickBot="1" x14ac:dyDescent="0.3">
      <c r="C44" s="35"/>
      <c r="D44" s="36"/>
      <c r="E44" s="37"/>
    </row>
    <row r="45" spans="1:25" x14ac:dyDescent="0.25">
      <c r="A45" s="461" t="s">
        <v>12</v>
      </c>
      <c r="B45" s="462"/>
      <c r="C45" s="26" t="s">
        <v>18</v>
      </c>
      <c r="D45" s="27">
        <v>10</v>
      </c>
      <c r="E45" s="28">
        <v>11</v>
      </c>
      <c r="F45" s="6">
        <v>12</v>
      </c>
      <c r="G45" s="7">
        <f>+F45+1</f>
        <v>13</v>
      </c>
      <c r="H45" s="6">
        <f t="shared" ref="H45:Y45" si="46">+G45+1</f>
        <v>14</v>
      </c>
      <c r="I45" s="7">
        <f t="shared" si="46"/>
        <v>15</v>
      </c>
      <c r="J45" s="6">
        <f t="shared" si="46"/>
        <v>16</v>
      </c>
      <c r="K45" s="7">
        <f t="shared" si="46"/>
        <v>17</v>
      </c>
      <c r="L45" s="6">
        <f t="shared" si="46"/>
        <v>18</v>
      </c>
      <c r="M45" s="7">
        <f t="shared" si="46"/>
        <v>19</v>
      </c>
      <c r="N45" s="6">
        <f t="shared" si="46"/>
        <v>20</v>
      </c>
      <c r="O45" s="7">
        <f t="shared" si="46"/>
        <v>21</v>
      </c>
      <c r="P45" s="6">
        <f t="shared" si="46"/>
        <v>22</v>
      </c>
      <c r="Q45" s="7">
        <f t="shared" si="46"/>
        <v>23</v>
      </c>
      <c r="R45" s="6">
        <f t="shared" si="46"/>
        <v>24</v>
      </c>
      <c r="S45" s="7">
        <f t="shared" si="46"/>
        <v>25</v>
      </c>
      <c r="T45" s="6">
        <f t="shared" si="46"/>
        <v>26</v>
      </c>
      <c r="U45" s="7">
        <f t="shared" si="46"/>
        <v>27</v>
      </c>
      <c r="V45" s="6">
        <f t="shared" si="46"/>
        <v>28</v>
      </c>
      <c r="W45" s="7">
        <f t="shared" si="46"/>
        <v>29</v>
      </c>
      <c r="X45" s="6">
        <f t="shared" si="46"/>
        <v>30</v>
      </c>
      <c r="Y45" s="8">
        <f t="shared" si="46"/>
        <v>31</v>
      </c>
    </row>
    <row r="46" spans="1:25" x14ac:dyDescent="0.25">
      <c r="A46" s="463"/>
      <c r="B46" s="464"/>
      <c r="C46" s="29" t="s">
        <v>19</v>
      </c>
      <c r="D46" s="30"/>
      <c r="E46" s="31"/>
      <c r="F46" s="5" t="s">
        <v>6</v>
      </c>
      <c r="G46" s="23" t="s">
        <v>6</v>
      </c>
      <c r="H46" s="5" t="s">
        <v>6</v>
      </c>
      <c r="I46" s="23" t="s">
        <v>6</v>
      </c>
      <c r="J46" s="5" t="s">
        <v>6</v>
      </c>
      <c r="K46" s="23" t="s">
        <v>6</v>
      </c>
      <c r="L46" s="5" t="s">
        <v>6</v>
      </c>
      <c r="M46" s="23" t="s">
        <v>6</v>
      </c>
      <c r="N46" s="5" t="s">
        <v>6</v>
      </c>
      <c r="O46" s="23" t="s">
        <v>6</v>
      </c>
      <c r="P46" s="5" t="s">
        <v>6</v>
      </c>
      <c r="Q46" s="23" t="s">
        <v>6</v>
      </c>
      <c r="R46" s="5" t="s">
        <v>6</v>
      </c>
      <c r="S46" s="23" t="s">
        <v>6</v>
      </c>
      <c r="T46" s="5" t="s">
        <v>6</v>
      </c>
      <c r="U46" s="23" t="s">
        <v>6</v>
      </c>
      <c r="V46" s="5" t="s">
        <v>6</v>
      </c>
      <c r="W46" s="23" t="s">
        <v>6</v>
      </c>
      <c r="X46" s="5" t="s">
        <v>6</v>
      </c>
      <c r="Y46" s="24" t="s">
        <v>6</v>
      </c>
    </row>
    <row r="47" spans="1:25" ht="15.75" thickBot="1" x14ac:dyDescent="0.3">
      <c r="A47" s="465"/>
      <c r="B47" s="466"/>
      <c r="C47" s="32" t="s">
        <v>20</v>
      </c>
      <c r="D47" s="33"/>
      <c r="E47" s="34"/>
      <c r="F47" s="12" t="s">
        <v>5</v>
      </c>
      <c r="G47" s="13"/>
      <c r="H47" s="12"/>
      <c r="I47" s="13"/>
      <c r="J47" s="12"/>
      <c r="K47" s="13"/>
      <c r="L47" s="12"/>
      <c r="M47" s="13"/>
      <c r="N47" s="12"/>
      <c r="O47" s="13"/>
      <c r="P47" s="12"/>
      <c r="Q47" s="13"/>
      <c r="R47" s="12"/>
      <c r="S47" s="13"/>
      <c r="T47" s="12"/>
      <c r="U47" s="13"/>
      <c r="V47" s="12"/>
      <c r="W47" s="13"/>
      <c r="X47" s="12"/>
      <c r="Y47" s="14"/>
    </row>
    <row r="48" spans="1:25" x14ac:dyDescent="0.25">
      <c r="A48" s="3" t="s">
        <v>1</v>
      </c>
      <c r="B48" s="4"/>
      <c r="C48" s="35"/>
      <c r="D48" s="36"/>
      <c r="E48" s="37"/>
      <c r="F48" s="9">
        <v>4</v>
      </c>
      <c r="G48" s="10">
        <v>4</v>
      </c>
      <c r="H48" s="9">
        <v>4</v>
      </c>
      <c r="I48" s="10">
        <v>4</v>
      </c>
      <c r="J48" s="9">
        <v>4</v>
      </c>
      <c r="K48" s="10">
        <v>127</v>
      </c>
      <c r="L48" s="9">
        <v>4</v>
      </c>
      <c r="M48" s="95">
        <v>126</v>
      </c>
      <c r="N48" s="9">
        <v>126</v>
      </c>
      <c r="O48" s="10"/>
      <c r="P48" s="9"/>
      <c r="Q48" s="10"/>
      <c r="R48" s="9"/>
      <c r="S48" s="10"/>
      <c r="T48" s="9"/>
      <c r="U48" s="10">
        <v>126</v>
      </c>
      <c r="V48" s="9" t="s">
        <v>5</v>
      </c>
      <c r="W48" s="10"/>
      <c r="X48" s="9"/>
      <c r="Y48" s="11"/>
    </row>
    <row r="49" spans="1:25" x14ac:dyDescent="0.25">
      <c r="A49" s="3" t="s">
        <v>2</v>
      </c>
      <c r="B49" s="4"/>
      <c r="C49" s="35"/>
      <c r="D49" s="36"/>
      <c r="E49" s="37"/>
      <c r="F49" s="9">
        <v>19</v>
      </c>
      <c r="G49" s="10">
        <v>19</v>
      </c>
      <c r="H49" s="9">
        <v>19</v>
      </c>
      <c r="I49" s="10">
        <v>19</v>
      </c>
      <c r="J49" s="9">
        <v>19</v>
      </c>
      <c r="K49" s="10"/>
      <c r="L49" s="9">
        <v>19</v>
      </c>
      <c r="M49" s="10"/>
      <c r="N49" s="9" t="s">
        <v>5</v>
      </c>
      <c r="O49" s="10"/>
      <c r="P49" s="9"/>
      <c r="Q49" s="10"/>
      <c r="R49" s="9"/>
      <c r="S49" s="10"/>
      <c r="T49" s="9"/>
      <c r="U49" s="10"/>
      <c r="V49" s="9"/>
      <c r="W49" s="10"/>
      <c r="X49" s="9"/>
      <c r="Y49" s="11"/>
    </row>
    <row r="50" spans="1:25" x14ac:dyDescent="0.25">
      <c r="A50" s="3" t="s">
        <v>24</v>
      </c>
      <c r="B50" s="4"/>
      <c r="C50" s="35"/>
      <c r="D50" s="36"/>
      <c r="E50" s="37"/>
      <c r="F50" s="9">
        <v>4</v>
      </c>
      <c r="G50" s="10">
        <v>4</v>
      </c>
      <c r="H50" s="9">
        <v>4</v>
      </c>
      <c r="I50" s="10">
        <v>4</v>
      </c>
      <c r="J50" s="9">
        <v>4</v>
      </c>
      <c r="K50" s="10"/>
      <c r="L50" s="9">
        <v>4</v>
      </c>
      <c r="M50" s="10"/>
      <c r="N50" s="9" t="s">
        <v>5</v>
      </c>
      <c r="O50" s="10"/>
      <c r="P50" s="9"/>
      <c r="Q50" s="10"/>
      <c r="R50" s="9"/>
      <c r="S50" s="10"/>
      <c r="T50" s="9"/>
      <c r="U50" s="10"/>
      <c r="V50" s="9"/>
      <c r="W50" s="10"/>
      <c r="X50" s="9"/>
      <c r="Y50" s="11"/>
    </row>
    <row r="51" spans="1:25" ht="15.75" thickBot="1" x14ac:dyDescent="0.3">
      <c r="A51" s="3" t="s">
        <v>25</v>
      </c>
      <c r="B51" s="4"/>
      <c r="C51" s="35"/>
      <c r="D51" s="36"/>
      <c r="E51" s="37"/>
      <c r="F51" s="9">
        <v>100</v>
      </c>
      <c r="G51" s="10">
        <v>100</v>
      </c>
      <c r="H51" s="9">
        <v>100</v>
      </c>
      <c r="I51" s="10">
        <v>100</v>
      </c>
      <c r="J51" s="9">
        <v>100</v>
      </c>
      <c r="K51" s="10"/>
      <c r="L51" s="9">
        <v>100</v>
      </c>
      <c r="M51" s="10"/>
      <c r="N51" s="9" t="s">
        <v>5</v>
      </c>
      <c r="O51" s="10"/>
      <c r="P51" s="9"/>
      <c r="Q51" s="10"/>
      <c r="R51" s="9"/>
      <c r="S51" s="10"/>
      <c r="T51" s="9"/>
      <c r="U51" s="10"/>
      <c r="V51" s="9"/>
      <c r="W51" s="10"/>
      <c r="X51" s="9"/>
      <c r="Y51" s="11"/>
    </row>
    <row r="52" spans="1:25" x14ac:dyDescent="0.25">
      <c r="A52" s="1" t="s">
        <v>8</v>
      </c>
      <c r="B52" s="2"/>
      <c r="C52" s="38"/>
      <c r="D52" s="39"/>
      <c r="E52" s="40"/>
      <c r="F52" s="6"/>
      <c r="G52" s="7"/>
      <c r="H52" s="6"/>
      <c r="I52" s="7"/>
      <c r="J52" s="6"/>
      <c r="K52" s="7"/>
      <c r="L52" s="6">
        <v>-1</v>
      </c>
      <c r="M52" s="7"/>
      <c r="N52" s="6"/>
      <c r="O52" s="7"/>
      <c r="P52" s="6"/>
      <c r="Q52" s="7"/>
      <c r="R52" s="6"/>
      <c r="S52" s="7"/>
      <c r="T52" s="6"/>
      <c r="U52" s="7">
        <v>-1</v>
      </c>
      <c r="V52" s="6"/>
      <c r="W52" s="7"/>
      <c r="X52" s="6"/>
      <c r="Y52" s="8"/>
    </row>
    <row r="53" spans="1:25" x14ac:dyDescent="0.25">
      <c r="A53" s="3" t="s">
        <v>7</v>
      </c>
      <c r="B53" s="4"/>
      <c r="C53" s="35"/>
      <c r="D53" s="36"/>
      <c r="E53" s="37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9"/>
      <c r="W53" s="10"/>
      <c r="X53" s="9"/>
      <c r="Y53" s="11"/>
    </row>
    <row r="54" spans="1:25" x14ac:dyDescent="0.25">
      <c r="A54" s="467" t="s">
        <v>23</v>
      </c>
      <c r="B54" s="468"/>
      <c r="C54" s="35"/>
      <c r="D54" s="36"/>
      <c r="E54" s="37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11"/>
    </row>
    <row r="55" spans="1:25" ht="15.75" thickBot="1" x14ac:dyDescent="0.3">
      <c r="A55" s="469" t="s">
        <v>22</v>
      </c>
      <c r="B55" s="470"/>
      <c r="C55" s="35"/>
      <c r="D55" s="36"/>
      <c r="E55" s="37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9"/>
      <c r="W55" s="10"/>
      <c r="X55" s="9"/>
      <c r="Y55" s="11"/>
    </row>
    <row r="56" spans="1:25" ht="15.75" thickBot="1" x14ac:dyDescent="0.3">
      <c r="A56" s="456" t="s">
        <v>9</v>
      </c>
      <c r="B56" s="471"/>
      <c r="C56" s="41"/>
      <c r="D56" s="43"/>
      <c r="E56" s="44"/>
      <c r="F56" s="25">
        <f t="shared" ref="F56:Y56" si="47">SUM(F47:F55)</f>
        <v>127</v>
      </c>
      <c r="G56" s="19">
        <f t="shared" si="47"/>
        <v>127</v>
      </c>
      <c r="H56" s="19">
        <f t="shared" si="47"/>
        <v>127</v>
      </c>
      <c r="I56" s="19">
        <f t="shared" si="47"/>
        <v>127</v>
      </c>
      <c r="J56" s="19">
        <f t="shared" si="47"/>
        <v>127</v>
      </c>
      <c r="K56" s="19">
        <f t="shared" si="47"/>
        <v>127</v>
      </c>
      <c r="L56" s="19">
        <f t="shared" si="47"/>
        <v>126</v>
      </c>
      <c r="M56" s="19">
        <f t="shared" si="47"/>
        <v>126</v>
      </c>
      <c r="N56" s="19">
        <f t="shared" si="47"/>
        <v>126</v>
      </c>
      <c r="O56" s="19">
        <f t="shared" si="47"/>
        <v>0</v>
      </c>
      <c r="P56" s="19">
        <f t="shared" si="47"/>
        <v>0</v>
      </c>
      <c r="Q56" s="19">
        <f t="shared" si="47"/>
        <v>0</v>
      </c>
      <c r="R56" s="19">
        <f t="shared" si="47"/>
        <v>0</v>
      </c>
      <c r="S56" s="19">
        <f t="shared" si="47"/>
        <v>0</v>
      </c>
      <c r="T56" s="19">
        <f t="shared" si="47"/>
        <v>0</v>
      </c>
      <c r="U56" s="19">
        <f t="shared" si="47"/>
        <v>125</v>
      </c>
      <c r="V56" s="19">
        <f t="shared" si="47"/>
        <v>0</v>
      </c>
      <c r="W56" s="19">
        <f t="shared" si="47"/>
        <v>0</v>
      </c>
      <c r="X56" s="19">
        <f t="shared" si="47"/>
        <v>0</v>
      </c>
      <c r="Y56" s="19">
        <f t="shared" si="47"/>
        <v>0</v>
      </c>
    </row>
    <row r="57" spans="1:25" ht="15.75" thickBot="1" x14ac:dyDescent="0.3">
      <c r="A57" s="456" t="s">
        <v>10</v>
      </c>
      <c r="B57" s="471"/>
      <c r="C57" s="41"/>
      <c r="D57" s="43"/>
      <c r="E57" s="44"/>
      <c r="F57" s="20"/>
      <c r="G57" s="51">
        <f>+G56-F56</f>
        <v>0</v>
      </c>
      <c r="H57" s="21">
        <f t="shared" ref="H57" si="48">+H56-G56</f>
        <v>0</v>
      </c>
      <c r="I57" s="21">
        <f t="shared" ref="I57" si="49">+I56-H56</f>
        <v>0</v>
      </c>
      <c r="J57" s="21">
        <f t="shared" ref="J57" si="50">+J56-I56</f>
        <v>0</v>
      </c>
      <c r="K57" s="21">
        <f t="shared" ref="K57" si="51">+K56-J56</f>
        <v>0</v>
      </c>
      <c r="L57" s="21">
        <f t="shared" ref="L57" si="52">+L56-K56</f>
        <v>-1</v>
      </c>
      <c r="M57" s="21">
        <f t="shared" ref="M57" si="53">+M56-L56</f>
        <v>0</v>
      </c>
      <c r="N57" s="21">
        <f t="shared" ref="N57" si="54">+N56-M56</f>
        <v>0</v>
      </c>
      <c r="O57" s="21">
        <f t="shared" ref="O57" si="55">+O56-N56</f>
        <v>-126</v>
      </c>
      <c r="P57" s="21">
        <f t="shared" ref="P57" si="56">+P56-O56</f>
        <v>0</v>
      </c>
      <c r="Q57" s="21">
        <f t="shared" ref="Q57" si="57">+Q56-P56</f>
        <v>0</v>
      </c>
      <c r="R57" s="21">
        <f t="shared" ref="R57" si="58">+R56-Q56</f>
        <v>0</v>
      </c>
      <c r="S57" s="21">
        <f t="shared" ref="S57" si="59">+S56-R56</f>
        <v>0</v>
      </c>
      <c r="T57" s="21">
        <f t="shared" ref="T57" si="60">+T56-S56</f>
        <v>0</v>
      </c>
      <c r="U57" s="21">
        <f t="shared" ref="U57" si="61">+U56-T56</f>
        <v>125</v>
      </c>
      <c r="V57" s="21">
        <f t="shared" ref="V57" si="62">+V56-U56</f>
        <v>-125</v>
      </c>
      <c r="W57" s="21">
        <f t="shared" ref="W57" si="63">+W56-V56</f>
        <v>0</v>
      </c>
      <c r="X57" s="21">
        <f t="shared" ref="X57" si="64">+X56-W56</f>
        <v>0</v>
      </c>
      <c r="Y57" s="22">
        <f t="shared" ref="Y57" si="65">+Y56-X56</f>
        <v>0</v>
      </c>
    </row>
    <row r="58" spans="1:25" ht="15.75" thickBot="1" x14ac:dyDescent="0.3">
      <c r="C58" s="45"/>
      <c r="D58" s="45"/>
      <c r="E58" s="45"/>
    </row>
    <row r="59" spans="1:25" x14ac:dyDescent="0.25">
      <c r="A59" s="461" t="s">
        <v>14</v>
      </c>
      <c r="B59" s="462"/>
      <c r="C59" s="27" t="s">
        <v>18</v>
      </c>
      <c r="D59" s="27">
        <v>10</v>
      </c>
      <c r="E59" s="27">
        <v>11</v>
      </c>
      <c r="F59" s="15">
        <v>12</v>
      </c>
      <c r="G59" s="7">
        <f>+F59+1</f>
        <v>13</v>
      </c>
      <c r="H59" s="6">
        <f t="shared" ref="H59:Y59" si="66">+G59+1</f>
        <v>14</v>
      </c>
      <c r="I59" s="7">
        <f t="shared" si="66"/>
        <v>15</v>
      </c>
      <c r="J59" s="6">
        <f t="shared" si="66"/>
        <v>16</v>
      </c>
      <c r="K59" s="7">
        <f t="shared" si="66"/>
        <v>17</v>
      </c>
      <c r="L59" s="6">
        <f t="shared" si="66"/>
        <v>18</v>
      </c>
      <c r="M59" s="7">
        <f t="shared" si="66"/>
        <v>19</v>
      </c>
      <c r="N59" s="6">
        <f t="shared" si="66"/>
        <v>20</v>
      </c>
      <c r="O59" s="7">
        <f t="shared" si="66"/>
        <v>21</v>
      </c>
      <c r="P59" s="6">
        <f t="shared" si="66"/>
        <v>22</v>
      </c>
      <c r="Q59" s="7">
        <f t="shared" si="66"/>
        <v>23</v>
      </c>
      <c r="R59" s="6">
        <f t="shared" si="66"/>
        <v>24</v>
      </c>
      <c r="S59" s="7">
        <f t="shared" si="66"/>
        <v>25</v>
      </c>
      <c r="T59" s="6">
        <f t="shared" si="66"/>
        <v>26</v>
      </c>
      <c r="U59" s="7">
        <f t="shared" si="66"/>
        <v>27</v>
      </c>
      <c r="V59" s="6">
        <f t="shared" si="66"/>
        <v>28</v>
      </c>
      <c r="W59" s="7">
        <f t="shared" si="66"/>
        <v>29</v>
      </c>
      <c r="X59" s="6">
        <f t="shared" si="66"/>
        <v>30</v>
      </c>
      <c r="Y59" s="8">
        <f t="shared" si="66"/>
        <v>31</v>
      </c>
    </row>
    <row r="60" spans="1:25" x14ac:dyDescent="0.25">
      <c r="A60" s="463"/>
      <c r="B60" s="464"/>
      <c r="C60" s="30" t="s">
        <v>19</v>
      </c>
      <c r="D60" s="30"/>
      <c r="E60" s="30"/>
      <c r="F60" s="16" t="s">
        <v>6</v>
      </c>
      <c r="G60" s="23" t="s">
        <v>6</v>
      </c>
      <c r="H60" s="5" t="s">
        <v>6</v>
      </c>
      <c r="I60" s="23" t="s">
        <v>6</v>
      </c>
      <c r="J60" s="5" t="s">
        <v>6</v>
      </c>
      <c r="K60" s="23" t="s">
        <v>6</v>
      </c>
      <c r="L60" s="5" t="s">
        <v>6</v>
      </c>
      <c r="M60" s="23" t="s">
        <v>6</v>
      </c>
      <c r="N60" s="5" t="s">
        <v>6</v>
      </c>
      <c r="O60" s="23" t="s">
        <v>6</v>
      </c>
      <c r="P60" s="5" t="s">
        <v>6</v>
      </c>
      <c r="Q60" s="23" t="s">
        <v>6</v>
      </c>
      <c r="R60" s="5" t="s">
        <v>6</v>
      </c>
      <c r="S60" s="23" t="s">
        <v>6</v>
      </c>
      <c r="T60" s="5" t="s">
        <v>6</v>
      </c>
      <c r="U60" s="23" t="s">
        <v>6</v>
      </c>
      <c r="V60" s="5" t="s">
        <v>6</v>
      </c>
      <c r="W60" s="23" t="s">
        <v>6</v>
      </c>
      <c r="X60" s="5" t="s">
        <v>6</v>
      </c>
      <c r="Y60" s="24" t="s">
        <v>6</v>
      </c>
    </row>
    <row r="61" spans="1:25" ht="15.75" thickBot="1" x14ac:dyDescent="0.3">
      <c r="A61" s="465"/>
      <c r="B61" s="466"/>
      <c r="C61" s="33" t="s">
        <v>20</v>
      </c>
      <c r="D61" s="33"/>
      <c r="E61" s="33"/>
      <c r="F61" s="18" t="s">
        <v>5</v>
      </c>
      <c r="G61" s="13"/>
      <c r="H61" s="12"/>
      <c r="I61" s="13"/>
      <c r="J61" s="12"/>
      <c r="K61" s="13"/>
      <c r="L61" s="12"/>
      <c r="M61" s="13"/>
      <c r="N61" s="12"/>
      <c r="O61" s="13"/>
      <c r="P61" s="12"/>
      <c r="Q61" s="13"/>
      <c r="R61" s="12"/>
      <c r="S61" s="13"/>
      <c r="T61" s="12"/>
      <c r="U61" s="13"/>
      <c r="V61" s="12"/>
      <c r="W61" s="13"/>
      <c r="X61" s="12"/>
      <c r="Y61" s="14"/>
    </row>
    <row r="62" spans="1:25" x14ac:dyDescent="0.25">
      <c r="A62" s="3" t="s">
        <v>15</v>
      </c>
      <c r="B62" s="4"/>
      <c r="C62" s="36"/>
      <c r="D62" s="36"/>
      <c r="E62" s="36"/>
      <c r="F62" s="17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11"/>
    </row>
    <row r="63" spans="1:25" x14ac:dyDescent="0.25">
      <c r="A63" s="3" t="s">
        <v>16</v>
      </c>
      <c r="B63" s="4"/>
      <c r="C63" s="36"/>
      <c r="D63" s="36"/>
      <c r="E63" s="36"/>
      <c r="F63" s="17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9"/>
      <c r="W63" s="10"/>
      <c r="X63" s="9"/>
      <c r="Y63" s="11"/>
    </row>
    <row r="64" spans="1:25" ht="15.75" thickBot="1" x14ac:dyDescent="0.3">
      <c r="A64" s="3" t="s">
        <v>17</v>
      </c>
      <c r="B64" s="4"/>
      <c r="C64" s="36"/>
      <c r="D64" s="36"/>
      <c r="E64" s="36"/>
      <c r="F64" s="17">
        <v>0</v>
      </c>
      <c r="G64" s="10">
        <v>0</v>
      </c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11"/>
    </row>
    <row r="65" spans="1:36" x14ac:dyDescent="0.25">
      <c r="A65" s="1" t="s">
        <v>8</v>
      </c>
      <c r="B65" s="2"/>
      <c r="C65" s="39"/>
      <c r="D65" s="39"/>
      <c r="E65" s="39"/>
      <c r="F65" s="15"/>
      <c r="G65" s="7"/>
      <c r="H65" s="6"/>
      <c r="I65" s="7"/>
      <c r="J65" s="6"/>
      <c r="K65" s="7"/>
      <c r="L65" s="6">
        <v>1</v>
      </c>
      <c r="M65" s="7"/>
      <c r="N65" s="6"/>
      <c r="O65" s="7"/>
      <c r="P65" s="6"/>
      <c r="Q65" s="7"/>
      <c r="R65" s="6"/>
      <c r="S65" s="7"/>
      <c r="T65" s="6"/>
      <c r="U65" s="7"/>
      <c r="V65" s="6"/>
      <c r="W65" s="7"/>
      <c r="X65" s="6"/>
      <c r="Y65" s="8"/>
    </row>
    <row r="66" spans="1:36" x14ac:dyDescent="0.25">
      <c r="A66" s="3" t="s">
        <v>7</v>
      </c>
      <c r="B66" s="4"/>
      <c r="C66" s="36"/>
      <c r="D66" s="36"/>
      <c r="E66" s="36"/>
      <c r="F66" s="17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11"/>
    </row>
    <row r="67" spans="1:36" x14ac:dyDescent="0.25">
      <c r="A67" s="467" t="s">
        <v>23</v>
      </c>
      <c r="B67" s="468"/>
      <c r="C67" s="36"/>
      <c r="D67" s="36"/>
      <c r="E67" s="36"/>
      <c r="F67" s="17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9"/>
      <c r="W67" s="10"/>
      <c r="X67" s="9"/>
      <c r="Y67" s="11"/>
    </row>
    <row r="68" spans="1:36" ht="15.75" thickBot="1" x14ac:dyDescent="0.3">
      <c r="A68" s="469" t="s">
        <v>22</v>
      </c>
      <c r="B68" s="470"/>
      <c r="C68" s="36"/>
      <c r="D68" s="36"/>
      <c r="E68" s="36"/>
      <c r="F68" s="17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11"/>
    </row>
    <row r="69" spans="1:36" ht="15.75" thickBot="1" x14ac:dyDescent="0.3">
      <c r="A69" s="456" t="s">
        <v>9</v>
      </c>
      <c r="B69" s="457"/>
      <c r="C69" s="43"/>
      <c r="D69" s="43"/>
      <c r="E69" s="43"/>
      <c r="F69" s="19">
        <f t="shared" ref="F69:Y69" si="67">SUM(F61:F68)</f>
        <v>0</v>
      </c>
      <c r="G69" s="19">
        <f t="shared" si="67"/>
        <v>0</v>
      </c>
      <c r="H69" s="19">
        <f t="shared" si="67"/>
        <v>0</v>
      </c>
      <c r="I69" s="19">
        <f t="shared" si="67"/>
        <v>0</v>
      </c>
      <c r="J69" s="19">
        <f t="shared" si="67"/>
        <v>0</v>
      </c>
      <c r="K69" s="19">
        <f t="shared" si="67"/>
        <v>0</v>
      </c>
      <c r="L69" s="19">
        <f t="shared" si="67"/>
        <v>1</v>
      </c>
      <c r="M69" s="19">
        <f t="shared" si="67"/>
        <v>0</v>
      </c>
      <c r="N69" s="19">
        <f t="shared" si="67"/>
        <v>0</v>
      </c>
      <c r="O69" s="19">
        <f t="shared" si="67"/>
        <v>0</v>
      </c>
      <c r="P69" s="19">
        <f t="shared" si="67"/>
        <v>0</v>
      </c>
      <c r="Q69" s="19">
        <f t="shared" si="67"/>
        <v>0</v>
      </c>
      <c r="R69" s="19">
        <f t="shared" si="67"/>
        <v>0</v>
      </c>
      <c r="S69" s="19">
        <f t="shared" si="67"/>
        <v>0</v>
      </c>
      <c r="T69" s="19">
        <f t="shared" si="67"/>
        <v>0</v>
      </c>
      <c r="U69" s="19">
        <f t="shared" si="67"/>
        <v>0</v>
      </c>
      <c r="V69" s="19">
        <f t="shared" si="67"/>
        <v>0</v>
      </c>
      <c r="W69" s="19">
        <f t="shared" si="67"/>
        <v>0</v>
      </c>
      <c r="X69" s="19">
        <f t="shared" si="67"/>
        <v>0</v>
      </c>
      <c r="Y69" s="19">
        <f t="shared" si="67"/>
        <v>0</v>
      </c>
    </row>
    <row r="70" spans="1:36" ht="15.75" thickBot="1" x14ac:dyDescent="0.3">
      <c r="A70" s="456" t="s">
        <v>10</v>
      </c>
      <c r="B70" s="457"/>
      <c r="C70" s="43"/>
      <c r="D70" s="43"/>
      <c r="E70" s="43"/>
      <c r="F70" s="20"/>
      <c r="G70" s="21">
        <f>+G69-F69</f>
        <v>0</v>
      </c>
      <c r="H70" s="21">
        <f t="shared" ref="H70" si="68">+H69-G69</f>
        <v>0</v>
      </c>
      <c r="I70" s="21">
        <f t="shared" ref="I70" si="69">+I69-H69</f>
        <v>0</v>
      </c>
      <c r="J70" s="21">
        <f t="shared" ref="J70" si="70">+J69-I69</f>
        <v>0</v>
      </c>
      <c r="K70" s="21">
        <f t="shared" ref="K70" si="71">+K69-J69</f>
        <v>0</v>
      </c>
      <c r="L70" s="21">
        <f t="shared" ref="L70" si="72">+L69-K69</f>
        <v>1</v>
      </c>
      <c r="M70" s="21">
        <f t="shared" ref="M70" si="73">+M69-L69</f>
        <v>-1</v>
      </c>
      <c r="N70" s="21">
        <f t="shared" ref="N70" si="74">+N69-M69</f>
        <v>0</v>
      </c>
      <c r="O70" s="21">
        <f t="shared" ref="O70" si="75">+O69-N69</f>
        <v>0</v>
      </c>
      <c r="P70" s="21">
        <f t="shared" ref="P70" si="76">+P69-O69</f>
        <v>0</v>
      </c>
      <c r="Q70" s="21">
        <f t="shared" ref="Q70" si="77">+Q69-P69</f>
        <v>0</v>
      </c>
      <c r="R70" s="21">
        <f t="shared" ref="R70" si="78">+R69-Q69</f>
        <v>0</v>
      </c>
      <c r="S70" s="21">
        <f t="shared" ref="S70" si="79">+S69-R69</f>
        <v>0</v>
      </c>
      <c r="T70" s="21">
        <f t="shared" ref="T70" si="80">+T69-S69</f>
        <v>0</v>
      </c>
      <c r="U70" s="21">
        <f t="shared" ref="U70" si="81">+U69-T69</f>
        <v>0</v>
      </c>
      <c r="V70" s="21">
        <f t="shared" ref="V70" si="82">+V69-U69</f>
        <v>0</v>
      </c>
      <c r="W70" s="21">
        <f t="shared" ref="W70" si="83">+W69-V69</f>
        <v>0</v>
      </c>
      <c r="X70" s="21">
        <f t="shared" ref="X70" si="84">+X69-W69</f>
        <v>0</v>
      </c>
      <c r="Y70" s="22">
        <f t="shared" ref="Y70" si="85">+Y69-X69</f>
        <v>0</v>
      </c>
    </row>
    <row r="72" spans="1:36" x14ac:dyDescent="0.25">
      <c r="A72" t="s">
        <v>29</v>
      </c>
    </row>
    <row r="73" spans="1:36" x14ac:dyDescent="0.25">
      <c r="A73" t="s">
        <v>26</v>
      </c>
    </row>
    <row r="74" spans="1:36" x14ac:dyDescent="0.25">
      <c r="A74" t="s">
        <v>27</v>
      </c>
    </row>
    <row r="75" spans="1:36" x14ac:dyDescent="0.25">
      <c r="A75" t="s">
        <v>28</v>
      </c>
    </row>
    <row r="77" spans="1:36" ht="15.75" thickBot="1" x14ac:dyDescent="0.3">
      <c r="A77" t="s">
        <v>30</v>
      </c>
      <c r="J77" s="207" t="s">
        <v>636</v>
      </c>
      <c r="K77" s="207" t="s">
        <v>637</v>
      </c>
      <c r="L77" s="207" t="s">
        <v>638</v>
      </c>
      <c r="M77" s="207" t="s">
        <v>639</v>
      </c>
      <c r="Q77" s="207" t="s">
        <v>636</v>
      </c>
      <c r="R77" s="207" t="s">
        <v>637</v>
      </c>
      <c r="S77" s="207" t="s">
        <v>638</v>
      </c>
      <c r="T77" s="207" t="s">
        <v>639</v>
      </c>
      <c r="X77" s="207" t="s">
        <v>636</v>
      </c>
      <c r="Y77" s="207" t="s">
        <v>637</v>
      </c>
      <c r="Z77" s="207" t="s">
        <v>638</v>
      </c>
      <c r="AA77" s="207" t="s">
        <v>639</v>
      </c>
    </row>
    <row r="78" spans="1:36" ht="19.5" thickBot="1" x14ac:dyDescent="0.35">
      <c r="A78" s="458">
        <v>44501</v>
      </c>
      <c r="B78" s="459"/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59"/>
      <c r="O78" s="459"/>
      <c r="P78" s="459"/>
      <c r="Q78" s="459"/>
      <c r="R78" s="459"/>
      <c r="S78" s="459"/>
      <c r="T78" s="459"/>
      <c r="U78" s="459"/>
      <c r="V78" s="459"/>
      <c r="W78" s="459"/>
      <c r="X78" s="459"/>
      <c r="Y78" s="459"/>
      <c r="Z78" s="459"/>
      <c r="AA78" s="459"/>
      <c r="AB78" s="459"/>
      <c r="AC78" s="459"/>
      <c r="AD78" s="459"/>
      <c r="AE78" s="459"/>
      <c r="AF78" s="459"/>
      <c r="AG78" s="459"/>
      <c r="AH78" s="459"/>
      <c r="AI78" s="459"/>
      <c r="AJ78" s="460"/>
    </row>
    <row r="79" spans="1:36" x14ac:dyDescent="0.25">
      <c r="A79" s="461" t="s">
        <v>0</v>
      </c>
      <c r="B79" s="462"/>
      <c r="C79" s="26" t="s">
        <v>18</v>
      </c>
      <c r="D79" s="27">
        <v>10</v>
      </c>
      <c r="E79" s="27">
        <v>11</v>
      </c>
      <c r="F79" s="15">
        <v>1</v>
      </c>
      <c r="G79" s="7">
        <f>+F79+1</f>
        <v>2</v>
      </c>
      <c r="H79" s="6">
        <f t="shared" ref="H79" si="86">+G79+1</f>
        <v>3</v>
      </c>
      <c r="I79" s="7">
        <f t="shared" ref="I79" si="87">+H79+1</f>
        <v>4</v>
      </c>
      <c r="J79" s="6">
        <f t="shared" ref="J79" si="88">+I79+1</f>
        <v>5</v>
      </c>
      <c r="K79" s="79">
        <f t="shared" ref="K79" si="89">+J79+1</f>
        <v>6</v>
      </c>
      <c r="L79" s="6">
        <f t="shared" ref="L79" si="90">+K79+1</f>
        <v>7</v>
      </c>
      <c r="M79" s="7">
        <f t="shared" ref="M79" si="91">+L79+1</f>
        <v>8</v>
      </c>
      <c r="N79" s="6">
        <f t="shared" ref="N79" si="92">+M79+1</f>
        <v>9</v>
      </c>
      <c r="O79" s="7">
        <f t="shared" ref="O79" si="93">+N79+1</f>
        <v>10</v>
      </c>
      <c r="P79" s="6">
        <f t="shared" ref="P79" si="94">+O79+1</f>
        <v>11</v>
      </c>
      <c r="Q79" s="7">
        <f t="shared" ref="Q79" si="95">+P79+1</f>
        <v>12</v>
      </c>
      <c r="R79" s="6">
        <f t="shared" ref="R79" si="96">+Q79+1</f>
        <v>13</v>
      </c>
      <c r="S79" s="7">
        <f t="shared" ref="S79" si="97">+R79+1</f>
        <v>14</v>
      </c>
      <c r="T79" s="6">
        <f t="shared" ref="T79" si="98">+S79+1</f>
        <v>15</v>
      </c>
      <c r="U79" s="7">
        <f t="shared" ref="U79" si="99">+T79+1</f>
        <v>16</v>
      </c>
      <c r="V79" s="6">
        <f t="shared" ref="V79" si="100">+U79+1</f>
        <v>17</v>
      </c>
      <c r="W79" s="7">
        <f t="shared" ref="W79" si="101">+V79+1</f>
        <v>18</v>
      </c>
      <c r="X79" s="6">
        <f t="shared" ref="X79" si="102">+W79+1</f>
        <v>19</v>
      </c>
      <c r="Y79" s="7">
        <f t="shared" ref="Y79" si="103">+X79+1</f>
        <v>20</v>
      </c>
      <c r="Z79" s="6">
        <f>+Y79+1</f>
        <v>21</v>
      </c>
      <c r="AA79" s="138">
        <f t="shared" ref="AA79:AJ79" si="104">+Z79+1</f>
        <v>22</v>
      </c>
      <c r="AB79" s="6">
        <f t="shared" si="104"/>
        <v>23</v>
      </c>
      <c r="AC79" s="138">
        <f t="shared" si="104"/>
        <v>24</v>
      </c>
      <c r="AD79" s="6">
        <f t="shared" si="104"/>
        <v>25</v>
      </c>
      <c r="AE79" s="138">
        <f t="shared" si="104"/>
        <v>26</v>
      </c>
      <c r="AF79" s="6">
        <f t="shared" si="104"/>
        <v>27</v>
      </c>
      <c r="AG79" s="138">
        <f t="shared" si="104"/>
        <v>28</v>
      </c>
      <c r="AH79" s="6">
        <f t="shared" si="104"/>
        <v>29</v>
      </c>
      <c r="AI79" s="138">
        <f t="shared" si="104"/>
        <v>30</v>
      </c>
      <c r="AJ79" s="139">
        <f t="shared" si="104"/>
        <v>31</v>
      </c>
    </row>
    <row r="80" spans="1:36" x14ac:dyDescent="0.25">
      <c r="A80" s="463"/>
      <c r="B80" s="464"/>
      <c r="C80" s="29" t="s">
        <v>19</v>
      </c>
      <c r="D80" s="30"/>
      <c r="E80" s="30"/>
      <c r="F80" s="16" t="s">
        <v>6</v>
      </c>
      <c r="G80" s="23" t="s">
        <v>6</v>
      </c>
      <c r="H80" s="5" t="s">
        <v>6</v>
      </c>
      <c r="I80" s="23" t="s">
        <v>6</v>
      </c>
      <c r="J80" s="5" t="s">
        <v>6</v>
      </c>
      <c r="K80" s="23" t="s">
        <v>6</v>
      </c>
      <c r="L80" s="5" t="s">
        <v>6</v>
      </c>
      <c r="M80" s="23" t="s">
        <v>6</v>
      </c>
      <c r="N80" s="5" t="s">
        <v>6</v>
      </c>
      <c r="O80" s="23" t="s">
        <v>6</v>
      </c>
      <c r="P80" s="5" t="s">
        <v>6</v>
      </c>
      <c r="Q80" s="23" t="s">
        <v>6</v>
      </c>
      <c r="R80" s="5" t="s">
        <v>6</v>
      </c>
      <c r="S80" s="23" t="s">
        <v>6</v>
      </c>
      <c r="T80" s="5" t="s">
        <v>6</v>
      </c>
      <c r="U80" s="23" t="s">
        <v>6</v>
      </c>
      <c r="V80" s="5" t="s">
        <v>6</v>
      </c>
      <c r="W80" s="23" t="s">
        <v>6</v>
      </c>
      <c r="X80" s="5" t="s">
        <v>6</v>
      </c>
      <c r="Y80" s="23" t="s">
        <v>6</v>
      </c>
      <c r="Z80" s="5" t="s">
        <v>6</v>
      </c>
      <c r="AA80" s="23" t="s">
        <v>6</v>
      </c>
      <c r="AB80" s="5" t="s">
        <v>6</v>
      </c>
      <c r="AC80" s="23" t="s">
        <v>6</v>
      </c>
      <c r="AD80" s="5" t="s">
        <v>6</v>
      </c>
      <c r="AE80" s="23" t="s">
        <v>6</v>
      </c>
      <c r="AF80" s="5" t="s">
        <v>6</v>
      </c>
      <c r="AG80" s="23" t="s">
        <v>6</v>
      </c>
      <c r="AH80" s="5" t="s">
        <v>6</v>
      </c>
      <c r="AI80" s="23" t="s">
        <v>6</v>
      </c>
      <c r="AJ80" s="140" t="s">
        <v>6</v>
      </c>
    </row>
    <row r="81" spans="1:36" ht="15.75" thickBot="1" x14ac:dyDescent="0.3">
      <c r="A81" s="465"/>
      <c r="B81" s="466"/>
      <c r="C81" s="32" t="s">
        <v>20</v>
      </c>
      <c r="D81" s="33"/>
      <c r="E81" s="33"/>
      <c r="F81" s="18" t="s">
        <v>5</v>
      </c>
      <c r="G81" s="13"/>
      <c r="H81" s="12"/>
      <c r="I81" s="13"/>
      <c r="J81" s="12"/>
      <c r="K81" s="13"/>
      <c r="L81" s="12"/>
      <c r="M81" s="13"/>
      <c r="N81" s="12"/>
      <c r="O81" s="13"/>
      <c r="P81" s="12"/>
      <c r="Q81" s="13"/>
      <c r="R81" s="12"/>
      <c r="S81" s="13"/>
      <c r="T81" s="12"/>
      <c r="U81" s="13"/>
      <c r="V81" s="12"/>
      <c r="W81" s="13"/>
      <c r="X81" s="12"/>
      <c r="Y81" s="13"/>
      <c r="Z81" s="141"/>
      <c r="AA81" s="142"/>
      <c r="AB81" s="141"/>
      <c r="AC81" s="142"/>
      <c r="AD81" s="141"/>
      <c r="AE81" s="142"/>
      <c r="AF81" s="141"/>
      <c r="AG81" s="142"/>
      <c r="AH81" s="141"/>
      <c r="AI81" s="142"/>
      <c r="AJ81" s="143"/>
    </row>
    <row r="82" spans="1:36" x14ac:dyDescent="0.25">
      <c r="A82" s="3" t="s">
        <v>1</v>
      </c>
      <c r="B82" s="4"/>
      <c r="C82" s="35">
        <v>0</v>
      </c>
      <c r="D82" s="36"/>
      <c r="E82" s="37" t="s">
        <v>5</v>
      </c>
      <c r="F82" s="326">
        <v>263</v>
      </c>
      <c r="G82" s="326">
        <v>0</v>
      </c>
      <c r="H82" s="326">
        <v>0</v>
      </c>
      <c r="I82" s="326">
        <v>263</v>
      </c>
      <c r="J82" s="326">
        <v>264</v>
      </c>
      <c r="K82" s="194">
        <v>255</v>
      </c>
      <c r="L82" s="326">
        <v>0</v>
      </c>
      <c r="M82" s="326">
        <v>261</v>
      </c>
      <c r="N82" s="326">
        <v>0</v>
      </c>
      <c r="O82" s="326">
        <v>0</v>
      </c>
      <c r="P82" s="326">
        <v>0</v>
      </c>
      <c r="Q82" s="326"/>
      <c r="R82" s="326">
        <v>0</v>
      </c>
      <c r="S82" s="326"/>
      <c r="T82" s="194">
        <v>260</v>
      </c>
      <c r="U82" s="326">
        <v>262</v>
      </c>
      <c r="V82" s="326">
        <v>262</v>
      </c>
      <c r="W82" s="46">
        <v>22</v>
      </c>
      <c r="X82" s="326">
        <v>262</v>
      </c>
      <c r="Y82" s="357">
        <v>16</v>
      </c>
      <c r="Z82" s="87"/>
      <c r="AA82" s="87">
        <v>259</v>
      </c>
      <c r="AB82" s="87">
        <v>260</v>
      </c>
      <c r="AC82" s="87">
        <v>259</v>
      </c>
      <c r="AD82" s="87">
        <v>259</v>
      </c>
      <c r="AE82" s="87">
        <v>259</v>
      </c>
      <c r="AF82" s="207">
        <v>259</v>
      </c>
      <c r="AG82" s="207">
        <v>259</v>
      </c>
    </row>
    <row r="83" spans="1:36" x14ac:dyDescent="0.25">
      <c r="A83" s="3" t="s">
        <v>2</v>
      </c>
      <c r="B83" s="4"/>
      <c r="C83" s="35">
        <v>0</v>
      </c>
      <c r="D83" s="46">
        <v>0</v>
      </c>
      <c r="E83" s="37"/>
      <c r="F83" s="9">
        <v>0</v>
      </c>
      <c r="G83" s="10">
        <v>0</v>
      </c>
      <c r="H83" s="9"/>
      <c r="I83" s="10"/>
      <c r="J83" s="9"/>
      <c r="K83" s="10">
        <v>0</v>
      </c>
      <c r="L83" s="9"/>
      <c r="M83" s="10"/>
      <c r="N83" s="9"/>
      <c r="O83" s="10"/>
      <c r="P83" s="9"/>
      <c r="Q83" s="10"/>
      <c r="R83" s="9"/>
      <c r="S83" s="10"/>
      <c r="T83" s="194"/>
      <c r="U83" s="10"/>
      <c r="V83" s="9"/>
      <c r="W83" s="46">
        <v>188</v>
      </c>
      <c r="X83" s="9"/>
      <c r="Y83" s="357">
        <v>189</v>
      </c>
      <c r="Z83" s="87"/>
    </row>
    <row r="84" spans="1:36" x14ac:dyDescent="0.25">
      <c r="A84" s="3" t="s">
        <v>21</v>
      </c>
      <c r="B84" s="4"/>
      <c r="C84" s="35">
        <v>0</v>
      </c>
      <c r="D84" s="36"/>
      <c r="E84" s="37"/>
      <c r="F84" s="9">
        <v>0</v>
      </c>
      <c r="G84" s="10">
        <v>0</v>
      </c>
      <c r="H84" s="9"/>
      <c r="I84" s="10"/>
      <c r="J84" s="9">
        <v>0</v>
      </c>
      <c r="K84" s="10"/>
      <c r="L84" s="9"/>
      <c r="M84" s="10"/>
      <c r="N84" s="9"/>
      <c r="O84" s="10"/>
      <c r="P84" s="9"/>
      <c r="Q84" s="10"/>
      <c r="R84" s="9"/>
      <c r="S84" s="10"/>
      <c r="T84" s="194"/>
      <c r="U84" s="10"/>
      <c r="V84" s="9"/>
      <c r="W84" s="46">
        <v>8</v>
      </c>
      <c r="X84" s="9"/>
      <c r="Y84" s="357"/>
      <c r="Z84" s="87"/>
    </row>
    <row r="85" spans="1:36" x14ac:dyDescent="0.25">
      <c r="A85" s="3" t="s">
        <v>3</v>
      </c>
      <c r="B85" s="4"/>
      <c r="C85" s="35">
        <v>0</v>
      </c>
      <c r="D85" s="36"/>
      <c r="E85" s="37"/>
      <c r="F85" s="9">
        <v>0</v>
      </c>
      <c r="G85" s="10">
        <v>0</v>
      </c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194"/>
      <c r="U85" s="10"/>
      <c r="V85" s="9"/>
      <c r="W85" s="46">
        <v>15</v>
      </c>
      <c r="X85" s="9"/>
      <c r="Y85" s="357">
        <v>22</v>
      </c>
      <c r="Z85" s="87"/>
    </row>
    <row r="86" spans="1:36" ht="15.75" thickBot="1" x14ac:dyDescent="0.3">
      <c r="A86" s="3" t="s">
        <v>4</v>
      </c>
      <c r="B86" s="4"/>
      <c r="C86" s="35">
        <v>0</v>
      </c>
      <c r="D86" s="36"/>
      <c r="E86" s="37"/>
      <c r="F86" s="9">
        <v>0</v>
      </c>
      <c r="G86" s="10">
        <v>0</v>
      </c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194"/>
      <c r="U86" s="10"/>
      <c r="V86" s="9"/>
      <c r="W86" s="46">
        <v>26</v>
      </c>
      <c r="X86" s="9"/>
      <c r="Y86" s="357">
        <v>28</v>
      </c>
      <c r="Z86" s="87"/>
    </row>
    <row r="87" spans="1:36" x14ac:dyDescent="0.25">
      <c r="A87" s="1" t="s">
        <v>8</v>
      </c>
      <c r="B87" s="2"/>
      <c r="C87" s="38"/>
      <c r="D87" s="47">
        <v>0</v>
      </c>
      <c r="E87" s="40"/>
      <c r="F87" s="328">
        <v>0</v>
      </c>
      <c r="G87" s="328"/>
      <c r="H87" s="328"/>
      <c r="I87" s="328" t="s">
        <v>5</v>
      </c>
      <c r="J87" s="79">
        <v>-3</v>
      </c>
      <c r="K87" s="328">
        <v>0</v>
      </c>
      <c r="L87" s="328"/>
      <c r="M87" s="330">
        <v>-1</v>
      </c>
      <c r="N87" s="328"/>
      <c r="O87" s="328"/>
      <c r="P87" s="328"/>
      <c r="Q87" s="328"/>
      <c r="R87" s="328"/>
      <c r="S87" s="328"/>
      <c r="T87" s="328"/>
      <c r="U87" s="328"/>
      <c r="V87" s="328"/>
      <c r="W87" s="488" t="s">
        <v>642</v>
      </c>
      <c r="X87" s="79">
        <v>-3</v>
      </c>
      <c r="Y87" s="358"/>
      <c r="Z87" s="87"/>
      <c r="AA87" s="207">
        <v>-1</v>
      </c>
      <c r="AB87" s="207">
        <v>-1</v>
      </c>
      <c r="AF87" s="207">
        <v>-1</v>
      </c>
    </row>
    <row r="88" spans="1:36" x14ac:dyDescent="0.25">
      <c r="A88" s="3" t="s">
        <v>7</v>
      </c>
      <c r="B88" s="4"/>
      <c r="C88" s="35"/>
      <c r="D88" s="36"/>
      <c r="E88" s="37"/>
      <c r="F88" s="326">
        <v>0</v>
      </c>
      <c r="G88" s="326"/>
      <c r="H88" s="326"/>
      <c r="I88" s="329">
        <v>4</v>
      </c>
      <c r="J88" s="326"/>
      <c r="K88" s="326"/>
      <c r="L88" s="326"/>
      <c r="M88" s="329">
        <v>2</v>
      </c>
      <c r="N88" s="326"/>
      <c r="O88" s="326"/>
      <c r="P88" s="326"/>
      <c r="Q88" s="326"/>
      <c r="R88" s="326"/>
      <c r="S88" s="326"/>
      <c r="T88" s="326"/>
      <c r="U88" s="326"/>
      <c r="V88" s="326"/>
      <c r="W88" s="489"/>
      <c r="X88" s="9"/>
      <c r="Y88" s="357"/>
      <c r="Z88" s="87"/>
      <c r="AA88" s="207">
        <v>2</v>
      </c>
    </row>
    <row r="89" spans="1:36" x14ac:dyDescent="0.25">
      <c r="A89" s="467" t="s">
        <v>23</v>
      </c>
      <c r="B89" s="468"/>
      <c r="C89" s="35"/>
      <c r="D89" s="36"/>
      <c r="E89" s="37"/>
      <c r="F89" s="9">
        <v>0</v>
      </c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9"/>
      <c r="W89" s="489"/>
      <c r="X89" s="9"/>
      <c r="Y89" s="357"/>
      <c r="Z89" s="87"/>
    </row>
    <row r="90" spans="1:36" ht="15.75" thickBot="1" x14ac:dyDescent="0.3">
      <c r="A90" s="469" t="s">
        <v>22</v>
      </c>
      <c r="B90" s="470"/>
      <c r="C90" s="35"/>
      <c r="D90" s="36"/>
      <c r="E90" s="37" t="s">
        <v>5</v>
      </c>
      <c r="F90" s="9">
        <v>0</v>
      </c>
      <c r="G90" s="10"/>
      <c r="H90" s="9"/>
      <c r="I90" s="10">
        <v>-3</v>
      </c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490"/>
      <c r="X90" s="9"/>
      <c r="Y90" s="357"/>
      <c r="Z90" s="87"/>
      <c r="AG90" t="s">
        <v>5</v>
      </c>
      <c r="AH90" s="207">
        <v>-6</v>
      </c>
    </row>
    <row r="91" spans="1:36" ht="15.75" thickBot="1" x14ac:dyDescent="0.3">
      <c r="A91" s="456" t="s">
        <v>9</v>
      </c>
      <c r="B91" s="471"/>
      <c r="C91" s="478" t="s">
        <v>252</v>
      </c>
      <c r="D91" s="479"/>
      <c r="E91" s="480"/>
      <c r="F91" s="25">
        <f>SUM(F81:F90)</f>
        <v>263</v>
      </c>
      <c r="G91" s="25">
        <f t="shared" ref="G91:J91" si="105">SUM(G81:G90)</f>
        <v>0</v>
      </c>
      <c r="H91" s="25">
        <f t="shared" si="105"/>
        <v>0</v>
      </c>
      <c r="I91" s="25">
        <f t="shared" si="105"/>
        <v>264</v>
      </c>
      <c r="J91" s="25">
        <f t="shared" si="105"/>
        <v>261</v>
      </c>
      <c r="K91" s="25">
        <f>SUM(K82:K90)</f>
        <v>255</v>
      </c>
      <c r="L91" s="25">
        <f t="shared" ref="L91:AB91" si="106">SUM(L81:L90)</f>
        <v>0</v>
      </c>
      <c r="M91" s="25">
        <f t="shared" si="106"/>
        <v>262</v>
      </c>
      <c r="N91" s="25">
        <f t="shared" si="106"/>
        <v>0</v>
      </c>
      <c r="O91" s="25">
        <f t="shared" si="106"/>
        <v>0</v>
      </c>
      <c r="P91" s="25">
        <f t="shared" si="106"/>
        <v>0</v>
      </c>
      <c r="Q91" s="25">
        <f t="shared" si="106"/>
        <v>0</v>
      </c>
      <c r="R91" s="25">
        <f t="shared" si="106"/>
        <v>0</v>
      </c>
      <c r="S91" s="25">
        <f t="shared" si="106"/>
        <v>0</v>
      </c>
      <c r="T91" s="25">
        <f t="shared" si="106"/>
        <v>260</v>
      </c>
      <c r="U91" s="25">
        <f t="shared" si="106"/>
        <v>262</v>
      </c>
      <c r="V91" s="25">
        <f t="shared" si="106"/>
        <v>262</v>
      </c>
      <c r="W91" s="25">
        <f t="shared" si="106"/>
        <v>259</v>
      </c>
      <c r="X91" s="25">
        <f t="shared" si="106"/>
        <v>259</v>
      </c>
      <c r="Y91" s="25">
        <f t="shared" si="106"/>
        <v>255</v>
      </c>
      <c r="Z91" s="87"/>
      <c r="AA91" s="432">
        <f t="shared" si="106"/>
        <v>260</v>
      </c>
      <c r="AB91" s="432">
        <f t="shared" si="106"/>
        <v>259</v>
      </c>
      <c r="AF91" s="432">
        <f t="shared" ref="AF91" si="107">SUM(AF81:AF90)</f>
        <v>258</v>
      </c>
    </row>
    <row r="92" spans="1:36" ht="15.75" thickBot="1" x14ac:dyDescent="0.3">
      <c r="A92" s="456" t="s">
        <v>10</v>
      </c>
      <c r="B92" s="471"/>
      <c r="C92" s="475">
        <v>257</v>
      </c>
      <c r="D92" s="476"/>
      <c r="E92" s="477"/>
      <c r="F92" s="202"/>
      <c r="G92" s="202"/>
      <c r="H92" s="202"/>
      <c r="I92" s="202"/>
      <c r="J92" s="202"/>
      <c r="K92" s="431" t="s">
        <v>666</v>
      </c>
      <c r="L92" s="202"/>
      <c r="M92" s="202"/>
      <c r="N92" s="202"/>
      <c r="O92" s="202"/>
      <c r="P92" s="202"/>
      <c r="Q92" s="202"/>
      <c r="R92" s="202"/>
      <c r="S92" s="202"/>
      <c r="T92" s="431" t="s">
        <v>667</v>
      </c>
      <c r="U92" s="202"/>
      <c r="V92" s="202"/>
      <c r="W92" s="202"/>
      <c r="X92" s="202"/>
      <c r="Y92" s="359" t="s">
        <v>668</v>
      </c>
      <c r="Z92" s="87"/>
    </row>
    <row r="93" spans="1:36" ht="15.75" thickBot="1" x14ac:dyDescent="0.3">
      <c r="A93" s="362"/>
      <c r="B93" s="363"/>
      <c r="C93" s="364"/>
      <c r="D93" s="364"/>
      <c r="E93" s="364"/>
      <c r="F93" s="202"/>
      <c r="G93" s="202"/>
      <c r="H93" s="202"/>
      <c r="I93" s="202"/>
      <c r="J93" s="207" t="s">
        <v>636</v>
      </c>
      <c r="K93" s="207" t="s">
        <v>637</v>
      </c>
      <c r="L93" s="207" t="s">
        <v>638</v>
      </c>
      <c r="M93" s="207" t="s">
        <v>639</v>
      </c>
      <c r="Q93" s="207" t="s">
        <v>636</v>
      </c>
      <c r="R93" s="207" t="s">
        <v>637</v>
      </c>
      <c r="S93" s="207" t="s">
        <v>638</v>
      </c>
      <c r="T93" s="207" t="s">
        <v>639</v>
      </c>
      <c r="X93" s="207" t="s">
        <v>636</v>
      </c>
      <c r="Y93" s="207" t="s">
        <v>637</v>
      </c>
      <c r="Z93" s="207" t="s">
        <v>638</v>
      </c>
      <c r="AA93" s="207" t="s">
        <v>639</v>
      </c>
    </row>
    <row r="94" spans="1:36" ht="19.5" thickBot="1" x14ac:dyDescent="0.35">
      <c r="A94" s="458">
        <v>44501</v>
      </c>
      <c r="B94" s="459"/>
      <c r="C94" s="459"/>
      <c r="D94" s="459"/>
      <c r="E94" s="459"/>
      <c r="F94" s="459"/>
      <c r="G94" s="459"/>
      <c r="H94" s="459"/>
      <c r="I94" s="459"/>
      <c r="J94" s="459"/>
      <c r="K94" s="459"/>
      <c r="L94" s="459"/>
      <c r="M94" s="459"/>
      <c r="N94" s="459"/>
      <c r="O94" s="459"/>
      <c r="P94" s="459"/>
      <c r="Q94" s="459"/>
      <c r="R94" s="459"/>
      <c r="S94" s="459"/>
      <c r="T94" s="459"/>
      <c r="U94" s="459"/>
      <c r="V94" s="459"/>
      <c r="W94" s="459"/>
      <c r="X94" s="459"/>
      <c r="Y94" s="459"/>
      <c r="Z94" s="459"/>
      <c r="AA94" s="459"/>
      <c r="AB94" s="459"/>
      <c r="AC94" s="459"/>
      <c r="AD94" s="459"/>
      <c r="AE94" s="459"/>
      <c r="AF94" s="459"/>
      <c r="AG94" s="459"/>
      <c r="AH94" s="459"/>
      <c r="AI94" s="459"/>
      <c r="AJ94" s="460"/>
    </row>
    <row r="95" spans="1:36" x14ac:dyDescent="0.25">
      <c r="A95" s="461" t="s">
        <v>11</v>
      </c>
      <c r="B95" s="462"/>
      <c r="C95" s="26" t="s">
        <v>18</v>
      </c>
      <c r="D95" s="27">
        <v>10</v>
      </c>
      <c r="E95" s="28">
        <v>11</v>
      </c>
      <c r="F95" s="15">
        <v>1</v>
      </c>
      <c r="G95" s="7">
        <f>+F95+1</f>
        <v>2</v>
      </c>
      <c r="H95" s="6">
        <f t="shared" ref="H95" si="108">+G95+1</f>
        <v>3</v>
      </c>
      <c r="I95" s="7">
        <f t="shared" ref="I95" si="109">+H95+1</f>
        <v>4</v>
      </c>
      <c r="J95" s="6">
        <f t="shared" ref="J95" si="110">+I95+1</f>
        <v>5</v>
      </c>
      <c r="K95" s="79">
        <f t="shared" ref="K95" si="111">+J95+1</f>
        <v>6</v>
      </c>
      <c r="L95" s="6">
        <f t="shared" ref="L95" si="112">+K95+1</f>
        <v>7</v>
      </c>
      <c r="M95" s="7">
        <f t="shared" ref="M95" si="113">+L95+1</f>
        <v>8</v>
      </c>
      <c r="N95" s="6">
        <f t="shared" ref="N95" si="114">+M95+1</f>
        <v>9</v>
      </c>
      <c r="O95" s="7">
        <f t="shared" ref="O95" si="115">+N95+1</f>
        <v>10</v>
      </c>
      <c r="P95" s="6">
        <f t="shared" ref="P95" si="116">+O95+1</f>
        <v>11</v>
      </c>
      <c r="Q95" s="7">
        <f t="shared" ref="Q95" si="117">+P95+1</f>
        <v>12</v>
      </c>
      <c r="R95" s="6">
        <f t="shared" ref="R95" si="118">+Q95+1</f>
        <v>13</v>
      </c>
      <c r="S95" s="7">
        <f t="shared" ref="S95" si="119">+R95+1</f>
        <v>14</v>
      </c>
      <c r="T95" s="6">
        <f t="shared" ref="T95" si="120">+S95+1</f>
        <v>15</v>
      </c>
      <c r="U95" s="7">
        <f t="shared" ref="U95" si="121">+T95+1</f>
        <v>16</v>
      </c>
      <c r="V95" s="6">
        <f t="shared" ref="V95" si="122">+U95+1</f>
        <v>17</v>
      </c>
      <c r="W95" s="7">
        <f t="shared" ref="W95" si="123">+V95+1</f>
        <v>18</v>
      </c>
      <c r="X95" s="6">
        <f t="shared" ref="X95" si="124">+W95+1</f>
        <v>19</v>
      </c>
      <c r="Y95" s="7">
        <f t="shared" ref="Y95" si="125">+X95+1</f>
        <v>20</v>
      </c>
      <c r="Z95" s="6">
        <f>+Y95+1</f>
        <v>21</v>
      </c>
      <c r="AA95" s="138">
        <f t="shared" ref="AA95:AJ95" si="126">+Z95+1</f>
        <v>22</v>
      </c>
      <c r="AB95" s="6">
        <f t="shared" si="126"/>
        <v>23</v>
      </c>
      <c r="AC95" s="138">
        <f t="shared" si="126"/>
        <v>24</v>
      </c>
      <c r="AD95" s="6">
        <f t="shared" si="126"/>
        <v>25</v>
      </c>
      <c r="AE95" s="138">
        <f t="shared" si="126"/>
        <v>26</v>
      </c>
      <c r="AF95" s="6">
        <f t="shared" si="126"/>
        <v>27</v>
      </c>
      <c r="AG95" s="138">
        <f t="shared" si="126"/>
        <v>28</v>
      </c>
      <c r="AH95" s="6">
        <f t="shared" si="126"/>
        <v>29</v>
      </c>
      <c r="AI95" s="138">
        <f t="shared" si="126"/>
        <v>30</v>
      </c>
      <c r="AJ95" s="139">
        <f t="shared" si="126"/>
        <v>31</v>
      </c>
    </row>
    <row r="96" spans="1:36" x14ac:dyDescent="0.25">
      <c r="A96" s="463"/>
      <c r="B96" s="464"/>
      <c r="C96" s="29" t="s">
        <v>19</v>
      </c>
      <c r="D96" s="30"/>
      <c r="E96" s="31"/>
      <c r="F96" s="16" t="s">
        <v>6</v>
      </c>
      <c r="G96" s="23" t="s">
        <v>6</v>
      </c>
      <c r="H96" s="5" t="s">
        <v>6</v>
      </c>
      <c r="I96" s="23" t="s">
        <v>6</v>
      </c>
      <c r="J96" s="5" t="s">
        <v>6</v>
      </c>
      <c r="K96" s="23" t="s">
        <v>6</v>
      </c>
      <c r="L96" s="5" t="s">
        <v>6</v>
      </c>
      <c r="M96" s="23" t="s">
        <v>6</v>
      </c>
      <c r="N96" s="5" t="s">
        <v>6</v>
      </c>
      <c r="O96" s="23" t="s">
        <v>6</v>
      </c>
      <c r="P96" s="5" t="s">
        <v>6</v>
      </c>
      <c r="Q96" s="23" t="s">
        <v>6</v>
      </c>
      <c r="R96" s="5" t="s">
        <v>6</v>
      </c>
      <c r="S96" s="23" t="s">
        <v>6</v>
      </c>
      <c r="T96" s="5" t="s">
        <v>6</v>
      </c>
      <c r="U96" s="23" t="s">
        <v>6</v>
      </c>
      <c r="V96" s="5" t="s">
        <v>6</v>
      </c>
      <c r="W96" s="23" t="s">
        <v>6</v>
      </c>
      <c r="X96" s="5" t="s">
        <v>6</v>
      </c>
      <c r="Y96" s="23" t="s">
        <v>6</v>
      </c>
      <c r="Z96" s="5" t="s">
        <v>6</v>
      </c>
      <c r="AA96" s="23" t="s">
        <v>6</v>
      </c>
      <c r="AB96" s="5" t="s">
        <v>6</v>
      </c>
      <c r="AC96" s="23" t="s">
        <v>6</v>
      </c>
      <c r="AD96" s="5" t="s">
        <v>6</v>
      </c>
      <c r="AE96" s="23" t="s">
        <v>6</v>
      </c>
      <c r="AF96" s="5" t="s">
        <v>6</v>
      </c>
      <c r="AG96" s="23" t="s">
        <v>6</v>
      </c>
      <c r="AH96" s="5" t="s">
        <v>6</v>
      </c>
      <c r="AI96" s="23" t="s">
        <v>6</v>
      </c>
      <c r="AJ96" s="140" t="s">
        <v>6</v>
      </c>
    </row>
    <row r="97" spans="1:36" ht="15.75" thickBot="1" x14ac:dyDescent="0.3">
      <c r="A97" s="465"/>
      <c r="B97" s="466"/>
      <c r="C97" s="32" t="s">
        <v>20</v>
      </c>
      <c r="D97" s="33"/>
      <c r="E97" s="34"/>
      <c r="F97" s="18" t="s">
        <v>5</v>
      </c>
      <c r="G97" s="13"/>
      <c r="H97" s="12"/>
      <c r="I97" s="13"/>
      <c r="J97" s="12"/>
      <c r="K97" s="13"/>
      <c r="L97" s="12"/>
      <c r="M97" s="13"/>
      <c r="N97" s="12"/>
      <c r="O97" s="13"/>
      <c r="P97" s="12"/>
      <c r="Q97" s="13"/>
      <c r="R97" s="12"/>
      <c r="S97" s="13"/>
      <c r="T97" s="12"/>
      <c r="U97" s="13"/>
      <c r="V97" s="12"/>
      <c r="W97" s="13"/>
      <c r="X97" s="12"/>
      <c r="Y97" s="13"/>
      <c r="Z97" s="141"/>
      <c r="AA97" s="142"/>
      <c r="AB97" s="141"/>
      <c r="AC97" s="142"/>
      <c r="AD97" s="141"/>
      <c r="AE97" s="142"/>
      <c r="AF97" s="141"/>
      <c r="AG97" s="142"/>
      <c r="AH97" s="141"/>
      <c r="AI97" s="142"/>
      <c r="AJ97" s="143"/>
    </row>
    <row r="98" spans="1:36" x14ac:dyDescent="0.25">
      <c r="A98" s="3" t="s">
        <v>1</v>
      </c>
      <c r="B98" s="4"/>
      <c r="C98" s="35">
        <v>0</v>
      </c>
      <c r="D98" s="36"/>
      <c r="E98" s="37"/>
      <c r="F98" s="326">
        <v>101</v>
      </c>
      <c r="G98" s="326">
        <v>0</v>
      </c>
      <c r="H98" s="326">
        <v>0</v>
      </c>
      <c r="I98" s="326">
        <v>100</v>
      </c>
      <c r="J98" s="326">
        <v>98</v>
      </c>
      <c r="K98" s="194">
        <v>99</v>
      </c>
      <c r="L98" s="326">
        <v>98</v>
      </c>
      <c r="M98" s="326">
        <v>97</v>
      </c>
      <c r="N98" s="326">
        <v>97</v>
      </c>
      <c r="O98" s="326">
        <v>96</v>
      </c>
      <c r="P98" s="326">
        <v>0</v>
      </c>
      <c r="Q98" s="326"/>
      <c r="R98" s="326">
        <v>0</v>
      </c>
      <c r="S98" s="194">
        <v>96</v>
      </c>
      <c r="T98" s="326">
        <v>96</v>
      </c>
      <c r="U98" s="326">
        <v>94</v>
      </c>
      <c r="V98" s="326">
        <v>93</v>
      </c>
      <c r="W98" s="46">
        <v>10</v>
      </c>
      <c r="X98" s="326">
        <v>92</v>
      </c>
      <c r="Y98" s="357">
        <v>11</v>
      </c>
      <c r="Z98" s="87"/>
      <c r="AA98" s="87">
        <v>92</v>
      </c>
      <c r="AB98" s="87">
        <v>91</v>
      </c>
      <c r="AC98" s="87">
        <v>91</v>
      </c>
      <c r="AD98" s="87">
        <v>91</v>
      </c>
      <c r="AE98" s="87">
        <v>91</v>
      </c>
      <c r="AF98" s="207">
        <v>87</v>
      </c>
      <c r="AG98" s="207">
        <v>87</v>
      </c>
    </row>
    <row r="99" spans="1:36" x14ac:dyDescent="0.25">
      <c r="A99" s="3" t="s">
        <v>2</v>
      </c>
      <c r="B99" s="4"/>
      <c r="C99" s="35">
        <v>0</v>
      </c>
      <c r="D99" s="46">
        <v>0</v>
      </c>
      <c r="E99" s="37"/>
      <c r="F99" s="9">
        <v>0</v>
      </c>
      <c r="G99" s="10">
        <v>0</v>
      </c>
      <c r="H99" s="9"/>
      <c r="I99" s="10"/>
      <c r="J99" s="9"/>
      <c r="K99" s="194"/>
      <c r="L99" s="9"/>
      <c r="M99" s="10"/>
      <c r="N99" s="9"/>
      <c r="O99" s="10"/>
      <c r="P99" s="9"/>
      <c r="Q99" s="10"/>
      <c r="R99" s="9"/>
      <c r="S99" s="194"/>
      <c r="T99" s="9"/>
      <c r="U99" s="10"/>
      <c r="V99" s="9"/>
      <c r="W99" s="46">
        <v>75</v>
      </c>
      <c r="X99" s="9"/>
      <c r="Y99" s="357">
        <v>67</v>
      </c>
      <c r="Z99" s="87"/>
    </row>
    <row r="100" spans="1:36" x14ac:dyDescent="0.25">
      <c r="A100" s="3" t="s">
        <v>3</v>
      </c>
      <c r="B100" s="4"/>
      <c r="C100" s="35">
        <v>0</v>
      </c>
      <c r="D100" s="36"/>
      <c r="E100" s="37"/>
      <c r="F100" s="9">
        <v>0</v>
      </c>
      <c r="G100" s="10">
        <v>0</v>
      </c>
      <c r="H100" s="9"/>
      <c r="I100" s="10"/>
      <c r="J100" s="9"/>
      <c r="K100" s="194"/>
      <c r="L100" s="9"/>
      <c r="M100" s="10"/>
      <c r="N100" s="9"/>
      <c r="O100" s="10"/>
      <c r="P100" s="9"/>
      <c r="Q100" s="10"/>
      <c r="R100" s="9"/>
      <c r="S100" s="194">
        <v>0</v>
      </c>
      <c r="T100" s="9"/>
      <c r="U100" s="10"/>
      <c r="V100" s="9"/>
      <c r="W100" s="46">
        <v>1</v>
      </c>
      <c r="X100" s="9"/>
      <c r="Y100" s="357">
        <v>2</v>
      </c>
      <c r="Z100" s="87"/>
    </row>
    <row r="101" spans="1:36" ht="15.75" thickBot="1" x14ac:dyDescent="0.3">
      <c r="A101" s="3" t="s">
        <v>4</v>
      </c>
      <c r="B101" s="4"/>
      <c r="C101" s="35">
        <v>0</v>
      </c>
      <c r="D101" s="36"/>
      <c r="E101" s="37"/>
      <c r="F101" s="9">
        <v>0</v>
      </c>
      <c r="G101" s="10">
        <v>0</v>
      </c>
      <c r="H101" s="9"/>
      <c r="I101" s="10"/>
      <c r="J101" s="9"/>
      <c r="K101" s="194"/>
      <c r="L101" s="9"/>
      <c r="M101" s="10"/>
      <c r="N101" s="9"/>
      <c r="O101" s="10"/>
      <c r="P101" s="9"/>
      <c r="Q101" s="10"/>
      <c r="R101" s="9"/>
      <c r="S101" s="194"/>
      <c r="T101" s="9"/>
      <c r="U101" s="10"/>
      <c r="V101" s="9"/>
      <c r="W101" s="46">
        <v>5</v>
      </c>
      <c r="X101" s="9"/>
      <c r="Y101" s="357">
        <v>10</v>
      </c>
      <c r="Z101" s="87"/>
    </row>
    <row r="102" spans="1:36" x14ac:dyDescent="0.25">
      <c r="A102" s="1" t="s">
        <v>8</v>
      </c>
      <c r="B102" s="2"/>
      <c r="C102" s="38"/>
      <c r="D102" s="47">
        <v>0</v>
      </c>
      <c r="E102" s="48">
        <v>0</v>
      </c>
      <c r="F102" s="328">
        <v>0</v>
      </c>
      <c r="G102" s="328">
        <v>0</v>
      </c>
      <c r="H102" s="79">
        <v>-1</v>
      </c>
      <c r="I102" s="328">
        <v>0</v>
      </c>
      <c r="J102" s="328">
        <v>0</v>
      </c>
      <c r="K102" s="328">
        <v>0</v>
      </c>
      <c r="L102" s="79">
        <v>-1</v>
      </c>
      <c r="M102" s="79">
        <v>-1</v>
      </c>
      <c r="N102" s="79">
        <v>-1</v>
      </c>
      <c r="O102" s="328">
        <v>0</v>
      </c>
      <c r="P102" s="328"/>
      <c r="Q102" s="328"/>
      <c r="R102" s="328">
        <v>0</v>
      </c>
      <c r="S102" s="79">
        <v>0</v>
      </c>
      <c r="T102" s="79">
        <v>-2</v>
      </c>
      <c r="U102" s="79">
        <v>-1</v>
      </c>
      <c r="V102" s="328"/>
      <c r="W102" s="79">
        <v>-1</v>
      </c>
      <c r="X102" s="6"/>
      <c r="Y102" s="8"/>
      <c r="Z102" s="87"/>
      <c r="AA102" s="207">
        <v>-1</v>
      </c>
      <c r="AE102" s="207">
        <v>-1</v>
      </c>
      <c r="AH102" s="207">
        <v>-1</v>
      </c>
    </row>
    <row r="103" spans="1:36" x14ac:dyDescent="0.25">
      <c r="A103" s="3" t="s">
        <v>7</v>
      </c>
      <c r="B103" s="4"/>
      <c r="C103" s="35"/>
      <c r="D103" s="36"/>
      <c r="E103" s="37"/>
      <c r="F103" s="326">
        <v>0</v>
      </c>
      <c r="G103" s="326"/>
      <c r="H103" s="326"/>
      <c r="I103" s="326"/>
      <c r="J103" s="326"/>
      <c r="K103" s="326">
        <v>0</v>
      </c>
      <c r="L103" s="326">
        <v>0</v>
      </c>
      <c r="M103" s="194">
        <v>1</v>
      </c>
      <c r="N103" s="326"/>
      <c r="O103" s="194">
        <v>1</v>
      </c>
      <c r="P103" s="326"/>
      <c r="Q103" s="326"/>
      <c r="R103" s="326"/>
      <c r="S103" s="326"/>
      <c r="T103" s="326"/>
      <c r="U103" s="326"/>
      <c r="V103" s="326">
        <v>0</v>
      </c>
      <c r="W103" s="326"/>
      <c r="X103" s="9"/>
      <c r="Y103" s="11"/>
      <c r="Z103" s="87"/>
      <c r="AG103">
        <v>0</v>
      </c>
      <c r="AH103" s="207">
        <v>1</v>
      </c>
    </row>
    <row r="104" spans="1:36" x14ac:dyDescent="0.25">
      <c r="A104" s="467" t="s">
        <v>23</v>
      </c>
      <c r="B104" s="468"/>
      <c r="C104" s="35"/>
      <c r="D104" s="36"/>
      <c r="E104" s="37"/>
      <c r="F104" s="326">
        <v>0</v>
      </c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6"/>
      <c r="W104" s="326"/>
      <c r="X104" s="9"/>
      <c r="Y104" s="11"/>
      <c r="Z104" s="87"/>
    </row>
    <row r="105" spans="1:36" ht="15.75" thickBot="1" x14ac:dyDescent="0.3">
      <c r="A105" s="469" t="s">
        <v>22</v>
      </c>
      <c r="B105" s="470"/>
      <c r="C105" s="35"/>
      <c r="D105" s="36"/>
      <c r="E105" s="37">
        <v>0</v>
      </c>
      <c r="F105" s="326">
        <v>0</v>
      </c>
      <c r="G105" s="326"/>
      <c r="H105" s="326"/>
      <c r="I105" s="194">
        <v>-2</v>
      </c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6"/>
      <c r="W105" s="326"/>
      <c r="X105" s="9"/>
      <c r="Y105" s="11"/>
      <c r="Z105" s="87"/>
      <c r="AG105">
        <v>0</v>
      </c>
      <c r="AH105" s="207">
        <v>-5</v>
      </c>
    </row>
    <row r="106" spans="1:36" ht="15.75" thickBot="1" x14ac:dyDescent="0.3">
      <c r="A106" s="456" t="s">
        <v>9</v>
      </c>
      <c r="B106" s="471"/>
      <c r="C106" s="478" t="s">
        <v>252</v>
      </c>
      <c r="D106" s="479"/>
      <c r="E106" s="480"/>
      <c r="F106" s="25">
        <f>SUM(F98:F105)</f>
        <v>101</v>
      </c>
      <c r="G106" s="25">
        <f t="shared" ref="G106:AD106" si="127">SUM(G98:G105)</f>
        <v>0</v>
      </c>
      <c r="H106" s="25">
        <f t="shared" si="127"/>
        <v>-1</v>
      </c>
      <c r="I106" s="25">
        <f t="shared" si="127"/>
        <v>98</v>
      </c>
      <c r="J106" s="25">
        <f t="shared" si="127"/>
        <v>98</v>
      </c>
      <c r="K106" s="25">
        <f t="shared" si="127"/>
        <v>99</v>
      </c>
      <c r="L106" s="25">
        <f t="shared" si="127"/>
        <v>97</v>
      </c>
      <c r="M106" s="25">
        <f t="shared" si="127"/>
        <v>97</v>
      </c>
      <c r="N106" s="25">
        <f t="shared" si="127"/>
        <v>96</v>
      </c>
      <c r="O106" s="25">
        <f t="shared" si="127"/>
        <v>97</v>
      </c>
      <c r="P106" s="25">
        <f t="shared" si="127"/>
        <v>0</v>
      </c>
      <c r="Q106" s="25">
        <f t="shared" si="127"/>
        <v>0</v>
      </c>
      <c r="R106" s="25">
        <f t="shared" si="127"/>
        <v>0</v>
      </c>
      <c r="S106" s="25">
        <f t="shared" si="127"/>
        <v>96</v>
      </c>
      <c r="T106" s="25">
        <f t="shared" si="127"/>
        <v>94</v>
      </c>
      <c r="U106" s="25">
        <f t="shared" si="127"/>
        <v>93</v>
      </c>
      <c r="V106" s="25">
        <f t="shared" si="127"/>
        <v>93</v>
      </c>
      <c r="W106" s="25">
        <f t="shared" si="127"/>
        <v>90</v>
      </c>
      <c r="X106" s="25">
        <f t="shared" si="127"/>
        <v>92</v>
      </c>
      <c r="Y106" s="25">
        <f t="shared" si="127"/>
        <v>90</v>
      </c>
      <c r="Z106" s="87"/>
      <c r="AA106" s="432">
        <f t="shared" si="127"/>
        <v>91</v>
      </c>
      <c r="AB106" s="432">
        <f t="shared" si="127"/>
        <v>91</v>
      </c>
      <c r="AC106" s="432">
        <f t="shared" si="127"/>
        <v>91</v>
      </c>
      <c r="AD106" s="432">
        <f t="shared" si="127"/>
        <v>91</v>
      </c>
      <c r="AE106" s="432">
        <f t="shared" ref="AE106:AG106" si="128">SUM(AE98:AE105)</f>
        <v>90</v>
      </c>
      <c r="AF106" s="432">
        <f t="shared" si="128"/>
        <v>87</v>
      </c>
      <c r="AG106" s="432">
        <f t="shared" si="128"/>
        <v>87</v>
      </c>
    </row>
    <row r="107" spans="1:36" ht="15.75" thickBot="1" x14ac:dyDescent="0.3">
      <c r="A107" s="456" t="s">
        <v>10</v>
      </c>
      <c r="B107" s="471"/>
      <c r="C107" s="475">
        <v>101</v>
      </c>
      <c r="D107" s="476"/>
      <c r="E107" s="477"/>
      <c r="F107" s="49"/>
      <c r="G107" s="51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317" t="s">
        <v>667</v>
      </c>
      <c r="T107" s="134"/>
      <c r="U107" s="134"/>
      <c r="V107" s="134"/>
      <c r="W107" s="134"/>
      <c r="X107" s="134"/>
      <c r="Y107" s="360" t="s">
        <v>582</v>
      </c>
      <c r="Z107" s="87"/>
      <c r="AG107" s="360" t="s">
        <v>668</v>
      </c>
    </row>
    <row r="108" spans="1:36" ht="15.75" thickBot="1" x14ac:dyDescent="0.3">
      <c r="A108" s="362"/>
      <c r="B108" s="363"/>
      <c r="C108" s="364"/>
      <c r="D108" s="364"/>
      <c r="E108" s="364"/>
      <c r="F108" s="49"/>
      <c r="G108" s="51"/>
      <c r="H108" s="364"/>
      <c r="I108" s="364"/>
      <c r="J108" s="207" t="s">
        <v>636</v>
      </c>
      <c r="K108" s="207" t="s">
        <v>637</v>
      </c>
      <c r="L108" s="207" t="s">
        <v>638</v>
      </c>
      <c r="M108" s="207" t="s">
        <v>639</v>
      </c>
      <c r="Q108" s="207" t="s">
        <v>636</v>
      </c>
      <c r="R108" s="207" t="s">
        <v>637</v>
      </c>
      <c r="S108" s="207" t="s">
        <v>638</v>
      </c>
      <c r="T108" s="207" t="s">
        <v>639</v>
      </c>
      <c r="X108" s="207" t="s">
        <v>636</v>
      </c>
      <c r="Y108" s="207" t="s">
        <v>637</v>
      </c>
      <c r="Z108" s="207" t="s">
        <v>638</v>
      </c>
      <c r="AA108" s="207" t="s">
        <v>639</v>
      </c>
    </row>
    <row r="109" spans="1:36" ht="19.5" thickBot="1" x14ac:dyDescent="0.35">
      <c r="A109" s="458">
        <v>44501</v>
      </c>
      <c r="B109" s="459"/>
      <c r="C109" s="459"/>
      <c r="D109" s="459"/>
      <c r="E109" s="459"/>
      <c r="F109" s="459"/>
      <c r="G109" s="459"/>
      <c r="H109" s="459"/>
      <c r="I109" s="459"/>
      <c r="J109" s="459"/>
      <c r="K109" s="459"/>
      <c r="L109" s="459"/>
      <c r="M109" s="459"/>
      <c r="N109" s="459"/>
      <c r="O109" s="459"/>
      <c r="P109" s="459"/>
      <c r="Q109" s="459"/>
      <c r="R109" s="459"/>
      <c r="S109" s="459"/>
      <c r="T109" s="459"/>
      <c r="U109" s="459"/>
      <c r="V109" s="459"/>
      <c r="W109" s="459"/>
      <c r="X109" s="459"/>
      <c r="Y109" s="459"/>
      <c r="Z109" s="459"/>
      <c r="AA109" s="459"/>
      <c r="AB109" s="459"/>
      <c r="AC109" s="459"/>
      <c r="AD109" s="459"/>
      <c r="AE109" s="459"/>
      <c r="AF109" s="459"/>
      <c r="AG109" s="459"/>
      <c r="AH109" s="459"/>
      <c r="AI109" s="459"/>
      <c r="AJ109" s="460"/>
    </row>
    <row r="110" spans="1:36" x14ac:dyDescent="0.25">
      <c r="A110" s="461" t="s">
        <v>13</v>
      </c>
      <c r="B110" s="462"/>
      <c r="C110" s="26" t="s">
        <v>18</v>
      </c>
      <c r="D110" s="27">
        <v>10</v>
      </c>
      <c r="E110" s="28">
        <v>11</v>
      </c>
      <c r="F110" s="15">
        <v>1</v>
      </c>
      <c r="G110" s="7">
        <f>+F110+1</f>
        <v>2</v>
      </c>
      <c r="H110" s="6">
        <f t="shared" ref="H110" si="129">+G110+1</f>
        <v>3</v>
      </c>
      <c r="I110" s="7">
        <f t="shared" ref="I110" si="130">+H110+1</f>
        <v>4</v>
      </c>
      <c r="J110" s="6">
        <f t="shared" ref="J110" si="131">+I110+1</f>
        <v>5</v>
      </c>
      <c r="K110" s="7">
        <f t="shared" ref="K110" si="132">+J110+1</f>
        <v>6</v>
      </c>
      <c r="L110" s="6">
        <f t="shared" ref="L110" si="133">+K110+1</f>
        <v>7</v>
      </c>
      <c r="M110" s="7">
        <f t="shared" ref="M110" si="134">+L110+1</f>
        <v>8</v>
      </c>
      <c r="N110" s="6">
        <f t="shared" ref="N110" si="135">+M110+1</f>
        <v>9</v>
      </c>
      <c r="O110" s="7">
        <f t="shared" ref="O110" si="136">+N110+1</f>
        <v>10</v>
      </c>
      <c r="P110" s="6">
        <f t="shared" ref="P110" si="137">+O110+1</f>
        <v>11</v>
      </c>
      <c r="Q110" s="7">
        <f t="shared" ref="Q110" si="138">+P110+1</f>
        <v>12</v>
      </c>
      <c r="R110" s="6">
        <f t="shared" ref="R110" si="139">+Q110+1</f>
        <v>13</v>
      </c>
      <c r="S110" s="7">
        <f t="shared" ref="S110" si="140">+R110+1</f>
        <v>14</v>
      </c>
      <c r="T110" s="6">
        <f t="shared" ref="T110" si="141">+S110+1</f>
        <v>15</v>
      </c>
      <c r="U110" s="7">
        <f t="shared" ref="U110" si="142">+T110+1</f>
        <v>16</v>
      </c>
      <c r="V110" s="6">
        <f t="shared" ref="V110" si="143">+U110+1</f>
        <v>17</v>
      </c>
      <c r="W110" s="7">
        <f t="shared" ref="W110" si="144">+V110+1</f>
        <v>18</v>
      </c>
      <c r="X110" s="6">
        <f t="shared" ref="X110" si="145">+W110+1</f>
        <v>19</v>
      </c>
      <c r="Y110" s="7">
        <f t="shared" ref="Y110" si="146">+X110+1</f>
        <v>20</v>
      </c>
      <c r="Z110" s="6">
        <f>+Y110+1</f>
        <v>21</v>
      </c>
      <c r="AA110" s="138">
        <f t="shared" ref="AA110" si="147">+Z110+1</f>
        <v>22</v>
      </c>
      <c r="AB110" s="6">
        <f t="shared" ref="AB110" si="148">+AA110+1</f>
        <v>23</v>
      </c>
      <c r="AC110" s="138">
        <f t="shared" ref="AC110" si="149">+AB110+1</f>
        <v>24</v>
      </c>
      <c r="AD110" s="6">
        <f t="shared" ref="AD110" si="150">+AC110+1</f>
        <v>25</v>
      </c>
      <c r="AE110" s="138">
        <f t="shared" ref="AE110" si="151">+AD110+1</f>
        <v>26</v>
      </c>
      <c r="AF110" s="6">
        <f t="shared" ref="AF110" si="152">+AE110+1</f>
        <v>27</v>
      </c>
      <c r="AG110" s="138">
        <f t="shared" ref="AG110" si="153">+AF110+1</f>
        <v>28</v>
      </c>
      <c r="AH110" s="6">
        <f t="shared" ref="AH110" si="154">+AG110+1</f>
        <v>29</v>
      </c>
      <c r="AI110" s="138">
        <f t="shared" ref="AI110" si="155">+AH110+1</f>
        <v>30</v>
      </c>
      <c r="AJ110" s="139">
        <f t="shared" ref="AJ110" si="156">+AI110+1</f>
        <v>31</v>
      </c>
    </row>
    <row r="111" spans="1:36" x14ac:dyDescent="0.25">
      <c r="A111" s="463"/>
      <c r="B111" s="464"/>
      <c r="C111" s="29" t="s">
        <v>19</v>
      </c>
      <c r="D111" s="30"/>
      <c r="E111" s="31"/>
      <c r="F111" s="5" t="s">
        <v>6</v>
      </c>
      <c r="G111" s="23" t="s">
        <v>6</v>
      </c>
      <c r="H111" s="5" t="s">
        <v>6</v>
      </c>
      <c r="I111" s="23" t="s">
        <v>6</v>
      </c>
      <c r="J111" s="5" t="s">
        <v>6</v>
      </c>
      <c r="K111" s="23" t="s">
        <v>6</v>
      </c>
      <c r="L111" s="5" t="s">
        <v>6</v>
      </c>
      <c r="M111" s="23" t="s">
        <v>6</v>
      </c>
      <c r="N111" s="5" t="s">
        <v>6</v>
      </c>
      <c r="O111" s="23" t="s">
        <v>6</v>
      </c>
      <c r="P111" s="5" t="s">
        <v>6</v>
      </c>
      <c r="Q111" s="23" t="s">
        <v>6</v>
      </c>
      <c r="R111" s="5" t="s">
        <v>6</v>
      </c>
      <c r="S111" s="23" t="s">
        <v>6</v>
      </c>
      <c r="T111" s="5" t="s">
        <v>6</v>
      </c>
      <c r="U111" s="23" t="s">
        <v>6</v>
      </c>
      <c r="V111" s="5" t="s">
        <v>6</v>
      </c>
      <c r="W111" s="23" t="s">
        <v>6</v>
      </c>
      <c r="X111" s="5" t="s">
        <v>6</v>
      </c>
      <c r="Y111" s="24" t="s">
        <v>6</v>
      </c>
    </row>
    <row r="112" spans="1:36" ht="15.75" thickBot="1" x14ac:dyDescent="0.3">
      <c r="A112" s="465"/>
      <c r="B112" s="466"/>
      <c r="C112" s="32" t="s">
        <v>20</v>
      </c>
      <c r="D112" s="33"/>
      <c r="E112" s="34"/>
      <c r="F112" s="12" t="s">
        <v>5</v>
      </c>
      <c r="G112" s="13"/>
      <c r="H112" s="12"/>
      <c r="I112" s="13"/>
      <c r="J112" s="12"/>
      <c r="K112" s="13"/>
      <c r="L112" s="12"/>
      <c r="M112" s="13"/>
      <c r="N112" s="12"/>
      <c r="O112" s="13"/>
      <c r="P112" s="12"/>
      <c r="Q112" s="13"/>
      <c r="R112" s="12"/>
      <c r="S112" s="13"/>
      <c r="T112" s="12"/>
      <c r="U112" s="13"/>
      <c r="V112" s="12"/>
      <c r="W112" s="13"/>
      <c r="X112" s="12"/>
      <c r="Y112" s="14"/>
    </row>
    <row r="113" spans="1:36" x14ac:dyDescent="0.25">
      <c r="A113" s="3" t="s">
        <v>1</v>
      </c>
      <c r="B113" s="4"/>
      <c r="C113" s="35"/>
      <c r="D113" s="36"/>
      <c r="E113" s="37"/>
      <c r="F113" s="326" t="s">
        <v>5</v>
      </c>
      <c r="G113" s="326" t="s">
        <v>5</v>
      </c>
      <c r="H113" s="326" t="s">
        <v>5</v>
      </c>
      <c r="I113" s="326">
        <v>4</v>
      </c>
      <c r="J113" s="326" t="s">
        <v>5</v>
      </c>
      <c r="K113" s="194">
        <v>4</v>
      </c>
      <c r="L113" s="326" t="s">
        <v>5</v>
      </c>
      <c r="M113" s="326">
        <v>75</v>
      </c>
      <c r="N113" s="326" t="s">
        <v>5</v>
      </c>
      <c r="O113" s="326" t="s">
        <v>5</v>
      </c>
      <c r="P113" s="326" t="s">
        <v>5</v>
      </c>
      <c r="Q113" s="326" t="s">
        <v>5</v>
      </c>
      <c r="R113" s="326" t="s">
        <v>5</v>
      </c>
      <c r="S113" s="194">
        <v>75</v>
      </c>
      <c r="T113" s="326">
        <v>75</v>
      </c>
      <c r="U113" s="326" t="s">
        <v>5</v>
      </c>
      <c r="V113" s="326" t="s">
        <v>5</v>
      </c>
      <c r="W113" s="46">
        <v>5</v>
      </c>
      <c r="X113" s="326" t="s">
        <v>5</v>
      </c>
      <c r="Y113" s="194">
        <v>75</v>
      </c>
    </row>
    <row r="114" spans="1:36" x14ac:dyDescent="0.25">
      <c r="A114" s="3" t="s">
        <v>2</v>
      </c>
      <c r="B114" s="4"/>
      <c r="C114" s="35"/>
      <c r="D114" s="36"/>
      <c r="E114" s="37"/>
      <c r="F114" s="9" t="s">
        <v>5</v>
      </c>
      <c r="G114" s="10" t="s">
        <v>5</v>
      </c>
      <c r="H114" s="9" t="s">
        <v>5</v>
      </c>
      <c r="I114" s="9">
        <v>68</v>
      </c>
      <c r="J114" s="9" t="s">
        <v>5</v>
      </c>
      <c r="K114" s="194">
        <v>68</v>
      </c>
      <c r="L114" s="9" t="s">
        <v>5</v>
      </c>
      <c r="M114" s="10" t="s">
        <v>5</v>
      </c>
      <c r="N114" s="9" t="s">
        <v>5</v>
      </c>
      <c r="O114" s="10" t="s">
        <v>5</v>
      </c>
      <c r="P114" s="9" t="s">
        <v>5</v>
      </c>
      <c r="Q114" s="10" t="s">
        <v>5</v>
      </c>
      <c r="R114" s="9" t="s">
        <v>5</v>
      </c>
      <c r="S114" s="194" t="s">
        <v>5</v>
      </c>
      <c r="T114" s="9" t="s">
        <v>5</v>
      </c>
      <c r="U114" s="10" t="s">
        <v>5</v>
      </c>
      <c r="V114" s="9" t="s">
        <v>5</v>
      </c>
      <c r="W114" s="46">
        <v>67</v>
      </c>
      <c r="X114" s="9" t="s">
        <v>5</v>
      </c>
      <c r="Y114" s="194" t="s">
        <v>5</v>
      </c>
    </row>
    <row r="115" spans="1:36" x14ac:dyDescent="0.25">
      <c r="A115" s="3" t="s">
        <v>3</v>
      </c>
      <c r="B115" s="4"/>
      <c r="C115" s="35"/>
      <c r="D115" s="36"/>
      <c r="E115" s="37"/>
      <c r="F115" s="9" t="s">
        <v>5</v>
      </c>
      <c r="G115" s="10" t="s">
        <v>5</v>
      </c>
      <c r="H115" s="9" t="s">
        <v>5</v>
      </c>
      <c r="I115" s="9">
        <v>1</v>
      </c>
      <c r="J115" s="9" t="s">
        <v>5</v>
      </c>
      <c r="K115" s="194">
        <v>1</v>
      </c>
      <c r="L115" s="9" t="s">
        <v>5</v>
      </c>
      <c r="M115" s="10" t="s">
        <v>5</v>
      </c>
      <c r="N115" s="9" t="s">
        <v>5</v>
      </c>
      <c r="O115" s="10" t="s">
        <v>5</v>
      </c>
      <c r="P115" s="9" t="s">
        <v>5</v>
      </c>
      <c r="Q115" s="10" t="s">
        <v>5</v>
      </c>
      <c r="R115" s="9" t="s">
        <v>5</v>
      </c>
      <c r="S115" s="194" t="s">
        <v>5</v>
      </c>
      <c r="T115" s="9" t="s">
        <v>5</v>
      </c>
      <c r="U115" s="10" t="s">
        <v>5</v>
      </c>
      <c r="V115" s="9" t="s">
        <v>5</v>
      </c>
      <c r="W115" s="46">
        <v>1</v>
      </c>
      <c r="X115" s="9" t="s">
        <v>5</v>
      </c>
      <c r="Y115" s="194" t="s">
        <v>5</v>
      </c>
    </row>
    <row r="116" spans="1:36" ht="15.75" thickBot="1" x14ac:dyDescent="0.3">
      <c r="A116" s="3" t="s">
        <v>4</v>
      </c>
      <c r="B116" s="4"/>
      <c r="C116" s="35"/>
      <c r="D116" s="36"/>
      <c r="E116" s="37"/>
      <c r="F116" s="9" t="s">
        <v>5</v>
      </c>
      <c r="G116" s="10" t="s">
        <v>5</v>
      </c>
      <c r="H116" s="9" t="s">
        <v>5</v>
      </c>
      <c r="I116" s="9">
        <v>1</v>
      </c>
      <c r="J116" s="9" t="s">
        <v>5</v>
      </c>
      <c r="K116" s="194">
        <v>2</v>
      </c>
      <c r="L116" s="9" t="s">
        <v>5</v>
      </c>
      <c r="M116" s="10" t="s">
        <v>5</v>
      </c>
      <c r="N116" s="9" t="s">
        <v>5</v>
      </c>
      <c r="O116" s="10" t="s">
        <v>5</v>
      </c>
      <c r="P116" s="9" t="s">
        <v>5</v>
      </c>
      <c r="Q116" s="10" t="s">
        <v>5</v>
      </c>
      <c r="R116" s="9" t="s">
        <v>5</v>
      </c>
      <c r="S116" s="194" t="s">
        <v>5</v>
      </c>
      <c r="T116" s="9" t="s">
        <v>5</v>
      </c>
      <c r="U116" s="10" t="s">
        <v>5</v>
      </c>
      <c r="V116" s="9" t="s">
        <v>5</v>
      </c>
      <c r="W116" s="46">
        <v>2</v>
      </c>
      <c r="X116" s="9" t="s">
        <v>5</v>
      </c>
      <c r="Y116" s="194" t="s">
        <v>5</v>
      </c>
    </row>
    <row r="117" spans="1:36" x14ac:dyDescent="0.25">
      <c r="A117" s="1" t="s">
        <v>8</v>
      </c>
      <c r="B117" s="2"/>
      <c r="C117" s="38"/>
      <c r="D117" s="39"/>
      <c r="E117" s="40"/>
      <c r="F117" s="328"/>
      <c r="G117" s="328"/>
      <c r="H117" s="328"/>
      <c r="I117" s="328"/>
      <c r="J117" s="328"/>
      <c r="K117" s="328"/>
      <c r="L117" s="328"/>
      <c r="M117" s="328"/>
      <c r="N117" s="328"/>
      <c r="O117" s="328"/>
      <c r="P117" s="328"/>
      <c r="Q117" s="328"/>
      <c r="R117" s="328"/>
      <c r="S117" s="328"/>
      <c r="T117" s="328"/>
      <c r="U117" s="328"/>
      <c r="V117" s="328"/>
      <c r="W117" s="328"/>
      <c r="X117" s="6"/>
      <c r="Y117" s="8"/>
    </row>
    <row r="118" spans="1:36" x14ac:dyDescent="0.25">
      <c r="A118" s="3" t="s">
        <v>7</v>
      </c>
      <c r="B118" s="4"/>
      <c r="C118" s="35"/>
      <c r="D118" s="36"/>
      <c r="E118" s="37"/>
      <c r="F118" s="326"/>
      <c r="G118" s="326"/>
      <c r="H118" s="326"/>
      <c r="I118" s="326" t="s">
        <v>5</v>
      </c>
      <c r="J118" s="194">
        <v>1</v>
      </c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9"/>
      <c r="Y118" s="11"/>
    </row>
    <row r="119" spans="1:36" x14ac:dyDescent="0.25">
      <c r="A119" s="467" t="s">
        <v>23</v>
      </c>
      <c r="B119" s="468"/>
      <c r="C119" s="35"/>
      <c r="D119" s="36"/>
      <c r="E119" s="37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9"/>
      <c r="W119" s="10"/>
      <c r="X119" s="9"/>
      <c r="Y119" s="11"/>
    </row>
    <row r="120" spans="1:36" ht="15.75" thickBot="1" x14ac:dyDescent="0.3">
      <c r="A120" s="469" t="s">
        <v>22</v>
      </c>
      <c r="B120" s="470"/>
      <c r="C120" s="35"/>
      <c r="D120" s="36"/>
      <c r="E120" s="37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11"/>
    </row>
    <row r="121" spans="1:36" ht="15.75" thickBot="1" x14ac:dyDescent="0.3">
      <c r="A121" s="456" t="s">
        <v>9</v>
      </c>
      <c r="B121" s="471"/>
      <c r="C121" s="41"/>
      <c r="D121" s="43"/>
      <c r="E121" s="44"/>
      <c r="F121" s="25">
        <f>SUM(F112:F120)</f>
        <v>0</v>
      </c>
      <c r="G121" s="19">
        <f t="shared" ref="G121:Y121" si="157">SUM(G112:G120)</f>
        <v>0</v>
      </c>
      <c r="H121" s="19">
        <f t="shared" si="157"/>
        <v>0</v>
      </c>
      <c r="I121" s="19">
        <f t="shared" si="157"/>
        <v>74</v>
      </c>
      <c r="J121" s="19">
        <f t="shared" si="157"/>
        <v>1</v>
      </c>
      <c r="K121" s="327">
        <f t="shared" si="157"/>
        <v>75</v>
      </c>
      <c r="L121" s="19">
        <f t="shared" si="157"/>
        <v>0</v>
      </c>
      <c r="M121" s="19">
        <f t="shared" si="157"/>
        <v>75</v>
      </c>
      <c r="N121" s="19">
        <f t="shared" si="157"/>
        <v>0</v>
      </c>
      <c r="O121" s="19">
        <f t="shared" si="157"/>
        <v>0</v>
      </c>
      <c r="P121" s="19">
        <f t="shared" si="157"/>
        <v>0</v>
      </c>
      <c r="Q121" s="19">
        <f t="shared" si="157"/>
        <v>0</v>
      </c>
      <c r="R121" s="19">
        <f t="shared" si="157"/>
        <v>0</v>
      </c>
      <c r="S121" s="19">
        <f t="shared" si="157"/>
        <v>75</v>
      </c>
      <c r="T121" s="19">
        <f t="shared" si="157"/>
        <v>75</v>
      </c>
      <c r="U121" s="19">
        <f t="shared" si="157"/>
        <v>0</v>
      </c>
      <c r="V121" s="19">
        <f t="shared" si="157"/>
        <v>0</v>
      </c>
      <c r="W121" s="19">
        <f t="shared" si="157"/>
        <v>75</v>
      </c>
      <c r="X121" s="19">
        <f t="shared" si="157"/>
        <v>0</v>
      </c>
      <c r="Y121" s="19">
        <f t="shared" si="157"/>
        <v>75</v>
      </c>
    </row>
    <row r="122" spans="1:36" ht="15.75" thickBot="1" x14ac:dyDescent="0.3">
      <c r="A122" s="456" t="s">
        <v>10</v>
      </c>
      <c r="B122" s="471"/>
      <c r="C122" s="41"/>
      <c r="D122" s="43"/>
      <c r="E122" s="44"/>
      <c r="F122" s="20"/>
      <c r="G122" s="202">
        <f>+G121-F121</f>
        <v>0</v>
      </c>
      <c r="H122" s="202">
        <f t="shared" ref="H122" si="158">+H121-G121</f>
        <v>0</v>
      </c>
      <c r="I122" s="202">
        <f t="shared" ref="I122" si="159">+I121-H121</f>
        <v>74</v>
      </c>
      <c r="J122" s="202">
        <f t="shared" ref="J122" si="160">+J121-I121</f>
        <v>-73</v>
      </c>
      <c r="K122" s="202">
        <f t="shared" ref="K122" si="161">+K121-J121</f>
        <v>74</v>
      </c>
      <c r="L122" s="134">
        <f t="shared" ref="L122" si="162">+L121-K121</f>
        <v>-75</v>
      </c>
      <c r="M122" s="134">
        <f t="shared" ref="M122" si="163">+M121-L121</f>
        <v>75</v>
      </c>
      <c r="N122" s="134">
        <f t="shared" ref="N122" si="164">+N121-M121</f>
        <v>-75</v>
      </c>
      <c r="O122" s="134">
        <f t="shared" ref="O122" si="165">+O121-N121</f>
        <v>0</v>
      </c>
      <c r="P122" s="134">
        <f t="shared" ref="P122" si="166">+P121-O121</f>
        <v>0</v>
      </c>
      <c r="Q122" s="134">
        <f t="shared" ref="Q122" si="167">+Q121-P121</f>
        <v>0</v>
      </c>
      <c r="R122" s="134">
        <f t="shared" ref="R122" si="168">+R121-Q121</f>
        <v>0</v>
      </c>
      <c r="S122" s="134">
        <f t="shared" ref="S122" si="169">+S121-R121</f>
        <v>75</v>
      </c>
      <c r="T122" s="134">
        <f t="shared" ref="T122" si="170">+T121-S121</f>
        <v>0</v>
      </c>
      <c r="U122" s="134">
        <f t="shared" ref="U122" si="171">+U121-T121</f>
        <v>-75</v>
      </c>
      <c r="V122" s="134">
        <f t="shared" ref="V122" si="172">+V121-U121</f>
        <v>0</v>
      </c>
      <c r="W122" s="134">
        <f t="shared" ref="W122" si="173">+W121-V121</f>
        <v>75</v>
      </c>
      <c r="X122" s="134">
        <f t="shared" ref="X122" si="174">+X121-W121</f>
        <v>-75</v>
      </c>
      <c r="Y122" s="135">
        <f t="shared" ref="Y122" si="175">+Y121-X121</f>
        <v>75</v>
      </c>
    </row>
    <row r="123" spans="1:36" ht="15.75" thickBot="1" x14ac:dyDescent="0.3">
      <c r="A123" s="362"/>
      <c r="B123" s="363"/>
      <c r="C123" s="365"/>
      <c r="D123" s="365"/>
      <c r="E123" s="365"/>
      <c r="F123" s="20"/>
      <c r="G123" s="202"/>
      <c r="H123" s="202"/>
      <c r="I123" s="202"/>
      <c r="J123" s="207" t="s">
        <v>636</v>
      </c>
      <c r="K123" s="207" t="s">
        <v>637</v>
      </c>
      <c r="L123" s="207" t="s">
        <v>638</v>
      </c>
      <c r="M123" s="207" t="s">
        <v>639</v>
      </c>
      <c r="Q123" s="207" t="s">
        <v>636</v>
      </c>
      <c r="R123" s="207" t="s">
        <v>637</v>
      </c>
      <c r="S123" s="207" t="s">
        <v>638</v>
      </c>
      <c r="T123" s="207" t="s">
        <v>639</v>
      </c>
      <c r="X123" s="207" t="s">
        <v>636</v>
      </c>
      <c r="Y123" s="207" t="s">
        <v>637</v>
      </c>
      <c r="Z123" s="207" t="s">
        <v>638</v>
      </c>
      <c r="AA123" s="207" t="s">
        <v>639</v>
      </c>
    </row>
    <row r="124" spans="1:36" ht="19.5" thickBot="1" x14ac:dyDescent="0.35">
      <c r="A124" s="458">
        <v>44501</v>
      </c>
      <c r="B124" s="459"/>
      <c r="C124" s="459"/>
      <c r="D124" s="459"/>
      <c r="E124" s="459"/>
      <c r="F124" s="459"/>
      <c r="G124" s="459"/>
      <c r="H124" s="459"/>
      <c r="I124" s="459"/>
      <c r="J124" s="459"/>
      <c r="K124" s="459"/>
      <c r="L124" s="459"/>
      <c r="M124" s="459"/>
      <c r="N124" s="459"/>
      <c r="O124" s="459"/>
      <c r="P124" s="459"/>
      <c r="Q124" s="459"/>
      <c r="R124" s="459"/>
      <c r="S124" s="459"/>
      <c r="T124" s="459"/>
      <c r="U124" s="459"/>
      <c r="V124" s="459"/>
      <c r="W124" s="459"/>
      <c r="X124" s="459"/>
      <c r="Y124" s="459"/>
      <c r="Z124" s="459"/>
      <c r="AA124" s="459"/>
      <c r="AB124" s="459"/>
      <c r="AC124" s="459"/>
      <c r="AD124" s="459"/>
      <c r="AE124" s="459"/>
      <c r="AF124" s="459"/>
      <c r="AG124" s="459"/>
      <c r="AH124" s="459"/>
      <c r="AI124" s="459"/>
      <c r="AJ124" s="460"/>
    </row>
    <row r="125" spans="1:36" x14ac:dyDescent="0.25">
      <c r="A125" s="461" t="s">
        <v>12</v>
      </c>
      <c r="B125" s="462"/>
      <c r="C125" s="26" t="s">
        <v>18</v>
      </c>
      <c r="D125" s="27">
        <v>10</v>
      </c>
      <c r="E125" s="28">
        <v>11</v>
      </c>
      <c r="F125" s="15">
        <v>1</v>
      </c>
      <c r="G125" s="7">
        <f>+F125+1</f>
        <v>2</v>
      </c>
      <c r="H125" s="6">
        <f t="shared" ref="H125" si="176">+G125+1</f>
        <v>3</v>
      </c>
      <c r="I125" s="7">
        <f t="shared" ref="I125" si="177">+H125+1</f>
        <v>4</v>
      </c>
      <c r="J125" s="6">
        <f t="shared" ref="J125" si="178">+I125+1</f>
        <v>5</v>
      </c>
      <c r="K125" s="7">
        <f t="shared" ref="K125" si="179">+J125+1</f>
        <v>6</v>
      </c>
      <c r="L125" s="6">
        <f t="shared" ref="L125" si="180">+K125+1</f>
        <v>7</v>
      </c>
      <c r="M125" s="7">
        <f t="shared" ref="M125" si="181">+L125+1</f>
        <v>8</v>
      </c>
      <c r="N125" s="6">
        <f t="shared" ref="N125" si="182">+M125+1</f>
        <v>9</v>
      </c>
      <c r="O125" s="7">
        <f t="shared" ref="O125" si="183">+N125+1</f>
        <v>10</v>
      </c>
      <c r="P125" s="6">
        <f t="shared" ref="P125" si="184">+O125+1</f>
        <v>11</v>
      </c>
      <c r="Q125" s="7">
        <f t="shared" ref="Q125" si="185">+P125+1</f>
        <v>12</v>
      </c>
      <c r="R125" s="6">
        <f t="shared" ref="R125" si="186">+Q125+1</f>
        <v>13</v>
      </c>
      <c r="S125" s="7">
        <f t="shared" ref="S125" si="187">+R125+1</f>
        <v>14</v>
      </c>
      <c r="T125" s="6">
        <f t="shared" ref="T125" si="188">+S125+1</f>
        <v>15</v>
      </c>
      <c r="U125" s="7">
        <f t="shared" ref="U125" si="189">+T125+1</f>
        <v>16</v>
      </c>
      <c r="V125" s="6">
        <f t="shared" ref="V125" si="190">+U125+1</f>
        <v>17</v>
      </c>
      <c r="W125" s="7">
        <f t="shared" ref="W125" si="191">+V125+1</f>
        <v>18</v>
      </c>
      <c r="X125" s="6">
        <f t="shared" ref="X125" si="192">+W125+1</f>
        <v>19</v>
      </c>
      <c r="Y125" s="7">
        <f t="shared" ref="Y125" si="193">+X125+1</f>
        <v>20</v>
      </c>
      <c r="Z125" s="6">
        <f>+Y125+1</f>
        <v>21</v>
      </c>
      <c r="AA125" s="138">
        <f t="shared" ref="AA125" si="194">+Z125+1</f>
        <v>22</v>
      </c>
      <c r="AB125" s="6">
        <f t="shared" ref="AB125" si="195">+AA125+1</f>
        <v>23</v>
      </c>
      <c r="AC125" s="138">
        <f t="shared" ref="AC125" si="196">+AB125+1</f>
        <v>24</v>
      </c>
      <c r="AD125" s="6">
        <f t="shared" ref="AD125" si="197">+AC125+1</f>
        <v>25</v>
      </c>
      <c r="AE125" s="138">
        <f t="shared" ref="AE125" si="198">+AD125+1</f>
        <v>26</v>
      </c>
      <c r="AF125" s="6">
        <f t="shared" ref="AF125" si="199">+AE125+1</f>
        <v>27</v>
      </c>
      <c r="AG125" s="138">
        <f t="shared" ref="AG125" si="200">+AF125+1</f>
        <v>28</v>
      </c>
      <c r="AH125" s="6">
        <f t="shared" ref="AH125" si="201">+AG125+1</f>
        <v>29</v>
      </c>
      <c r="AI125" s="138">
        <f t="shared" ref="AI125" si="202">+AH125+1</f>
        <v>30</v>
      </c>
      <c r="AJ125" s="139">
        <f t="shared" ref="AJ125" si="203">+AI125+1</f>
        <v>31</v>
      </c>
    </row>
    <row r="126" spans="1:36" x14ac:dyDescent="0.25">
      <c r="A126" s="463"/>
      <c r="B126" s="464"/>
      <c r="C126" s="29" t="s">
        <v>19</v>
      </c>
      <c r="D126" s="30"/>
      <c r="E126" s="31"/>
      <c r="F126" s="5" t="s">
        <v>6</v>
      </c>
      <c r="G126" s="23" t="s">
        <v>6</v>
      </c>
      <c r="H126" s="5" t="s">
        <v>6</v>
      </c>
      <c r="I126" s="23" t="s">
        <v>6</v>
      </c>
      <c r="J126" s="5" t="s">
        <v>6</v>
      </c>
      <c r="K126" s="23" t="s">
        <v>6</v>
      </c>
      <c r="L126" s="5" t="s">
        <v>6</v>
      </c>
      <c r="M126" s="23" t="s">
        <v>6</v>
      </c>
      <c r="N126" s="5" t="s">
        <v>6</v>
      </c>
      <c r="O126" s="23" t="s">
        <v>6</v>
      </c>
      <c r="P126" s="5" t="s">
        <v>6</v>
      </c>
      <c r="Q126" s="23" t="s">
        <v>6</v>
      </c>
      <c r="R126" s="5" t="s">
        <v>6</v>
      </c>
      <c r="S126" s="23" t="s">
        <v>6</v>
      </c>
      <c r="T126" s="5" t="s">
        <v>6</v>
      </c>
      <c r="U126" s="23" t="s">
        <v>6</v>
      </c>
      <c r="V126" s="5" t="s">
        <v>6</v>
      </c>
      <c r="W126" s="23" t="s">
        <v>6</v>
      </c>
      <c r="X126" s="5" t="s">
        <v>6</v>
      </c>
      <c r="Y126" s="24" t="s">
        <v>6</v>
      </c>
    </row>
    <row r="127" spans="1:36" ht="15.75" thickBot="1" x14ac:dyDescent="0.3">
      <c r="A127" s="465"/>
      <c r="B127" s="466"/>
      <c r="C127" s="32" t="s">
        <v>20</v>
      </c>
      <c r="D127" s="33"/>
      <c r="E127" s="34"/>
      <c r="F127" s="12" t="s">
        <v>5</v>
      </c>
      <c r="G127" s="13"/>
      <c r="H127" s="12"/>
      <c r="I127" s="13"/>
      <c r="J127" s="12"/>
      <c r="K127" s="13"/>
      <c r="L127" s="12"/>
      <c r="M127" s="13"/>
      <c r="N127" s="12"/>
      <c r="O127" s="13"/>
      <c r="P127" s="12"/>
      <c r="Q127" s="13"/>
      <c r="R127" s="12"/>
      <c r="S127" s="13"/>
      <c r="T127" s="12"/>
      <c r="U127" s="13"/>
      <c r="V127" s="12"/>
      <c r="W127" s="13"/>
      <c r="X127" s="12"/>
      <c r="Y127" s="14"/>
    </row>
    <row r="128" spans="1:36" x14ac:dyDescent="0.25">
      <c r="A128" s="3" t="s">
        <v>1</v>
      </c>
      <c r="B128" s="4"/>
      <c r="C128" s="35"/>
      <c r="D128" s="36"/>
      <c r="E128" s="37"/>
      <c r="F128" s="326">
        <v>125</v>
      </c>
      <c r="G128" s="326">
        <v>0</v>
      </c>
      <c r="H128" s="326">
        <v>0</v>
      </c>
      <c r="I128" s="326">
        <v>125</v>
      </c>
      <c r="J128" s="326">
        <v>0</v>
      </c>
      <c r="K128" s="194">
        <v>122</v>
      </c>
      <c r="L128" s="326">
        <v>0</v>
      </c>
      <c r="M128" s="326">
        <v>122</v>
      </c>
      <c r="N128" s="326">
        <v>0</v>
      </c>
      <c r="O128" s="326">
        <v>0</v>
      </c>
      <c r="P128" s="326">
        <v>0</v>
      </c>
      <c r="Q128" s="326">
        <v>0</v>
      </c>
      <c r="R128" s="326">
        <v>0</v>
      </c>
      <c r="S128" s="194">
        <v>122</v>
      </c>
      <c r="T128" s="326">
        <v>122</v>
      </c>
      <c r="U128" s="326">
        <v>0</v>
      </c>
      <c r="V128" s="326">
        <v>0</v>
      </c>
      <c r="W128" s="46">
        <v>36</v>
      </c>
      <c r="X128" s="9">
        <v>0</v>
      </c>
      <c r="Y128" s="194">
        <v>4</v>
      </c>
    </row>
    <row r="129" spans="1:36" x14ac:dyDescent="0.25">
      <c r="A129" s="3" t="s">
        <v>2</v>
      </c>
      <c r="B129" s="4"/>
      <c r="C129" s="35"/>
      <c r="D129" s="36"/>
      <c r="E129" s="37"/>
      <c r="F129" s="9">
        <v>0</v>
      </c>
      <c r="G129" s="10">
        <v>0</v>
      </c>
      <c r="H129" s="9">
        <v>0</v>
      </c>
      <c r="I129" s="10">
        <v>0</v>
      </c>
      <c r="J129" s="9">
        <v>0</v>
      </c>
      <c r="K129" s="194">
        <v>0</v>
      </c>
      <c r="L129" s="9">
        <v>0</v>
      </c>
      <c r="M129" s="10">
        <v>0</v>
      </c>
      <c r="N129" s="9">
        <v>0</v>
      </c>
      <c r="O129" s="10">
        <v>0</v>
      </c>
      <c r="P129" s="9">
        <v>0</v>
      </c>
      <c r="Q129" s="10">
        <v>0</v>
      </c>
      <c r="R129" s="9">
        <v>0</v>
      </c>
      <c r="S129" s="194">
        <v>0</v>
      </c>
      <c r="T129" s="9">
        <v>0</v>
      </c>
      <c r="U129" s="10">
        <v>0</v>
      </c>
      <c r="V129" s="9">
        <v>0</v>
      </c>
      <c r="W129" s="46">
        <v>80</v>
      </c>
      <c r="X129" s="9">
        <v>0</v>
      </c>
      <c r="Y129" s="194">
        <v>24</v>
      </c>
    </row>
    <row r="130" spans="1:36" x14ac:dyDescent="0.25">
      <c r="A130" s="3" t="s">
        <v>24</v>
      </c>
      <c r="B130" s="4"/>
      <c r="C130" s="35"/>
      <c r="D130" s="36"/>
      <c r="E130" s="37"/>
      <c r="F130" s="9">
        <v>0</v>
      </c>
      <c r="G130" s="10">
        <v>0</v>
      </c>
      <c r="H130" s="9">
        <v>0</v>
      </c>
      <c r="I130" s="10">
        <v>0</v>
      </c>
      <c r="J130" s="9">
        <v>0</v>
      </c>
      <c r="K130" s="194">
        <v>0</v>
      </c>
      <c r="L130" s="9">
        <v>0</v>
      </c>
      <c r="M130" s="10">
        <v>0</v>
      </c>
      <c r="N130" s="9">
        <v>0</v>
      </c>
      <c r="O130" s="10">
        <v>0</v>
      </c>
      <c r="P130" s="9">
        <v>0</v>
      </c>
      <c r="Q130" s="10">
        <v>0</v>
      </c>
      <c r="R130" s="9">
        <v>0</v>
      </c>
      <c r="S130" s="194">
        <v>0</v>
      </c>
      <c r="T130" s="9">
        <v>0</v>
      </c>
      <c r="U130" s="10">
        <v>0</v>
      </c>
      <c r="V130" s="9">
        <v>0</v>
      </c>
      <c r="W130" s="46">
        <v>0</v>
      </c>
      <c r="X130" s="9">
        <v>0</v>
      </c>
      <c r="Y130" s="194">
        <v>0</v>
      </c>
    </row>
    <row r="131" spans="1:36" ht="15.75" thickBot="1" x14ac:dyDescent="0.3">
      <c r="A131" s="3" t="s">
        <v>25</v>
      </c>
      <c r="B131" s="4"/>
      <c r="C131" s="35"/>
      <c r="D131" s="36"/>
      <c r="E131" s="37"/>
      <c r="F131" s="9">
        <v>0</v>
      </c>
      <c r="G131" s="10">
        <v>0</v>
      </c>
      <c r="H131" s="9">
        <v>0</v>
      </c>
      <c r="I131" s="10">
        <v>0</v>
      </c>
      <c r="J131" s="9">
        <v>0</v>
      </c>
      <c r="K131" s="194">
        <v>0</v>
      </c>
      <c r="L131" s="9">
        <v>0</v>
      </c>
      <c r="M131" s="10">
        <v>0</v>
      </c>
      <c r="N131" s="9">
        <v>0</v>
      </c>
      <c r="O131" s="10">
        <v>0</v>
      </c>
      <c r="P131" s="9">
        <v>0</v>
      </c>
      <c r="Q131" s="10">
        <v>0</v>
      </c>
      <c r="R131" s="9">
        <v>0</v>
      </c>
      <c r="S131" s="194">
        <v>0</v>
      </c>
      <c r="T131" s="9">
        <v>0</v>
      </c>
      <c r="U131" s="10">
        <v>0</v>
      </c>
      <c r="V131" s="9">
        <v>0</v>
      </c>
      <c r="W131" s="46">
        <v>0</v>
      </c>
      <c r="X131" s="9">
        <v>0</v>
      </c>
      <c r="Y131" s="194">
        <v>91</v>
      </c>
    </row>
    <row r="132" spans="1:36" x14ac:dyDescent="0.25">
      <c r="A132" s="1" t="s">
        <v>8</v>
      </c>
      <c r="B132" s="2"/>
      <c r="C132" s="38"/>
      <c r="D132" s="39"/>
      <c r="E132" s="40"/>
      <c r="F132" s="328"/>
      <c r="G132" s="328"/>
      <c r="H132" s="328"/>
      <c r="I132" s="328"/>
      <c r="J132" s="328"/>
      <c r="K132" s="328"/>
      <c r="L132" s="328" t="s">
        <v>5</v>
      </c>
      <c r="M132" s="328"/>
      <c r="N132" s="328"/>
      <c r="O132" s="328"/>
      <c r="P132" s="328"/>
      <c r="Q132" s="328"/>
      <c r="R132" s="328"/>
      <c r="S132" s="328"/>
      <c r="T132" s="328"/>
      <c r="U132" s="79">
        <v>-1</v>
      </c>
      <c r="V132" s="79">
        <v>-1</v>
      </c>
      <c r="W132" s="79">
        <v>-2</v>
      </c>
      <c r="X132" s="79">
        <v>0</v>
      </c>
      <c r="Y132" s="8"/>
    </row>
    <row r="133" spans="1:36" x14ac:dyDescent="0.25">
      <c r="A133" s="3" t="s">
        <v>7</v>
      </c>
      <c r="B133" s="4"/>
      <c r="C133" s="35"/>
      <c r="D133" s="36"/>
      <c r="E133" s="37"/>
      <c r="F133" s="326"/>
      <c r="G133" s="326"/>
      <c r="H133" s="326"/>
      <c r="I133" s="326"/>
      <c r="J133" s="326"/>
      <c r="K133" s="326"/>
      <c r="L133" s="326"/>
      <c r="M133" s="326"/>
      <c r="N133" s="326"/>
      <c r="O133" s="326"/>
      <c r="P133" s="326"/>
      <c r="Q133" s="326"/>
      <c r="R133" s="326"/>
      <c r="S133" s="326"/>
      <c r="T133" s="326"/>
      <c r="U133" s="326"/>
      <c r="V133" s="326"/>
      <c r="W133" s="326"/>
      <c r="X133" s="9"/>
      <c r="Y133" s="11"/>
    </row>
    <row r="134" spans="1:36" x14ac:dyDescent="0.25">
      <c r="A134" s="467" t="s">
        <v>23</v>
      </c>
      <c r="B134" s="468"/>
      <c r="C134" s="35"/>
      <c r="D134" s="36"/>
      <c r="E134" s="37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11"/>
    </row>
    <row r="135" spans="1:36" ht="15.75" thickBot="1" x14ac:dyDescent="0.3">
      <c r="A135" s="469" t="s">
        <v>22</v>
      </c>
      <c r="B135" s="470"/>
      <c r="C135" s="35"/>
      <c r="D135" s="36"/>
      <c r="E135" s="37"/>
      <c r="F135" s="9"/>
      <c r="G135" s="10"/>
      <c r="H135" s="9"/>
      <c r="I135" s="10">
        <v>-3</v>
      </c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9"/>
      <c r="W135" s="10"/>
      <c r="X135" s="9"/>
      <c r="Y135" s="11"/>
      <c r="AH135">
        <v>-20</v>
      </c>
    </row>
    <row r="136" spans="1:36" ht="15.75" thickBot="1" x14ac:dyDescent="0.3">
      <c r="A136" s="456" t="s">
        <v>9</v>
      </c>
      <c r="B136" s="471"/>
      <c r="C136" s="472" t="s">
        <v>252</v>
      </c>
      <c r="D136" s="473"/>
      <c r="E136" s="474"/>
      <c r="F136" s="25">
        <f t="shared" ref="F136:Y136" si="204">SUM(F127:F135)</f>
        <v>125</v>
      </c>
      <c r="G136" s="19">
        <f t="shared" si="204"/>
        <v>0</v>
      </c>
      <c r="H136" s="19">
        <f t="shared" si="204"/>
        <v>0</v>
      </c>
      <c r="I136" s="19">
        <f t="shared" si="204"/>
        <v>122</v>
      </c>
      <c r="J136" s="19">
        <f t="shared" si="204"/>
        <v>0</v>
      </c>
      <c r="K136" s="19">
        <f t="shared" si="204"/>
        <v>122</v>
      </c>
      <c r="L136" s="19">
        <f t="shared" si="204"/>
        <v>0</v>
      </c>
      <c r="M136" s="19">
        <f t="shared" si="204"/>
        <v>122</v>
      </c>
      <c r="N136" s="19">
        <f t="shared" si="204"/>
        <v>0</v>
      </c>
      <c r="O136" s="19">
        <f t="shared" si="204"/>
        <v>0</v>
      </c>
      <c r="P136" s="19">
        <f t="shared" si="204"/>
        <v>0</v>
      </c>
      <c r="Q136" s="19">
        <f t="shared" si="204"/>
        <v>0</v>
      </c>
      <c r="R136" s="19">
        <f t="shared" si="204"/>
        <v>0</v>
      </c>
      <c r="S136" s="19">
        <f t="shared" si="204"/>
        <v>122</v>
      </c>
      <c r="T136" s="19">
        <f t="shared" si="204"/>
        <v>122</v>
      </c>
      <c r="U136" s="19">
        <f t="shared" si="204"/>
        <v>-1</v>
      </c>
      <c r="V136" s="19">
        <f t="shared" si="204"/>
        <v>-1</v>
      </c>
      <c r="W136" s="19">
        <f t="shared" si="204"/>
        <v>114</v>
      </c>
      <c r="X136" s="19">
        <f t="shared" si="204"/>
        <v>0</v>
      </c>
      <c r="Y136" s="19">
        <f t="shared" si="204"/>
        <v>119</v>
      </c>
    </row>
    <row r="137" spans="1:36" ht="15.75" thickBot="1" x14ac:dyDescent="0.3">
      <c r="A137" s="456" t="s">
        <v>10</v>
      </c>
      <c r="B137" s="471"/>
      <c r="C137" s="472">
        <v>125</v>
      </c>
      <c r="D137" s="473"/>
      <c r="E137" s="474"/>
      <c r="F137" s="20"/>
      <c r="G137" s="51">
        <f>+G136-F136</f>
        <v>-125</v>
      </c>
      <c r="H137" s="134">
        <f t="shared" ref="H137" si="205">+H136-G136</f>
        <v>0</v>
      </c>
      <c r="I137" s="134">
        <f t="shared" ref="I137" si="206">+I136-H136</f>
        <v>122</v>
      </c>
      <c r="J137" s="134">
        <f t="shared" ref="J137" si="207">+J136-I136</f>
        <v>-122</v>
      </c>
      <c r="K137" s="134">
        <f t="shared" ref="K137" si="208">+K136-J136</f>
        <v>122</v>
      </c>
      <c r="L137" s="134">
        <f t="shared" ref="L137" si="209">+L136-K136</f>
        <v>-122</v>
      </c>
      <c r="M137" s="134">
        <f t="shared" ref="M137" si="210">+M136-L136</f>
        <v>122</v>
      </c>
      <c r="N137" s="134">
        <f t="shared" ref="N137" si="211">+N136-M136</f>
        <v>-122</v>
      </c>
      <c r="O137" s="134">
        <f t="shared" ref="O137" si="212">+O136-N136</f>
        <v>0</v>
      </c>
      <c r="P137" s="134">
        <f t="shared" ref="P137" si="213">+P136-O136</f>
        <v>0</v>
      </c>
      <c r="Q137" s="134">
        <f t="shared" ref="Q137" si="214">+Q136-P136</f>
        <v>0</v>
      </c>
      <c r="R137" s="134">
        <f t="shared" ref="R137" si="215">+R136-Q136</f>
        <v>0</v>
      </c>
      <c r="S137" s="134">
        <f t="shared" ref="S137" si="216">+S136-R136</f>
        <v>122</v>
      </c>
      <c r="T137" s="134">
        <f t="shared" ref="T137" si="217">+T136-S136</f>
        <v>0</v>
      </c>
      <c r="U137" s="134">
        <v>121</v>
      </c>
      <c r="V137" s="134">
        <v>120</v>
      </c>
      <c r="W137" s="134">
        <v>118</v>
      </c>
      <c r="X137" s="134" t="s">
        <v>5</v>
      </c>
      <c r="Y137" s="135">
        <f t="shared" ref="Y137" si="218">+Y136-X136</f>
        <v>119</v>
      </c>
    </row>
    <row r="138" spans="1:36" ht="15.75" thickBot="1" x14ac:dyDescent="0.3">
      <c r="A138" s="362"/>
      <c r="B138" s="363"/>
      <c r="C138" s="365"/>
      <c r="D138" s="365"/>
      <c r="E138" s="365"/>
      <c r="F138" s="20"/>
      <c r="G138" s="51"/>
      <c r="H138" s="364"/>
      <c r="I138" s="364"/>
      <c r="J138" s="207" t="s">
        <v>636</v>
      </c>
      <c r="K138" s="207" t="s">
        <v>637</v>
      </c>
      <c r="L138" s="207" t="s">
        <v>638</v>
      </c>
      <c r="M138" s="207" t="s">
        <v>639</v>
      </c>
      <c r="Q138" s="207" t="s">
        <v>636</v>
      </c>
      <c r="R138" s="207" t="s">
        <v>637</v>
      </c>
      <c r="S138" s="207" t="s">
        <v>638</v>
      </c>
      <c r="T138" s="207" t="s">
        <v>639</v>
      </c>
      <c r="X138" s="207" t="s">
        <v>636</v>
      </c>
      <c r="Y138" s="207" t="s">
        <v>637</v>
      </c>
      <c r="Z138" s="207" t="s">
        <v>638</v>
      </c>
      <c r="AA138" s="207" t="s">
        <v>639</v>
      </c>
    </row>
    <row r="139" spans="1:36" ht="19.5" thickBot="1" x14ac:dyDescent="0.35">
      <c r="A139" s="458">
        <v>44501</v>
      </c>
      <c r="B139" s="484"/>
      <c r="C139" s="484"/>
      <c r="D139" s="484"/>
      <c r="E139" s="484"/>
      <c r="F139" s="484"/>
      <c r="G139" s="484"/>
      <c r="H139" s="484"/>
      <c r="I139" s="484"/>
      <c r="J139" s="484"/>
      <c r="K139" s="484"/>
      <c r="L139" s="484"/>
      <c r="M139" s="484"/>
      <c r="N139" s="484"/>
      <c r="O139" s="484"/>
      <c r="P139" s="484"/>
      <c r="Q139" s="484"/>
      <c r="R139" s="484"/>
      <c r="S139" s="484"/>
      <c r="T139" s="484"/>
      <c r="U139" s="484"/>
      <c r="V139" s="484"/>
      <c r="W139" s="484"/>
      <c r="X139" s="484"/>
      <c r="Y139" s="484"/>
      <c r="Z139" s="484"/>
      <c r="AA139" s="484"/>
      <c r="AB139" s="484"/>
      <c r="AC139" s="484"/>
      <c r="AD139" s="484"/>
      <c r="AE139" s="484"/>
      <c r="AF139" s="484"/>
      <c r="AG139" s="484"/>
      <c r="AH139" s="484"/>
      <c r="AI139" s="484"/>
      <c r="AJ139" s="485"/>
    </row>
    <row r="140" spans="1:36" x14ac:dyDescent="0.25">
      <c r="A140" s="461" t="s">
        <v>14</v>
      </c>
      <c r="B140" s="462"/>
      <c r="C140" s="27" t="s">
        <v>18</v>
      </c>
      <c r="D140" s="27">
        <v>10</v>
      </c>
      <c r="E140" s="27">
        <v>11</v>
      </c>
      <c r="F140" s="15">
        <v>1</v>
      </c>
      <c r="G140" s="7">
        <f>+F140+1</f>
        <v>2</v>
      </c>
      <c r="H140" s="6">
        <f t="shared" ref="H140" si="219">+G140+1</f>
        <v>3</v>
      </c>
      <c r="I140" s="7">
        <f t="shared" ref="I140" si="220">+H140+1</f>
        <v>4</v>
      </c>
      <c r="J140" s="6">
        <f t="shared" ref="J140" si="221">+I140+1</f>
        <v>5</v>
      </c>
      <c r="K140" s="7">
        <f t="shared" ref="K140" si="222">+J140+1</f>
        <v>6</v>
      </c>
      <c r="L140" s="6">
        <f t="shared" ref="L140" si="223">+K140+1</f>
        <v>7</v>
      </c>
      <c r="M140" s="7">
        <f t="shared" ref="M140" si="224">+L140+1</f>
        <v>8</v>
      </c>
      <c r="N140" s="6">
        <f t="shared" ref="N140" si="225">+M140+1</f>
        <v>9</v>
      </c>
      <c r="O140" s="7">
        <f t="shared" ref="O140" si="226">+N140+1</f>
        <v>10</v>
      </c>
      <c r="P140" s="6">
        <f t="shared" ref="P140" si="227">+O140+1</f>
        <v>11</v>
      </c>
      <c r="Q140" s="7">
        <f t="shared" ref="Q140" si="228">+P140+1</f>
        <v>12</v>
      </c>
      <c r="R140" s="6">
        <f t="shared" ref="R140" si="229">+Q140+1</f>
        <v>13</v>
      </c>
      <c r="S140" s="7">
        <f t="shared" ref="S140" si="230">+R140+1</f>
        <v>14</v>
      </c>
      <c r="T140" s="6">
        <f t="shared" ref="T140" si="231">+S140+1</f>
        <v>15</v>
      </c>
      <c r="U140" s="7">
        <f t="shared" ref="U140" si="232">+T140+1</f>
        <v>16</v>
      </c>
      <c r="V140" s="6">
        <f t="shared" ref="V140" si="233">+U140+1</f>
        <v>17</v>
      </c>
      <c r="W140" s="7">
        <f t="shared" ref="W140" si="234">+V140+1</f>
        <v>18</v>
      </c>
      <c r="X140" s="6">
        <f t="shared" ref="X140" si="235">+W140+1</f>
        <v>19</v>
      </c>
      <c r="Y140" s="7">
        <f t="shared" ref="Y140" si="236">+X140+1</f>
        <v>20</v>
      </c>
      <c r="Z140" s="6">
        <f>+Y140+1</f>
        <v>21</v>
      </c>
      <c r="AA140" s="138">
        <f t="shared" ref="AA140" si="237">+Z140+1</f>
        <v>22</v>
      </c>
      <c r="AB140" s="6">
        <f t="shared" ref="AB140" si="238">+AA140+1</f>
        <v>23</v>
      </c>
      <c r="AC140" s="138">
        <f t="shared" ref="AC140" si="239">+AB140+1</f>
        <v>24</v>
      </c>
      <c r="AD140" s="6">
        <f t="shared" ref="AD140" si="240">+AC140+1</f>
        <v>25</v>
      </c>
      <c r="AE140" s="138">
        <f t="shared" ref="AE140" si="241">+AD140+1</f>
        <v>26</v>
      </c>
      <c r="AF140" s="6">
        <f t="shared" ref="AF140" si="242">+AE140+1</f>
        <v>27</v>
      </c>
      <c r="AG140" s="138">
        <f t="shared" ref="AG140" si="243">+AF140+1</f>
        <v>28</v>
      </c>
      <c r="AH140" s="6">
        <f t="shared" ref="AH140" si="244">+AG140+1</f>
        <v>29</v>
      </c>
      <c r="AI140" s="138">
        <f t="shared" ref="AI140" si="245">+AH140+1</f>
        <v>30</v>
      </c>
      <c r="AJ140" s="139">
        <f t="shared" ref="AJ140" si="246">+AI140+1</f>
        <v>31</v>
      </c>
    </row>
    <row r="141" spans="1:36" x14ac:dyDescent="0.25">
      <c r="A141" s="463"/>
      <c r="B141" s="464"/>
      <c r="C141" s="30" t="s">
        <v>19</v>
      </c>
      <c r="D141" s="30"/>
      <c r="E141" s="30"/>
      <c r="F141" s="16" t="s">
        <v>6</v>
      </c>
      <c r="G141" s="23" t="s">
        <v>6</v>
      </c>
      <c r="H141" s="5" t="s">
        <v>6</v>
      </c>
      <c r="I141" s="23" t="s">
        <v>6</v>
      </c>
      <c r="J141" s="5" t="s">
        <v>6</v>
      </c>
      <c r="K141" s="23" t="s">
        <v>6</v>
      </c>
      <c r="L141" s="5" t="s">
        <v>6</v>
      </c>
      <c r="M141" s="23" t="s">
        <v>6</v>
      </c>
      <c r="N141" s="5" t="s">
        <v>6</v>
      </c>
      <c r="O141" s="23" t="s">
        <v>6</v>
      </c>
      <c r="P141" s="5" t="s">
        <v>6</v>
      </c>
      <c r="Q141" s="23" t="s">
        <v>6</v>
      </c>
      <c r="R141" s="5" t="s">
        <v>6</v>
      </c>
      <c r="S141" s="23" t="s">
        <v>6</v>
      </c>
      <c r="T141" s="5" t="s">
        <v>6</v>
      </c>
      <c r="U141" s="23" t="s">
        <v>6</v>
      </c>
      <c r="V141" s="5" t="s">
        <v>6</v>
      </c>
      <c r="W141" s="23" t="s">
        <v>6</v>
      </c>
      <c r="X141" s="5" t="s">
        <v>6</v>
      </c>
      <c r="Y141" s="24" t="s">
        <v>6</v>
      </c>
    </row>
    <row r="142" spans="1:36" ht="15.75" thickBot="1" x14ac:dyDescent="0.3">
      <c r="A142" s="465"/>
      <c r="B142" s="466"/>
      <c r="C142" s="33" t="s">
        <v>20</v>
      </c>
      <c r="D142" s="33"/>
      <c r="E142" s="33"/>
      <c r="F142" s="18" t="s">
        <v>5</v>
      </c>
      <c r="G142" s="13"/>
      <c r="H142" s="12"/>
      <c r="I142" s="13"/>
      <c r="J142" s="12"/>
      <c r="K142" s="13"/>
      <c r="L142" s="12"/>
      <c r="M142" s="13"/>
      <c r="N142" s="12"/>
      <c r="O142" s="13"/>
      <c r="P142" s="12"/>
      <c r="Q142" s="13"/>
      <c r="R142" s="12"/>
      <c r="S142" s="13"/>
      <c r="T142" s="12"/>
      <c r="U142" s="13"/>
      <c r="V142" s="12"/>
      <c r="W142" s="13"/>
      <c r="X142" s="12"/>
      <c r="Y142" s="14"/>
    </row>
    <row r="143" spans="1:36" x14ac:dyDescent="0.25">
      <c r="A143" s="3" t="s">
        <v>15</v>
      </c>
      <c r="B143" s="4"/>
      <c r="C143" s="36"/>
      <c r="D143" s="36"/>
      <c r="E143" s="36"/>
      <c r="F143" s="331"/>
      <c r="G143" s="326"/>
      <c r="H143" s="326"/>
      <c r="I143" s="326"/>
      <c r="J143" s="326"/>
      <c r="K143" s="326"/>
      <c r="L143" s="326"/>
      <c r="M143" s="326"/>
      <c r="N143" s="326"/>
      <c r="O143" s="326"/>
      <c r="P143" s="326"/>
      <c r="Q143" s="326"/>
      <c r="R143" s="326"/>
      <c r="S143" s="326"/>
      <c r="T143" s="329">
        <v>83</v>
      </c>
      <c r="U143" s="326"/>
      <c r="V143" s="326"/>
      <c r="W143" s="326">
        <v>2</v>
      </c>
      <c r="X143" s="9"/>
      <c r="Y143" s="11">
        <v>0</v>
      </c>
    </row>
    <row r="144" spans="1:36" x14ac:dyDescent="0.25">
      <c r="A144" s="3" t="s">
        <v>16</v>
      </c>
      <c r="B144" s="4"/>
      <c r="C144" s="36"/>
      <c r="D144" s="36"/>
      <c r="E144" s="36"/>
      <c r="F144" s="17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194"/>
      <c r="U144" s="10"/>
      <c r="V144" s="9"/>
      <c r="W144" s="10">
        <v>63</v>
      </c>
      <c r="X144" s="9"/>
      <c r="Y144" s="357">
        <v>63</v>
      </c>
    </row>
    <row r="145" spans="1:36" x14ac:dyDescent="0.25">
      <c r="A145" s="3" t="s">
        <v>627</v>
      </c>
      <c r="B145" s="4"/>
      <c r="C145" s="36"/>
      <c r="D145" s="36"/>
      <c r="E145" s="36"/>
      <c r="F145" s="17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194"/>
      <c r="U145" s="10"/>
      <c r="V145" s="9"/>
      <c r="W145" s="10">
        <v>14</v>
      </c>
      <c r="X145" s="9"/>
      <c r="Y145" s="357">
        <v>20</v>
      </c>
    </row>
    <row r="146" spans="1:36" x14ac:dyDescent="0.25">
      <c r="A146" s="3" t="s">
        <v>628</v>
      </c>
      <c r="B146" s="4"/>
      <c r="C146" s="36"/>
      <c r="D146" s="36"/>
      <c r="E146" s="36"/>
      <c r="F146" s="17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194"/>
      <c r="U146" s="10"/>
      <c r="V146" s="9"/>
      <c r="W146" s="10">
        <v>4</v>
      </c>
      <c r="X146" s="9"/>
      <c r="Y146" s="357">
        <v>4</v>
      </c>
    </row>
    <row r="147" spans="1:36" ht="15.75" thickBot="1" x14ac:dyDescent="0.3">
      <c r="A147" s="3" t="s">
        <v>17</v>
      </c>
      <c r="B147" s="4"/>
      <c r="C147" s="36"/>
      <c r="D147" s="36"/>
      <c r="E147" s="36"/>
      <c r="F147" s="17">
        <v>0</v>
      </c>
      <c r="G147" s="10">
        <v>0</v>
      </c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194"/>
      <c r="U147" s="10"/>
      <c r="V147" s="9"/>
      <c r="W147" s="10"/>
      <c r="X147" s="9"/>
      <c r="Y147" s="357">
        <v>5</v>
      </c>
    </row>
    <row r="148" spans="1:36" x14ac:dyDescent="0.25">
      <c r="A148" s="1" t="s">
        <v>8</v>
      </c>
      <c r="B148" s="2"/>
      <c r="C148" s="39"/>
      <c r="D148" s="39"/>
      <c r="E148" s="39"/>
      <c r="F148" s="332"/>
      <c r="G148" s="328"/>
      <c r="H148" s="328"/>
      <c r="I148" s="328"/>
      <c r="J148" s="328"/>
      <c r="K148" s="328"/>
      <c r="L148" s="79">
        <v>-1</v>
      </c>
      <c r="M148" s="328"/>
      <c r="N148" s="328"/>
      <c r="O148" s="328"/>
      <c r="P148" s="328"/>
      <c r="Q148" s="328"/>
      <c r="R148" s="328"/>
      <c r="S148" s="328"/>
      <c r="T148" s="328"/>
      <c r="U148" s="328"/>
      <c r="V148" s="328"/>
      <c r="W148" s="328"/>
      <c r="X148" s="6"/>
      <c r="Y148" s="8"/>
      <c r="AA148" s="207">
        <v>-1</v>
      </c>
    </row>
    <row r="149" spans="1:36" x14ac:dyDescent="0.25">
      <c r="A149" s="3" t="s">
        <v>7</v>
      </c>
      <c r="B149" s="4"/>
      <c r="C149" s="36"/>
      <c r="D149" s="36"/>
      <c r="E149" s="36"/>
      <c r="F149" s="331"/>
      <c r="G149" s="326"/>
      <c r="H149" s="326"/>
      <c r="I149" s="326"/>
      <c r="J149" s="326"/>
      <c r="K149" s="326"/>
      <c r="L149" s="326"/>
      <c r="M149" s="326"/>
      <c r="N149" s="326"/>
      <c r="O149" s="326"/>
      <c r="P149" s="326"/>
      <c r="Q149" s="326"/>
      <c r="R149" s="326"/>
      <c r="S149" s="326"/>
      <c r="T149" s="326"/>
      <c r="U149" s="326"/>
      <c r="V149" s="326"/>
      <c r="W149" s="326"/>
      <c r="X149" s="9"/>
      <c r="Y149" s="11"/>
    </row>
    <row r="150" spans="1:36" x14ac:dyDescent="0.25">
      <c r="A150" s="467" t="s">
        <v>23</v>
      </c>
      <c r="B150" s="468"/>
      <c r="C150" s="36"/>
      <c r="D150" s="36"/>
      <c r="E150" s="36"/>
      <c r="F150" s="17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11"/>
    </row>
    <row r="151" spans="1:36" ht="15.75" thickBot="1" x14ac:dyDescent="0.3">
      <c r="A151" s="469" t="s">
        <v>22</v>
      </c>
      <c r="B151" s="470"/>
      <c r="C151" s="36"/>
      <c r="D151" s="36"/>
      <c r="E151" s="36"/>
      <c r="F151" s="17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9"/>
      <c r="W151" s="10"/>
      <c r="X151" s="9"/>
      <c r="Y151" s="11"/>
    </row>
    <row r="152" spans="1:36" ht="15.75" thickBot="1" x14ac:dyDescent="0.3">
      <c r="A152" s="456" t="s">
        <v>9</v>
      </c>
      <c r="B152" s="457"/>
      <c r="C152" s="43"/>
      <c r="D152" s="43"/>
      <c r="E152" s="43"/>
      <c r="F152" s="19">
        <f t="shared" ref="F152:Y152" si="247">SUM(F142:F151)</f>
        <v>0</v>
      </c>
      <c r="G152" s="19">
        <f t="shared" si="247"/>
        <v>0</v>
      </c>
      <c r="H152" s="19">
        <f t="shared" si="247"/>
        <v>0</v>
      </c>
      <c r="I152" s="19">
        <f t="shared" si="247"/>
        <v>0</v>
      </c>
      <c r="J152" s="19">
        <f t="shared" si="247"/>
        <v>0</v>
      </c>
      <c r="K152" s="19">
        <f t="shared" si="247"/>
        <v>0</v>
      </c>
      <c r="L152" s="19">
        <f t="shared" si="247"/>
        <v>-1</v>
      </c>
      <c r="M152" s="19">
        <f t="shared" si="247"/>
        <v>0</v>
      </c>
      <c r="N152" s="19">
        <f t="shared" si="247"/>
        <v>0</v>
      </c>
      <c r="O152" s="19">
        <f t="shared" si="247"/>
        <v>0</v>
      </c>
      <c r="P152" s="19">
        <f t="shared" si="247"/>
        <v>0</v>
      </c>
      <c r="Q152" s="19">
        <f t="shared" si="247"/>
        <v>0</v>
      </c>
      <c r="R152" s="19">
        <f t="shared" si="247"/>
        <v>0</v>
      </c>
      <c r="S152" s="19">
        <f t="shared" si="247"/>
        <v>0</v>
      </c>
      <c r="T152" s="19">
        <f t="shared" si="247"/>
        <v>83</v>
      </c>
      <c r="U152" s="19">
        <f t="shared" si="247"/>
        <v>0</v>
      </c>
      <c r="V152" s="19">
        <f t="shared" si="247"/>
        <v>0</v>
      </c>
      <c r="W152" s="19">
        <f t="shared" si="247"/>
        <v>83</v>
      </c>
      <c r="X152" s="19">
        <f t="shared" si="247"/>
        <v>0</v>
      </c>
      <c r="Y152" s="19">
        <f t="shared" si="247"/>
        <v>92</v>
      </c>
    </row>
    <row r="153" spans="1:36" ht="15.75" thickBot="1" x14ac:dyDescent="0.3">
      <c r="A153" s="456" t="s">
        <v>10</v>
      </c>
      <c r="B153" s="457"/>
      <c r="C153" s="43"/>
      <c r="D153" s="43"/>
      <c r="E153" s="43"/>
      <c r="F153" s="20"/>
      <c r="G153" s="134">
        <f>+G152-F152</f>
        <v>0</v>
      </c>
      <c r="H153" s="134">
        <f t="shared" ref="H153" si="248">+H152-G152</f>
        <v>0</v>
      </c>
      <c r="I153" s="134">
        <f t="shared" ref="I153" si="249">+I152-H152</f>
        <v>0</v>
      </c>
      <c r="J153" s="134">
        <f t="shared" ref="J153" si="250">+J152-I152</f>
        <v>0</v>
      </c>
      <c r="K153" s="134">
        <f t="shared" ref="K153" si="251">+K152-J152</f>
        <v>0</v>
      </c>
      <c r="L153" s="134">
        <f t="shared" ref="L153" si="252">+L152-K152</f>
        <v>-1</v>
      </c>
      <c r="M153" s="134">
        <f t="shared" ref="M153" si="253">+M152-L152</f>
        <v>1</v>
      </c>
      <c r="N153" s="134">
        <f t="shared" ref="N153" si="254">+N152-M152</f>
        <v>0</v>
      </c>
      <c r="O153" s="134">
        <f t="shared" ref="O153" si="255">+O152-N152</f>
        <v>0</v>
      </c>
      <c r="P153" s="134">
        <f t="shared" ref="P153" si="256">+P152-O152</f>
        <v>0</v>
      </c>
      <c r="Q153" s="134">
        <f t="shared" ref="Q153" si="257">+Q152-P152</f>
        <v>0</v>
      </c>
      <c r="R153" s="134">
        <f t="shared" ref="R153" si="258">+R152-Q152</f>
        <v>0</v>
      </c>
      <c r="S153" s="134">
        <f t="shared" ref="S153" si="259">+S152-R152</f>
        <v>0</v>
      </c>
      <c r="T153" s="134">
        <f t="shared" ref="T153" si="260">+T152-S152</f>
        <v>83</v>
      </c>
      <c r="U153" s="134">
        <f t="shared" ref="U153" si="261">+U152-T152</f>
        <v>-83</v>
      </c>
      <c r="V153" s="134">
        <f t="shared" ref="V153" si="262">+V152-U152</f>
        <v>0</v>
      </c>
      <c r="W153" s="134">
        <f t="shared" ref="W153" si="263">+W152-V152</f>
        <v>83</v>
      </c>
      <c r="X153" s="134">
        <f t="shared" ref="X153" si="264">+X152-W152</f>
        <v>-83</v>
      </c>
      <c r="Y153" s="135">
        <f t="shared" ref="Y153" si="265">+Y152-X152</f>
        <v>92</v>
      </c>
    </row>
    <row r="156" spans="1:36" ht="15.75" thickBot="1" x14ac:dyDescent="0.3">
      <c r="A156" t="s">
        <v>30</v>
      </c>
      <c r="I156" s="207" t="s">
        <v>637</v>
      </c>
      <c r="J156" s="207" t="s">
        <v>638</v>
      </c>
      <c r="K156" s="207" t="s">
        <v>5</v>
      </c>
      <c r="L156" s="207" t="s">
        <v>5</v>
      </c>
      <c r="M156" s="207" t="s">
        <v>5</v>
      </c>
      <c r="P156" s="207" t="s">
        <v>637</v>
      </c>
      <c r="Q156" s="207" t="s">
        <v>638</v>
      </c>
      <c r="R156" s="207" t="s">
        <v>5</v>
      </c>
      <c r="S156" s="207" t="s">
        <v>5</v>
      </c>
      <c r="T156" s="207" t="s">
        <v>5</v>
      </c>
      <c r="U156" s="207" t="s">
        <v>5</v>
      </c>
      <c r="V156" s="207" t="s">
        <v>5</v>
      </c>
      <c r="W156" s="207" t="s">
        <v>637</v>
      </c>
      <c r="X156" s="207" t="s">
        <v>638</v>
      </c>
      <c r="Y156" s="207" t="s">
        <v>5</v>
      </c>
      <c r="Z156" s="207" t="s">
        <v>5</v>
      </c>
      <c r="AA156" s="207" t="s">
        <v>5</v>
      </c>
      <c r="AD156" s="207" t="s">
        <v>637</v>
      </c>
      <c r="AE156" s="207" t="s">
        <v>638</v>
      </c>
    </row>
    <row r="157" spans="1:36" ht="19.5" thickBot="1" x14ac:dyDescent="0.35">
      <c r="A157" s="458">
        <v>44531</v>
      </c>
      <c r="B157" s="459"/>
      <c r="C157" s="459"/>
      <c r="D157" s="459"/>
      <c r="E157" s="459"/>
      <c r="F157" s="459"/>
      <c r="G157" s="459"/>
      <c r="H157" s="459"/>
      <c r="I157" s="459"/>
      <c r="J157" s="459"/>
      <c r="K157" s="459"/>
      <c r="L157" s="459"/>
      <c r="M157" s="459"/>
      <c r="N157" s="459"/>
      <c r="O157" s="459"/>
      <c r="P157" s="459"/>
      <c r="Q157" s="459"/>
      <c r="R157" s="459"/>
      <c r="S157" s="459"/>
      <c r="T157" s="459"/>
      <c r="U157" s="459"/>
      <c r="V157" s="459"/>
      <c r="W157" s="459"/>
      <c r="X157" s="459"/>
      <c r="Y157" s="459"/>
      <c r="Z157" s="459"/>
      <c r="AA157" s="459"/>
      <c r="AB157" s="459"/>
      <c r="AC157" s="459"/>
      <c r="AD157" s="459"/>
      <c r="AE157" s="459"/>
      <c r="AF157" s="459"/>
      <c r="AG157" s="459"/>
      <c r="AH157" s="459"/>
      <c r="AI157" s="459"/>
      <c r="AJ157" s="460"/>
    </row>
    <row r="158" spans="1:36" x14ac:dyDescent="0.25">
      <c r="A158" s="461" t="s">
        <v>0</v>
      </c>
      <c r="B158" s="462"/>
      <c r="C158" s="26" t="s">
        <v>18</v>
      </c>
      <c r="D158" s="27">
        <v>10</v>
      </c>
      <c r="E158" s="27">
        <v>11</v>
      </c>
      <c r="F158" s="15">
        <v>1</v>
      </c>
      <c r="G158" s="7">
        <f>+F158+1</f>
        <v>2</v>
      </c>
      <c r="H158" s="6">
        <f t="shared" ref="H158" si="266">+G158+1</f>
        <v>3</v>
      </c>
      <c r="I158" s="7">
        <f t="shared" ref="I158" si="267">+H158+1</f>
        <v>4</v>
      </c>
      <c r="J158" s="6">
        <f t="shared" ref="J158" si="268">+I158+1</f>
        <v>5</v>
      </c>
      <c r="K158" s="79">
        <f t="shared" ref="K158" si="269">+J158+1</f>
        <v>6</v>
      </c>
      <c r="L158" s="6">
        <f t="shared" ref="L158" si="270">+K158+1</f>
        <v>7</v>
      </c>
      <c r="M158" s="7">
        <f t="shared" ref="M158" si="271">+L158+1</f>
        <v>8</v>
      </c>
      <c r="N158" s="6">
        <f t="shared" ref="N158" si="272">+M158+1</f>
        <v>9</v>
      </c>
      <c r="O158" s="7">
        <f t="shared" ref="O158" si="273">+N158+1</f>
        <v>10</v>
      </c>
      <c r="P158" s="6">
        <f t="shared" ref="P158" si="274">+O158+1</f>
        <v>11</v>
      </c>
      <c r="Q158" s="7">
        <f t="shared" ref="Q158" si="275">+P158+1</f>
        <v>12</v>
      </c>
      <c r="R158" s="6">
        <f t="shared" ref="R158" si="276">+Q158+1</f>
        <v>13</v>
      </c>
      <c r="S158" s="7">
        <f t="shared" ref="S158" si="277">+R158+1</f>
        <v>14</v>
      </c>
      <c r="T158" s="6">
        <f t="shared" ref="T158" si="278">+S158+1</f>
        <v>15</v>
      </c>
      <c r="U158" s="7">
        <f t="shared" ref="U158" si="279">+T158+1</f>
        <v>16</v>
      </c>
      <c r="V158" s="6">
        <f t="shared" ref="V158" si="280">+U158+1</f>
        <v>17</v>
      </c>
      <c r="W158" s="7">
        <f t="shared" ref="W158" si="281">+V158+1</f>
        <v>18</v>
      </c>
      <c r="X158" s="6">
        <f t="shared" ref="X158" si="282">+W158+1</f>
        <v>19</v>
      </c>
      <c r="Y158" s="7">
        <f t="shared" ref="Y158" si="283">+X158+1</f>
        <v>20</v>
      </c>
      <c r="Z158" s="6">
        <f>+Y158+1</f>
        <v>21</v>
      </c>
      <c r="AA158" s="138">
        <f t="shared" ref="AA158" si="284">+Z158+1</f>
        <v>22</v>
      </c>
      <c r="AB158" s="6">
        <f t="shared" ref="AB158" si="285">+AA158+1</f>
        <v>23</v>
      </c>
      <c r="AC158" s="138">
        <f t="shared" ref="AC158" si="286">+AB158+1</f>
        <v>24</v>
      </c>
      <c r="AD158" s="6">
        <f t="shared" ref="AD158" si="287">+AC158+1</f>
        <v>25</v>
      </c>
      <c r="AE158" s="138">
        <f t="shared" ref="AE158" si="288">+AD158+1</f>
        <v>26</v>
      </c>
      <c r="AF158" s="6">
        <f t="shared" ref="AF158" si="289">+AE158+1</f>
        <v>27</v>
      </c>
      <c r="AG158" s="138">
        <f t="shared" ref="AG158" si="290">+AF158+1</f>
        <v>28</v>
      </c>
      <c r="AH158" s="6">
        <f t="shared" ref="AH158" si="291">+AG158+1</f>
        <v>29</v>
      </c>
      <c r="AI158" s="138">
        <f t="shared" ref="AI158" si="292">+AH158+1</f>
        <v>30</v>
      </c>
      <c r="AJ158" s="139">
        <f t="shared" ref="AJ158" si="293">+AI158+1</f>
        <v>31</v>
      </c>
    </row>
    <row r="159" spans="1:36" x14ac:dyDescent="0.25">
      <c r="A159" s="463"/>
      <c r="B159" s="464"/>
      <c r="C159" s="29" t="s">
        <v>19</v>
      </c>
      <c r="D159" s="30"/>
      <c r="E159" s="30"/>
      <c r="F159" s="16" t="s">
        <v>6</v>
      </c>
      <c r="G159" s="23" t="s">
        <v>6</v>
      </c>
      <c r="H159" s="5" t="s">
        <v>6</v>
      </c>
      <c r="I159" s="23" t="s">
        <v>6</v>
      </c>
      <c r="J159" s="5" t="s">
        <v>6</v>
      </c>
      <c r="K159" s="23" t="s">
        <v>6</v>
      </c>
      <c r="L159" s="5" t="s">
        <v>6</v>
      </c>
      <c r="M159" s="23" t="s">
        <v>6</v>
      </c>
      <c r="N159" s="5" t="s">
        <v>6</v>
      </c>
      <c r="O159" s="23" t="s">
        <v>6</v>
      </c>
      <c r="P159" s="5" t="s">
        <v>6</v>
      </c>
      <c r="Q159" s="23" t="s">
        <v>6</v>
      </c>
      <c r="R159" s="5" t="s">
        <v>6</v>
      </c>
      <c r="S159" s="23" t="s">
        <v>6</v>
      </c>
      <c r="T159" s="5" t="s">
        <v>6</v>
      </c>
      <c r="U159" s="23" t="s">
        <v>6</v>
      </c>
      <c r="V159" s="5" t="s">
        <v>6</v>
      </c>
      <c r="W159" s="23" t="s">
        <v>6</v>
      </c>
      <c r="X159" s="5" t="s">
        <v>6</v>
      </c>
      <c r="Y159" s="23" t="s">
        <v>6</v>
      </c>
      <c r="Z159" s="5" t="s">
        <v>6</v>
      </c>
      <c r="AA159" s="23" t="s">
        <v>6</v>
      </c>
      <c r="AB159" s="5" t="s">
        <v>6</v>
      </c>
      <c r="AC159" s="23" t="s">
        <v>6</v>
      </c>
      <c r="AD159" s="5" t="s">
        <v>6</v>
      </c>
      <c r="AE159" s="23" t="s">
        <v>6</v>
      </c>
      <c r="AF159" s="5" t="s">
        <v>6</v>
      </c>
      <c r="AG159" s="23" t="s">
        <v>6</v>
      </c>
      <c r="AH159" s="5" t="s">
        <v>6</v>
      </c>
      <c r="AI159" s="23" t="s">
        <v>6</v>
      </c>
      <c r="AJ159" s="140" t="s">
        <v>6</v>
      </c>
    </row>
    <row r="160" spans="1:36" ht="15.75" thickBot="1" x14ac:dyDescent="0.3">
      <c r="A160" s="465"/>
      <c r="B160" s="466"/>
      <c r="C160" s="32" t="s">
        <v>20</v>
      </c>
      <c r="D160" s="33"/>
      <c r="E160" s="33"/>
      <c r="F160" s="446" t="s">
        <v>5</v>
      </c>
      <c r="G160" s="13"/>
      <c r="H160" s="444"/>
      <c r="I160" s="13"/>
      <c r="J160" s="444"/>
      <c r="K160" s="13"/>
      <c r="L160" s="444"/>
      <c r="M160" s="13"/>
      <c r="N160" s="444"/>
      <c r="O160" s="13"/>
      <c r="P160" s="444"/>
      <c r="Q160" s="13"/>
      <c r="R160" s="444"/>
      <c r="S160" s="13"/>
      <c r="T160" s="444"/>
      <c r="U160" s="13"/>
      <c r="V160" s="444"/>
      <c r="W160" s="13"/>
      <c r="X160" s="444"/>
      <c r="Y160" s="13"/>
      <c r="Z160" s="141"/>
      <c r="AA160" s="142"/>
      <c r="AB160" s="141"/>
      <c r="AC160" s="142"/>
      <c r="AD160" s="141"/>
      <c r="AE160" s="142"/>
      <c r="AF160" s="141"/>
      <c r="AG160" s="142"/>
      <c r="AH160" s="141"/>
      <c r="AI160" s="142"/>
      <c r="AJ160" s="143"/>
    </row>
    <row r="161" spans="1:36" x14ac:dyDescent="0.25">
      <c r="A161" s="3" t="s">
        <v>1</v>
      </c>
      <c r="B161" s="4"/>
      <c r="C161" s="35">
        <v>0</v>
      </c>
      <c r="D161" s="36"/>
      <c r="E161" s="37" t="s">
        <v>5</v>
      </c>
      <c r="F161" s="95"/>
      <c r="G161" s="95"/>
      <c r="H161" s="95"/>
      <c r="I161" s="95"/>
      <c r="J161" s="95"/>
      <c r="K161" s="194">
        <v>252</v>
      </c>
      <c r="L161" s="194">
        <v>252</v>
      </c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37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</row>
    <row r="162" spans="1:36" x14ac:dyDescent="0.25">
      <c r="A162" s="3" t="s">
        <v>2</v>
      </c>
      <c r="B162" s="4"/>
      <c r="C162" s="35">
        <v>0</v>
      </c>
      <c r="D162" s="46">
        <v>0</v>
      </c>
      <c r="E162" s="37"/>
      <c r="F162" s="95"/>
      <c r="G162" s="95"/>
      <c r="H162" s="95"/>
      <c r="I162" s="95"/>
      <c r="J162" s="95"/>
      <c r="K162" s="194"/>
      <c r="L162" s="194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37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</row>
    <row r="163" spans="1:36" x14ac:dyDescent="0.25">
      <c r="A163" s="3" t="s">
        <v>21</v>
      </c>
      <c r="B163" s="4"/>
      <c r="C163" s="35">
        <v>0</v>
      </c>
      <c r="D163" s="36"/>
      <c r="E163" s="37"/>
      <c r="F163" s="95"/>
      <c r="G163" s="95"/>
      <c r="H163" s="95"/>
      <c r="I163" s="95"/>
      <c r="J163" s="95"/>
      <c r="K163" s="194"/>
      <c r="L163" s="194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37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</row>
    <row r="164" spans="1:36" x14ac:dyDescent="0.25">
      <c r="A164" s="3" t="s">
        <v>3</v>
      </c>
      <c r="B164" s="4"/>
      <c r="C164" s="35">
        <v>0</v>
      </c>
      <c r="D164" s="36"/>
      <c r="E164" s="37"/>
      <c r="F164" s="95"/>
      <c r="G164" s="95"/>
      <c r="H164" s="95"/>
      <c r="I164" s="95"/>
      <c r="J164" s="95"/>
      <c r="K164" s="194"/>
      <c r="L164" s="194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37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</row>
    <row r="165" spans="1:36" ht="15.75" thickBot="1" x14ac:dyDescent="0.3">
      <c r="A165" s="3" t="s">
        <v>4</v>
      </c>
      <c r="B165" s="4"/>
      <c r="C165" s="35">
        <v>0</v>
      </c>
      <c r="D165" s="36"/>
      <c r="E165" s="37"/>
      <c r="F165" s="95"/>
      <c r="G165" s="95"/>
      <c r="H165" s="95"/>
      <c r="I165" s="95"/>
      <c r="J165" s="95"/>
      <c r="K165" s="194"/>
      <c r="L165" s="194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37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</row>
    <row r="166" spans="1:36" x14ac:dyDescent="0.25">
      <c r="A166" s="1" t="s">
        <v>8</v>
      </c>
      <c r="B166" s="2"/>
      <c r="C166" s="38"/>
      <c r="D166" s="47">
        <v>0</v>
      </c>
      <c r="E166" s="40"/>
      <c r="F166" s="138"/>
      <c r="G166" s="138"/>
      <c r="H166" s="138"/>
      <c r="I166" s="138"/>
      <c r="J166" s="138">
        <v>2</v>
      </c>
      <c r="K166" s="79"/>
      <c r="L166" s="79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481"/>
      <c r="X166" s="138"/>
      <c r="Y166" s="381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</row>
    <row r="167" spans="1:36" x14ac:dyDescent="0.25">
      <c r="A167" s="3" t="s">
        <v>7</v>
      </c>
      <c r="B167" s="4"/>
      <c r="C167" s="35"/>
      <c r="D167" s="36"/>
      <c r="E167" s="37"/>
      <c r="F167" s="95"/>
      <c r="G167" s="95"/>
      <c r="H167" s="95"/>
      <c r="I167" s="95"/>
      <c r="J167" s="95">
        <v>1</v>
      </c>
      <c r="K167" s="194"/>
      <c r="L167" s="194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482"/>
      <c r="X167" s="95"/>
      <c r="Y167" s="37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</row>
    <row r="168" spans="1:36" x14ac:dyDescent="0.25">
      <c r="A168" s="467" t="s">
        <v>23</v>
      </c>
      <c r="B168" s="468"/>
      <c r="C168" s="35"/>
      <c r="D168" s="36"/>
      <c r="E168" s="37"/>
      <c r="F168" s="95"/>
      <c r="G168" s="95"/>
      <c r="H168" s="95"/>
      <c r="I168" s="95"/>
      <c r="J168" s="95"/>
      <c r="K168" s="194"/>
      <c r="L168" s="194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482"/>
      <c r="X168" s="95"/>
      <c r="Y168" s="37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</row>
    <row r="169" spans="1:36" ht="15.75" thickBot="1" x14ac:dyDescent="0.3">
      <c r="A169" s="469" t="s">
        <v>22</v>
      </c>
      <c r="B169" s="470"/>
      <c r="C169" s="35"/>
      <c r="D169" s="36"/>
      <c r="E169" s="37" t="s">
        <v>5</v>
      </c>
      <c r="F169" s="95">
        <v>6</v>
      </c>
      <c r="G169" s="95"/>
      <c r="H169" s="95"/>
      <c r="I169" s="95"/>
      <c r="J169" s="95">
        <v>1</v>
      </c>
      <c r="K169" s="194"/>
      <c r="L169" s="194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483"/>
      <c r="X169" s="95"/>
      <c r="Y169" s="37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</row>
    <row r="170" spans="1:36" ht="15.75" thickBot="1" x14ac:dyDescent="0.3">
      <c r="A170" s="456" t="s">
        <v>9</v>
      </c>
      <c r="B170" s="471"/>
      <c r="C170" s="478" t="s">
        <v>252</v>
      </c>
      <c r="D170" s="479"/>
      <c r="E170" s="480"/>
      <c r="F170" s="202"/>
      <c r="G170" s="202"/>
      <c r="H170" s="202"/>
      <c r="I170" s="202"/>
      <c r="J170" s="202"/>
      <c r="K170" s="51"/>
      <c r="L170" s="51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117"/>
      <c r="AA170" s="202"/>
      <c r="AB170" s="202"/>
      <c r="AC170" s="117"/>
      <c r="AD170" s="117"/>
      <c r="AE170" s="117"/>
      <c r="AF170" s="202"/>
      <c r="AG170" s="117"/>
      <c r="AH170" s="117"/>
      <c r="AI170" s="117"/>
      <c r="AJ170" s="117"/>
    </row>
    <row r="171" spans="1:36" ht="15.75" thickBot="1" x14ac:dyDescent="0.3">
      <c r="A171" s="456" t="s">
        <v>10</v>
      </c>
      <c r="B171" s="471"/>
      <c r="C171" s="475">
        <v>257</v>
      </c>
      <c r="D171" s="476"/>
      <c r="E171" s="477"/>
      <c r="F171" s="202"/>
      <c r="G171" s="202"/>
      <c r="H171" s="202"/>
      <c r="I171" s="202"/>
      <c r="J171" s="202"/>
      <c r="K171" s="51" t="s">
        <v>5</v>
      </c>
      <c r="L171" s="51"/>
      <c r="M171" s="202"/>
      <c r="N171" s="202"/>
      <c r="O171" s="202"/>
      <c r="P171" s="202"/>
      <c r="Q171" s="202"/>
      <c r="R171" s="202"/>
      <c r="S171" s="202"/>
      <c r="T171" s="436" t="s">
        <v>5</v>
      </c>
      <c r="U171" s="202"/>
      <c r="V171" s="202"/>
      <c r="W171" s="202"/>
      <c r="X171" s="202"/>
      <c r="Y171" s="359" t="s">
        <v>5</v>
      </c>
      <c r="Z171" s="87"/>
    </row>
    <row r="172" spans="1:36" ht="15.75" thickBot="1" x14ac:dyDescent="0.3">
      <c r="A172" s="434"/>
      <c r="B172" s="435"/>
      <c r="C172" s="436"/>
      <c r="D172" s="436"/>
      <c r="E172" s="436"/>
      <c r="F172" s="202"/>
      <c r="G172" s="202"/>
      <c r="H172" s="202"/>
      <c r="I172" s="207" t="s">
        <v>637</v>
      </c>
      <c r="J172" s="207" t="s">
        <v>638</v>
      </c>
      <c r="K172" s="207" t="s">
        <v>5</v>
      </c>
      <c r="L172" s="207" t="s">
        <v>5</v>
      </c>
      <c r="M172" s="207" t="s">
        <v>5</v>
      </c>
      <c r="P172" s="207" t="s">
        <v>637</v>
      </c>
      <c r="Q172" s="207" t="s">
        <v>638</v>
      </c>
      <c r="R172" s="207" t="s">
        <v>5</v>
      </c>
      <c r="S172" s="207" t="s">
        <v>5</v>
      </c>
      <c r="T172" s="207" t="s">
        <v>5</v>
      </c>
      <c r="U172" s="207" t="s">
        <v>5</v>
      </c>
      <c r="V172" s="207" t="s">
        <v>5</v>
      </c>
      <c r="W172" s="207" t="s">
        <v>637</v>
      </c>
      <c r="X172" s="207" t="s">
        <v>638</v>
      </c>
      <c r="Y172" s="207" t="s">
        <v>5</v>
      </c>
      <c r="Z172" s="207" t="s">
        <v>5</v>
      </c>
      <c r="AA172" s="207" t="s">
        <v>5</v>
      </c>
      <c r="AD172" s="207" t="s">
        <v>637</v>
      </c>
      <c r="AE172" s="207" t="s">
        <v>638</v>
      </c>
    </row>
    <row r="173" spans="1:36" ht="19.5" thickBot="1" x14ac:dyDescent="0.35">
      <c r="A173" s="458">
        <v>44531</v>
      </c>
      <c r="B173" s="459"/>
      <c r="C173" s="459"/>
      <c r="D173" s="459"/>
      <c r="E173" s="459"/>
      <c r="F173" s="459"/>
      <c r="G173" s="459"/>
      <c r="H173" s="459"/>
      <c r="I173" s="459"/>
      <c r="J173" s="459"/>
      <c r="K173" s="459"/>
      <c r="L173" s="459"/>
      <c r="M173" s="459"/>
      <c r="N173" s="459"/>
      <c r="O173" s="459"/>
      <c r="P173" s="459"/>
      <c r="Q173" s="459"/>
      <c r="R173" s="459"/>
      <c r="S173" s="459"/>
      <c r="T173" s="459"/>
      <c r="U173" s="459"/>
      <c r="V173" s="459"/>
      <c r="W173" s="459"/>
      <c r="X173" s="459"/>
      <c r="Y173" s="459"/>
      <c r="Z173" s="459"/>
      <c r="AA173" s="459"/>
      <c r="AB173" s="459"/>
      <c r="AC173" s="459"/>
      <c r="AD173" s="459"/>
      <c r="AE173" s="459"/>
      <c r="AF173" s="459"/>
      <c r="AG173" s="459"/>
      <c r="AH173" s="459"/>
      <c r="AI173" s="459"/>
      <c r="AJ173" s="460"/>
    </row>
    <row r="174" spans="1:36" x14ac:dyDescent="0.25">
      <c r="A174" s="461" t="s">
        <v>11</v>
      </c>
      <c r="B174" s="462"/>
      <c r="C174" s="26" t="s">
        <v>18</v>
      </c>
      <c r="D174" s="27">
        <v>10</v>
      </c>
      <c r="E174" s="28">
        <v>11</v>
      </c>
      <c r="F174" s="15">
        <v>1</v>
      </c>
      <c r="G174" s="7">
        <f>+F174+1</f>
        <v>2</v>
      </c>
      <c r="H174" s="6">
        <f t="shared" ref="H174" si="294">+G174+1</f>
        <v>3</v>
      </c>
      <c r="I174" s="7">
        <f t="shared" ref="I174" si="295">+H174+1</f>
        <v>4</v>
      </c>
      <c r="J174" s="6">
        <f t="shared" ref="J174" si="296">+I174+1</f>
        <v>5</v>
      </c>
      <c r="K174" s="79">
        <f t="shared" ref="K174" si="297">+J174+1</f>
        <v>6</v>
      </c>
      <c r="L174" s="6">
        <f t="shared" ref="L174" si="298">+K174+1</f>
        <v>7</v>
      </c>
      <c r="M174" s="7">
        <f t="shared" ref="M174" si="299">+L174+1</f>
        <v>8</v>
      </c>
      <c r="N174" s="6">
        <f t="shared" ref="N174" si="300">+M174+1</f>
        <v>9</v>
      </c>
      <c r="O174" s="7">
        <f t="shared" ref="O174" si="301">+N174+1</f>
        <v>10</v>
      </c>
      <c r="P174" s="6">
        <f t="shared" ref="P174" si="302">+O174+1</f>
        <v>11</v>
      </c>
      <c r="Q174" s="7">
        <f t="shared" ref="Q174" si="303">+P174+1</f>
        <v>12</v>
      </c>
      <c r="R174" s="6">
        <f t="shared" ref="R174" si="304">+Q174+1</f>
        <v>13</v>
      </c>
      <c r="S174" s="7">
        <f t="shared" ref="S174" si="305">+R174+1</f>
        <v>14</v>
      </c>
      <c r="T174" s="6">
        <f t="shared" ref="T174" si="306">+S174+1</f>
        <v>15</v>
      </c>
      <c r="U174" s="7">
        <f t="shared" ref="U174" si="307">+T174+1</f>
        <v>16</v>
      </c>
      <c r="V174" s="6">
        <f t="shared" ref="V174" si="308">+U174+1</f>
        <v>17</v>
      </c>
      <c r="W174" s="7">
        <f t="shared" ref="W174" si="309">+V174+1</f>
        <v>18</v>
      </c>
      <c r="X174" s="6">
        <f t="shared" ref="X174" si="310">+W174+1</f>
        <v>19</v>
      </c>
      <c r="Y174" s="7">
        <f t="shared" ref="Y174" si="311">+X174+1</f>
        <v>20</v>
      </c>
      <c r="Z174" s="6">
        <f>+Y174+1</f>
        <v>21</v>
      </c>
      <c r="AA174" s="138">
        <f t="shared" ref="AA174" si="312">+Z174+1</f>
        <v>22</v>
      </c>
      <c r="AB174" s="6">
        <f t="shared" ref="AB174" si="313">+AA174+1</f>
        <v>23</v>
      </c>
      <c r="AC174" s="138">
        <f t="shared" ref="AC174" si="314">+AB174+1</f>
        <v>24</v>
      </c>
      <c r="AD174" s="6">
        <f t="shared" ref="AD174" si="315">+AC174+1</f>
        <v>25</v>
      </c>
      <c r="AE174" s="138">
        <f t="shared" ref="AE174" si="316">+AD174+1</f>
        <v>26</v>
      </c>
      <c r="AF174" s="6">
        <f t="shared" ref="AF174" si="317">+AE174+1</f>
        <v>27</v>
      </c>
      <c r="AG174" s="138">
        <f t="shared" ref="AG174" si="318">+AF174+1</f>
        <v>28</v>
      </c>
      <c r="AH174" s="6">
        <f t="shared" ref="AH174" si="319">+AG174+1</f>
        <v>29</v>
      </c>
      <c r="AI174" s="138">
        <f t="shared" ref="AI174" si="320">+AH174+1</f>
        <v>30</v>
      </c>
      <c r="AJ174" s="139">
        <f t="shared" ref="AJ174" si="321">+AI174+1</f>
        <v>31</v>
      </c>
    </row>
    <row r="175" spans="1:36" x14ac:dyDescent="0.25">
      <c r="A175" s="463"/>
      <c r="B175" s="464"/>
      <c r="C175" s="29" t="s">
        <v>19</v>
      </c>
      <c r="D175" s="30"/>
      <c r="E175" s="31"/>
      <c r="F175" s="16" t="s">
        <v>6</v>
      </c>
      <c r="G175" s="23" t="s">
        <v>6</v>
      </c>
      <c r="H175" s="5" t="s">
        <v>6</v>
      </c>
      <c r="I175" s="23" t="s">
        <v>6</v>
      </c>
      <c r="J175" s="5" t="s">
        <v>6</v>
      </c>
      <c r="K175" s="23" t="s">
        <v>6</v>
      </c>
      <c r="L175" s="5" t="s">
        <v>6</v>
      </c>
      <c r="M175" s="23" t="s">
        <v>6</v>
      </c>
      <c r="N175" s="5" t="s">
        <v>6</v>
      </c>
      <c r="O175" s="23" t="s">
        <v>6</v>
      </c>
      <c r="P175" s="5" t="s">
        <v>6</v>
      </c>
      <c r="Q175" s="23" t="s">
        <v>6</v>
      </c>
      <c r="R175" s="5" t="s">
        <v>6</v>
      </c>
      <c r="S175" s="23" t="s">
        <v>6</v>
      </c>
      <c r="T175" s="5" t="s">
        <v>6</v>
      </c>
      <c r="U175" s="23" t="s">
        <v>6</v>
      </c>
      <c r="V175" s="5" t="s">
        <v>6</v>
      </c>
      <c r="W175" s="23" t="s">
        <v>6</v>
      </c>
      <c r="X175" s="5" t="s">
        <v>6</v>
      </c>
      <c r="Y175" s="23" t="s">
        <v>6</v>
      </c>
      <c r="Z175" s="5" t="s">
        <v>6</v>
      </c>
      <c r="AA175" s="23" t="s">
        <v>6</v>
      </c>
      <c r="AB175" s="5" t="s">
        <v>6</v>
      </c>
      <c r="AC175" s="23" t="s">
        <v>6</v>
      </c>
      <c r="AD175" s="5" t="s">
        <v>6</v>
      </c>
      <c r="AE175" s="23" t="s">
        <v>6</v>
      </c>
      <c r="AF175" s="5" t="s">
        <v>6</v>
      </c>
      <c r="AG175" s="23" t="s">
        <v>6</v>
      </c>
      <c r="AH175" s="5" t="s">
        <v>6</v>
      </c>
      <c r="AI175" s="23" t="s">
        <v>6</v>
      </c>
      <c r="AJ175" s="140" t="s">
        <v>6</v>
      </c>
    </row>
    <row r="176" spans="1:36" ht="15.75" thickBot="1" x14ac:dyDescent="0.3">
      <c r="A176" s="465"/>
      <c r="B176" s="466"/>
      <c r="C176" s="32" t="s">
        <v>20</v>
      </c>
      <c r="D176" s="33"/>
      <c r="E176" s="34"/>
      <c r="F176" s="446" t="s">
        <v>5</v>
      </c>
      <c r="G176" s="13"/>
      <c r="H176" s="444"/>
      <c r="I176" s="13"/>
      <c r="J176" s="444"/>
      <c r="K176" s="13"/>
      <c r="L176" s="444"/>
      <c r="M176" s="13"/>
      <c r="N176" s="444"/>
      <c r="O176" s="13"/>
      <c r="P176" s="444"/>
      <c r="Q176" s="13"/>
      <c r="R176" s="444"/>
      <c r="S176" s="13"/>
      <c r="T176" s="444"/>
      <c r="U176" s="13"/>
      <c r="V176" s="444"/>
      <c r="W176" s="13"/>
      <c r="X176" s="444"/>
      <c r="Y176" s="13"/>
      <c r="Z176" s="141"/>
      <c r="AA176" s="142"/>
      <c r="AB176" s="141"/>
      <c r="AC176" s="142"/>
      <c r="AD176" s="141"/>
      <c r="AE176" s="142"/>
      <c r="AF176" s="141"/>
      <c r="AG176" s="142"/>
      <c r="AH176" s="141"/>
      <c r="AI176" s="142"/>
      <c r="AJ176" s="143"/>
    </row>
    <row r="177" spans="1:36" x14ac:dyDescent="0.25">
      <c r="A177" s="3" t="s">
        <v>1</v>
      </c>
      <c r="B177" s="4"/>
      <c r="C177" s="35">
        <v>0</v>
      </c>
      <c r="D177" s="36"/>
      <c r="E177" s="37"/>
      <c r="F177" s="95"/>
      <c r="G177" s="95"/>
      <c r="H177" s="95"/>
      <c r="I177" s="95"/>
      <c r="J177" s="95"/>
      <c r="K177" s="194">
        <v>83</v>
      </c>
      <c r="L177" s="194">
        <v>83</v>
      </c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37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</row>
    <row r="178" spans="1:36" x14ac:dyDescent="0.25">
      <c r="A178" s="3" t="s">
        <v>2</v>
      </c>
      <c r="B178" s="4"/>
      <c r="C178" s="35">
        <v>0</v>
      </c>
      <c r="D178" s="46">
        <v>0</v>
      </c>
      <c r="E178" s="37"/>
      <c r="F178" s="95"/>
      <c r="G178" s="95"/>
      <c r="H178" s="95"/>
      <c r="I178" s="95"/>
      <c r="J178" s="95"/>
      <c r="K178" s="194"/>
      <c r="L178" s="194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37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</row>
    <row r="179" spans="1:36" x14ac:dyDescent="0.25">
      <c r="A179" s="3" t="s">
        <v>3</v>
      </c>
      <c r="B179" s="4"/>
      <c r="C179" s="35">
        <v>0</v>
      </c>
      <c r="D179" s="36"/>
      <c r="E179" s="37"/>
      <c r="F179" s="95"/>
      <c r="G179" s="95"/>
      <c r="H179" s="95"/>
      <c r="I179" s="95"/>
      <c r="J179" s="95"/>
      <c r="K179" s="194"/>
      <c r="L179" s="194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37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</row>
    <row r="180" spans="1:36" ht="15.75" thickBot="1" x14ac:dyDescent="0.3">
      <c r="A180" s="3" t="s">
        <v>4</v>
      </c>
      <c r="B180" s="4"/>
      <c r="C180" s="35">
        <v>0</v>
      </c>
      <c r="D180" s="36"/>
      <c r="E180" s="37"/>
      <c r="F180" s="95"/>
      <c r="G180" s="95"/>
      <c r="H180" s="95"/>
      <c r="I180" s="95"/>
      <c r="J180" s="95"/>
      <c r="K180" s="194"/>
      <c r="L180" s="194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37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</row>
    <row r="181" spans="1:36" x14ac:dyDescent="0.25">
      <c r="A181" s="1" t="s">
        <v>8</v>
      </c>
      <c r="B181" s="2"/>
      <c r="C181" s="38"/>
      <c r="D181" s="47">
        <v>0</v>
      </c>
      <c r="E181" s="443">
        <v>0</v>
      </c>
      <c r="F181" s="138"/>
      <c r="G181" s="138"/>
      <c r="H181" s="138"/>
      <c r="I181" s="138"/>
      <c r="J181" s="138">
        <v>2</v>
      </c>
      <c r="K181" s="79"/>
      <c r="L181" s="79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381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</row>
    <row r="182" spans="1:36" x14ac:dyDescent="0.25">
      <c r="A182" s="3" t="s">
        <v>7</v>
      </c>
      <c r="B182" s="4"/>
      <c r="C182" s="35"/>
      <c r="D182" s="36"/>
      <c r="E182" s="37"/>
      <c r="F182" s="95"/>
      <c r="G182" s="95"/>
      <c r="H182" s="95"/>
      <c r="I182" s="95"/>
      <c r="J182" s="95"/>
      <c r="K182" s="194"/>
      <c r="L182" s="194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37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</row>
    <row r="183" spans="1:36" x14ac:dyDescent="0.25">
      <c r="A183" s="467" t="s">
        <v>23</v>
      </c>
      <c r="B183" s="468"/>
      <c r="C183" s="35"/>
      <c r="D183" s="36"/>
      <c r="E183" s="37"/>
      <c r="F183" s="95"/>
      <c r="G183" s="95"/>
      <c r="H183" s="95"/>
      <c r="I183" s="95"/>
      <c r="J183" s="95"/>
      <c r="K183" s="194"/>
      <c r="L183" s="194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37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</row>
    <row r="184" spans="1:36" ht="15.75" thickBot="1" x14ac:dyDescent="0.3">
      <c r="A184" s="469" t="s">
        <v>22</v>
      </c>
      <c r="B184" s="470"/>
      <c r="C184" s="35"/>
      <c r="D184" s="36"/>
      <c r="E184" s="37">
        <v>0</v>
      </c>
      <c r="F184" s="95">
        <v>5</v>
      </c>
      <c r="G184" s="95"/>
      <c r="H184" s="95"/>
      <c r="I184" s="95"/>
      <c r="J184" s="95"/>
      <c r="K184" s="194"/>
      <c r="L184" s="194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37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</row>
    <row r="185" spans="1:36" ht="15.75" thickBot="1" x14ac:dyDescent="0.3">
      <c r="A185" s="456" t="s">
        <v>9</v>
      </c>
      <c r="B185" s="471"/>
      <c r="C185" s="478" t="s">
        <v>252</v>
      </c>
      <c r="D185" s="479"/>
      <c r="E185" s="480"/>
      <c r="F185" s="442">
        <f>SUM(F177:F184)</f>
        <v>5</v>
      </c>
      <c r="G185" s="442">
        <f t="shared" ref="G185:Y185" si="322">SUM(G177:G184)</f>
        <v>0</v>
      </c>
      <c r="H185" s="442">
        <f t="shared" si="322"/>
        <v>0</v>
      </c>
      <c r="I185" s="442">
        <f t="shared" si="322"/>
        <v>0</v>
      </c>
      <c r="J185" s="442">
        <f t="shared" si="322"/>
        <v>2</v>
      </c>
      <c r="K185" s="442">
        <f t="shared" si="322"/>
        <v>83</v>
      </c>
      <c r="L185" s="442">
        <f t="shared" si="322"/>
        <v>83</v>
      </c>
      <c r="M185" s="442">
        <f t="shared" si="322"/>
        <v>0</v>
      </c>
      <c r="N185" s="442">
        <f t="shared" si="322"/>
        <v>0</v>
      </c>
      <c r="O185" s="442">
        <f t="shared" si="322"/>
        <v>0</v>
      </c>
      <c r="P185" s="442">
        <f t="shared" si="322"/>
        <v>0</v>
      </c>
      <c r="Q185" s="442">
        <f t="shared" si="322"/>
        <v>0</v>
      </c>
      <c r="R185" s="442">
        <f t="shared" si="322"/>
        <v>0</v>
      </c>
      <c r="S185" s="442">
        <f t="shared" si="322"/>
        <v>0</v>
      </c>
      <c r="T185" s="442">
        <f t="shared" si="322"/>
        <v>0</v>
      </c>
      <c r="U185" s="442">
        <f t="shared" si="322"/>
        <v>0</v>
      </c>
      <c r="V185" s="442">
        <f t="shared" si="322"/>
        <v>0</v>
      </c>
      <c r="W185" s="442">
        <f t="shared" si="322"/>
        <v>0</v>
      </c>
      <c r="X185" s="442">
        <f t="shared" si="322"/>
        <v>0</v>
      </c>
      <c r="Y185" s="442">
        <f t="shared" si="322"/>
        <v>0</v>
      </c>
      <c r="Z185" s="87"/>
      <c r="AA185" s="442">
        <f t="shared" ref="AA185:AG185" si="323">SUM(AA177:AA184)</f>
        <v>0</v>
      </c>
      <c r="AB185" s="442">
        <f t="shared" si="323"/>
        <v>0</v>
      </c>
      <c r="AC185" s="442">
        <f t="shared" si="323"/>
        <v>0</v>
      </c>
      <c r="AD185" s="442">
        <f t="shared" si="323"/>
        <v>0</v>
      </c>
      <c r="AE185" s="442">
        <f t="shared" si="323"/>
        <v>0</v>
      </c>
      <c r="AF185" s="442">
        <f t="shared" si="323"/>
        <v>0</v>
      </c>
      <c r="AG185" s="442">
        <f t="shared" si="323"/>
        <v>0</v>
      </c>
    </row>
    <row r="186" spans="1:36" ht="15.75" thickBot="1" x14ac:dyDescent="0.3">
      <c r="A186" s="456" t="s">
        <v>10</v>
      </c>
      <c r="B186" s="471"/>
      <c r="C186" s="475">
        <v>101</v>
      </c>
      <c r="D186" s="476"/>
      <c r="E186" s="477"/>
      <c r="F186" s="49"/>
      <c r="G186" s="51"/>
      <c r="H186" s="436"/>
      <c r="I186" s="436"/>
      <c r="J186" s="436"/>
      <c r="K186" s="436"/>
      <c r="L186" s="436"/>
      <c r="M186" s="436"/>
      <c r="N186" s="436"/>
      <c r="O186" s="436"/>
      <c r="P186" s="436"/>
      <c r="Q186" s="436"/>
      <c r="R186" s="436"/>
      <c r="S186" s="317" t="s">
        <v>667</v>
      </c>
      <c r="T186" s="436"/>
      <c r="U186" s="436"/>
      <c r="V186" s="436"/>
      <c r="W186" s="436"/>
      <c r="X186" s="436"/>
      <c r="Y186" s="360" t="s">
        <v>582</v>
      </c>
      <c r="Z186" s="87"/>
      <c r="AG186" s="360" t="s">
        <v>668</v>
      </c>
    </row>
    <row r="187" spans="1:36" ht="15.75" thickBot="1" x14ac:dyDescent="0.3">
      <c r="A187" s="434"/>
      <c r="B187" s="435"/>
      <c r="C187" s="436"/>
      <c r="D187" s="436"/>
      <c r="E187" s="436"/>
      <c r="F187" s="49"/>
      <c r="G187" s="51"/>
      <c r="H187" s="436"/>
      <c r="I187" s="207" t="s">
        <v>637</v>
      </c>
      <c r="J187" s="207" t="s">
        <v>638</v>
      </c>
      <c r="K187" s="207" t="s">
        <v>5</v>
      </c>
      <c r="L187" s="207" t="s">
        <v>5</v>
      </c>
      <c r="M187" s="207" t="s">
        <v>5</v>
      </c>
      <c r="P187" s="207" t="s">
        <v>637</v>
      </c>
      <c r="Q187" s="207" t="s">
        <v>638</v>
      </c>
      <c r="R187" s="207" t="s">
        <v>5</v>
      </c>
      <c r="S187" s="207" t="s">
        <v>5</v>
      </c>
      <c r="T187" s="207" t="s">
        <v>5</v>
      </c>
      <c r="U187" s="207" t="s">
        <v>5</v>
      </c>
      <c r="V187" s="207" t="s">
        <v>5</v>
      </c>
      <c r="W187" s="207" t="s">
        <v>637</v>
      </c>
      <c r="X187" s="207" t="s">
        <v>638</v>
      </c>
      <c r="Y187" s="207" t="s">
        <v>5</v>
      </c>
      <c r="Z187" s="207" t="s">
        <v>5</v>
      </c>
      <c r="AA187" s="207" t="s">
        <v>5</v>
      </c>
      <c r="AD187" s="207" t="s">
        <v>637</v>
      </c>
      <c r="AE187" s="207" t="s">
        <v>638</v>
      </c>
    </row>
    <row r="188" spans="1:36" ht="19.5" thickBot="1" x14ac:dyDescent="0.35">
      <c r="A188" s="458">
        <v>44531</v>
      </c>
      <c r="B188" s="459"/>
      <c r="C188" s="459"/>
      <c r="D188" s="459"/>
      <c r="E188" s="459"/>
      <c r="F188" s="459"/>
      <c r="G188" s="459"/>
      <c r="H188" s="459"/>
      <c r="I188" s="459"/>
      <c r="J188" s="459"/>
      <c r="K188" s="459"/>
      <c r="L188" s="459"/>
      <c r="M188" s="459"/>
      <c r="N188" s="459"/>
      <c r="O188" s="459"/>
      <c r="P188" s="459"/>
      <c r="Q188" s="459"/>
      <c r="R188" s="459"/>
      <c r="S188" s="459"/>
      <c r="T188" s="459"/>
      <c r="U188" s="459"/>
      <c r="V188" s="459"/>
      <c r="W188" s="459"/>
      <c r="X188" s="459"/>
      <c r="Y188" s="459"/>
      <c r="Z188" s="459"/>
      <c r="AA188" s="459"/>
      <c r="AB188" s="459"/>
      <c r="AC188" s="459"/>
      <c r="AD188" s="459"/>
      <c r="AE188" s="459"/>
      <c r="AF188" s="459"/>
      <c r="AG188" s="459"/>
      <c r="AH188" s="459"/>
      <c r="AI188" s="459"/>
      <c r="AJ188" s="460"/>
    </row>
    <row r="189" spans="1:36" x14ac:dyDescent="0.25">
      <c r="A189" s="461" t="s">
        <v>13</v>
      </c>
      <c r="B189" s="462"/>
      <c r="C189" s="26" t="s">
        <v>18</v>
      </c>
      <c r="D189" s="27">
        <v>10</v>
      </c>
      <c r="E189" s="28">
        <v>11</v>
      </c>
      <c r="F189" s="15">
        <v>1</v>
      </c>
      <c r="G189" s="7">
        <f>+F189+1</f>
        <v>2</v>
      </c>
      <c r="H189" s="6">
        <f t="shared" ref="H189" si="324">+G189+1</f>
        <v>3</v>
      </c>
      <c r="I189" s="7">
        <f t="shared" ref="I189" si="325">+H189+1</f>
        <v>4</v>
      </c>
      <c r="J189" s="6">
        <f t="shared" ref="J189" si="326">+I189+1</f>
        <v>5</v>
      </c>
      <c r="K189" s="7">
        <f t="shared" ref="K189" si="327">+J189+1</f>
        <v>6</v>
      </c>
      <c r="L189" s="6">
        <f t="shared" ref="L189" si="328">+K189+1</f>
        <v>7</v>
      </c>
      <c r="M189" s="7">
        <f t="shared" ref="M189" si="329">+L189+1</f>
        <v>8</v>
      </c>
      <c r="N189" s="6">
        <f t="shared" ref="N189" si="330">+M189+1</f>
        <v>9</v>
      </c>
      <c r="O189" s="7">
        <f t="shared" ref="O189" si="331">+N189+1</f>
        <v>10</v>
      </c>
      <c r="P189" s="6">
        <f t="shared" ref="P189" si="332">+O189+1</f>
        <v>11</v>
      </c>
      <c r="Q189" s="7">
        <f t="shared" ref="Q189" si="333">+P189+1</f>
        <v>12</v>
      </c>
      <c r="R189" s="6">
        <f t="shared" ref="R189" si="334">+Q189+1</f>
        <v>13</v>
      </c>
      <c r="S189" s="7">
        <f t="shared" ref="S189" si="335">+R189+1</f>
        <v>14</v>
      </c>
      <c r="T189" s="6">
        <f t="shared" ref="T189" si="336">+S189+1</f>
        <v>15</v>
      </c>
      <c r="U189" s="7">
        <f t="shared" ref="U189" si="337">+T189+1</f>
        <v>16</v>
      </c>
      <c r="V189" s="6">
        <f t="shared" ref="V189" si="338">+U189+1</f>
        <v>17</v>
      </c>
      <c r="W189" s="7">
        <f t="shared" ref="W189" si="339">+V189+1</f>
        <v>18</v>
      </c>
      <c r="X189" s="6">
        <f t="shared" ref="X189" si="340">+W189+1</f>
        <v>19</v>
      </c>
      <c r="Y189" s="7">
        <f t="shared" ref="Y189" si="341">+X189+1</f>
        <v>20</v>
      </c>
      <c r="Z189" s="6">
        <f>+Y189+1</f>
        <v>21</v>
      </c>
      <c r="AA189" s="138">
        <f t="shared" ref="AA189" si="342">+Z189+1</f>
        <v>22</v>
      </c>
      <c r="AB189" s="6">
        <f t="shared" ref="AB189" si="343">+AA189+1</f>
        <v>23</v>
      </c>
      <c r="AC189" s="138">
        <f t="shared" ref="AC189" si="344">+AB189+1</f>
        <v>24</v>
      </c>
      <c r="AD189" s="6">
        <f t="shared" ref="AD189" si="345">+AC189+1</f>
        <v>25</v>
      </c>
      <c r="AE189" s="138">
        <f t="shared" ref="AE189" si="346">+AD189+1</f>
        <v>26</v>
      </c>
      <c r="AF189" s="6">
        <f t="shared" ref="AF189" si="347">+AE189+1</f>
        <v>27</v>
      </c>
      <c r="AG189" s="138">
        <f t="shared" ref="AG189" si="348">+AF189+1</f>
        <v>28</v>
      </c>
      <c r="AH189" s="6">
        <f t="shared" ref="AH189" si="349">+AG189+1</f>
        <v>29</v>
      </c>
      <c r="AI189" s="138">
        <f t="shared" ref="AI189" si="350">+AH189+1</f>
        <v>30</v>
      </c>
      <c r="AJ189" s="139">
        <f t="shared" ref="AJ189" si="351">+AI189+1</f>
        <v>31</v>
      </c>
    </row>
    <row r="190" spans="1:36" x14ac:dyDescent="0.25">
      <c r="A190" s="463"/>
      <c r="B190" s="464"/>
      <c r="C190" s="29" t="s">
        <v>19</v>
      </c>
      <c r="D190" s="30"/>
      <c r="E190" s="31"/>
      <c r="F190" s="5" t="s">
        <v>6</v>
      </c>
      <c r="G190" s="23" t="s">
        <v>6</v>
      </c>
      <c r="H190" s="5" t="s">
        <v>6</v>
      </c>
      <c r="I190" s="23" t="s">
        <v>6</v>
      </c>
      <c r="J190" s="5" t="s">
        <v>6</v>
      </c>
      <c r="K190" s="23" t="s">
        <v>6</v>
      </c>
      <c r="L190" s="5" t="s">
        <v>6</v>
      </c>
      <c r="M190" s="23" t="s">
        <v>6</v>
      </c>
      <c r="N190" s="5" t="s">
        <v>6</v>
      </c>
      <c r="O190" s="23" t="s">
        <v>6</v>
      </c>
      <c r="P190" s="5" t="s">
        <v>6</v>
      </c>
      <c r="Q190" s="23" t="s">
        <v>6</v>
      </c>
      <c r="R190" s="5" t="s">
        <v>6</v>
      </c>
      <c r="S190" s="23" t="s">
        <v>6</v>
      </c>
      <c r="T190" s="5" t="s">
        <v>6</v>
      </c>
      <c r="U190" s="23" t="s">
        <v>6</v>
      </c>
      <c r="V190" s="5" t="s">
        <v>6</v>
      </c>
      <c r="W190" s="23" t="s">
        <v>6</v>
      </c>
      <c r="X190" s="5" t="s">
        <v>6</v>
      </c>
      <c r="Y190" s="24" t="s">
        <v>6</v>
      </c>
    </row>
    <row r="191" spans="1:36" ht="15.75" thickBot="1" x14ac:dyDescent="0.3">
      <c r="A191" s="465"/>
      <c r="B191" s="466"/>
      <c r="C191" s="32" t="s">
        <v>20</v>
      </c>
      <c r="D191" s="33"/>
      <c r="E191" s="34"/>
      <c r="F191" s="444" t="s">
        <v>5</v>
      </c>
      <c r="G191" s="13"/>
      <c r="H191" s="444"/>
      <c r="I191" s="13"/>
      <c r="J191" s="444"/>
      <c r="K191" s="13"/>
      <c r="L191" s="444"/>
      <c r="M191" s="13"/>
      <c r="N191" s="444"/>
      <c r="O191" s="13"/>
      <c r="P191" s="444"/>
      <c r="Q191" s="13"/>
      <c r="R191" s="444"/>
      <c r="S191" s="13"/>
      <c r="T191" s="444"/>
      <c r="U191" s="13"/>
      <c r="V191" s="444"/>
      <c r="W191" s="13"/>
      <c r="X191" s="444"/>
      <c r="Y191" s="14"/>
    </row>
    <row r="192" spans="1:36" x14ac:dyDescent="0.25">
      <c r="A192" s="3" t="s">
        <v>1</v>
      </c>
      <c r="B192" s="4"/>
      <c r="C192" s="35"/>
      <c r="D192" s="36"/>
      <c r="E192" s="37"/>
      <c r="F192" s="447">
        <v>4</v>
      </c>
      <c r="G192" s="447">
        <v>4</v>
      </c>
      <c r="H192" s="447">
        <v>4</v>
      </c>
      <c r="I192" s="445">
        <v>4</v>
      </c>
      <c r="J192" s="447">
        <v>4</v>
      </c>
      <c r="K192" s="194">
        <v>4</v>
      </c>
      <c r="L192" s="194">
        <v>4</v>
      </c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</row>
    <row r="193" spans="1:36" x14ac:dyDescent="0.25">
      <c r="A193" s="3" t="s">
        <v>2</v>
      </c>
      <c r="B193" s="4"/>
      <c r="C193" s="35"/>
      <c r="D193" s="36"/>
      <c r="E193" s="37"/>
      <c r="F193" s="9">
        <v>68</v>
      </c>
      <c r="G193" s="9">
        <v>68</v>
      </c>
      <c r="H193" s="9">
        <v>68</v>
      </c>
      <c r="I193" s="9">
        <v>68</v>
      </c>
      <c r="J193" s="9">
        <v>68</v>
      </c>
      <c r="K193" s="194">
        <v>68</v>
      </c>
      <c r="L193" s="194">
        <v>68</v>
      </c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</row>
    <row r="194" spans="1:36" x14ac:dyDescent="0.25">
      <c r="A194" s="3" t="s">
        <v>3</v>
      </c>
      <c r="B194" s="4"/>
      <c r="C194" s="35"/>
      <c r="D194" s="36"/>
      <c r="E194" s="37"/>
      <c r="F194" s="9">
        <v>1</v>
      </c>
      <c r="G194" s="9">
        <v>1</v>
      </c>
      <c r="H194" s="9">
        <v>1</v>
      </c>
      <c r="I194" s="9">
        <v>1</v>
      </c>
      <c r="J194" s="9">
        <v>1</v>
      </c>
      <c r="K194" s="194">
        <v>1</v>
      </c>
      <c r="L194" s="194">
        <v>1</v>
      </c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</row>
    <row r="195" spans="1:36" ht="15.75" thickBot="1" x14ac:dyDescent="0.3">
      <c r="A195" s="3" t="s">
        <v>4</v>
      </c>
      <c r="B195" s="4"/>
      <c r="C195" s="35"/>
      <c r="D195" s="36"/>
      <c r="E195" s="37"/>
      <c r="F195" s="9">
        <v>2</v>
      </c>
      <c r="G195" s="9">
        <v>2</v>
      </c>
      <c r="H195" s="9">
        <v>2</v>
      </c>
      <c r="I195" s="9">
        <v>2</v>
      </c>
      <c r="J195" s="9">
        <v>2</v>
      </c>
      <c r="K195" s="194">
        <v>2</v>
      </c>
      <c r="L195" s="194">
        <v>2</v>
      </c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</row>
    <row r="196" spans="1:36" x14ac:dyDescent="0.25">
      <c r="A196" s="1" t="s">
        <v>8</v>
      </c>
      <c r="B196" s="2"/>
      <c r="C196" s="38"/>
      <c r="D196" s="39"/>
      <c r="E196" s="40"/>
      <c r="F196" s="328"/>
      <c r="G196" s="328"/>
      <c r="H196" s="328"/>
      <c r="I196" s="328"/>
      <c r="J196" s="328"/>
      <c r="K196" s="79"/>
      <c r="L196" s="79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381"/>
    </row>
    <row r="197" spans="1:36" x14ac:dyDescent="0.25">
      <c r="A197" s="3" t="s">
        <v>7</v>
      </c>
      <c r="B197" s="4"/>
      <c r="C197" s="35"/>
      <c r="D197" s="36"/>
      <c r="E197" s="37"/>
      <c r="F197" s="445"/>
      <c r="G197" s="445"/>
      <c r="H197" s="445"/>
      <c r="I197" s="445" t="s">
        <v>5</v>
      </c>
      <c r="J197" s="194">
        <v>0</v>
      </c>
      <c r="K197" s="194"/>
      <c r="L197" s="194">
        <v>1</v>
      </c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377"/>
    </row>
    <row r="198" spans="1:36" x14ac:dyDescent="0.25">
      <c r="A198" s="467" t="s">
        <v>23</v>
      </c>
      <c r="B198" s="468"/>
      <c r="C198" s="35"/>
      <c r="D198" s="36"/>
      <c r="E198" s="37"/>
      <c r="F198" s="9"/>
      <c r="G198" s="10"/>
      <c r="H198" s="9"/>
      <c r="I198" s="10"/>
      <c r="J198" s="9"/>
      <c r="K198" s="194"/>
      <c r="L198" s="194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377"/>
    </row>
    <row r="199" spans="1:36" ht="15.75" thickBot="1" x14ac:dyDescent="0.3">
      <c r="A199" s="469" t="s">
        <v>22</v>
      </c>
      <c r="B199" s="470"/>
      <c r="C199" s="35"/>
      <c r="D199" s="36"/>
      <c r="E199" s="37"/>
      <c r="F199" s="9"/>
      <c r="G199" s="10"/>
      <c r="H199" s="9"/>
      <c r="I199" s="10"/>
      <c r="J199" s="9"/>
      <c r="K199" s="194"/>
      <c r="L199" s="194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377"/>
    </row>
    <row r="200" spans="1:36" ht="15.75" thickBot="1" x14ac:dyDescent="0.3">
      <c r="A200" s="456" t="s">
        <v>9</v>
      </c>
      <c r="B200" s="471"/>
      <c r="C200" s="438"/>
      <c r="D200" s="439"/>
      <c r="E200" s="440"/>
      <c r="F200" s="442">
        <f>SUM(F191:F199)</f>
        <v>75</v>
      </c>
      <c r="G200" s="441">
        <f t="shared" ref="G200:Y200" si="352">SUM(G191:G199)</f>
        <v>75</v>
      </c>
      <c r="H200" s="441">
        <f t="shared" si="352"/>
        <v>75</v>
      </c>
      <c r="I200" s="441">
        <f t="shared" si="352"/>
        <v>75</v>
      </c>
      <c r="J200" s="441">
        <f t="shared" si="352"/>
        <v>75</v>
      </c>
      <c r="K200" s="327">
        <f t="shared" si="352"/>
        <v>75</v>
      </c>
      <c r="L200" s="327">
        <f t="shared" si="352"/>
        <v>76</v>
      </c>
      <c r="M200" s="441">
        <f t="shared" si="352"/>
        <v>0</v>
      </c>
      <c r="N200" s="441">
        <f t="shared" si="352"/>
        <v>0</v>
      </c>
      <c r="O200" s="441">
        <f t="shared" si="352"/>
        <v>0</v>
      </c>
      <c r="P200" s="441">
        <f t="shared" si="352"/>
        <v>0</v>
      </c>
      <c r="Q200" s="441">
        <f t="shared" si="352"/>
        <v>0</v>
      </c>
      <c r="R200" s="441">
        <f t="shared" si="352"/>
        <v>0</v>
      </c>
      <c r="S200" s="441">
        <f t="shared" si="352"/>
        <v>0</v>
      </c>
      <c r="T200" s="441">
        <f t="shared" si="352"/>
        <v>0</v>
      </c>
      <c r="U200" s="441">
        <f t="shared" si="352"/>
        <v>0</v>
      </c>
      <c r="V200" s="441">
        <f t="shared" si="352"/>
        <v>0</v>
      </c>
      <c r="W200" s="441">
        <f t="shared" si="352"/>
        <v>0</v>
      </c>
      <c r="X200" s="441">
        <f t="shared" si="352"/>
        <v>0</v>
      </c>
      <c r="Y200" s="441">
        <f t="shared" si="352"/>
        <v>0</v>
      </c>
    </row>
    <row r="201" spans="1:36" ht="15.75" thickBot="1" x14ac:dyDescent="0.3">
      <c r="A201" s="456" t="s">
        <v>10</v>
      </c>
      <c r="B201" s="471"/>
      <c r="C201" s="438"/>
      <c r="D201" s="439"/>
      <c r="E201" s="440"/>
      <c r="F201" s="20"/>
      <c r="G201" s="202">
        <f>+G200-F200</f>
        <v>0</v>
      </c>
      <c r="H201" s="202">
        <f t="shared" ref="H201" si="353">+H200-G200</f>
        <v>0</v>
      </c>
      <c r="I201" s="202">
        <f t="shared" ref="I201" si="354">+I200-H200</f>
        <v>0</v>
      </c>
      <c r="J201" s="202">
        <f t="shared" ref="J201" si="355">+J200-I200</f>
        <v>0</v>
      </c>
      <c r="K201" s="202">
        <f t="shared" ref="K201" si="356">+K200-J200</f>
        <v>0</v>
      </c>
      <c r="L201" s="51">
        <f t="shared" ref="L201" si="357">+L200-K200</f>
        <v>1</v>
      </c>
      <c r="M201" s="436">
        <f t="shared" ref="M201" si="358">+M200-L200</f>
        <v>-76</v>
      </c>
      <c r="N201" s="436">
        <f t="shared" ref="N201" si="359">+N200-M200</f>
        <v>0</v>
      </c>
      <c r="O201" s="436">
        <f t="shared" ref="O201" si="360">+O200-N200</f>
        <v>0</v>
      </c>
      <c r="P201" s="436">
        <f t="shared" ref="P201" si="361">+P200-O200</f>
        <v>0</v>
      </c>
      <c r="Q201" s="436">
        <f t="shared" ref="Q201" si="362">+Q200-P200</f>
        <v>0</v>
      </c>
      <c r="R201" s="436">
        <f t="shared" ref="R201" si="363">+R200-Q200</f>
        <v>0</v>
      </c>
      <c r="S201" s="436">
        <f t="shared" ref="S201" si="364">+S200-R200</f>
        <v>0</v>
      </c>
      <c r="T201" s="436">
        <f t="shared" ref="T201" si="365">+T200-S200</f>
        <v>0</v>
      </c>
      <c r="U201" s="436">
        <f t="shared" ref="U201" si="366">+U200-T200</f>
        <v>0</v>
      </c>
      <c r="V201" s="436">
        <f t="shared" ref="V201" si="367">+V200-U200</f>
        <v>0</v>
      </c>
      <c r="W201" s="436">
        <f t="shared" ref="W201" si="368">+W200-V200</f>
        <v>0</v>
      </c>
      <c r="X201" s="436">
        <f t="shared" ref="X201" si="369">+X200-W200</f>
        <v>0</v>
      </c>
      <c r="Y201" s="437">
        <f t="shared" ref="Y201" si="370">+Y200-X200</f>
        <v>0</v>
      </c>
    </row>
    <row r="202" spans="1:36" ht="15.75" thickBot="1" x14ac:dyDescent="0.3">
      <c r="A202" s="434"/>
      <c r="B202" s="435"/>
      <c r="C202" s="439"/>
      <c r="D202" s="439"/>
      <c r="E202" s="439"/>
      <c r="F202" s="20"/>
      <c r="G202" s="202"/>
      <c r="H202" s="202"/>
      <c r="I202" s="202"/>
      <c r="J202" s="207" t="s">
        <v>636</v>
      </c>
      <c r="K202" s="207" t="s">
        <v>637</v>
      </c>
      <c r="L202" s="207" t="s">
        <v>638</v>
      </c>
      <c r="M202" s="207" t="s">
        <v>639</v>
      </c>
      <c r="Q202" s="207" t="s">
        <v>636</v>
      </c>
      <c r="R202" s="207" t="s">
        <v>637</v>
      </c>
      <c r="S202" s="207" t="s">
        <v>638</v>
      </c>
      <c r="T202" s="207" t="s">
        <v>639</v>
      </c>
      <c r="X202" s="207" t="s">
        <v>636</v>
      </c>
      <c r="Y202" s="207" t="s">
        <v>637</v>
      </c>
      <c r="Z202" s="207" t="s">
        <v>638</v>
      </c>
      <c r="AA202" s="207" t="s">
        <v>639</v>
      </c>
    </row>
    <row r="203" spans="1:36" ht="19.5" thickBot="1" x14ac:dyDescent="0.35">
      <c r="A203" s="458">
        <v>44531</v>
      </c>
      <c r="B203" s="459"/>
      <c r="C203" s="459"/>
      <c r="D203" s="459"/>
      <c r="E203" s="459"/>
      <c r="F203" s="459"/>
      <c r="G203" s="459"/>
      <c r="H203" s="459"/>
      <c r="I203" s="459"/>
      <c r="J203" s="459"/>
      <c r="K203" s="459"/>
      <c r="L203" s="459"/>
      <c r="M203" s="459"/>
      <c r="N203" s="459"/>
      <c r="O203" s="459"/>
      <c r="P203" s="459"/>
      <c r="Q203" s="459"/>
      <c r="R203" s="459"/>
      <c r="S203" s="459"/>
      <c r="T203" s="459"/>
      <c r="U203" s="459"/>
      <c r="V203" s="459"/>
      <c r="W203" s="459"/>
      <c r="X203" s="459"/>
      <c r="Y203" s="459"/>
      <c r="Z203" s="459"/>
      <c r="AA203" s="459"/>
      <c r="AB203" s="459"/>
      <c r="AC203" s="459"/>
      <c r="AD203" s="459"/>
      <c r="AE203" s="459"/>
      <c r="AF203" s="459"/>
      <c r="AG203" s="459"/>
      <c r="AH203" s="459"/>
      <c r="AI203" s="459"/>
      <c r="AJ203" s="460"/>
    </row>
    <row r="204" spans="1:36" x14ac:dyDescent="0.25">
      <c r="A204" s="461" t="s">
        <v>12</v>
      </c>
      <c r="B204" s="462"/>
      <c r="C204" s="26" t="s">
        <v>18</v>
      </c>
      <c r="D204" s="27">
        <v>10</v>
      </c>
      <c r="E204" s="28">
        <v>11</v>
      </c>
      <c r="F204" s="15">
        <v>1</v>
      </c>
      <c r="G204" s="7">
        <f>+F204+1</f>
        <v>2</v>
      </c>
      <c r="H204" s="6">
        <f t="shared" ref="H204" si="371">+G204+1</f>
        <v>3</v>
      </c>
      <c r="I204" s="7">
        <f t="shared" ref="I204" si="372">+H204+1</f>
        <v>4</v>
      </c>
      <c r="J204" s="6">
        <f t="shared" ref="J204" si="373">+I204+1</f>
        <v>5</v>
      </c>
      <c r="K204" s="7">
        <f t="shared" ref="K204" si="374">+J204+1</f>
        <v>6</v>
      </c>
      <c r="L204" s="6">
        <f t="shared" ref="L204" si="375">+K204+1</f>
        <v>7</v>
      </c>
      <c r="M204" s="7">
        <f t="shared" ref="M204" si="376">+L204+1</f>
        <v>8</v>
      </c>
      <c r="N204" s="6">
        <f t="shared" ref="N204" si="377">+M204+1</f>
        <v>9</v>
      </c>
      <c r="O204" s="7">
        <f t="shared" ref="O204" si="378">+N204+1</f>
        <v>10</v>
      </c>
      <c r="P204" s="6">
        <f t="shared" ref="P204" si="379">+O204+1</f>
        <v>11</v>
      </c>
      <c r="Q204" s="7">
        <f t="shared" ref="Q204" si="380">+P204+1</f>
        <v>12</v>
      </c>
      <c r="R204" s="6">
        <f t="shared" ref="R204" si="381">+Q204+1</f>
        <v>13</v>
      </c>
      <c r="S204" s="7">
        <f t="shared" ref="S204" si="382">+R204+1</f>
        <v>14</v>
      </c>
      <c r="T204" s="6">
        <f t="shared" ref="T204" si="383">+S204+1</f>
        <v>15</v>
      </c>
      <c r="U204" s="7">
        <f t="shared" ref="U204" si="384">+T204+1</f>
        <v>16</v>
      </c>
      <c r="V204" s="6">
        <f t="shared" ref="V204" si="385">+U204+1</f>
        <v>17</v>
      </c>
      <c r="W204" s="7">
        <f t="shared" ref="W204" si="386">+V204+1</f>
        <v>18</v>
      </c>
      <c r="X204" s="6">
        <f t="shared" ref="X204" si="387">+W204+1</f>
        <v>19</v>
      </c>
      <c r="Y204" s="7">
        <f t="shared" ref="Y204" si="388">+X204+1</f>
        <v>20</v>
      </c>
      <c r="Z204" s="6">
        <f>+Y204+1</f>
        <v>21</v>
      </c>
      <c r="AA204" s="138">
        <f t="shared" ref="AA204" si="389">+Z204+1</f>
        <v>22</v>
      </c>
      <c r="AB204" s="6">
        <f t="shared" ref="AB204" si="390">+AA204+1</f>
        <v>23</v>
      </c>
      <c r="AC204" s="138">
        <f t="shared" ref="AC204" si="391">+AB204+1</f>
        <v>24</v>
      </c>
      <c r="AD204" s="6">
        <f t="shared" ref="AD204" si="392">+AC204+1</f>
        <v>25</v>
      </c>
      <c r="AE204" s="138">
        <f t="shared" ref="AE204" si="393">+AD204+1</f>
        <v>26</v>
      </c>
      <c r="AF204" s="6">
        <f t="shared" ref="AF204" si="394">+AE204+1</f>
        <v>27</v>
      </c>
      <c r="AG204" s="138">
        <f t="shared" ref="AG204" si="395">+AF204+1</f>
        <v>28</v>
      </c>
      <c r="AH204" s="6">
        <f t="shared" ref="AH204" si="396">+AG204+1</f>
        <v>29</v>
      </c>
      <c r="AI204" s="138">
        <f t="shared" ref="AI204" si="397">+AH204+1</f>
        <v>30</v>
      </c>
      <c r="AJ204" s="139">
        <f t="shared" ref="AJ204" si="398">+AI204+1</f>
        <v>31</v>
      </c>
    </row>
    <row r="205" spans="1:36" x14ac:dyDescent="0.25">
      <c r="A205" s="463"/>
      <c r="B205" s="464"/>
      <c r="C205" s="29" t="s">
        <v>19</v>
      </c>
      <c r="D205" s="30"/>
      <c r="E205" s="31"/>
      <c r="F205" s="5" t="s">
        <v>6</v>
      </c>
      <c r="G205" s="23" t="s">
        <v>6</v>
      </c>
      <c r="H205" s="5" t="s">
        <v>6</v>
      </c>
      <c r="I205" s="23" t="s">
        <v>6</v>
      </c>
      <c r="J205" s="5" t="s">
        <v>6</v>
      </c>
      <c r="K205" s="23" t="s">
        <v>6</v>
      </c>
      <c r="L205" s="5" t="s">
        <v>6</v>
      </c>
      <c r="M205" s="23" t="s">
        <v>6</v>
      </c>
      <c r="N205" s="5" t="s">
        <v>6</v>
      </c>
      <c r="O205" s="23" t="s">
        <v>6</v>
      </c>
      <c r="P205" s="5" t="s">
        <v>6</v>
      </c>
      <c r="Q205" s="23" t="s">
        <v>6</v>
      </c>
      <c r="R205" s="5" t="s">
        <v>6</v>
      </c>
      <c r="S205" s="23" t="s">
        <v>6</v>
      </c>
      <c r="T205" s="5" t="s">
        <v>6</v>
      </c>
      <c r="U205" s="23" t="s">
        <v>6</v>
      </c>
      <c r="V205" s="5" t="s">
        <v>6</v>
      </c>
      <c r="W205" s="23" t="s">
        <v>6</v>
      </c>
      <c r="X205" s="5" t="s">
        <v>6</v>
      </c>
      <c r="Y205" s="24" t="s">
        <v>6</v>
      </c>
    </row>
    <row r="206" spans="1:36" ht="15.75" thickBot="1" x14ac:dyDescent="0.3">
      <c r="A206" s="465"/>
      <c r="B206" s="466"/>
      <c r="C206" s="32" t="s">
        <v>20</v>
      </c>
      <c r="D206" s="33"/>
      <c r="E206" s="34"/>
      <c r="F206" s="444" t="s">
        <v>5</v>
      </c>
      <c r="G206" s="13"/>
      <c r="H206" s="444"/>
      <c r="I206" s="13"/>
      <c r="J206" s="444"/>
      <c r="K206" s="13"/>
      <c r="L206" s="444"/>
      <c r="M206" s="13"/>
      <c r="N206" s="444"/>
      <c r="O206" s="13"/>
      <c r="P206" s="444"/>
      <c r="Q206" s="13"/>
      <c r="R206" s="444"/>
      <c r="S206" s="13"/>
      <c r="T206" s="444"/>
      <c r="U206" s="13"/>
      <c r="V206" s="444"/>
      <c r="W206" s="13"/>
      <c r="X206" s="444"/>
      <c r="Y206" s="14"/>
    </row>
    <row r="207" spans="1:36" x14ac:dyDescent="0.25">
      <c r="A207" s="3" t="s">
        <v>1</v>
      </c>
      <c r="B207" s="4"/>
      <c r="C207" s="35"/>
      <c r="D207" s="36"/>
      <c r="E207" s="37"/>
      <c r="F207" s="95">
        <v>119</v>
      </c>
      <c r="G207" s="95"/>
      <c r="H207" s="95">
        <v>99</v>
      </c>
      <c r="I207" s="95"/>
      <c r="J207" s="194">
        <v>99</v>
      </c>
      <c r="K207" s="194">
        <v>103</v>
      </c>
      <c r="L207" s="194">
        <v>103</v>
      </c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</row>
    <row r="208" spans="1:36" x14ac:dyDescent="0.25">
      <c r="A208" s="3" t="s">
        <v>2</v>
      </c>
      <c r="B208" s="4"/>
      <c r="C208" s="35"/>
      <c r="D208" s="36"/>
      <c r="E208" s="37"/>
      <c r="F208" s="95"/>
      <c r="G208" s="95"/>
      <c r="H208" s="95"/>
      <c r="I208" s="95"/>
      <c r="J208" s="194"/>
      <c r="K208" s="194"/>
      <c r="L208" s="194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</row>
    <row r="209" spans="1:36" x14ac:dyDescent="0.25">
      <c r="A209" s="3" t="s">
        <v>24</v>
      </c>
      <c r="B209" s="4"/>
      <c r="C209" s="35"/>
      <c r="D209" s="36"/>
      <c r="E209" s="37"/>
      <c r="F209" s="95"/>
      <c r="G209" s="95"/>
      <c r="H209" s="95"/>
      <c r="I209" s="95"/>
      <c r="J209" s="194"/>
      <c r="K209" s="194"/>
      <c r="L209" s="194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</row>
    <row r="210" spans="1:36" ht="15.75" thickBot="1" x14ac:dyDescent="0.3">
      <c r="A210" s="3" t="s">
        <v>25</v>
      </c>
      <c r="B210" s="4"/>
      <c r="C210" s="35"/>
      <c r="D210" s="36"/>
      <c r="E210" s="37"/>
      <c r="F210" s="95"/>
      <c r="G210" s="95"/>
      <c r="H210" s="95"/>
      <c r="I210" s="95"/>
      <c r="J210" s="194"/>
      <c r="K210" s="194"/>
      <c r="L210" s="194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</row>
    <row r="211" spans="1:36" x14ac:dyDescent="0.25">
      <c r="A211" s="1" t="s">
        <v>8</v>
      </c>
      <c r="B211" s="2"/>
      <c r="C211" s="38"/>
      <c r="D211" s="39"/>
      <c r="E211" s="40"/>
      <c r="F211" s="138"/>
      <c r="G211" s="138"/>
      <c r="H211" s="138"/>
      <c r="I211" s="138"/>
      <c r="J211" s="79"/>
      <c r="K211" s="79"/>
      <c r="L211" s="79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381"/>
    </row>
    <row r="212" spans="1:36" x14ac:dyDescent="0.25">
      <c r="A212" s="3" t="s">
        <v>7</v>
      </c>
      <c r="B212" s="4"/>
      <c r="C212" s="35"/>
      <c r="D212" s="36"/>
      <c r="E212" s="37"/>
      <c r="F212" s="95"/>
      <c r="G212" s="95"/>
      <c r="H212" s="95"/>
      <c r="I212" s="95"/>
      <c r="J212" s="194">
        <v>4</v>
      </c>
      <c r="K212" s="194"/>
      <c r="L212" s="194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377"/>
    </row>
    <row r="213" spans="1:36" x14ac:dyDescent="0.25">
      <c r="A213" s="467" t="s">
        <v>23</v>
      </c>
      <c r="B213" s="468"/>
      <c r="C213" s="35"/>
      <c r="D213" s="36"/>
      <c r="E213" s="37"/>
      <c r="F213" s="95"/>
      <c r="G213" s="95"/>
      <c r="H213" s="95"/>
      <c r="I213" s="95"/>
      <c r="J213" s="194"/>
      <c r="K213" s="194"/>
      <c r="L213" s="194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377"/>
    </row>
    <row r="214" spans="1:36" ht="15.75" thickBot="1" x14ac:dyDescent="0.3">
      <c r="A214" s="469" t="s">
        <v>22</v>
      </c>
      <c r="B214" s="470"/>
      <c r="C214" s="35"/>
      <c r="D214" s="36"/>
      <c r="E214" s="37"/>
      <c r="F214" s="95"/>
      <c r="G214" s="95">
        <v>20</v>
      </c>
      <c r="H214" s="95"/>
      <c r="I214" s="95"/>
      <c r="J214" s="194"/>
      <c r="K214" s="194"/>
      <c r="L214" s="194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377"/>
      <c r="AH214">
        <v>-20</v>
      </c>
    </row>
    <row r="215" spans="1:36" ht="15.75" thickBot="1" x14ac:dyDescent="0.3">
      <c r="A215" s="456" t="s">
        <v>9</v>
      </c>
      <c r="B215" s="471"/>
      <c r="C215" s="472" t="s">
        <v>252</v>
      </c>
      <c r="D215" s="473"/>
      <c r="E215" s="474"/>
      <c r="F215" s="442">
        <f t="shared" ref="F215:Y215" si="399">SUM(F206:F214)</f>
        <v>119</v>
      </c>
      <c r="G215" s="441">
        <f t="shared" si="399"/>
        <v>20</v>
      </c>
      <c r="H215" s="441">
        <f t="shared" si="399"/>
        <v>99</v>
      </c>
      <c r="I215" s="441">
        <f t="shared" si="399"/>
        <v>0</v>
      </c>
      <c r="J215" s="441">
        <f t="shared" si="399"/>
        <v>103</v>
      </c>
      <c r="K215" s="441">
        <f t="shared" si="399"/>
        <v>103</v>
      </c>
      <c r="L215" s="441">
        <f t="shared" si="399"/>
        <v>103</v>
      </c>
      <c r="M215" s="441">
        <f t="shared" si="399"/>
        <v>0</v>
      </c>
      <c r="N215" s="441">
        <f t="shared" si="399"/>
        <v>0</v>
      </c>
      <c r="O215" s="441">
        <f t="shared" si="399"/>
        <v>0</v>
      </c>
      <c r="P215" s="441">
        <f t="shared" si="399"/>
        <v>0</v>
      </c>
      <c r="Q215" s="441">
        <f t="shared" si="399"/>
        <v>0</v>
      </c>
      <c r="R215" s="441">
        <f t="shared" si="399"/>
        <v>0</v>
      </c>
      <c r="S215" s="441">
        <f t="shared" si="399"/>
        <v>0</v>
      </c>
      <c r="T215" s="441">
        <f t="shared" si="399"/>
        <v>0</v>
      </c>
      <c r="U215" s="441">
        <f t="shared" si="399"/>
        <v>0</v>
      </c>
      <c r="V215" s="441">
        <f t="shared" si="399"/>
        <v>0</v>
      </c>
      <c r="W215" s="441">
        <f t="shared" si="399"/>
        <v>0</v>
      </c>
      <c r="X215" s="441">
        <f t="shared" si="399"/>
        <v>0</v>
      </c>
      <c r="Y215" s="441">
        <f t="shared" si="399"/>
        <v>0</v>
      </c>
    </row>
    <row r="216" spans="1:36" ht="15.75" thickBot="1" x14ac:dyDescent="0.3">
      <c r="A216" s="456" t="s">
        <v>10</v>
      </c>
      <c r="B216" s="471"/>
      <c r="C216" s="472">
        <v>125</v>
      </c>
      <c r="D216" s="473"/>
      <c r="E216" s="474"/>
      <c r="F216" s="20"/>
      <c r="G216" s="51">
        <f>+G215-F215</f>
        <v>-99</v>
      </c>
      <c r="H216" s="436">
        <f t="shared" ref="H216" si="400">+H215-G215</f>
        <v>79</v>
      </c>
      <c r="I216" s="436">
        <f t="shared" ref="I216" si="401">+I215-H215</f>
        <v>-99</v>
      </c>
      <c r="J216" s="436">
        <f t="shared" ref="J216" si="402">+J215-I215</f>
        <v>103</v>
      </c>
      <c r="K216" s="436">
        <f t="shared" ref="K216" si="403">+K215-J215</f>
        <v>0</v>
      </c>
      <c r="L216" s="436">
        <f t="shared" ref="L216" si="404">+L215-K215</f>
        <v>0</v>
      </c>
      <c r="M216" s="436">
        <f t="shared" ref="M216" si="405">+M215-L215</f>
        <v>-103</v>
      </c>
      <c r="N216" s="436">
        <f t="shared" ref="N216" si="406">+N215-M215</f>
        <v>0</v>
      </c>
      <c r="O216" s="436">
        <f t="shared" ref="O216" si="407">+O215-N215</f>
        <v>0</v>
      </c>
      <c r="P216" s="436">
        <f t="shared" ref="P216" si="408">+P215-O215</f>
        <v>0</v>
      </c>
      <c r="Q216" s="436">
        <f t="shared" ref="Q216" si="409">+Q215-P215</f>
        <v>0</v>
      </c>
      <c r="R216" s="436">
        <f t="shared" ref="R216" si="410">+R215-Q215</f>
        <v>0</v>
      </c>
      <c r="S216" s="436">
        <f t="shared" ref="S216" si="411">+S215-R215</f>
        <v>0</v>
      </c>
      <c r="T216" s="436">
        <f t="shared" ref="T216" si="412">+T215-S215</f>
        <v>0</v>
      </c>
      <c r="U216" s="436">
        <v>121</v>
      </c>
      <c r="V216" s="436">
        <v>120</v>
      </c>
      <c r="W216" s="436">
        <v>118</v>
      </c>
      <c r="X216" s="436" t="s">
        <v>5</v>
      </c>
      <c r="Y216" s="437">
        <f t="shared" ref="Y216" si="413">+Y215-X215</f>
        <v>0</v>
      </c>
    </row>
    <row r="217" spans="1:36" ht="15.75" thickBot="1" x14ac:dyDescent="0.3">
      <c r="A217" s="434"/>
      <c r="B217" s="435"/>
      <c r="C217" s="439"/>
      <c r="D217" s="439"/>
      <c r="E217" s="439"/>
      <c r="F217" s="20"/>
      <c r="G217" s="51"/>
      <c r="H217" s="436"/>
      <c r="I217" s="436"/>
      <c r="J217" s="207" t="s">
        <v>636</v>
      </c>
      <c r="K217" s="207" t="s">
        <v>637</v>
      </c>
      <c r="L217" s="207" t="s">
        <v>638</v>
      </c>
      <c r="M217" s="207" t="s">
        <v>639</v>
      </c>
      <c r="Q217" s="207" t="s">
        <v>636</v>
      </c>
      <c r="R217" s="207" t="s">
        <v>637</v>
      </c>
      <c r="S217" s="207" t="s">
        <v>638</v>
      </c>
      <c r="T217" s="207" t="s">
        <v>639</v>
      </c>
      <c r="X217" s="207" t="s">
        <v>636</v>
      </c>
      <c r="Y217" s="207" t="s">
        <v>637</v>
      </c>
      <c r="Z217" s="207" t="s">
        <v>638</v>
      </c>
      <c r="AA217" s="207" t="s">
        <v>639</v>
      </c>
    </row>
    <row r="218" spans="1:36" ht="19.5" thickBot="1" x14ac:dyDescent="0.35">
      <c r="A218" s="458">
        <v>44531</v>
      </c>
      <c r="B218" s="459"/>
      <c r="C218" s="459"/>
      <c r="D218" s="459"/>
      <c r="E218" s="459"/>
      <c r="F218" s="459"/>
      <c r="G218" s="459"/>
      <c r="H218" s="459"/>
      <c r="I218" s="459"/>
      <c r="J218" s="459"/>
      <c r="K218" s="459"/>
      <c r="L218" s="459"/>
      <c r="M218" s="459"/>
      <c r="N218" s="459"/>
      <c r="O218" s="459"/>
      <c r="P218" s="459"/>
      <c r="Q218" s="459"/>
      <c r="R218" s="459"/>
      <c r="S218" s="459"/>
      <c r="T218" s="459"/>
      <c r="U218" s="459"/>
      <c r="V218" s="459"/>
      <c r="W218" s="459"/>
      <c r="X218" s="459"/>
      <c r="Y218" s="459"/>
      <c r="Z218" s="459"/>
      <c r="AA218" s="459"/>
      <c r="AB218" s="459"/>
      <c r="AC218" s="459"/>
      <c r="AD218" s="459"/>
      <c r="AE218" s="459"/>
      <c r="AF218" s="459"/>
      <c r="AG218" s="459"/>
      <c r="AH218" s="459"/>
      <c r="AI218" s="459"/>
      <c r="AJ218" s="460"/>
    </row>
    <row r="219" spans="1:36" x14ac:dyDescent="0.25">
      <c r="A219" s="461" t="s">
        <v>14</v>
      </c>
      <c r="B219" s="462"/>
      <c r="C219" s="27" t="s">
        <v>18</v>
      </c>
      <c r="D219" s="27">
        <v>10</v>
      </c>
      <c r="E219" s="27">
        <v>11</v>
      </c>
      <c r="F219" s="15">
        <v>1</v>
      </c>
      <c r="G219" s="7">
        <f>+F219+1</f>
        <v>2</v>
      </c>
      <c r="H219" s="6">
        <f t="shared" ref="H219" si="414">+G219+1</f>
        <v>3</v>
      </c>
      <c r="I219" s="7">
        <f t="shared" ref="I219" si="415">+H219+1</f>
        <v>4</v>
      </c>
      <c r="J219" s="6">
        <f t="shared" ref="J219" si="416">+I219+1</f>
        <v>5</v>
      </c>
      <c r="K219" s="7">
        <f t="shared" ref="K219" si="417">+J219+1</f>
        <v>6</v>
      </c>
      <c r="L219" s="6">
        <f t="shared" ref="L219" si="418">+K219+1</f>
        <v>7</v>
      </c>
      <c r="M219" s="7">
        <f t="shared" ref="M219" si="419">+L219+1</f>
        <v>8</v>
      </c>
      <c r="N219" s="6">
        <f t="shared" ref="N219" si="420">+M219+1</f>
        <v>9</v>
      </c>
      <c r="O219" s="7">
        <f t="shared" ref="O219" si="421">+N219+1</f>
        <v>10</v>
      </c>
      <c r="P219" s="6">
        <f t="shared" ref="P219" si="422">+O219+1</f>
        <v>11</v>
      </c>
      <c r="Q219" s="7">
        <f t="shared" ref="Q219" si="423">+P219+1</f>
        <v>12</v>
      </c>
      <c r="R219" s="6">
        <f t="shared" ref="R219" si="424">+Q219+1</f>
        <v>13</v>
      </c>
      <c r="S219" s="7">
        <f t="shared" ref="S219" si="425">+R219+1</f>
        <v>14</v>
      </c>
      <c r="T219" s="6">
        <f t="shared" ref="T219" si="426">+S219+1</f>
        <v>15</v>
      </c>
      <c r="U219" s="7">
        <f t="shared" ref="U219" si="427">+T219+1</f>
        <v>16</v>
      </c>
      <c r="V219" s="6">
        <f t="shared" ref="V219" si="428">+U219+1</f>
        <v>17</v>
      </c>
      <c r="W219" s="7">
        <f t="shared" ref="W219" si="429">+V219+1</f>
        <v>18</v>
      </c>
      <c r="X219" s="6">
        <f t="shared" ref="X219" si="430">+W219+1</f>
        <v>19</v>
      </c>
      <c r="Y219" s="7">
        <f t="shared" ref="Y219" si="431">+X219+1</f>
        <v>20</v>
      </c>
      <c r="Z219" s="6">
        <f>+Y219+1</f>
        <v>21</v>
      </c>
      <c r="AA219" s="138">
        <f t="shared" ref="AA219" si="432">+Z219+1</f>
        <v>22</v>
      </c>
      <c r="AB219" s="6">
        <f t="shared" ref="AB219" si="433">+AA219+1</f>
        <v>23</v>
      </c>
      <c r="AC219" s="138">
        <f t="shared" ref="AC219" si="434">+AB219+1</f>
        <v>24</v>
      </c>
      <c r="AD219" s="6">
        <f t="shared" ref="AD219" si="435">+AC219+1</f>
        <v>25</v>
      </c>
      <c r="AE219" s="138">
        <f t="shared" ref="AE219" si="436">+AD219+1</f>
        <v>26</v>
      </c>
      <c r="AF219" s="6">
        <f t="shared" ref="AF219" si="437">+AE219+1</f>
        <v>27</v>
      </c>
      <c r="AG219" s="138">
        <f t="shared" ref="AG219" si="438">+AF219+1</f>
        <v>28</v>
      </c>
      <c r="AH219" s="6">
        <f t="shared" ref="AH219" si="439">+AG219+1</f>
        <v>29</v>
      </c>
      <c r="AI219" s="138">
        <f t="shared" ref="AI219" si="440">+AH219+1</f>
        <v>30</v>
      </c>
      <c r="AJ219" s="139">
        <f t="shared" ref="AJ219" si="441">+AI219+1</f>
        <v>31</v>
      </c>
    </row>
    <row r="220" spans="1:36" x14ac:dyDescent="0.25">
      <c r="A220" s="463"/>
      <c r="B220" s="464"/>
      <c r="C220" s="30" t="s">
        <v>19</v>
      </c>
      <c r="D220" s="30"/>
      <c r="E220" s="30"/>
      <c r="F220" s="16" t="s">
        <v>6</v>
      </c>
      <c r="G220" s="23" t="s">
        <v>6</v>
      </c>
      <c r="H220" s="5" t="s">
        <v>6</v>
      </c>
      <c r="I220" s="23" t="s">
        <v>6</v>
      </c>
      <c r="J220" s="5" t="s">
        <v>6</v>
      </c>
      <c r="K220" s="23" t="s">
        <v>6</v>
      </c>
      <c r="L220" s="5" t="s">
        <v>6</v>
      </c>
      <c r="M220" s="23" t="s">
        <v>6</v>
      </c>
      <c r="N220" s="5" t="s">
        <v>6</v>
      </c>
      <c r="O220" s="23" t="s">
        <v>6</v>
      </c>
      <c r="P220" s="5" t="s">
        <v>6</v>
      </c>
      <c r="Q220" s="23" t="s">
        <v>6</v>
      </c>
      <c r="R220" s="5" t="s">
        <v>6</v>
      </c>
      <c r="S220" s="23" t="s">
        <v>6</v>
      </c>
      <c r="T220" s="5" t="s">
        <v>6</v>
      </c>
      <c r="U220" s="23" t="s">
        <v>6</v>
      </c>
      <c r="V220" s="5" t="s">
        <v>6</v>
      </c>
      <c r="W220" s="23" t="s">
        <v>6</v>
      </c>
      <c r="X220" s="5" t="s">
        <v>6</v>
      </c>
      <c r="Y220" s="24" t="s">
        <v>6</v>
      </c>
    </row>
    <row r="221" spans="1:36" ht="15.75" thickBot="1" x14ac:dyDescent="0.3">
      <c r="A221" s="465"/>
      <c r="B221" s="466"/>
      <c r="C221" s="33" t="s">
        <v>20</v>
      </c>
      <c r="D221" s="33"/>
      <c r="E221" s="33"/>
      <c r="F221" s="446" t="s">
        <v>5</v>
      </c>
      <c r="G221" s="13"/>
      <c r="H221" s="444"/>
      <c r="I221" s="13"/>
      <c r="J221" s="444"/>
      <c r="K221" s="13"/>
      <c r="L221" s="444"/>
      <c r="M221" s="13"/>
      <c r="N221" s="444"/>
      <c r="O221" s="13"/>
      <c r="P221" s="444"/>
      <c r="Q221" s="13"/>
      <c r="R221" s="444"/>
      <c r="S221" s="13"/>
      <c r="T221" s="444"/>
      <c r="U221" s="13"/>
      <c r="V221" s="444"/>
      <c r="W221" s="13"/>
      <c r="X221" s="444"/>
      <c r="Y221" s="14"/>
    </row>
    <row r="222" spans="1:36" x14ac:dyDescent="0.25">
      <c r="A222" s="3" t="s">
        <v>15</v>
      </c>
      <c r="B222" s="4"/>
      <c r="C222" s="36"/>
      <c r="D222" s="36"/>
      <c r="E222" s="36"/>
      <c r="F222" s="448"/>
      <c r="G222" s="95"/>
      <c r="H222" s="95"/>
      <c r="I222" s="95"/>
      <c r="J222" s="95">
        <v>26</v>
      </c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377"/>
    </row>
    <row r="223" spans="1:36" x14ac:dyDescent="0.25">
      <c r="A223" s="3" t="s">
        <v>16</v>
      </c>
      <c r="B223" s="4"/>
      <c r="C223" s="36"/>
      <c r="D223" s="36"/>
      <c r="E223" s="36"/>
      <c r="F223" s="448"/>
      <c r="G223" s="95"/>
      <c r="H223" s="95"/>
      <c r="I223" s="95"/>
      <c r="J223" s="95">
        <v>86</v>
      </c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377"/>
    </row>
    <row r="224" spans="1:36" x14ac:dyDescent="0.25">
      <c r="A224" s="3" t="s">
        <v>627</v>
      </c>
      <c r="B224" s="4"/>
      <c r="C224" s="36"/>
      <c r="D224" s="36"/>
      <c r="E224" s="36"/>
      <c r="F224" s="448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377"/>
    </row>
    <row r="225" spans="1:27" x14ac:dyDescent="0.25">
      <c r="A225" s="3" t="s">
        <v>628</v>
      </c>
      <c r="B225" s="4"/>
      <c r="C225" s="36"/>
      <c r="D225" s="36"/>
      <c r="E225" s="36"/>
      <c r="F225" s="448"/>
      <c r="G225" s="95"/>
      <c r="H225" s="95"/>
      <c r="I225" s="95"/>
      <c r="J225" s="95">
        <v>4</v>
      </c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377"/>
    </row>
    <row r="226" spans="1:27" ht="15.75" thickBot="1" x14ac:dyDescent="0.3">
      <c r="A226" s="3" t="s">
        <v>17</v>
      </c>
      <c r="B226" s="4"/>
      <c r="C226" s="36"/>
      <c r="D226" s="36"/>
      <c r="E226" s="36"/>
      <c r="F226" s="448"/>
      <c r="G226" s="95"/>
      <c r="H226" s="95"/>
      <c r="I226" s="95"/>
      <c r="J226" s="95">
        <v>5</v>
      </c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377"/>
    </row>
    <row r="227" spans="1:27" x14ac:dyDescent="0.25">
      <c r="A227" s="1" t="s">
        <v>8</v>
      </c>
      <c r="B227" s="2"/>
      <c r="C227" s="39"/>
      <c r="D227" s="39"/>
      <c r="E227" s="39"/>
      <c r="F227" s="449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381"/>
      <c r="AA227" s="207">
        <v>-1</v>
      </c>
    </row>
    <row r="228" spans="1:27" x14ac:dyDescent="0.25">
      <c r="A228" s="3" t="s">
        <v>7</v>
      </c>
      <c r="B228" s="4"/>
      <c r="C228" s="36"/>
      <c r="D228" s="36"/>
      <c r="E228" s="36"/>
      <c r="F228" s="448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377"/>
    </row>
    <row r="229" spans="1:27" x14ac:dyDescent="0.25">
      <c r="A229" s="467" t="s">
        <v>23</v>
      </c>
      <c r="B229" s="468"/>
      <c r="C229" s="36"/>
      <c r="D229" s="36"/>
      <c r="E229" s="36"/>
      <c r="F229" s="448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377"/>
    </row>
    <row r="230" spans="1:27" ht="15.75" thickBot="1" x14ac:dyDescent="0.3">
      <c r="A230" s="469" t="s">
        <v>22</v>
      </c>
      <c r="B230" s="470"/>
      <c r="C230" s="36"/>
      <c r="D230" s="36"/>
      <c r="E230" s="36"/>
      <c r="F230" s="448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377"/>
    </row>
    <row r="231" spans="1:27" ht="15.75" thickBot="1" x14ac:dyDescent="0.3">
      <c r="A231" s="456" t="s">
        <v>9</v>
      </c>
      <c r="B231" s="457"/>
      <c r="C231" s="439"/>
      <c r="D231" s="439"/>
      <c r="E231" s="439"/>
      <c r="F231" s="441">
        <f t="shared" ref="F231:Y231" si="442">SUM(F221:F230)</f>
        <v>0</v>
      </c>
      <c r="G231" s="441">
        <f t="shared" si="442"/>
        <v>0</v>
      </c>
      <c r="H231" s="441">
        <f t="shared" si="442"/>
        <v>0</v>
      </c>
      <c r="I231" s="441">
        <f t="shared" si="442"/>
        <v>0</v>
      </c>
      <c r="J231" s="441">
        <f t="shared" si="442"/>
        <v>121</v>
      </c>
      <c r="K231" s="441">
        <f t="shared" si="442"/>
        <v>0</v>
      </c>
      <c r="L231" s="441">
        <f t="shared" si="442"/>
        <v>0</v>
      </c>
      <c r="M231" s="441">
        <f t="shared" si="442"/>
        <v>0</v>
      </c>
      <c r="N231" s="441">
        <f t="shared" si="442"/>
        <v>0</v>
      </c>
      <c r="O231" s="441">
        <f t="shared" si="442"/>
        <v>0</v>
      </c>
      <c r="P231" s="441">
        <f t="shared" si="442"/>
        <v>0</v>
      </c>
      <c r="Q231" s="441">
        <f t="shared" si="442"/>
        <v>0</v>
      </c>
      <c r="R231" s="441">
        <f t="shared" si="442"/>
        <v>0</v>
      </c>
      <c r="S231" s="441">
        <f t="shared" si="442"/>
        <v>0</v>
      </c>
      <c r="T231" s="441">
        <f t="shared" si="442"/>
        <v>0</v>
      </c>
      <c r="U231" s="441">
        <f t="shared" si="442"/>
        <v>0</v>
      </c>
      <c r="V231" s="441">
        <f t="shared" si="442"/>
        <v>0</v>
      </c>
      <c r="W231" s="441">
        <f t="shared" si="442"/>
        <v>0</v>
      </c>
      <c r="X231" s="441">
        <f t="shared" si="442"/>
        <v>0</v>
      </c>
      <c r="Y231" s="441">
        <f t="shared" si="442"/>
        <v>0</v>
      </c>
    </row>
    <row r="232" spans="1:27" ht="15.75" thickBot="1" x14ac:dyDescent="0.3">
      <c r="A232" s="456" t="s">
        <v>10</v>
      </c>
      <c r="B232" s="457"/>
      <c r="C232" s="439"/>
      <c r="D232" s="439"/>
      <c r="E232" s="439"/>
      <c r="F232" s="20"/>
      <c r="G232" s="436">
        <f>+G231-F231</f>
        <v>0</v>
      </c>
      <c r="H232" s="436">
        <f t="shared" ref="H232" si="443">+H231-G231</f>
        <v>0</v>
      </c>
      <c r="I232" s="436">
        <f t="shared" ref="I232" si="444">+I231-H231</f>
        <v>0</v>
      </c>
      <c r="J232" s="436">
        <f t="shared" ref="J232" si="445">+J231-I231</f>
        <v>121</v>
      </c>
      <c r="K232" s="436">
        <f t="shared" ref="K232" si="446">+K231-J231</f>
        <v>-121</v>
      </c>
      <c r="L232" s="436">
        <f t="shared" ref="L232" si="447">+L231-K231</f>
        <v>0</v>
      </c>
      <c r="M232" s="436">
        <f t="shared" ref="M232" si="448">+M231-L231</f>
        <v>0</v>
      </c>
      <c r="N232" s="436">
        <f t="shared" ref="N232" si="449">+N231-M231</f>
        <v>0</v>
      </c>
      <c r="O232" s="436">
        <f t="shared" ref="O232" si="450">+O231-N231</f>
        <v>0</v>
      </c>
      <c r="P232" s="436">
        <f t="shared" ref="P232" si="451">+P231-O231</f>
        <v>0</v>
      </c>
      <c r="Q232" s="436">
        <f t="shared" ref="Q232" si="452">+Q231-P231</f>
        <v>0</v>
      </c>
      <c r="R232" s="436">
        <f t="shared" ref="R232" si="453">+R231-Q231</f>
        <v>0</v>
      </c>
      <c r="S232" s="436">
        <f t="shared" ref="S232" si="454">+S231-R231</f>
        <v>0</v>
      </c>
      <c r="T232" s="436">
        <f t="shared" ref="T232" si="455">+T231-S231</f>
        <v>0</v>
      </c>
      <c r="U232" s="436">
        <f t="shared" ref="U232" si="456">+U231-T231</f>
        <v>0</v>
      </c>
      <c r="V232" s="436">
        <f t="shared" ref="V232" si="457">+V231-U231</f>
        <v>0</v>
      </c>
      <c r="W232" s="436">
        <f t="shared" ref="W232" si="458">+W231-V231</f>
        <v>0</v>
      </c>
      <c r="X232" s="436">
        <f t="shared" ref="X232" si="459">+X231-W231</f>
        <v>0</v>
      </c>
      <c r="Y232" s="437">
        <f t="shared" ref="Y232" si="460">+Y231-X231</f>
        <v>0</v>
      </c>
    </row>
  </sheetData>
  <mergeCells count="102">
    <mergeCell ref="C92:E92"/>
    <mergeCell ref="A95:B97"/>
    <mergeCell ref="A104:B104"/>
    <mergeCell ref="A105:B105"/>
    <mergeCell ref="A106:B106"/>
    <mergeCell ref="A109:AJ109"/>
    <mergeCell ref="W87:W90"/>
    <mergeCell ref="A153:B153"/>
    <mergeCell ref="A78:AJ78"/>
    <mergeCell ref="A136:B136"/>
    <mergeCell ref="A137:B137"/>
    <mergeCell ref="A140:B142"/>
    <mergeCell ref="A150:B150"/>
    <mergeCell ref="A151:B151"/>
    <mergeCell ref="A121:B121"/>
    <mergeCell ref="A122:B122"/>
    <mergeCell ref="A125:B127"/>
    <mergeCell ref="A134:B134"/>
    <mergeCell ref="A135:B135"/>
    <mergeCell ref="A107:B107"/>
    <mergeCell ref="C107:E107"/>
    <mergeCell ref="C91:E91"/>
    <mergeCell ref="C106:E106"/>
    <mergeCell ref="A1:Y1"/>
    <mergeCell ref="A14:B14"/>
    <mergeCell ref="A15:B15"/>
    <mergeCell ref="A2:B4"/>
    <mergeCell ref="A17:B19"/>
    <mergeCell ref="A12:B12"/>
    <mergeCell ref="A13:B13"/>
    <mergeCell ref="A79:B81"/>
    <mergeCell ref="A89:B89"/>
    <mergeCell ref="A55:B55"/>
    <mergeCell ref="A68:B68"/>
    <mergeCell ref="A40:B40"/>
    <mergeCell ref="A54:B54"/>
    <mergeCell ref="A67:B67"/>
    <mergeCell ref="A56:B56"/>
    <mergeCell ref="A57:B57"/>
    <mergeCell ref="A59:B61"/>
    <mergeCell ref="A41:B41"/>
    <mergeCell ref="A69:B69"/>
    <mergeCell ref="A70:B70"/>
    <mergeCell ref="A45:B47"/>
    <mergeCell ref="A42:B42"/>
    <mergeCell ref="A43:B43"/>
    <mergeCell ref="A157:AJ157"/>
    <mergeCell ref="A158:B160"/>
    <mergeCell ref="W166:W169"/>
    <mergeCell ref="A168:B168"/>
    <mergeCell ref="A169:B169"/>
    <mergeCell ref="C29:E29"/>
    <mergeCell ref="C15:E15"/>
    <mergeCell ref="A28:B28"/>
    <mergeCell ref="A29:B29"/>
    <mergeCell ref="A31:B33"/>
    <mergeCell ref="A26:B26"/>
    <mergeCell ref="A27:B27"/>
    <mergeCell ref="A152:B152"/>
    <mergeCell ref="C136:E136"/>
    <mergeCell ref="C137:E137"/>
    <mergeCell ref="A124:AJ124"/>
    <mergeCell ref="A110:B112"/>
    <mergeCell ref="A119:B119"/>
    <mergeCell ref="A120:B120"/>
    <mergeCell ref="A90:B90"/>
    <mergeCell ref="A91:B91"/>
    <mergeCell ref="A92:B92"/>
    <mergeCell ref="A94:AJ94"/>
    <mergeCell ref="A139:AJ139"/>
    <mergeCell ref="A174:B176"/>
    <mergeCell ref="A183:B183"/>
    <mergeCell ref="A184:B184"/>
    <mergeCell ref="A185:B185"/>
    <mergeCell ref="C185:E185"/>
    <mergeCell ref="A170:B170"/>
    <mergeCell ref="C170:E170"/>
    <mergeCell ref="A171:B171"/>
    <mergeCell ref="C171:E171"/>
    <mergeCell ref="A173:AJ173"/>
    <mergeCell ref="A199:B199"/>
    <mergeCell ref="A200:B200"/>
    <mergeCell ref="A201:B201"/>
    <mergeCell ref="A203:AJ203"/>
    <mergeCell ref="A204:B206"/>
    <mergeCell ref="A186:B186"/>
    <mergeCell ref="C186:E186"/>
    <mergeCell ref="A188:AJ188"/>
    <mergeCell ref="A189:B191"/>
    <mergeCell ref="A198:B198"/>
    <mergeCell ref="A232:B232"/>
    <mergeCell ref="A218:AJ218"/>
    <mergeCell ref="A219:B221"/>
    <mergeCell ref="A229:B229"/>
    <mergeCell ref="A230:B230"/>
    <mergeCell ref="A231:B231"/>
    <mergeCell ref="A213:B213"/>
    <mergeCell ref="A214:B214"/>
    <mergeCell ref="A215:B215"/>
    <mergeCell ref="C215:E215"/>
    <mergeCell ref="A216:B216"/>
    <mergeCell ref="C216:E216"/>
  </mergeCells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workbookViewId="0">
      <selection activeCell="A7" sqref="A7"/>
    </sheetView>
  </sheetViews>
  <sheetFormatPr defaultRowHeight="15" x14ac:dyDescent="0.25"/>
  <cols>
    <col min="1" max="1" width="25" customWidth="1"/>
    <col min="2" max="2" width="16.140625" customWidth="1"/>
    <col min="3" max="3" width="10.140625" bestFit="1" customWidth="1"/>
    <col min="6" max="6" width="16.28515625" customWidth="1"/>
    <col min="10" max="10" width="10.140625" bestFit="1" customWidth="1"/>
  </cols>
  <sheetData>
    <row r="3" spans="1:8" ht="36" x14ac:dyDescent="0.25">
      <c r="A3" s="430" t="s">
        <v>267</v>
      </c>
      <c r="B3" s="211" t="s">
        <v>664</v>
      </c>
      <c r="C3" s="211" t="s">
        <v>272</v>
      </c>
      <c r="D3" s="212" t="s">
        <v>273</v>
      </c>
      <c r="E3" s="211" t="s">
        <v>372</v>
      </c>
      <c r="F3" s="213" t="s">
        <v>275</v>
      </c>
      <c r="G3" s="238" t="s">
        <v>303</v>
      </c>
      <c r="H3" s="239" t="s">
        <v>277</v>
      </c>
    </row>
    <row r="4" spans="1:8" ht="24.75" x14ac:dyDescent="0.25">
      <c r="A4" s="216" t="s">
        <v>665</v>
      </c>
      <c r="B4" s="396"/>
      <c r="C4" s="389">
        <v>44491</v>
      </c>
      <c r="D4" s="398" t="s">
        <v>284</v>
      </c>
      <c r="E4" s="399" t="s">
        <v>376</v>
      </c>
      <c r="F4" s="400">
        <v>1</v>
      </c>
      <c r="G4" s="424">
        <v>50</v>
      </c>
      <c r="H4" s="401">
        <f t="shared" ref="H4" si="0">SUM(I4:V4)</f>
        <v>0</v>
      </c>
    </row>
    <row r="5" spans="1:8" ht="24.75" x14ac:dyDescent="0.25">
      <c r="A5" s="216" t="s">
        <v>379</v>
      </c>
      <c r="B5" s="396"/>
      <c r="C5" s="389">
        <v>44491</v>
      </c>
      <c r="D5" s="398" t="s">
        <v>284</v>
      </c>
      <c r="E5" s="399" t="s">
        <v>381</v>
      </c>
      <c r="F5" s="400">
        <v>1</v>
      </c>
      <c r="G5" s="424">
        <v>400</v>
      </c>
      <c r="H5" s="401">
        <f>SUM(I6:V6)</f>
        <v>0</v>
      </c>
    </row>
    <row r="6" spans="1:8" ht="24.75" x14ac:dyDescent="0.25">
      <c r="A6" s="216" t="s">
        <v>383</v>
      </c>
      <c r="B6" s="396"/>
      <c r="C6" s="389">
        <v>44491</v>
      </c>
      <c r="D6" s="398" t="s">
        <v>284</v>
      </c>
      <c r="E6" s="399" t="s">
        <v>382</v>
      </c>
      <c r="F6" s="400">
        <v>1</v>
      </c>
      <c r="G6" s="424">
        <v>100</v>
      </c>
      <c r="H6" s="401">
        <f t="shared" ref="H6:H11" si="1">SUM(I8:V8)</f>
        <v>0</v>
      </c>
    </row>
    <row r="7" spans="1:8" ht="24.75" x14ac:dyDescent="0.25">
      <c r="A7" s="216" t="s">
        <v>384</v>
      </c>
      <c r="B7" s="396"/>
      <c r="C7" s="389">
        <v>44491</v>
      </c>
      <c r="D7" s="398" t="s">
        <v>284</v>
      </c>
      <c r="E7" s="399" t="s">
        <v>382</v>
      </c>
      <c r="F7" s="400">
        <v>1</v>
      </c>
      <c r="G7" s="424">
        <v>100</v>
      </c>
      <c r="H7" s="401">
        <f t="shared" si="1"/>
        <v>0</v>
      </c>
    </row>
    <row r="8" spans="1:8" x14ac:dyDescent="0.25">
      <c r="A8" s="249" t="s">
        <v>385</v>
      </c>
      <c r="B8" s="403"/>
      <c r="C8" s="405"/>
      <c r="D8" s="406"/>
      <c r="E8" s="407" t="s">
        <v>367</v>
      </c>
      <c r="F8" s="408"/>
      <c r="G8" s="409"/>
      <c r="H8" s="401">
        <f t="shared" si="1"/>
        <v>0</v>
      </c>
    </row>
    <row r="9" spans="1:8" x14ac:dyDescent="0.25">
      <c r="A9" s="249" t="s">
        <v>89</v>
      </c>
      <c r="B9" s="403"/>
      <c r="C9" s="405"/>
      <c r="D9" s="406"/>
      <c r="E9" s="407" t="s">
        <v>367</v>
      </c>
      <c r="F9" s="408"/>
      <c r="G9" s="409"/>
      <c r="H9" s="401">
        <f t="shared" si="1"/>
        <v>0</v>
      </c>
    </row>
    <row r="10" spans="1:8" x14ac:dyDescent="0.25">
      <c r="A10" s="249" t="s">
        <v>90</v>
      </c>
      <c r="B10" s="403"/>
      <c r="C10" s="405"/>
      <c r="D10" s="406"/>
      <c r="E10" s="407" t="s">
        <v>367</v>
      </c>
      <c r="F10" s="408"/>
      <c r="G10" s="409"/>
      <c r="H10" s="401">
        <f t="shared" si="1"/>
        <v>0</v>
      </c>
    </row>
    <row r="11" spans="1:8" x14ac:dyDescent="0.25">
      <c r="A11" s="216" t="s">
        <v>662</v>
      </c>
      <c r="B11" s="396"/>
      <c r="C11" s="427"/>
      <c r="D11" s="398"/>
      <c r="E11" s="399"/>
      <c r="F11" s="400"/>
      <c r="G11" s="428"/>
      <c r="H11" s="426">
        <f t="shared" si="1"/>
        <v>0</v>
      </c>
    </row>
    <row r="12" spans="1:8" x14ac:dyDescent="0.25">
      <c r="A12" s="226" t="s">
        <v>663</v>
      </c>
      <c r="B12" s="396"/>
      <c r="C12" s="427"/>
      <c r="D12" s="398"/>
      <c r="E12" s="399" t="s">
        <v>360</v>
      </c>
      <c r="F12" s="400">
        <v>7</v>
      </c>
      <c r="G12" s="429"/>
      <c r="H12" s="426">
        <f>SUM(I17:V17)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18" sqref="E18"/>
    </sheetView>
  </sheetViews>
  <sheetFormatPr defaultRowHeight="15" x14ac:dyDescent="0.25"/>
  <cols>
    <col min="1" max="1" width="31.42578125" bestFit="1" customWidth="1"/>
    <col min="4" max="4" width="15.42578125" bestFit="1" customWidth="1"/>
  </cols>
  <sheetData>
    <row r="1" spans="1:4" x14ac:dyDescent="0.25">
      <c r="B1" t="s">
        <v>5</v>
      </c>
    </row>
    <row r="2" spans="1:4" x14ac:dyDescent="0.25">
      <c r="B2" s="203" t="s">
        <v>684</v>
      </c>
      <c r="C2" s="203" t="s">
        <v>685</v>
      </c>
      <c r="D2" s="203" t="s">
        <v>686</v>
      </c>
    </row>
    <row r="3" spans="1:4" x14ac:dyDescent="0.25">
      <c r="A3" s="117" t="s">
        <v>31</v>
      </c>
      <c r="B3" s="117">
        <f>62*27</f>
        <v>1674</v>
      </c>
      <c r="C3">
        <v>3500</v>
      </c>
      <c r="D3" s="551">
        <f>+C3*B3</f>
        <v>5859000</v>
      </c>
    </row>
    <row r="4" spans="1:4" x14ac:dyDescent="0.25">
      <c r="A4" s="117" t="s">
        <v>32</v>
      </c>
      <c r="B4" s="117">
        <f>36*30</f>
        <v>1080</v>
      </c>
      <c r="C4">
        <v>8000</v>
      </c>
      <c r="D4" s="551">
        <f t="shared" ref="D4:D10" si="0">+C4*B4</f>
        <v>8640000</v>
      </c>
    </row>
    <row r="5" spans="1:4" x14ac:dyDescent="0.25">
      <c r="A5" s="117" t="s">
        <v>33</v>
      </c>
      <c r="B5" s="117">
        <v>484</v>
      </c>
      <c r="C5">
        <v>8000</v>
      </c>
      <c r="D5" s="551">
        <f t="shared" si="0"/>
        <v>3872000</v>
      </c>
    </row>
    <row r="6" spans="1:4" x14ac:dyDescent="0.25">
      <c r="A6" s="117" t="s">
        <v>34</v>
      </c>
      <c r="B6" s="117">
        <v>183</v>
      </c>
      <c r="C6">
        <v>8000</v>
      </c>
      <c r="D6" s="551">
        <f t="shared" si="0"/>
        <v>1464000</v>
      </c>
    </row>
    <row r="7" spans="1:4" x14ac:dyDescent="0.25">
      <c r="A7" s="117" t="s">
        <v>35</v>
      </c>
      <c r="B7" s="117">
        <f>21*32</f>
        <v>672</v>
      </c>
      <c r="C7">
        <v>5000</v>
      </c>
      <c r="D7" s="551">
        <f t="shared" si="0"/>
        <v>3360000</v>
      </c>
    </row>
    <row r="8" spans="1:4" x14ac:dyDescent="0.25">
      <c r="A8" s="117" t="s">
        <v>36</v>
      </c>
      <c r="B8" s="117">
        <f>280*70</f>
        <v>19600</v>
      </c>
      <c r="C8">
        <v>1000</v>
      </c>
      <c r="D8" s="551">
        <f t="shared" si="0"/>
        <v>19600000</v>
      </c>
    </row>
    <row r="9" spans="1:4" x14ac:dyDescent="0.25">
      <c r="A9" s="117" t="s">
        <v>37</v>
      </c>
      <c r="B9" s="117">
        <v>300</v>
      </c>
      <c r="C9">
        <v>3500</v>
      </c>
      <c r="D9" s="551">
        <f t="shared" si="0"/>
        <v>1050000</v>
      </c>
    </row>
    <row r="10" spans="1:4" x14ac:dyDescent="0.25">
      <c r="A10" s="117" t="s">
        <v>38</v>
      </c>
      <c r="B10" s="117">
        <v>4200</v>
      </c>
      <c r="C10">
        <v>2200</v>
      </c>
      <c r="D10" s="551">
        <f t="shared" si="0"/>
        <v>9240000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8" workbookViewId="0">
      <selection activeCell="A33" sqref="A33"/>
    </sheetView>
  </sheetViews>
  <sheetFormatPr defaultRowHeight="15" x14ac:dyDescent="0.25"/>
  <cols>
    <col min="1" max="1" width="20" customWidth="1"/>
    <col min="3" max="3" width="20.7109375" bestFit="1" customWidth="1"/>
  </cols>
  <sheetData>
    <row r="1" spans="1:4" ht="19.5" thickBot="1" x14ac:dyDescent="0.35">
      <c r="A1" s="116">
        <f>+B7+B13+B26+B32+B42+B45+B57+B2</f>
        <v>47</v>
      </c>
      <c r="B1" s="491" t="s">
        <v>153</v>
      </c>
      <c r="C1" s="492"/>
      <c r="D1" s="492"/>
    </row>
    <row r="2" spans="1:4" ht="15.75" thickBot="1" x14ac:dyDescent="0.3">
      <c r="A2" s="80" t="s">
        <v>96</v>
      </c>
      <c r="B2" s="115">
        <v>4</v>
      </c>
      <c r="C2" s="107" t="s">
        <v>148</v>
      </c>
      <c r="D2" s="107" t="s">
        <v>151</v>
      </c>
    </row>
    <row r="3" spans="1:4" x14ac:dyDescent="0.25">
      <c r="A3" s="94" t="s">
        <v>97</v>
      </c>
      <c r="B3" s="89">
        <v>1</v>
      </c>
      <c r="C3" t="s">
        <v>99</v>
      </c>
    </row>
    <row r="4" spans="1:4" x14ac:dyDescent="0.25">
      <c r="A4" s="94" t="s">
        <v>152</v>
      </c>
      <c r="B4" s="89">
        <v>1</v>
      </c>
    </row>
    <row r="5" spans="1:4" x14ac:dyDescent="0.25">
      <c r="A5" s="94" t="s">
        <v>105</v>
      </c>
      <c r="B5" s="89">
        <v>1</v>
      </c>
    </row>
    <row r="6" spans="1:4" ht="15.75" thickBot="1" x14ac:dyDescent="0.3">
      <c r="A6" s="96" t="s">
        <v>98</v>
      </c>
      <c r="B6" s="97">
        <v>1</v>
      </c>
      <c r="C6" t="s">
        <v>99</v>
      </c>
    </row>
    <row r="7" spans="1:4" ht="15.75" thickBot="1" x14ac:dyDescent="0.3">
      <c r="A7" s="93" t="s">
        <v>39</v>
      </c>
      <c r="B7" s="114">
        <f>SUM(B8:B12)</f>
        <v>5</v>
      </c>
      <c r="C7" s="109" t="s">
        <v>145</v>
      </c>
      <c r="D7" s="107" t="s">
        <v>151</v>
      </c>
    </row>
    <row r="8" spans="1:4" x14ac:dyDescent="0.25">
      <c r="A8" s="64" t="s">
        <v>40</v>
      </c>
      <c r="B8" s="108">
        <v>1</v>
      </c>
      <c r="C8" t="s">
        <v>100</v>
      </c>
    </row>
    <row r="9" spans="1:4" x14ac:dyDescent="0.25">
      <c r="A9" s="3" t="s">
        <v>41</v>
      </c>
      <c r="B9" s="89">
        <v>1</v>
      </c>
    </row>
    <row r="10" spans="1:4" x14ac:dyDescent="0.25">
      <c r="A10" s="3" t="s">
        <v>42</v>
      </c>
      <c r="B10" s="89">
        <v>1</v>
      </c>
    </row>
    <row r="11" spans="1:4" x14ac:dyDescent="0.25">
      <c r="A11" s="3" t="s">
        <v>43</v>
      </c>
      <c r="B11" s="89">
        <v>1</v>
      </c>
    </row>
    <row r="12" spans="1:4" ht="15.75" thickBot="1" x14ac:dyDescent="0.3">
      <c r="A12" s="82" t="s">
        <v>44</v>
      </c>
      <c r="B12" s="90">
        <v>1</v>
      </c>
    </row>
    <row r="13" spans="1:4" ht="15.75" thickBot="1" x14ac:dyDescent="0.3">
      <c r="A13" s="80" t="s">
        <v>45</v>
      </c>
      <c r="B13" s="113">
        <f>SUM(B14:B25)</f>
        <v>10</v>
      </c>
      <c r="C13" s="109" t="s">
        <v>144</v>
      </c>
      <c r="D13" s="107" t="s">
        <v>151</v>
      </c>
    </row>
    <row r="14" spans="1:4" x14ac:dyDescent="0.25">
      <c r="A14" s="100" t="s">
        <v>101</v>
      </c>
      <c r="B14" s="99">
        <v>1</v>
      </c>
      <c r="C14" s="87" t="s">
        <v>102</v>
      </c>
    </row>
    <row r="15" spans="1:4" x14ac:dyDescent="0.25">
      <c r="A15" s="98" t="s">
        <v>106</v>
      </c>
      <c r="B15" s="101">
        <v>1</v>
      </c>
      <c r="C15" s="207" t="s">
        <v>94</v>
      </c>
    </row>
    <row r="16" spans="1:4" x14ac:dyDescent="0.25">
      <c r="A16" s="91" t="s">
        <v>107</v>
      </c>
      <c r="B16" s="92">
        <v>1</v>
      </c>
      <c r="C16" s="87" t="s">
        <v>94</v>
      </c>
    </row>
    <row r="17" spans="1:4" x14ac:dyDescent="0.25">
      <c r="A17" s="98" t="s">
        <v>112</v>
      </c>
      <c r="B17" s="101">
        <v>1</v>
      </c>
      <c r="C17" s="3" t="s">
        <v>91</v>
      </c>
      <c r="D17" s="3"/>
    </row>
    <row r="18" spans="1:4" x14ac:dyDescent="0.25">
      <c r="A18" s="98" t="s">
        <v>114</v>
      </c>
      <c r="B18" s="101">
        <v>1</v>
      </c>
      <c r="C18" s="207" t="s">
        <v>103</v>
      </c>
      <c r="D18" s="3"/>
    </row>
    <row r="19" spans="1:4" x14ac:dyDescent="0.25">
      <c r="A19" s="3" t="s">
        <v>46</v>
      </c>
      <c r="B19" s="89">
        <v>0</v>
      </c>
      <c r="C19" t="s">
        <v>104</v>
      </c>
      <c r="D19" s="3"/>
    </row>
    <row r="20" spans="1:4" x14ac:dyDescent="0.25">
      <c r="A20" s="98" t="s">
        <v>115</v>
      </c>
      <c r="B20" s="101">
        <v>1</v>
      </c>
      <c r="C20" s="91" t="s">
        <v>47</v>
      </c>
      <c r="D20" s="3"/>
    </row>
    <row r="21" spans="1:4" x14ac:dyDescent="0.25">
      <c r="A21" s="98" t="s">
        <v>113</v>
      </c>
      <c r="B21" s="101">
        <v>1</v>
      </c>
      <c r="C21" s="334" t="s">
        <v>669</v>
      </c>
      <c r="D21" s="3"/>
    </row>
    <row r="22" spans="1:4" x14ac:dyDescent="0.25">
      <c r="A22" s="98" t="s">
        <v>108</v>
      </c>
      <c r="B22" s="101">
        <v>1</v>
      </c>
      <c r="C22" s="87" t="s">
        <v>48</v>
      </c>
      <c r="D22" s="3"/>
    </row>
    <row r="23" spans="1:4" x14ac:dyDescent="0.25">
      <c r="A23" s="98" t="s">
        <v>109</v>
      </c>
      <c r="B23" s="101">
        <v>1</v>
      </c>
      <c r="C23" s="87" t="s">
        <v>49</v>
      </c>
      <c r="D23" s="3"/>
    </row>
    <row r="24" spans="1:4" x14ac:dyDescent="0.25">
      <c r="A24" s="3" t="s">
        <v>50</v>
      </c>
      <c r="B24" s="89"/>
      <c r="D24" s="3"/>
    </row>
    <row r="25" spans="1:4" ht="15.75" thickBot="1" x14ac:dyDescent="0.3">
      <c r="A25" s="102" t="s">
        <v>111</v>
      </c>
      <c r="B25" s="103">
        <v>1</v>
      </c>
      <c r="C25" t="s">
        <v>110</v>
      </c>
      <c r="D25" s="82"/>
    </row>
    <row r="26" spans="1:4" ht="15.75" thickBot="1" x14ac:dyDescent="0.3">
      <c r="A26" s="80" t="s">
        <v>51</v>
      </c>
      <c r="B26" s="113">
        <f>SUM(B27:B31)</f>
        <v>5</v>
      </c>
      <c r="C26" s="109" t="s">
        <v>146</v>
      </c>
      <c r="D26" s="64" t="s">
        <v>151</v>
      </c>
    </row>
    <row r="27" spans="1:4" x14ac:dyDescent="0.25">
      <c r="A27" s="64" t="s">
        <v>52</v>
      </c>
      <c r="B27" s="89">
        <v>1</v>
      </c>
      <c r="C27" s="3" t="s">
        <v>92</v>
      </c>
    </row>
    <row r="28" spans="1:4" x14ac:dyDescent="0.25">
      <c r="A28" s="98" t="s">
        <v>116</v>
      </c>
      <c r="B28" s="89">
        <v>1</v>
      </c>
      <c r="C28" s="3" t="s">
        <v>93</v>
      </c>
    </row>
    <row r="29" spans="1:4" x14ac:dyDescent="0.25">
      <c r="A29" s="64" t="s">
        <v>117</v>
      </c>
      <c r="B29" s="89">
        <v>1</v>
      </c>
      <c r="C29" s="3" t="s">
        <v>93</v>
      </c>
    </row>
    <row r="30" spans="1:4" x14ac:dyDescent="0.25">
      <c r="A30" s="64" t="s">
        <v>118</v>
      </c>
      <c r="B30" s="89">
        <v>1</v>
      </c>
      <c r="C30" s="3" t="s">
        <v>94</v>
      </c>
    </row>
    <row r="31" spans="1:4" ht="15.75" thickBot="1" x14ac:dyDescent="0.3">
      <c r="A31" s="102" t="s">
        <v>119</v>
      </c>
      <c r="B31" s="103">
        <v>1</v>
      </c>
      <c r="C31" s="82" t="s">
        <v>94</v>
      </c>
    </row>
    <row r="32" spans="1:4" ht="15.75" thickBot="1" x14ac:dyDescent="0.3">
      <c r="A32" s="80" t="s">
        <v>53</v>
      </c>
      <c r="B32" s="112">
        <f>SUM(B33:B41)</f>
        <v>9</v>
      </c>
      <c r="C32" s="110" t="s">
        <v>147</v>
      </c>
    </row>
    <row r="33" spans="1:3" x14ac:dyDescent="0.25">
      <c r="A33" s="3" t="s">
        <v>126</v>
      </c>
      <c r="B33" s="89">
        <v>1</v>
      </c>
      <c r="C33" t="s">
        <v>54</v>
      </c>
    </row>
    <row r="34" spans="1:3" x14ac:dyDescent="0.25">
      <c r="A34" s="3" t="s">
        <v>127</v>
      </c>
      <c r="B34" s="89">
        <v>1</v>
      </c>
      <c r="C34" t="s">
        <v>54</v>
      </c>
    </row>
    <row r="35" spans="1:3" x14ac:dyDescent="0.25">
      <c r="A35" s="91" t="s">
        <v>128</v>
      </c>
      <c r="B35" s="92">
        <v>1</v>
      </c>
      <c r="C35" t="s">
        <v>55</v>
      </c>
    </row>
    <row r="36" spans="1:3" x14ac:dyDescent="0.25">
      <c r="A36" s="3" t="s">
        <v>120</v>
      </c>
      <c r="B36" s="89">
        <v>1</v>
      </c>
      <c r="C36" t="s">
        <v>56</v>
      </c>
    </row>
    <row r="37" spans="1:3" x14ac:dyDescent="0.25">
      <c r="A37" s="3" t="s">
        <v>121</v>
      </c>
      <c r="B37" s="89">
        <v>1</v>
      </c>
      <c r="C37" t="s">
        <v>56</v>
      </c>
    </row>
    <row r="38" spans="1:3" x14ac:dyDescent="0.25">
      <c r="A38" s="3" t="s">
        <v>122</v>
      </c>
      <c r="B38" s="89">
        <v>1</v>
      </c>
      <c r="C38" t="s">
        <v>56</v>
      </c>
    </row>
    <row r="39" spans="1:3" x14ac:dyDescent="0.25">
      <c r="A39" s="3" t="s">
        <v>123</v>
      </c>
      <c r="B39" s="89">
        <v>1</v>
      </c>
      <c r="C39" t="s">
        <v>57</v>
      </c>
    </row>
    <row r="40" spans="1:3" x14ac:dyDescent="0.25">
      <c r="A40" s="3" t="s">
        <v>124</v>
      </c>
      <c r="B40" s="89">
        <v>1</v>
      </c>
      <c r="C40" t="s">
        <v>57</v>
      </c>
    </row>
    <row r="41" spans="1:3" ht="15.75" thickBot="1" x14ac:dyDescent="0.3">
      <c r="A41" s="82" t="s">
        <v>125</v>
      </c>
      <c r="B41" s="90">
        <v>1</v>
      </c>
      <c r="C41" t="s">
        <v>57</v>
      </c>
    </row>
    <row r="42" spans="1:3" x14ac:dyDescent="0.25">
      <c r="A42" s="88" t="s">
        <v>58</v>
      </c>
      <c r="B42" s="111">
        <f>+B43+B44</f>
        <v>2</v>
      </c>
      <c r="C42" s="109" t="s">
        <v>148</v>
      </c>
    </row>
    <row r="43" spans="1:3" x14ac:dyDescent="0.25">
      <c r="A43" s="104" t="s">
        <v>130</v>
      </c>
      <c r="B43" s="105">
        <v>1</v>
      </c>
      <c r="C43" s="89" t="s">
        <v>59</v>
      </c>
    </row>
    <row r="44" spans="1:3" ht="15.75" thickBot="1" x14ac:dyDescent="0.3">
      <c r="A44" s="82" t="s">
        <v>129</v>
      </c>
      <c r="B44" s="90">
        <v>1</v>
      </c>
      <c r="C44" s="90" t="s">
        <v>95</v>
      </c>
    </row>
    <row r="45" spans="1:3" x14ac:dyDescent="0.25">
      <c r="A45" s="88" t="s">
        <v>142</v>
      </c>
      <c r="B45" s="111">
        <f>SUM(B46:B56)</f>
        <v>11</v>
      </c>
      <c r="C45" s="107" t="s">
        <v>149</v>
      </c>
    </row>
    <row r="46" spans="1:3" x14ac:dyDescent="0.25">
      <c r="A46" s="3" t="s">
        <v>131</v>
      </c>
      <c r="B46" s="89">
        <v>1</v>
      </c>
    </row>
    <row r="47" spans="1:3" x14ac:dyDescent="0.25">
      <c r="A47" s="3" t="s">
        <v>132</v>
      </c>
      <c r="B47" s="89">
        <v>1</v>
      </c>
    </row>
    <row r="48" spans="1:3" x14ac:dyDescent="0.25">
      <c r="A48" s="91" t="s">
        <v>133</v>
      </c>
      <c r="B48" s="92">
        <v>1</v>
      </c>
    </row>
    <row r="49" spans="1:3" x14ac:dyDescent="0.25">
      <c r="A49" s="91" t="s">
        <v>134</v>
      </c>
      <c r="B49" s="92">
        <v>1</v>
      </c>
    </row>
    <row r="50" spans="1:3" x14ac:dyDescent="0.25">
      <c r="A50" s="3" t="s">
        <v>135</v>
      </c>
      <c r="B50" s="89">
        <v>1</v>
      </c>
    </row>
    <row r="51" spans="1:3" x14ac:dyDescent="0.25">
      <c r="A51" s="3" t="s">
        <v>136</v>
      </c>
      <c r="B51" s="89">
        <v>1</v>
      </c>
    </row>
    <row r="52" spans="1:3" x14ac:dyDescent="0.25">
      <c r="A52" s="3" t="s">
        <v>137</v>
      </c>
      <c r="B52" s="89">
        <v>1</v>
      </c>
    </row>
    <row r="53" spans="1:3" x14ac:dyDescent="0.25">
      <c r="A53" s="3" t="s">
        <v>138</v>
      </c>
      <c r="B53" s="89">
        <v>1</v>
      </c>
    </row>
    <row r="54" spans="1:3" x14ac:dyDescent="0.25">
      <c r="A54" s="91" t="s">
        <v>139</v>
      </c>
      <c r="B54" s="92">
        <v>1</v>
      </c>
    </row>
    <row r="55" spans="1:3" x14ac:dyDescent="0.25">
      <c r="A55" s="3" t="s">
        <v>141</v>
      </c>
      <c r="B55" s="89">
        <v>1</v>
      </c>
    </row>
    <row r="56" spans="1:3" ht="15.75" thickBot="1" x14ac:dyDescent="0.3">
      <c r="A56" s="106" t="s">
        <v>140</v>
      </c>
      <c r="B56" s="97">
        <v>1</v>
      </c>
    </row>
    <row r="57" spans="1:3" x14ac:dyDescent="0.25">
      <c r="A57" s="88" t="s">
        <v>60</v>
      </c>
      <c r="B57" s="111">
        <f>+B58</f>
        <v>1</v>
      </c>
      <c r="C57" s="109" t="s">
        <v>150</v>
      </c>
    </row>
    <row r="58" spans="1:3" ht="15.75" thickBot="1" x14ac:dyDescent="0.3">
      <c r="A58" s="82" t="s">
        <v>143</v>
      </c>
      <c r="B58" s="90">
        <v>1</v>
      </c>
    </row>
    <row r="59" spans="1:3" x14ac:dyDescent="0.25">
      <c r="A59" s="117"/>
    </row>
  </sheetData>
  <mergeCells count="1">
    <mergeCell ref="B1:D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topLeftCell="A26" workbookViewId="0">
      <selection activeCell="E49" sqref="E49"/>
    </sheetView>
  </sheetViews>
  <sheetFormatPr defaultRowHeight="15" x14ac:dyDescent="0.25"/>
  <cols>
    <col min="1" max="1" width="23.28515625" bestFit="1" customWidth="1"/>
    <col min="2" max="2" width="9.28515625" bestFit="1" customWidth="1"/>
    <col min="3" max="3" width="11.85546875" bestFit="1" customWidth="1"/>
    <col min="4" max="4" width="12" bestFit="1" customWidth="1"/>
    <col min="5" max="5" width="15.7109375" bestFit="1" customWidth="1"/>
    <col min="6" max="6" width="27.7109375" customWidth="1"/>
    <col min="7" max="7" width="16.42578125" bestFit="1" customWidth="1"/>
    <col min="8" max="8" width="10.85546875" bestFit="1" customWidth="1"/>
    <col min="9" max="9" width="9.42578125" bestFit="1" customWidth="1"/>
    <col min="10" max="10" width="14.42578125" bestFit="1" customWidth="1"/>
    <col min="11" max="11" width="14.7109375" bestFit="1" customWidth="1"/>
    <col min="12" max="12" width="14.28515625" bestFit="1" customWidth="1"/>
    <col min="13" max="13" width="10.85546875" bestFit="1" customWidth="1"/>
    <col min="14" max="14" width="15.140625" bestFit="1" customWidth="1"/>
    <col min="15" max="15" width="14.7109375" bestFit="1" customWidth="1"/>
    <col min="16" max="16" width="16.140625" bestFit="1" customWidth="1"/>
    <col min="18" max="18" width="20.7109375" bestFit="1" customWidth="1"/>
    <col min="19" max="19" width="13.7109375" bestFit="1" customWidth="1"/>
    <col min="20" max="20" width="15.7109375" bestFit="1" customWidth="1"/>
    <col min="21" max="21" width="31.85546875" bestFit="1" customWidth="1"/>
    <col min="22" max="22" width="17.42578125" bestFit="1" customWidth="1"/>
    <col min="23" max="23" width="16.5703125" bestFit="1" customWidth="1"/>
    <col min="25" max="25" width="18.5703125" bestFit="1" customWidth="1"/>
    <col min="26" max="26" width="13.7109375" bestFit="1" customWidth="1"/>
    <col min="27" max="27" width="14.28515625" bestFit="1" customWidth="1"/>
  </cols>
  <sheetData>
    <row r="1" spans="1:27" ht="15.75" thickBot="1" x14ac:dyDescent="0.3">
      <c r="B1" t="s">
        <v>65</v>
      </c>
      <c r="C1" t="s">
        <v>66</v>
      </c>
      <c r="D1" t="s">
        <v>67</v>
      </c>
      <c r="E1" t="s">
        <v>70</v>
      </c>
      <c r="F1" t="s">
        <v>173</v>
      </c>
    </row>
    <row r="2" spans="1:27" x14ac:dyDescent="0.25">
      <c r="A2" s="1" t="s">
        <v>61</v>
      </c>
      <c r="B2" s="2">
        <v>9.5</v>
      </c>
      <c r="C2" s="2"/>
      <c r="D2" s="2"/>
      <c r="E2" s="81"/>
    </row>
    <row r="3" spans="1:27" ht="15.75" thickBot="1" x14ac:dyDescent="0.3">
      <c r="A3" s="82" t="s">
        <v>68</v>
      </c>
      <c r="B3" s="68">
        <v>10</v>
      </c>
      <c r="C3" s="83"/>
      <c r="D3" s="83"/>
      <c r="E3" s="84"/>
    </row>
    <row r="4" spans="1:27" x14ac:dyDescent="0.25">
      <c r="A4" s="1" t="s">
        <v>62</v>
      </c>
      <c r="B4" s="2">
        <v>1250</v>
      </c>
      <c r="C4" s="2"/>
      <c r="D4" s="2"/>
      <c r="E4" s="81"/>
    </row>
    <row r="5" spans="1:27" ht="15.75" thickBot="1" x14ac:dyDescent="0.3">
      <c r="A5" s="82">
        <v>1250</v>
      </c>
      <c r="B5" s="83">
        <v>1250</v>
      </c>
      <c r="C5" s="83"/>
      <c r="D5" s="83"/>
      <c r="E5" s="84"/>
    </row>
    <row r="6" spans="1:27" ht="15.75" thickBot="1" x14ac:dyDescent="0.3">
      <c r="A6" s="85" t="s">
        <v>89</v>
      </c>
      <c r="B6" s="20"/>
      <c r="C6" s="20"/>
      <c r="D6" s="20"/>
      <c r="E6" s="86"/>
    </row>
    <row r="7" spans="1:27" ht="15.75" thickBot="1" x14ac:dyDescent="0.3">
      <c r="A7" s="85" t="s">
        <v>90</v>
      </c>
      <c r="B7" s="20"/>
      <c r="C7" s="20"/>
      <c r="D7" s="20"/>
      <c r="E7" s="86"/>
    </row>
    <row r="8" spans="1:27" x14ac:dyDescent="0.25">
      <c r="A8" s="1" t="s">
        <v>63</v>
      </c>
      <c r="B8" s="2"/>
      <c r="C8" s="2"/>
      <c r="D8" s="2"/>
      <c r="E8" s="81"/>
    </row>
    <row r="9" spans="1:27" ht="15.75" thickBot="1" x14ac:dyDescent="0.3">
      <c r="A9" s="82" t="s">
        <v>69</v>
      </c>
      <c r="B9" s="83"/>
      <c r="C9" s="83"/>
      <c r="D9" s="83"/>
      <c r="E9" s="84"/>
    </row>
    <row r="10" spans="1:27" ht="15.75" thickBot="1" x14ac:dyDescent="0.3">
      <c r="A10" s="85" t="s">
        <v>64</v>
      </c>
      <c r="B10" s="20"/>
      <c r="C10" s="20"/>
      <c r="D10" s="20"/>
      <c r="E10" s="86"/>
    </row>
    <row r="15" spans="1:27" ht="15.75" thickBot="1" x14ac:dyDescent="0.3"/>
    <row r="16" spans="1:27" ht="15.75" thickBot="1" x14ac:dyDescent="0.3">
      <c r="B16" s="154"/>
      <c r="C16" s="508" t="s">
        <v>181</v>
      </c>
      <c r="D16" s="509"/>
      <c r="E16" s="154" t="s">
        <v>182</v>
      </c>
      <c r="F16" s="456" t="s">
        <v>183</v>
      </c>
      <c r="G16" s="471"/>
      <c r="H16" s="471"/>
      <c r="I16" s="457"/>
      <c r="J16" s="456" t="s">
        <v>187</v>
      </c>
      <c r="K16" s="471"/>
      <c r="L16" s="457"/>
      <c r="M16" s="510" t="s">
        <v>193</v>
      </c>
      <c r="N16" s="511"/>
      <c r="O16" s="505" t="s">
        <v>197</v>
      </c>
      <c r="P16" s="506"/>
      <c r="Q16" s="506"/>
      <c r="R16" s="506"/>
      <c r="S16" s="506"/>
      <c r="T16" s="507"/>
      <c r="U16" s="505" t="s">
        <v>206</v>
      </c>
      <c r="V16" s="506"/>
      <c r="W16" s="507"/>
      <c r="X16" s="505" t="s">
        <v>210</v>
      </c>
      <c r="Y16" s="506"/>
      <c r="Z16" s="506"/>
      <c r="AA16" s="507"/>
    </row>
    <row r="17" spans="1:27" ht="15.75" thickBot="1" x14ac:dyDescent="0.3">
      <c r="B17" s="155" t="s">
        <v>65</v>
      </c>
      <c r="C17" s="3" t="s">
        <v>180</v>
      </c>
      <c r="D17" s="148" t="s">
        <v>67</v>
      </c>
      <c r="E17" s="155"/>
      <c r="F17" s="170" t="s">
        <v>224</v>
      </c>
      <c r="G17" s="171" t="s">
        <v>184</v>
      </c>
      <c r="H17" s="171" t="s">
        <v>185</v>
      </c>
      <c r="I17" s="172" t="s">
        <v>186</v>
      </c>
      <c r="J17" s="170" t="s">
        <v>188</v>
      </c>
      <c r="K17" s="171" t="s">
        <v>189</v>
      </c>
      <c r="L17" s="172" t="s">
        <v>190</v>
      </c>
      <c r="M17" s="173" t="s">
        <v>194</v>
      </c>
      <c r="N17" s="174" t="s">
        <v>195</v>
      </c>
      <c r="O17" s="1" t="s">
        <v>200</v>
      </c>
      <c r="P17" s="2" t="s">
        <v>201</v>
      </c>
      <c r="Q17" s="2" t="s">
        <v>202</v>
      </c>
      <c r="R17" s="2" t="s">
        <v>203</v>
      </c>
      <c r="S17" s="2" t="s">
        <v>204</v>
      </c>
      <c r="T17" s="81" t="s">
        <v>205</v>
      </c>
      <c r="U17" s="175" t="s">
        <v>207</v>
      </c>
      <c r="V17" s="176" t="s">
        <v>208</v>
      </c>
      <c r="W17" s="177" t="s">
        <v>209</v>
      </c>
      <c r="X17" s="175" t="s">
        <v>211</v>
      </c>
      <c r="Y17" s="176" t="s">
        <v>212</v>
      </c>
      <c r="Z17" s="176" t="s">
        <v>213</v>
      </c>
      <c r="AA17" s="177" t="s">
        <v>214</v>
      </c>
    </row>
    <row r="18" spans="1:27" x14ac:dyDescent="0.25">
      <c r="A18" s="1" t="s">
        <v>174</v>
      </c>
      <c r="B18" s="158">
        <v>4</v>
      </c>
      <c r="C18" s="178">
        <v>2</v>
      </c>
      <c r="D18" s="179">
        <v>20000</v>
      </c>
      <c r="E18" s="158">
        <f>+D18*B18</f>
        <v>80000</v>
      </c>
      <c r="F18" s="178">
        <v>1600</v>
      </c>
      <c r="G18" s="180"/>
      <c r="H18" s="2"/>
      <c r="I18" s="81"/>
      <c r="J18" s="1"/>
      <c r="K18" s="2"/>
      <c r="L18" s="81"/>
      <c r="M18" s="1"/>
      <c r="N18" s="81"/>
      <c r="O18" s="1"/>
      <c r="P18" s="2"/>
      <c r="Q18" s="2"/>
      <c r="R18" s="2"/>
      <c r="S18" s="2"/>
      <c r="T18" s="81"/>
      <c r="U18" s="1"/>
      <c r="V18" s="2"/>
      <c r="W18" s="81"/>
      <c r="X18" s="1"/>
      <c r="Y18" s="2"/>
      <c r="Z18" s="2"/>
      <c r="AA18" s="81"/>
    </row>
    <row r="19" spans="1:27" x14ac:dyDescent="0.25">
      <c r="A19" s="3" t="s">
        <v>179</v>
      </c>
      <c r="B19" s="156">
        <v>4</v>
      </c>
      <c r="C19" s="146">
        <v>2</v>
      </c>
      <c r="D19" s="152">
        <v>7000</v>
      </c>
      <c r="E19" s="156">
        <f t="shared" ref="E19:E22" si="0">+D19*B19</f>
        <v>28000</v>
      </c>
      <c r="F19" s="146"/>
      <c r="G19" s="147"/>
      <c r="H19" s="4">
        <v>1600</v>
      </c>
      <c r="I19" s="148"/>
      <c r="J19" s="3"/>
      <c r="K19" s="4"/>
      <c r="L19" s="148"/>
      <c r="M19" s="3"/>
      <c r="N19" s="148"/>
      <c r="O19" s="3"/>
      <c r="P19" s="4"/>
      <c r="Q19" s="4"/>
      <c r="R19" s="4"/>
      <c r="S19" s="4"/>
      <c r="T19" s="148"/>
      <c r="U19" s="3"/>
      <c r="V19" s="4"/>
      <c r="W19" s="148"/>
      <c r="X19" s="3"/>
      <c r="Y19" s="4"/>
      <c r="Z19" s="4"/>
      <c r="AA19" s="148"/>
    </row>
    <row r="20" spans="1:27" x14ac:dyDescent="0.25">
      <c r="A20" s="3" t="s">
        <v>175</v>
      </c>
      <c r="B20" s="156">
        <v>4</v>
      </c>
      <c r="C20" s="146">
        <v>2</v>
      </c>
      <c r="D20" s="152">
        <v>20000</v>
      </c>
      <c r="E20" s="156">
        <f t="shared" si="0"/>
        <v>80000</v>
      </c>
      <c r="F20" s="146">
        <v>400</v>
      </c>
      <c r="G20" s="147">
        <v>400</v>
      </c>
      <c r="H20" s="147">
        <v>600</v>
      </c>
      <c r="I20" s="148"/>
      <c r="J20" s="3"/>
      <c r="K20" s="4"/>
      <c r="L20" s="148"/>
      <c r="M20" s="3"/>
      <c r="N20" s="148"/>
      <c r="O20" s="3"/>
      <c r="P20" s="4"/>
      <c r="Q20" s="4"/>
      <c r="R20" s="4"/>
      <c r="S20" s="4"/>
      <c r="T20" s="148"/>
      <c r="U20" s="3"/>
      <c r="V20" s="4"/>
      <c r="W20" s="148"/>
      <c r="X20" s="3"/>
      <c r="Y20" s="4"/>
      <c r="Z20" s="4"/>
      <c r="AA20" s="148"/>
    </row>
    <row r="21" spans="1:27" x14ac:dyDescent="0.25">
      <c r="A21" s="3" t="s">
        <v>176</v>
      </c>
      <c r="B21" s="156">
        <v>4</v>
      </c>
      <c r="C21" s="146">
        <v>2</v>
      </c>
      <c r="D21" s="152">
        <v>20000</v>
      </c>
      <c r="E21" s="156">
        <f t="shared" si="0"/>
        <v>80000</v>
      </c>
      <c r="F21" s="146">
        <v>400</v>
      </c>
      <c r="G21" s="147">
        <v>400</v>
      </c>
      <c r="H21" s="147">
        <v>600</v>
      </c>
      <c r="I21" s="148"/>
      <c r="J21" s="3"/>
      <c r="K21" s="4"/>
      <c r="L21" s="148"/>
      <c r="M21" s="3"/>
      <c r="N21" s="148"/>
      <c r="O21" s="3"/>
      <c r="P21" s="4"/>
      <c r="Q21" s="4"/>
      <c r="R21" s="4"/>
      <c r="S21" s="4"/>
      <c r="T21" s="148"/>
      <c r="U21" s="3"/>
      <c r="V21" s="4"/>
      <c r="W21" s="148"/>
      <c r="X21" s="3"/>
      <c r="Y21" s="4"/>
      <c r="Z21" s="4"/>
      <c r="AA21" s="148"/>
    </row>
    <row r="22" spans="1:27" ht="15.75" thickBot="1" x14ac:dyDescent="0.3">
      <c r="A22" s="82" t="s">
        <v>177</v>
      </c>
      <c r="B22" s="157">
        <v>4</v>
      </c>
      <c r="C22" s="149">
        <v>8</v>
      </c>
      <c r="D22" s="153">
        <v>25000</v>
      </c>
      <c r="E22" s="157">
        <f t="shared" si="0"/>
        <v>100000</v>
      </c>
      <c r="F22" s="149">
        <v>800</v>
      </c>
      <c r="G22" s="150">
        <v>600</v>
      </c>
      <c r="H22" s="83">
        <v>800</v>
      </c>
      <c r="I22" s="84"/>
      <c r="J22" s="82"/>
      <c r="K22" s="83"/>
      <c r="L22" s="84"/>
      <c r="M22" s="82"/>
      <c r="N22" s="84"/>
      <c r="O22" s="82"/>
      <c r="P22" s="83"/>
      <c r="Q22" s="83"/>
      <c r="R22" s="83"/>
      <c r="S22" s="83"/>
      <c r="T22" s="84"/>
      <c r="U22" s="82"/>
      <c r="V22" s="83"/>
      <c r="W22" s="84"/>
      <c r="X22" s="82"/>
      <c r="Y22" s="83"/>
      <c r="Z22" s="83"/>
      <c r="AA22" s="84"/>
    </row>
    <row r="23" spans="1:27" ht="15.75" thickBot="1" x14ac:dyDescent="0.3">
      <c r="A23" s="85" t="s">
        <v>178</v>
      </c>
      <c r="B23" s="181">
        <v>5</v>
      </c>
      <c r="C23" s="182">
        <v>10000</v>
      </c>
      <c r="D23" s="183">
        <v>25000</v>
      </c>
      <c r="E23" s="181">
        <f>+D23*B23</f>
        <v>125000</v>
      </c>
      <c r="F23" s="184">
        <v>1000</v>
      </c>
      <c r="G23" s="185">
        <v>750</v>
      </c>
      <c r="H23" s="185">
        <v>1000</v>
      </c>
      <c r="I23" s="86"/>
      <c r="J23" s="85"/>
      <c r="K23" s="20"/>
      <c r="L23" s="86"/>
      <c r="M23" s="85"/>
      <c r="N23" s="86"/>
      <c r="O23" s="85"/>
      <c r="P23" s="20"/>
      <c r="Q23" s="20"/>
      <c r="R23" s="20"/>
      <c r="S23" s="20"/>
      <c r="T23" s="86"/>
      <c r="U23" s="85"/>
      <c r="V23" s="20"/>
      <c r="W23" s="86"/>
      <c r="X23" s="85"/>
      <c r="Y23" s="20"/>
      <c r="Z23" s="20"/>
      <c r="AA23" s="86"/>
    </row>
    <row r="24" spans="1:27" x14ac:dyDescent="0.25">
      <c r="A24" s="151" t="s">
        <v>217</v>
      </c>
      <c r="B24" s="164"/>
      <c r="C24" s="186">
        <v>0.5</v>
      </c>
      <c r="D24" s="165"/>
      <c r="E24" s="164"/>
      <c r="F24" s="167"/>
      <c r="G24" s="169"/>
      <c r="H24" s="169"/>
      <c r="I24" s="24"/>
      <c r="J24" s="3"/>
      <c r="K24" s="4"/>
      <c r="L24" s="148"/>
      <c r="M24" s="3"/>
      <c r="N24" s="148"/>
      <c r="O24" s="3"/>
      <c r="P24" s="4"/>
      <c r="Q24" s="4"/>
      <c r="R24" s="4"/>
      <c r="S24" s="4"/>
      <c r="T24" s="148"/>
      <c r="U24" s="3"/>
      <c r="V24" s="4"/>
      <c r="W24" s="148"/>
      <c r="X24" s="3"/>
      <c r="Y24" s="4"/>
      <c r="Z24" s="4"/>
      <c r="AA24" s="148"/>
    </row>
    <row r="25" spans="1:27" x14ac:dyDescent="0.25">
      <c r="A25" s="151" t="s">
        <v>218</v>
      </c>
      <c r="B25" s="164"/>
      <c r="C25" s="167">
        <v>3000</v>
      </c>
      <c r="D25" s="165"/>
      <c r="E25" s="164"/>
      <c r="F25" s="167"/>
      <c r="G25" s="169"/>
      <c r="H25" s="169"/>
      <c r="I25" s="24"/>
      <c r="J25" s="3"/>
      <c r="K25" s="4"/>
      <c r="L25" s="148"/>
      <c r="M25" s="3"/>
      <c r="N25" s="148"/>
      <c r="O25" s="3"/>
      <c r="P25" s="4"/>
      <c r="Q25" s="4"/>
      <c r="R25" s="4"/>
      <c r="S25" s="4"/>
      <c r="T25" s="148"/>
      <c r="U25" s="3"/>
      <c r="V25" s="4"/>
      <c r="W25" s="148"/>
      <c r="X25" s="3"/>
      <c r="Y25" s="4"/>
      <c r="Z25" s="4"/>
      <c r="AA25" s="148"/>
    </row>
    <row r="26" spans="1:27" x14ac:dyDescent="0.25">
      <c r="A26" s="151" t="s">
        <v>219</v>
      </c>
      <c r="B26" s="164"/>
      <c r="C26" s="186">
        <v>0.5</v>
      </c>
      <c r="D26" s="165"/>
      <c r="E26" s="164"/>
      <c r="F26" s="167"/>
      <c r="G26" s="169"/>
      <c r="H26" s="169"/>
      <c r="I26" s="24"/>
      <c r="J26" s="3"/>
      <c r="K26" s="4"/>
      <c r="L26" s="148"/>
      <c r="M26" s="3"/>
      <c r="N26" s="148"/>
      <c r="O26" s="3"/>
      <c r="P26" s="4"/>
      <c r="Q26" s="4"/>
      <c r="R26" s="4"/>
      <c r="S26" s="4"/>
      <c r="T26" s="148"/>
      <c r="U26" s="3"/>
      <c r="V26" s="4"/>
      <c r="W26" s="148"/>
      <c r="X26" s="3"/>
      <c r="Y26" s="4"/>
      <c r="Z26" s="4"/>
      <c r="AA26" s="148"/>
    </row>
    <row r="27" spans="1:27" x14ac:dyDescent="0.25">
      <c r="A27" s="151" t="s">
        <v>220</v>
      </c>
      <c r="B27" s="164"/>
      <c r="C27" s="167">
        <v>100</v>
      </c>
      <c r="D27" s="165"/>
      <c r="E27" s="164"/>
      <c r="F27" s="167"/>
      <c r="G27" s="169"/>
      <c r="H27" s="169"/>
      <c r="I27" s="24"/>
      <c r="J27" s="3"/>
      <c r="K27" s="4"/>
      <c r="L27" s="148"/>
      <c r="M27" s="3"/>
      <c r="N27" s="148"/>
      <c r="O27" s="3"/>
      <c r="P27" s="4"/>
      <c r="Q27" s="4"/>
      <c r="R27" s="4"/>
      <c r="S27" s="4"/>
      <c r="T27" s="148"/>
      <c r="U27" s="3"/>
      <c r="V27" s="4"/>
      <c r="W27" s="148"/>
      <c r="X27" s="3"/>
      <c r="Y27" s="4"/>
      <c r="Z27" s="4"/>
      <c r="AA27" s="148"/>
    </row>
    <row r="28" spans="1:27" x14ac:dyDescent="0.25">
      <c r="A28" s="151" t="s">
        <v>221</v>
      </c>
      <c r="B28" s="164"/>
      <c r="C28" s="186">
        <v>0.5</v>
      </c>
      <c r="D28" s="165"/>
      <c r="E28" s="164"/>
      <c r="F28" s="167"/>
      <c r="G28" s="169"/>
      <c r="H28" s="169"/>
      <c r="I28" s="24"/>
      <c r="J28" s="3"/>
      <c r="K28" s="4"/>
      <c r="L28" s="148"/>
      <c r="M28" s="3"/>
      <c r="N28" s="148"/>
      <c r="O28" s="3"/>
      <c r="P28" s="4"/>
      <c r="Q28" s="4"/>
      <c r="R28" s="4"/>
      <c r="S28" s="4"/>
      <c r="T28" s="148"/>
      <c r="U28" s="3"/>
      <c r="V28" s="4"/>
      <c r="W28" s="148"/>
      <c r="X28" s="3"/>
      <c r="Y28" s="4"/>
      <c r="Z28" s="4"/>
      <c r="AA28" s="148"/>
    </row>
    <row r="29" spans="1:27" x14ac:dyDescent="0.25">
      <c r="A29" s="151" t="s">
        <v>222</v>
      </c>
      <c r="B29" s="164"/>
      <c r="C29" s="187"/>
      <c r="D29" s="165"/>
      <c r="E29" s="164"/>
      <c r="F29" s="167"/>
      <c r="G29" s="169"/>
      <c r="H29" s="169"/>
      <c r="I29" s="24"/>
      <c r="J29" s="3"/>
      <c r="K29" s="4"/>
      <c r="L29" s="148"/>
      <c r="M29" s="3"/>
      <c r="N29" s="148"/>
      <c r="O29" s="3"/>
      <c r="P29" s="4"/>
      <c r="Q29" s="4"/>
      <c r="R29" s="4"/>
      <c r="S29" s="4"/>
      <c r="T29" s="148"/>
      <c r="U29" s="3"/>
      <c r="V29" s="4"/>
      <c r="W29" s="148"/>
      <c r="X29" s="3"/>
      <c r="Y29" s="4"/>
      <c r="Z29" s="4"/>
      <c r="AA29" s="148"/>
    </row>
    <row r="30" spans="1:27" x14ac:dyDescent="0.25">
      <c r="B30" s="166"/>
      <c r="C30" s="167"/>
      <c r="D30" s="168"/>
      <c r="E30" s="166"/>
      <c r="F30" s="167"/>
      <c r="G30" s="169"/>
      <c r="H30" s="169"/>
      <c r="I30" s="24"/>
      <c r="J30" s="3"/>
      <c r="K30" s="4"/>
      <c r="L30" s="148"/>
      <c r="M30" s="3"/>
      <c r="N30" s="148"/>
      <c r="O30" s="3"/>
      <c r="P30" s="4"/>
      <c r="Q30" s="4"/>
      <c r="R30" s="4"/>
      <c r="S30" s="4"/>
      <c r="T30" s="148"/>
      <c r="U30" s="3"/>
      <c r="V30" s="4"/>
      <c r="W30" s="148"/>
      <c r="X30" s="3"/>
      <c r="Y30" s="4"/>
      <c r="Z30" s="4"/>
      <c r="AA30" s="148"/>
    </row>
    <row r="31" spans="1:27" ht="15.75" thickBot="1" x14ac:dyDescent="0.3">
      <c r="B31" s="166"/>
      <c r="C31" s="167"/>
      <c r="D31" s="168"/>
      <c r="E31" s="166"/>
      <c r="F31" s="167"/>
      <c r="G31" s="169"/>
      <c r="H31" s="169"/>
      <c r="I31" s="24"/>
      <c r="J31" s="3"/>
      <c r="K31" s="4"/>
      <c r="L31" s="148"/>
      <c r="M31" s="3"/>
      <c r="N31" s="148"/>
      <c r="O31" s="3"/>
      <c r="P31" s="4"/>
      <c r="Q31" s="4"/>
      <c r="R31" s="4"/>
      <c r="S31" s="4"/>
      <c r="T31" s="148"/>
      <c r="U31" s="3"/>
      <c r="V31" s="4"/>
      <c r="W31" s="148"/>
      <c r="X31" s="3"/>
      <c r="Y31" s="4"/>
      <c r="Z31" s="4"/>
      <c r="AA31" s="148"/>
    </row>
    <row r="32" spans="1:27" ht="15.75" thickBot="1" x14ac:dyDescent="0.3">
      <c r="B32" s="159">
        <f>SUM(B18:B31)</f>
        <v>25</v>
      </c>
      <c r="C32" s="160"/>
      <c r="D32" s="159">
        <f t="shared" ref="D32:H32" si="1">SUM(D18:D31)</f>
        <v>117000</v>
      </c>
      <c r="E32" s="159">
        <f t="shared" si="1"/>
        <v>493000</v>
      </c>
      <c r="F32" s="159">
        <f t="shared" si="1"/>
        <v>4200</v>
      </c>
      <c r="G32" s="159">
        <f t="shared" si="1"/>
        <v>2150</v>
      </c>
      <c r="H32" s="159">
        <f t="shared" si="1"/>
        <v>4600</v>
      </c>
      <c r="I32" s="159">
        <f t="shared" ref="I32" si="2">SUM(I18:I31)</f>
        <v>0</v>
      </c>
      <c r="J32" s="159">
        <f t="shared" ref="J32" si="3">SUM(J18:J31)</f>
        <v>0</v>
      </c>
      <c r="K32" s="159">
        <f t="shared" ref="K32" si="4">SUM(K18:K31)</f>
        <v>0</v>
      </c>
      <c r="L32" s="159">
        <f t="shared" ref="L32" si="5">SUM(L18:L31)</f>
        <v>0</v>
      </c>
      <c r="M32" s="159">
        <f t="shared" ref="M32" si="6">SUM(M18:M31)</f>
        <v>0</v>
      </c>
      <c r="N32" s="159">
        <f t="shared" ref="N32" si="7">SUM(N18:N31)</f>
        <v>0</v>
      </c>
      <c r="O32" s="159">
        <f t="shared" ref="O32" si="8">SUM(O18:O31)</f>
        <v>0</v>
      </c>
      <c r="P32" s="159">
        <f t="shared" ref="P32" si="9">SUM(P18:P31)</f>
        <v>0</v>
      </c>
      <c r="Q32" s="159">
        <f t="shared" ref="Q32" si="10">SUM(Q18:Q31)</f>
        <v>0</v>
      </c>
      <c r="R32" s="159">
        <f t="shared" ref="R32" si="11">SUM(R18:R31)</f>
        <v>0</v>
      </c>
      <c r="S32" s="159">
        <f t="shared" ref="S32" si="12">SUM(S18:S31)</f>
        <v>0</v>
      </c>
      <c r="T32" s="159">
        <f t="shared" ref="T32" si="13">SUM(T18:T31)</f>
        <v>0</v>
      </c>
      <c r="U32" s="159">
        <f t="shared" ref="U32" si="14">SUM(U18:U31)</f>
        <v>0</v>
      </c>
      <c r="V32" s="159">
        <f t="shared" ref="V32" si="15">SUM(V18:V31)</f>
        <v>0</v>
      </c>
      <c r="W32" s="159">
        <f t="shared" ref="W32" si="16">SUM(W18:W31)</f>
        <v>0</v>
      </c>
      <c r="X32" s="159">
        <f t="shared" ref="X32" si="17">SUM(X18:X31)</f>
        <v>0</v>
      </c>
      <c r="Y32" s="159">
        <f t="shared" ref="Y32" si="18">SUM(Y18:Y31)</f>
        <v>0</v>
      </c>
      <c r="Z32" s="159">
        <f t="shared" ref="Z32" si="19">SUM(Z18:Z31)</f>
        <v>0</v>
      </c>
      <c r="AA32" s="159">
        <f t="shared" ref="AA32" si="20">SUM(AA18:AA31)</f>
        <v>0</v>
      </c>
    </row>
    <row r="33" spans="1:27" ht="15.75" thickBot="1" x14ac:dyDescent="0.3">
      <c r="B33" s="144"/>
      <c r="C33" s="144"/>
      <c r="D33" s="144"/>
      <c r="E33" s="144"/>
      <c r="F33" s="188" t="s">
        <v>223</v>
      </c>
      <c r="G33" s="188" t="s">
        <v>223</v>
      </c>
      <c r="H33" s="145" t="s">
        <v>223</v>
      </c>
      <c r="I33" s="161" t="s">
        <v>192</v>
      </c>
      <c r="J33" s="162" t="s">
        <v>191</v>
      </c>
      <c r="K33" s="163" t="s">
        <v>191</v>
      </c>
      <c r="L33" s="161" t="s">
        <v>191</v>
      </c>
      <c r="M33" s="162" t="s">
        <v>196</v>
      </c>
      <c r="N33" s="161" t="s">
        <v>191</v>
      </c>
      <c r="O33" s="162" t="s">
        <v>198</v>
      </c>
      <c r="P33" s="163" t="s">
        <v>199</v>
      </c>
      <c r="Q33" s="163" t="s">
        <v>199</v>
      </c>
      <c r="R33" s="163" t="s">
        <v>199</v>
      </c>
      <c r="S33" s="163" t="s">
        <v>199</v>
      </c>
      <c r="T33" s="161" t="s">
        <v>191</v>
      </c>
      <c r="U33" s="162" t="s">
        <v>198</v>
      </c>
      <c r="V33" s="163" t="s">
        <v>198</v>
      </c>
      <c r="W33" s="161" t="s">
        <v>198</v>
      </c>
      <c r="X33" s="162" t="s">
        <v>215</v>
      </c>
      <c r="Y33" s="163" t="s">
        <v>199</v>
      </c>
      <c r="Z33" s="163" t="s">
        <v>199</v>
      </c>
      <c r="AA33" s="161" t="s">
        <v>216</v>
      </c>
    </row>
    <row r="34" spans="1:27" ht="15.75" thickBot="1" x14ac:dyDescent="0.3">
      <c r="B34" s="144"/>
      <c r="C34" s="144"/>
      <c r="D34" s="501" t="s">
        <v>564</v>
      </c>
      <c r="E34" s="502"/>
      <c r="F34" s="512" t="s">
        <v>568</v>
      </c>
      <c r="G34" s="513"/>
      <c r="H34" s="501" t="s">
        <v>564</v>
      </c>
      <c r="I34" s="504"/>
      <c r="J34" s="501" t="s">
        <v>564</v>
      </c>
      <c r="K34" s="504"/>
      <c r="L34" s="501" t="s">
        <v>564</v>
      </c>
      <c r="M34" s="502"/>
      <c r="N34" s="497" t="s">
        <v>564</v>
      </c>
      <c r="O34" s="498"/>
      <c r="P34" s="497" t="s">
        <v>564</v>
      </c>
      <c r="Q34" s="498"/>
      <c r="R34" s="413"/>
      <c r="S34" s="414"/>
      <c r="T34" s="413"/>
      <c r="U34" s="414"/>
      <c r="X34" s="493" t="s">
        <v>682</v>
      </c>
      <c r="Y34" s="493"/>
    </row>
    <row r="35" spans="1:27" x14ac:dyDescent="0.25">
      <c r="B35" s="144"/>
      <c r="C35" s="144"/>
      <c r="D35" s="499" t="s">
        <v>567</v>
      </c>
      <c r="E35" s="503"/>
      <c r="F35" s="514" t="s">
        <v>567</v>
      </c>
      <c r="G35" s="515"/>
      <c r="H35" s="499" t="s">
        <v>563</v>
      </c>
      <c r="I35" s="503"/>
      <c r="J35" s="499" t="s">
        <v>629</v>
      </c>
      <c r="K35" s="500"/>
      <c r="L35" s="499" t="s">
        <v>651</v>
      </c>
      <c r="M35" s="503"/>
      <c r="N35" s="495" t="s">
        <v>643</v>
      </c>
      <c r="O35" s="496"/>
      <c r="P35" s="495" t="s">
        <v>670</v>
      </c>
      <c r="Q35" s="496"/>
      <c r="R35" s="495" t="s">
        <v>671</v>
      </c>
      <c r="S35" s="496"/>
      <c r="T35" s="495" t="s">
        <v>672</v>
      </c>
      <c r="U35" s="496"/>
      <c r="X35" s="494"/>
      <c r="Y35" s="494"/>
    </row>
    <row r="36" spans="1:27" ht="15.75" thickBot="1" x14ac:dyDescent="0.3">
      <c r="B36" s="144"/>
      <c r="C36" s="144"/>
      <c r="D36" s="345" t="s">
        <v>565</v>
      </c>
      <c r="E36" s="346" t="s">
        <v>566</v>
      </c>
      <c r="F36" s="347" t="s">
        <v>565</v>
      </c>
      <c r="G36" s="348" t="s">
        <v>566</v>
      </c>
      <c r="H36" s="345" t="s">
        <v>565</v>
      </c>
      <c r="I36" s="346" t="s">
        <v>566</v>
      </c>
      <c r="J36" s="345" t="s">
        <v>565</v>
      </c>
      <c r="K36" s="346" t="s">
        <v>566</v>
      </c>
      <c r="L36" s="345" t="s">
        <v>565</v>
      </c>
      <c r="M36" s="346" t="s">
        <v>566</v>
      </c>
      <c r="N36" s="345" t="s">
        <v>565</v>
      </c>
      <c r="O36" s="433" t="s">
        <v>566</v>
      </c>
      <c r="P36" s="345" t="s">
        <v>565</v>
      </c>
      <c r="Q36" s="433" t="s">
        <v>566</v>
      </c>
      <c r="R36" s="411"/>
      <c r="S36" s="412"/>
      <c r="T36" s="411"/>
      <c r="U36" s="412"/>
      <c r="X36" s="494"/>
      <c r="Y36" s="494"/>
    </row>
    <row r="37" spans="1:27" x14ac:dyDescent="0.25">
      <c r="A37" s="191" t="s">
        <v>225</v>
      </c>
      <c r="B37" s="192" t="s">
        <v>226</v>
      </c>
      <c r="C37" s="192" t="s">
        <v>227</v>
      </c>
      <c r="D37" s="334"/>
      <c r="E37" s="335"/>
      <c r="F37" s="98"/>
      <c r="G37" s="342"/>
      <c r="H37" s="334"/>
      <c r="I37" s="335"/>
      <c r="J37" s="3"/>
      <c r="K37" s="148"/>
      <c r="L37" s="3"/>
      <c r="M37" s="4"/>
      <c r="N37" s="3"/>
      <c r="O37" s="148"/>
      <c r="P37" s="3"/>
      <c r="Q37" s="148"/>
      <c r="R37" s="3"/>
      <c r="S37" s="148"/>
      <c r="T37" s="3"/>
      <c r="U37" s="148"/>
    </row>
    <row r="38" spans="1:27" x14ac:dyDescent="0.25">
      <c r="A38" s="189" t="s">
        <v>217</v>
      </c>
      <c r="B38" s="190">
        <v>100</v>
      </c>
      <c r="C38" s="190"/>
      <c r="D38" s="334"/>
      <c r="E38" s="335"/>
      <c r="F38" s="98"/>
      <c r="G38" s="342"/>
      <c r="H38" s="334"/>
      <c r="I38" s="335"/>
      <c r="J38" s="3"/>
      <c r="K38" s="148"/>
      <c r="L38" s="3"/>
      <c r="M38" s="4"/>
      <c r="N38" s="3"/>
      <c r="O38" s="148"/>
      <c r="P38" s="3"/>
      <c r="Q38" s="148"/>
      <c r="R38" s="3"/>
      <c r="S38" s="148"/>
      <c r="T38" s="3"/>
      <c r="U38" s="148"/>
    </row>
    <row r="39" spans="1:27" x14ac:dyDescent="0.25">
      <c r="A39" s="189" t="s">
        <v>174</v>
      </c>
      <c r="B39" s="190">
        <v>150</v>
      </c>
      <c r="C39" s="190">
        <v>300</v>
      </c>
      <c r="D39" s="334">
        <v>7.0000000000000007E-2</v>
      </c>
      <c r="E39" s="335">
        <v>700</v>
      </c>
      <c r="F39" s="343" t="s">
        <v>5</v>
      </c>
      <c r="G39" s="344" t="s">
        <v>5</v>
      </c>
      <c r="H39" s="334" t="s">
        <v>5</v>
      </c>
      <c r="I39" s="335" t="s">
        <v>5</v>
      </c>
      <c r="J39" s="3"/>
      <c r="K39" s="148"/>
      <c r="L39" s="3"/>
      <c r="M39" s="4"/>
      <c r="N39" s="3"/>
      <c r="O39" s="148"/>
      <c r="P39" s="3"/>
      <c r="Q39" s="148"/>
      <c r="R39" s="3"/>
      <c r="S39" s="148"/>
      <c r="T39" s="3"/>
      <c r="U39" s="148"/>
    </row>
    <row r="40" spans="1:27" x14ac:dyDescent="0.25">
      <c r="A40" s="189" t="s">
        <v>177</v>
      </c>
      <c r="B40" s="190">
        <v>200</v>
      </c>
      <c r="C40" s="190"/>
      <c r="D40" s="334"/>
      <c r="E40" s="335"/>
      <c r="F40" s="98"/>
      <c r="G40" s="342"/>
      <c r="H40" s="334">
        <v>1.4E-2</v>
      </c>
      <c r="I40" s="335">
        <v>140</v>
      </c>
      <c r="J40" s="3"/>
      <c r="K40" s="148"/>
      <c r="L40" s="3"/>
      <c r="M40" s="4"/>
      <c r="N40" s="3"/>
      <c r="O40" s="148"/>
      <c r="P40" s="3"/>
      <c r="Q40" s="148"/>
      <c r="R40" s="3"/>
      <c r="S40" s="148"/>
      <c r="T40" s="3"/>
      <c r="U40" s="148"/>
    </row>
    <row r="41" spans="1:27" x14ac:dyDescent="0.25">
      <c r="A41" s="189" t="s">
        <v>176</v>
      </c>
      <c r="B41" s="190">
        <v>100</v>
      </c>
      <c r="C41" s="190"/>
      <c r="D41" s="334">
        <v>0.05</v>
      </c>
      <c r="E41" s="335">
        <v>500</v>
      </c>
      <c r="F41" s="98" t="s">
        <v>5</v>
      </c>
      <c r="G41" s="342" t="s">
        <v>5</v>
      </c>
      <c r="H41" s="334" t="s">
        <v>5</v>
      </c>
      <c r="I41" s="335" t="s">
        <v>5</v>
      </c>
      <c r="J41" s="3"/>
      <c r="K41" s="148"/>
      <c r="L41" s="3"/>
      <c r="M41" s="4"/>
      <c r="N41" s="3"/>
      <c r="O41" s="148"/>
      <c r="P41" s="3"/>
      <c r="Q41" s="148"/>
      <c r="R41" s="3"/>
      <c r="S41" s="148"/>
      <c r="T41" s="3"/>
      <c r="U41" s="148"/>
    </row>
    <row r="42" spans="1:27" x14ac:dyDescent="0.25">
      <c r="A42" s="189" t="s">
        <v>228</v>
      </c>
      <c r="B42" s="190">
        <v>100</v>
      </c>
      <c r="C42" s="190"/>
      <c r="D42" s="334"/>
      <c r="E42" s="335"/>
      <c r="F42" s="98" t="s">
        <v>5</v>
      </c>
      <c r="G42" s="342"/>
      <c r="H42" s="334"/>
      <c r="I42" s="335"/>
      <c r="J42" s="3"/>
      <c r="K42" s="148"/>
      <c r="L42" s="3"/>
      <c r="M42" s="4"/>
      <c r="N42" s="3"/>
      <c r="O42" s="148"/>
      <c r="P42" s="3"/>
      <c r="Q42" s="148"/>
      <c r="R42" s="3"/>
      <c r="S42" s="148"/>
      <c r="T42" s="3"/>
      <c r="U42" s="148"/>
    </row>
    <row r="43" spans="1:27" ht="15.75" thickBot="1" x14ac:dyDescent="0.3">
      <c r="A43" s="189" t="s">
        <v>229</v>
      </c>
      <c r="B43" s="190">
        <v>70</v>
      </c>
      <c r="C43" s="190"/>
      <c r="D43" s="334">
        <v>0.05</v>
      </c>
      <c r="E43" s="335">
        <v>500</v>
      </c>
      <c r="F43" s="98" t="s">
        <v>5</v>
      </c>
      <c r="G43" s="342" t="s">
        <v>5</v>
      </c>
      <c r="H43" s="334" t="s">
        <v>5</v>
      </c>
      <c r="I43" s="335" t="s">
        <v>5</v>
      </c>
      <c r="J43" s="3"/>
      <c r="K43" s="148"/>
      <c r="L43" s="3"/>
      <c r="M43" s="4"/>
      <c r="N43" s="3"/>
      <c r="O43" s="148"/>
      <c r="P43" s="3"/>
      <c r="Q43" s="148"/>
      <c r="R43" s="3"/>
      <c r="S43" s="148"/>
      <c r="T43" s="3"/>
      <c r="U43" s="148"/>
    </row>
    <row r="44" spans="1:27" x14ac:dyDescent="0.25">
      <c r="A44" s="100" t="s">
        <v>174</v>
      </c>
      <c r="B44" s="336"/>
      <c r="C44" s="336"/>
      <c r="D44" s="336"/>
      <c r="E44" s="336"/>
      <c r="F44" s="337" t="s">
        <v>367</v>
      </c>
      <c r="G44" s="338"/>
      <c r="H44" s="3"/>
      <c r="I44" s="4"/>
      <c r="J44" s="3"/>
      <c r="K44" s="148"/>
      <c r="L44" s="3"/>
      <c r="M44" s="4"/>
      <c r="N44" s="3"/>
      <c r="O44" s="148"/>
      <c r="P44" s="3"/>
      <c r="Q44" s="148"/>
      <c r="R44" s="3"/>
      <c r="S44" s="148"/>
      <c r="T44" s="3"/>
      <c r="U44" s="148"/>
    </row>
    <row r="45" spans="1:27" ht="15.75" thickBot="1" x14ac:dyDescent="0.3">
      <c r="A45" s="102" t="s">
        <v>179</v>
      </c>
      <c r="B45" s="339"/>
      <c r="C45" s="339"/>
      <c r="D45" s="339"/>
      <c r="E45" s="339"/>
      <c r="F45" s="340" t="s">
        <v>367</v>
      </c>
      <c r="G45" s="341"/>
      <c r="H45" s="82"/>
      <c r="I45" s="83"/>
      <c r="J45" s="3"/>
      <c r="K45" s="148"/>
      <c r="L45" s="3"/>
      <c r="M45" s="4"/>
      <c r="N45" s="3"/>
      <c r="O45" s="148"/>
      <c r="P45" s="3"/>
      <c r="Q45" s="148"/>
      <c r="R45" s="3"/>
      <c r="S45" s="148"/>
      <c r="T45" s="3"/>
      <c r="U45" s="148"/>
    </row>
    <row r="46" spans="1:27" x14ac:dyDescent="0.25">
      <c r="A46" s="189" t="s">
        <v>634</v>
      </c>
      <c r="C46" t="s">
        <v>654</v>
      </c>
      <c r="J46" s="3">
        <v>0.3</v>
      </c>
      <c r="K46" s="148">
        <v>3000</v>
      </c>
      <c r="L46" s="3">
        <v>0.5</v>
      </c>
      <c r="M46" s="4">
        <v>5000</v>
      </c>
      <c r="N46" s="3"/>
      <c r="O46" s="148"/>
      <c r="P46" s="3"/>
      <c r="Q46" s="148"/>
      <c r="R46" s="3"/>
      <c r="S46" s="148"/>
      <c r="T46" s="3"/>
      <c r="U46" s="148"/>
    </row>
    <row r="47" spans="1:27" x14ac:dyDescent="0.25">
      <c r="A47" s="189" t="s">
        <v>649</v>
      </c>
      <c r="B47" t="s">
        <v>655</v>
      </c>
      <c r="C47" t="s">
        <v>656</v>
      </c>
      <c r="J47" s="3"/>
      <c r="K47" s="148"/>
      <c r="L47" s="3">
        <v>0.04</v>
      </c>
      <c r="M47" s="4">
        <v>400</v>
      </c>
      <c r="N47" s="3">
        <v>0.06</v>
      </c>
      <c r="O47" s="148">
        <v>600</v>
      </c>
      <c r="P47" s="3"/>
      <c r="Q47" s="148"/>
      <c r="R47" s="3"/>
      <c r="S47" s="148"/>
      <c r="T47" s="3">
        <v>2</v>
      </c>
      <c r="U47" s="148">
        <v>2000</v>
      </c>
    </row>
    <row r="48" spans="1:27" ht="15.75" thickBot="1" x14ac:dyDescent="0.3">
      <c r="A48" s="189" t="s">
        <v>650</v>
      </c>
      <c r="J48" s="82"/>
      <c r="K48" s="84"/>
      <c r="L48" s="82"/>
      <c r="M48" s="83"/>
      <c r="N48" s="3"/>
      <c r="O48" s="148"/>
      <c r="P48" s="3"/>
      <c r="Q48" s="148"/>
      <c r="R48" s="3"/>
      <c r="S48" s="148"/>
      <c r="T48" s="3"/>
      <c r="U48" s="148"/>
    </row>
    <row r="49" spans="1:25" ht="15.75" thickBot="1" x14ac:dyDescent="0.3">
      <c r="A49" s="189" t="s">
        <v>90</v>
      </c>
      <c r="N49" s="82" t="s">
        <v>5</v>
      </c>
      <c r="O49" s="84" t="s">
        <v>5</v>
      </c>
      <c r="P49" s="82">
        <v>2.5999999999999999E-2</v>
      </c>
      <c r="Q49" s="84">
        <v>260</v>
      </c>
      <c r="R49" s="82">
        <v>1.2E-2</v>
      </c>
      <c r="S49" s="84">
        <v>120</v>
      </c>
      <c r="T49" s="82">
        <v>2.5000000000000001E-2</v>
      </c>
      <c r="U49" s="84">
        <v>250</v>
      </c>
      <c r="V49">
        <v>8.5999999999999993E-2</v>
      </c>
      <c r="W49">
        <v>860</v>
      </c>
    </row>
    <row r="50" spans="1:25" x14ac:dyDescent="0.25">
      <c r="A50" s="189" t="s">
        <v>89</v>
      </c>
      <c r="V50">
        <v>0.06</v>
      </c>
      <c r="W50">
        <v>600</v>
      </c>
      <c r="X50">
        <v>0.20280000000000001</v>
      </c>
      <c r="Y50">
        <v>2028</v>
      </c>
    </row>
    <row r="51" spans="1:25" x14ac:dyDescent="0.25">
      <c r="A51" s="189" t="s">
        <v>610</v>
      </c>
      <c r="X51">
        <v>8.9999999999999993E-3</v>
      </c>
      <c r="Y51">
        <v>90</v>
      </c>
    </row>
    <row r="52" spans="1:25" x14ac:dyDescent="0.25">
      <c r="A52" s="189" t="s">
        <v>683</v>
      </c>
      <c r="X52">
        <v>8.9999999999999993E-3</v>
      </c>
      <c r="Y52">
        <v>90</v>
      </c>
    </row>
    <row r="55" spans="1:25" x14ac:dyDescent="0.25">
      <c r="B55" t="s">
        <v>659</v>
      </c>
    </row>
    <row r="56" spans="1:25" x14ac:dyDescent="0.25">
      <c r="A56" s="190" t="s">
        <v>657</v>
      </c>
      <c r="B56" t="s">
        <v>658</v>
      </c>
      <c r="C56" t="s">
        <v>245</v>
      </c>
    </row>
    <row r="57" spans="1:25" x14ac:dyDescent="0.25">
      <c r="A57" s="190" t="s">
        <v>609</v>
      </c>
      <c r="B57">
        <v>300</v>
      </c>
    </row>
    <row r="58" spans="1:25" x14ac:dyDescent="0.25">
      <c r="A58" s="190" t="s">
        <v>388</v>
      </c>
      <c r="B58">
        <v>150</v>
      </c>
    </row>
    <row r="59" spans="1:25" x14ac:dyDescent="0.25">
      <c r="A59" s="190" t="s">
        <v>217</v>
      </c>
      <c r="B59">
        <v>40</v>
      </c>
    </row>
    <row r="60" spans="1:25" x14ac:dyDescent="0.25">
      <c r="A60" s="190" t="s">
        <v>228</v>
      </c>
      <c r="B60">
        <v>100</v>
      </c>
    </row>
    <row r="61" spans="1:25" x14ac:dyDescent="0.25">
      <c r="A61" s="190" t="s">
        <v>221</v>
      </c>
      <c r="B61">
        <v>20</v>
      </c>
    </row>
    <row r="62" spans="1:25" x14ac:dyDescent="0.25">
      <c r="A62" s="190" t="s">
        <v>674</v>
      </c>
      <c r="B62" t="s">
        <v>5</v>
      </c>
      <c r="C62">
        <v>20</v>
      </c>
    </row>
    <row r="63" spans="1:25" x14ac:dyDescent="0.25">
      <c r="A63" s="190" t="s">
        <v>675</v>
      </c>
      <c r="B63" t="s">
        <v>5</v>
      </c>
      <c r="C63">
        <v>20</v>
      </c>
    </row>
  </sheetData>
  <mergeCells count="24">
    <mergeCell ref="D34:E34"/>
    <mergeCell ref="D35:E35"/>
    <mergeCell ref="F34:G34"/>
    <mergeCell ref="F35:G35"/>
    <mergeCell ref="H34:I34"/>
    <mergeCell ref="H35:I35"/>
    <mergeCell ref="X16:AA16"/>
    <mergeCell ref="C16:D16"/>
    <mergeCell ref="F16:I16"/>
    <mergeCell ref="J16:L16"/>
    <mergeCell ref="M16:N16"/>
    <mergeCell ref="O16:T16"/>
    <mergeCell ref="U16:W16"/>
    <mergeCell ref="X34:Y36"/>
    <mergeCell ref="N35:O35"/>
    <mergeCell ref="P34:Q34"/>
    <mergeCell ref="P35:Q35"/>
    <mergeCell ref="J35:K35"/>
    <mergeCell ref="L34:M34"/>
    <mergeCell ref="L35:M35"/>
    <mergeCell ref="J34:K34"/>
    <mergeCell ref="T35:U35"/>
    <mergeCell ref="R35:S35"/>
    <mergeCell ref="N34:O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"/>
  <sheetViews>
    <sheetView topLeftCell="A88" workbookViewId="0">
      <selection activeCell="I106" sqref="I106"/>
    </sheetView>
  </sheetViews>
  <sheetFormatPr defaultRowHeight="15" x14ac:dyDescent="0.25"/>
  <cols>
    <col min="1" max="1" width="16.28515625" bestFit="1" customWidth="1"/>
    <col min="2" max="2" width="6" customWidth="1"/>
    <col min="3" max="3" width="5.140625" customWidth="1"/>
    <col min="4" max="16" width="5.7109375" customWidth="1"/>
    <col min="17" max="17" width="14.28515625" customWidth="1"/>
    <col min="18" max="27" width="5.7109375" customWidth="1"/>
    <col min="28" max="28" width="12" customWidth="1"/>
    <col min="29" max="35" width="5.7109375" customWidth="1"/>
  </cols>
  <sheetData>
    <row r="1" spans="1:35" ht="15.75" thickBot="1" x14ac:dyDescent="0.3">
      <c r="B1">
        <v>90</v>
      </c>
      <c r="F1" s="107">
        <v>800</v>
      </c>
      <c r="G1" s="107" t="s">
        <v>156</v>
      </c>
      <c r="I1">
        <v>700</v>
      </c>
      <c r="J1">
        <v>-520</v>
      </c>
      <c r="L1" s="107" t="s">
        <v>155</v>
      </c>
      <c r="M1" s="107">
        <f>SUM(B19:M19)</f>
        <v>1015</v>
      </c>
      <c r="S1" s="107" t="s">
        <v>155</v>
      </c>
      <c r="T1" s="107" t="s">
        <v>156</v>
      </c>
      <c r="W1">
        <f>SUM(N19:W19)</f>
        <v>988</v>
      </c>
      <c r="Z1" s="107" t="s">
        <v>155</v>
      </c>
      <c r="AA1" s="107" t="s">
        <v>156</v>
      </c>
      <c r="AG1" s="107" t="s">
        <v>155</v>
      </c>
      <c r="AH1" s="107" t="s">
        <v>156</v>
      </c>
      <c r="AI1">
        <f>SUM(X19:AH19)</f>
        <v>540</v>
      </c>
    </row>
    <row r="2" spans="1:35" x14ac:dyDescent="0.25">
      <c r="A2" s="60" t="s">
        <v>84</v>
      </c>
      <c r="B2" s="118">
        <v>29</v>
      </c>
      <c r="C2" s="118">
        <v>30</v>
      </c>
      <c r="D2" s="53">
        <v>1</v>
      </c>
      <c r="E2" s="53">
        <f>+D2+1</f>
        <v>2</v>
      </c>
      <c r="F2" s="53">
        <f t="shared" ref="F2:AH2" si="0">+E2+1</f>
        <v>3</v>
      </c>
      <c r="G2" s="53">
        <f t="shared" si="0"/>
        <v>4</v>
      </c>
      <c r="H2" s="53">
        <f t="shared" si="0"/>
        <v>5</v>
      </c>
      <c r="I2" s="53">
        <f t="shared" si="0"/>
        <v>6</v>
      </c>
      <c r="J2" s="53">
        <f t="shared" si="0"/>
        <v>7</v>
      </c>
      <c r="K2" s="53">
        <f t="shared" si="0"/>
        <v>8</v>
      </c>
      <c r="L2" s="53">
        <f t="shared" si="0"/>
        <v>9</v>
      </c>
      <c r="M2" s="53">
        <f t="shared" si="0"/>
        <v>10</v>
      </c>
      <c r="N2" s="53">
        <f t="shared" si="0"/>
        <v>11</v>
      </c>
      <c r="O2" s="53">
        <f t="shared" si="0"/>
        <v>12</v>
      </c>
      <c r="P2" s="53">
        <f t="shared" si="0"/>
        <v>13</v>
      </c>
      <c r="Q2" s="53">
        <f t="shared" si="0"/>
        <v>14</v>
      </c>
      <c r="R2" s="53">
        <f t="shared" si="0"/>
        <v>15</v>
      </c>
      <c r="S2" s="53">
        <f t="shared" si="0"/>
        <v>16</v>
      </c>
      <c r="T2" s="53">
        <f t="shared" si="0"/>
        <v>17</v>
      </c>
      <c r="U2" s="53">
        <f t="shared" si="0"/>
        <v>18</v>
      </c>
      <c r="V2" s="53">
        <f t="shared" si="0"/>
        <v>19</v>
      </c>
      <c r="W2" s="53">
        <f t="shared" si="0"/>
        <v>20</v>
      </c>
      <c r="X2" s="53">
        <f t="shared" si="0"/>
        <v>21</v>
      </c>
      <c r="Y2" s="53">
        <f t="shared" si="0"/>
        <v>22</v>
      </c>
      <c r="Z2" s="53">
        <f t="shared" si="0"/>
        <v>23</v>
      </c>
      <c r="AA2" s="53">
        <f t="shared" si="0"/>
        <v>24</v>
      </c>
      <c r="AB2" s="53">
        <f t="shared" si="0"/>
        <v>25</v>
      </c>
      <c r="AC2" s="53">
        <f t="shared" si="0"/>
        <v>26</v>
      </c>
      <c r="AD2" s="53">
        <f t="shared" si="0"/>
        <v>27</v>
      </c>
      <c r="AE2" s="53">
        <f t="shared" si="0"/>
        <v>28</v>
      </c>
      <c r="AF2" s="53">
        <f t="shared" si="0"/>
        <v>29</v>
      </c>
      <c r="AG2" s="53">
        <f t="shared" si="0"/>
        <v>30</v>
      </c>
      <c r="AH2" s="53">
        <f t="shared" si="0"/>
        <v>31</v>
      </c>
      <c r="AI2" s="54"/>
    </row>
    <row r="3" spans="1:35" x14ac:dyDescent="0.25">
      <c r="A3" s="76" t="s">
        <v>81</v>
      </c>
      <c r="B3" s="119"/>
      <c r="C3" s="119"/>
      <c r="D3" s="70"/>
      <c r="E3" s="70"/>
      <c r="F3" s="70"/>
      <c r="G3" s="70"/>
      <c r="H3" s="70"/>
      <c r="I3" s="70"/>
      <c r="J3" s="70"/>
      <c r="K3" s="70"/>
      <c r="L3" s="70"/>
      <c r="M3" s="70"/>
      <c r="N3" s="72"/>
      <c r="O3" s="72"/>
      <c r="P3" s="72"/>
      <c r="Q3" s="72"/>
      <c r="R3" s="72"/>
      <c r="S3" s="72"/>
      <c r="T3" s="72"/>
      <c r="U3" s="72"/>
      <c r="V3" s="72"/>
      <c r="W3" s="72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56">
        <f t="shared" ref="AI3:AI4" si="1">SUM(D3:AH3)</f>
        <v>0</v>
      </c>
    </row>
    <row r="4" spans="1:35" x14ac:dyDescent="0.25">
      <c r="A4" s="76" t="s">
        <v>157</v>
      </c>
      <c r="B4" s="131">
        <v>40</v>
      </c>
      <c r="C4" s="119"/>
      <c r="D4" s="70"/>
      <c r="E4" s="70"/>
      <c r="F4" s="70"/>
      <c r="G4" s="70"/>
      <c r="H4" s="70"/>
      <c r="I4" s="70">
        <v>20</v>
      </c>
      <c r="J4" s="70"/>
      <c r="K4" s="70"/>
      <c r="L4" s="70"/>
      <c r="M4" s="70"/>
      <c r="N4" s="72"/>
      <c r="O4" s="72"/>
      <c r="P4" s="72"/>
      <c r="Q4" s="72"/>
      <c r="R4" s="72"/>
      <c r="S4" s="72">
        <v>0</v>
      </c>
      <c r="T4" s="72"/>
      <c r="U4" s="72"/>
      <c r="V4" s="72"/>
      <c r="W4" s="72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56">
        <f t="shared" si="1"/>
        <v>20</v>
      </c>
    </row>
    <row r="5" spans="1:35" x14ac:dyDescent="0.25">
      <c r="A5" s="55" t="s">
        <v>48</v>
      </c>
      <c r="B5" s="120"/>
      <c r="C5" s="120"/>
      <c r="D5" s="71">
        <v>0</v>
      </c>
      <c r="E5" s="71"/>
      <c r="F5" s="71"/>
      <c r="G5" s="71"/>
      <c r="H5" s="71"/>
      <c r="I5" s="71">
        <v>60</v>
      </c>
      <c r="J5" s="71">
        <v>60</v>
      </c>
      <c r="K5" s="71"/>
      <c r="L5" s="71">
        <v>40</v>
      </c>
      <c r="M5" s="71" t="s">
        <v>5</v>
      </c>
      <c r="N5" s="73">
        <v>40</v>
      </c>
      <c r="O5" s="73"/>
      <c r="P5" s="73">
        <v>60</v>
      </c>
      <c r="Q5" s="73"/>
      <c r="R5" s="73">
        <v>40</v>
      </c>
      <c r="S5" s="132">
        <v>40</v>
      </c>
      <c r="T5" s="73"/>
      <c r="U5" s="73"/>
      <c r="V5" s="73"/>
      <c r="W5" s="73">
        <v>43</v>
      </c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6">
        <f>SUM(D5:AH5)</f>
        <v>383</v>
      </c>
    </row>
    <row r="6" spans="1:35" x14ac:dyDescent="0.25">
      <c r="A6" s="55" t="s">
        <v>49</v>
      </c>
      <c r="B6" s="120"/>
      <c r="C6" s="120"/>
      <c r="D6" s="71"/>
      <c r="E6" s="71"/>
      <c r="F6" s="71"/>
      <c r="G6" s="71"/>
      <c r="H6" s="71"/>
      <c r="I6" s="71"/>
      <c r="J6" s="71">
        <v>60</v>
      </c>
      <c r="K6" s="71"/>
      <c r="L6" s="71"/>
      <c r="M6" s="71"/>
      <c r="N6" s="73"/>
      <c r="O6" s="73"/>
      <c r="P6" s="73">
        <v>60</v>
      </c>
      <c r="Q6" s="73"/>
      <c r="R6" s="73"/>
      <c r="S6" s="132"/>
      <c r="T6" s="73"/>
      <c r="U6" s="73"/>
      <c r="V6" s="73"/>
      <c r="W6" s="73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>
        <v>60</v>
      </c>
      <c r="AI6" s="56">
        <f t="shared" ref="AI6:AI23" si="2">SUM(D6:AH6)</f>
        <v>180</v>
      </c>
    </row>
    <row r="7" spans="1:35" x14ac:dyDescent="0.25">
      <c r="A7" s="55" t="s">
        <v>71</v>
      </c>
      <c r="B7" s="120"/>
      <c r="C7" s="130">
        <v>20</v>
      </c>
      <c r="D7" s="125">
        <v>40</v>
      </c>
      <c r="E7" s="125">
        <v>20</v>
      </c>
      <c r="F7" s="71"/>
      <c r="G7" s="71"/>
      <c r="H7" s="125">
        <v>20</v>
      </c>
      <c r="I7" s="71">
        <v>40</v>
      </c>
      <c r="J7" s="71"/>
      <c r="K7" s="71"/>
      <c r="L7" s="71">
        <v>40</v>
      </c>
      <c r="M7" s="71">
        <v>15</v>
      </c>
      <c r="N7" s="73">
        <v>20</v>
      </c>
      <c r="O7" s="73"/>
      <c r="P7" s="73">
        <v>20</v>
      </c>
      <c r="Q7" s="73"/>
      <c r="R7" s="73"/>
      <c r="S7" s="132" t="s">
        <v>5</v>
      </c>
      <c r="T7" s="73">
        <v>20</v>
      </c>
      <c r="U7" s="73"/>
      <c r="V7" s="73"/>
      <c r="W7" s="73"/>
      <c r="X7" s="125"/>
      <c r="Y7" s="125"/>
      <c r="Z7" s="125"/>
      <c r="AA7" s="125"/>
      <c r="AB7" s="125"/>
      <c r="AC7" s="125"/>
      <c r="AD7" s="125">
        <v>20</v>
      </c>
      <c r="AE7" s="125" t="s">
        <v>5</v>
      </c>
      <c r="AF7" s="125"/>
      <c r="AG7" s="125">
        <v>20</v>
      </c>
      <c r="AH7" s="125"/>
      <c r="AI7" s="126">
        <f t="shared" si="2"/>
        <v>275</v>
      </c>
    </row>
    <row r="8" spans="1:35" x14ac:dyDescent="0.25">
      <c r="A8" s="55" t="s">
        <v>50</v>
      </c>
      <c r="B8" s="120"/>
      <c r="C8" s="120"/>
      <c r="D8" s="71"/>
      <c r="E8" s="71"/>
      <c r="F8" s="71"/>
      <c r="G8" s="71"/>
      <c r="H8" s="71"/>
      <c r="I8" s="71"/>
      <c r="J8" s="71"/>
      <c r="K8" s="71"/>
      <c r="L8" s="71"/>
      <c r="M8" s="71"/>
      <c r="N8" s="73"/>
      <c r="O8" s="73"/>
      <c r="P8" s="73"/>
      <c r="Q8" s="73"/>
      <c r="R8" s="73"/>
      <c r="S8" s="132">
        <v>20</v>
      </c>
      <c r="T8" s="73"/>
      <c r="U8" s="73"/>
      <c r="V8" s="73"/>
      <c r="W8" s="73">
        <v>74</v>
      </c>
      <c r="X8" s="125"/>
      <c r="Y8" s="125"/>
      <c r="Z8" s="125"/>
      <c r="AA8" s="125"/>
      <c r="AB8" s="125"/>
      <c r="AC8" s="125"/>
      <c r="AD8" s="125"/>
      <c r="AE8" s="125">
        <v>40</v>
      </c>
      <c r="AF8" s="125"/>
      <c r="AG8" s="125"/>
      <c r="AH8" s="125">
        <v>20</v>
      </c>
      <c r="AI8" s="56">
        <f t="shared" si="2"/>
        <v>154</v>
      </c>
    </row>
    <row r="9" spans="1:35" x14ac:dyDescent="0.25">
      <c r="A9" s="55" t="s">
        <v>72</v>
      </c>
      <c r="B9" s="130">
        <v>20</v>
      </c>
      <c r="C9" s="120" t="s">
        <v>5</v>
      </c>
      <c r="D9" s="125">
        <v>60</v>
      </c>
      <c r="E9" s="71"/>
      <c r="F9" s="71"/>
      <c r="G9" s="71" t="s">
        <v>5</v>
      </c>
      <c r="H9" s="125">
        <v>100</v>
      </c>
      <c r="I9" s="71"/>
      <c r="J9" s="71"/>
      <c r="K9" s="71"/>
      <c r="L9" s="71">
        <v>60</v>
      </c>
      <c r="M9" s="71"/>
      <c r="N9" s="73">
        <v>20</v>
      </c>
      <c r="O9" s="73">
        <v>40</v>
      </c>
      <c r="P9" s="73">
        <v>60</v>
      </c>
      <c r="Q9" s="73"/>
      <c r="R9" s="73"/>
      <c r="S9" s="132"/>
      <c r="T9" s="73"/>
      <c r="U9" s="73"/>
      <c r="V9" s="73"/>
      <c r="W9" s="73"/>
      <c r="X9" s="129"/>
      <c r="Y9" s="129"/>
      <c r="Z9" s="129"/>
      <c r="AA9" s="129"/>
      <c r="AB9" s="129" t="s">
        <v>5</v>
      </c>
      <c r="AC9" s="129"/>
      <c r="AD9" s="129"/>
      <c r="AE9" s="129"/>
      <c r="AF9" s="129"/>
      <c r="AG9" s="129">
        <v>40</v>
      </c>
      <c r="AH9" s="129"/>
      <c r="AI9" s="126">
        <f t="shared" si="2"/>
        <v>380</v>
      </c>
    </row>
    <row r="10" spans="1:35" x14ac:dyDescent="0.25">
      <c r="A10" s="55" t="s">
        <v>73</v>
      </c>
      <c r="B10" s="120"/>
      <c r="C10" s="120"/>
      <c r="D10" s="71"/>
      <c r="E10" s="71"/>
      <c r="F10" s="71"/>
      <c r="G10" s="71"/>
      <c r="H10" s="71">
        <v>20</v>
      </c>
      <c r="I10" s="71"/>
      <c r="J10" s="71"/>
      <c r="K10" s="71"/>
      <c r="L10" s="71"/>
      <c r="M10" s="71"/>
      <c r="N10" s="73"/>
      <c r="O10" s="73"/>
      <c r="P10" s="73"/>
      <c r="Q10" s="73"/>
      <c r="R10" s="73"/>
      <c r="S10" s="132">
        <v>40</v>
      </c>
      <c r="T10" s="73"/>
      <c r="U10" s="73"/>
      <c r="V10" s="73"/>
      <c r="W10" s="73"/>
      <c r="X10" s="125"/>
      <c r="Y10" s="125"/>
      <c r="Z10" s="125"/>
      <c r="AA10" s="125"/>
      <c r="AB10" s="125">
        <v>40</v>
      </c>
      <c r="AC10" s="125"/>
      <c r="AD10" s="125"/>
      <c r="AE10" s="125"/>
      <c r="AF10" s="125"/>
      <c r="AG10" s="125">
        <v>20</v>
      </c>
      <c r="AH10" s="125"/>
      <c r="AI10" s="56">
        <f t="shared" si="2"/>
        <v>120</v>
      </c>
    </row>
    <row r="11" spans="1:35" x14ac:dyDescent="0.25">
      <c r="A11" s="55" t="s">
        <v>74</v>
      </c>
      <c r="B11" s="120"/>
      <c r="C11" s="120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37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56">
        <f t="shared" si="2"/>
        <v>0</v>
      </c>
    </row>
    <row r="12" spans="1:35" x14ac:dyDescent="0.25">
      <c r="A12" s="55" t="s">
        <v>77</v>
      </c>
      <c r="B12" s="120"/>
      <c r="C12" s="130">
        <v>40</v>
      </c>
      <c r="D12" s="125">
        <v>40</v>
      </c>
      <c r="E12" s="71"/>
      <c r="F12" s="71"/>
      <c r="G12" s="71"/>
      <c r="H12" s="125">
        <v>40</v>
      </c>
      <c r="I12" s="71"/>
      <c r="J12" s="71"/>
      <c r="K12" s="71"/>
      <c r="L12" s="71">
        <v>40</v>
      </c>
      <c r="M12" s="71"/>
      <c r="N12" s="73" t="s">
        <v>164</v>
      </c>
      <c r="O12" s="73"/>
      <c r="P12" s="73"/>
      <c r="Q12" s="73"/>
      <c r="R12" s="73">
        <v>20</v>
      </c>
      <c r="S12" s="132"/>
      <c r="T12" s="73"/>
      <c r="U12" s="73">
        <v>20</v>
      </c>
      <c r="V12" s="73">
        <v>40</v>
      </c>
      <c r="W12" s="73"/>
      <c r="X12" s="129"/>
      <c r="Y12" s="129"/>
      <c r="Z12" s="129"/>
      <c r="AA12" s="129"/>
      <c r="AB12" s="129"/>
      <c r="AC12" s="129"/>
      <c r="AD12" s="129"/>
      <c r="AE12" s="129"/>
      <c r="AF12" s="125"/>
      <c r="AG12" s="125">
        <v>20</v>
      </c>
      <c r="AH12" s="125"/>
      <c r="AI12" s="126">
        <f t="shared" si="2"/>
        <v>220</v>
      </c>
    </row>
    <row r="13" spans="1:35" x14ac:dyDescent="0.25">
      <c r="A13" s="55" t="s">
        <v>75</v>
      </c>
      <c r="B13" s="120"/>
      <c r="C13" s="120"/>
      <c r="D13" s="71"/>
      <c r="E13" s="71"/>
      <c r="F13" s="71"/>
      <c r="G13" s="71">
        <v>0</v>
      </c>
      <c r="H13" s="71" t="s">
        <v>5</v>
      </c>
      <c r="I13" s="71"/>
      <c r="J13" s="71"/>
      <c r="K13" s="71"/>
      <c r="L13" s="71"/>
      <c r="M13" s="71"/>
      <c r="N13" s="73"/>
      <c r="O13" s="73"/>
      <c r="P13" s="73"/>
      <c r="Q13" s="73"/>
      <c r="R13" s="73"/>
      <c r="S13" s="132">
        <v>40</v>
      </c>
      <c r="T13" s="73">
        <v>40</v>
      </c>
      <c r="U13" s="73"/>
      <c r="V13" s="73"/>
      <c r="W13" s="73">
        <v>45</v>
      </c>
      <c r="X13" s="129"/>
      <c r="Y13" s="129"/>
      <c r="Z13" s="129" t="s">
        <v>5</v>
      </c>
      <c r="AA13" s="129" t="s">
        <v>5</v>
      </c>
      <c r="AB13" s="129"/>
      <c r="AC13" s="129"/>
      <c r="AD13" s="129"/>
      <c r="AE13" s="129"/>
      <c r="AF13" s="125"/>
      <c r="AG13" s="125">
        <v>40</v>
      </c>
      <c r="AH13" s="349">
        <v>40</v>
      </c>
      <c r="AI13" s="56">
        <f t="shared" si="2"/>
        <v>205</v>
      </c>
    </row>
    <row r="14" spans="1:35" x14ac:dyDescent="0.25">
      <c r="A14" s="128" t="s">
        <v>76</v>
      </c>
      <c r="B14" s="120"/>
      <c r="C14" s="12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3"/>
      <c r="O14" s="73">
        <v>20</v>
      </c>
      <c r="P14" s="73">
        <v>20</v>
      </c>
      <c r="Q14" s="73"/>
      <c r="R14" s="73">
        <v>20</v>
      </c>
      <c r="S14" s="132">
        <v>20</v>
      </c>
      <c r="T14" s="73"/>
      <c r="U14" s="73">
        <v>20</v>
      </c>
      <c r="V14" s="73"/>
      <c r="W14" s="73">
        <v>20</v>
      </c>
      <c r="X14" s="129"/>
      <c r="Y14" s="129"/>
      <c r="Z14" s="125">
        <v>20</v>
      </c>
      <c r="AA14" s="125">
        <v>20</v>
      </c>
      <c r="AB14" s="129"/>
      <c r="AC14" s="129"/>
      <c r="AD14" s="129"/>
      <c r="AE14" s="129"/>
      <c r="AF14" s="125"/>
      <c r="AG14" s="125"/>
      <c r="AH14" s="125"/>
      <c r="AI14" s="127">
        <f t="shared" si="2"/>
        <v>160</v>
      </c>
    </row>
    <row r="15" spans="1:35" x14ac:dyDescent="0.25">
      <c r="A15" s="55" t="s">
        <v>78</v>
      </c>
      <c r="B15" s="120"/>
      <c r="C15" s="120"/>
      <c r="D15" s="71"/>
      <c r="E15" s="71"/>
      <c r="F15" s="71"/>
      <c r="G15" s="129">
        <v>20</v>
      </c>
      <c r="H15" s="71">
        <v>20</v>
      </c>
      <c r="I15" s="71"/>
      <c r="J15" s="71"/>
      <c r="K15" s="71"/>
      <c r="L15" s="71"/>
      <c r="M15" s="71"/>
      <c r="N15" s="73"/>
      <c r="O15" s="73"/>
      <c r="P15" s="73"/>
      <c r="Q15" s="73"/>
      <c r="R15" s="73"/>
      <c r="S15" s="132"/>
      <c r="T15" s="73"/>
      <c r="U15" s="73"/>
      <c r="V15" s="73"/>
      <c r="W15" s="73">
        <v>26</v>
      </c>
      <c r="X15" s="125"/>
      <c r="Y15" s="125"/>
      <c r="Z15" s="125">
        <v>20</v>
      </c>
      <c r="AA15" s="125">
        <v>20</v>
      </c>
      <c r="AB15" s="125"/>
      <c r="AC15" s="125">
        <v>20</v>
      </c>
      <c r="AD15" s="125" t="s">
        <v>5</v>
      </c>
      <c r="AE15" s="125">
        <v>20</v>
      </c>
      <c r="AF15" s="125"/>
      <c r="AG15" s="125">
        <v>20</v>
      </c>
      <c r="AH15" s="125"/>
      <c r="AI15" s="56">
        <f t="shared" si="2"/>
        <v>166</v>
      </c>
    </row>
    <row r="16" spans="1:35" x14ac:dyDescent="0.25">
      <c r="A16" s="55" t="s">
        <v>159</v>
      </c>
      <c r="B16" s="120"/>
      <c r="C16" s="120"/>
      <c r="D16" s="129"/>
      <c r="E16" s="129"/>
      <c r="F16" s="129"/>
      <c r="G16" s="129"/>
      <c r="H16" s="129"/>
      <c r="I16" s="129"/>
      <c r="J16" s="129"/>
      <c r="K16" s="129"/>
      <c r="L16" s="129"/>
      <c r="M16" s="71">
        <v>40</v>
      </c>
      <c r="N16" s="129"/>
      <c r="O16" s="129"/>
      <c r="P16" s="129"/>
      <c r="Q16" s="129"/>
      <c r="R16" s="129"/>
      <c r="S16" s="137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56">
        <f t="shared" si="2"/>
        <v>40</v>
      </c>
    </row>
    <row r="17" spans="1:37" x14ac:dyDescent="0.25">
      <c r="A17" s="55" t="s">
        <v>160</v>
      </c>
      <c r="B17" s="120"/>
      <c r="C17" s="120"/>
      <c r="D17" s="129"/>
      <c r="E17" s="129"/>
      <c r="F17" s="129"/>
      <c r="G17" s="125">
        <v>40</v>
      </c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37" t="s">
        <v>5</v>
      </c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5"/>
      <c r="AG17" s="125"/>
      <c r="AH17" s="125"/>
      <c r="AI17" s="56">
        <f t="shared" si="2"/>
        <v>40</v>
      </c>
    </row>
    <row r="18" spans="1:37" x14ac:dyDescent="0.25">
      <c r="A18" s="55" t="s">
        <v>158</v>
      </c>
      <c r="B18" s="120"/>
      <c r="C18" s="120"/>
      <c r="D18" s="71"/>
      <c r="E18" s="71"/>
      <c r="F18" s="71"/>
      <c r="G18" s="71"/>
      <c r="H18" s="71"/>
      <c r="I18" s="71"/>
      <c r="J18" s="71"/>
      <c r="K18" s="71"/>
      <c r="L18" s="71"/>
      <c r="M18" s="129"/>
      <c r="N18" s="129"/>
      <c r="O18" s="129"/>
      <c r="P18" s="129"/>
      <c r="Q18" s="129"/>
      <c r="R18" s="129"/>
      <c r="S18" s="137"/>
      <c r="T18" s="129"/>
      <c r="U18" s="129"/>
      <c r="V18" s="129"/>
      <c r="W18" s="73">
        <v>40</v>
      </c>
      <c r="X18" s="129">
        <v>0</v>
      </c>
      <c r="Y18" s="129"/>
      <c r="Z18" s="129"/>
      <c r="AA18" s="129"/>
      <c r="AB18" s="129"/>
      <c r="AC18" s="129"/>
      <c r="AD18" s="125">
        <v>40</v>
      </c>
      <c r="AE18" s="125" t="s">
        <v>5</v>
      </c>
      <c r="AF18" s="125"/>
      <c r="AG18" s="125"/>
      <c r="AH18" s="125"/>
      <c r="AI18" s="56">
        <f t="shared" si="2"/>
        <v>80</v>
      </c>
    </row>
    <row r="19" spans="1:37" x14ac:dyDescent="0.25">
      <c r="A19" s="59" t="s">
        <v>82</v>
      </c>
      <c r="B19" s="52">
        <f>SUM(B3:B18)</f>
        <v>60</v>
      </c>
      <c r="C19" s="52">
        <f t="shared" ref="C19:AH19" si="3">SUM(C3:C18)</f>
        <v>60</v>
      </c>
      <c r="D19" s="52">
        <f t="shared" si="3"/>
        <v>140</v>
      </c>
      <c r="E19" s="52">
        <f t="shared" si="3"/>
        <v>20</v>
      </c>
      <c r="F19" s="52">
        <f t="shared" si="3"/>
        <v>0</v>
      </c>
      <c r="G19" s="52">
        <f t="shared" si="3"/>
        <v>60</v>
      </c>
      <c r="H19" s="52">
        <f t="shared" si="3"/>
        <v>200</v>
      </c>
      <c r="I19" s="52">
        <f t="shared" si="3"/>
        <v>120</v>
      </c>
      <c r="J19" s="52">
        <f t="shared" si="3"/>
        <v>120</v>
      </c>
      <c r="K19" s="52">
        <f t="shared" si="3"/>
        <v>0</v>
      </c>
      <c r="L19" s="52">
        <f t="shared" si="3"/>
        <v>180</v>
      </c>
      <c r="M19" s="52">
        <f t="shared" si="3"/>
        <v>55</v>
      </c>
      <c r="N19" s="52">
        <f t="shared" si="3"/>
        <v>80</v>
      </c>
      <c r="O19" s="52">
        <f t="shared" si="3"/>
        <v>60</v>
      </c>
      <c r="P19" s="52">
        <f t="shared" si="3"/>
        <v>220</v>
      </c>
      <c r="Q19" s="52">
        <f t="shared" si="3"/>
        <v>0</v>
      </c>
      <c r="R19" s="52">
        <f t="shared" si="3"/>
        <v>80</v>
      </c>
      <c r="S19" s="52">
        <f t="shared" si="3"/>
        <v>160</v>
      </c>
      <c r="T19" s="52">
        <f t="shared" si="3"/>
        <v>60</v>
      </c>
      <c r="U19" s="52">
        <f t="shared" si="3"/>
        <v>40</v>
      </c>
      <c r="V19" s="52">
        <f t="shared" si="3"/>
        <v>40</v>
      </c>
      <c r="W19" s="52">
        <f t="shared" si="3"/>
        <v>248</v>
      </c>
      <c r="X19" s="52">
        <f t="shared" si="3"/>
        <v>0</v>
      </c>
      <c r="Y19" s="52">
        <f t="shared" si="3"/>
        <v>0</v>
      </c>
      <c r="Z19" s="52">
        <f t="shared" si="3"/>
        <v>40</v>
      </c>
      <c r="AA19" s="52">
        <f t="shared" si="3"/>
        <v>40</v>
      </c>
      <c r="AB19" s="52">
        <f t="shared" si="3"/>
        <v>40</v>
      </c>
      <c r="AC19" s="52">
        <f t="shared" si="3"/>
        <v>20</v>
      </c>
      <c r="AD19" s="52">
        <f t="shared" si="3"/>
        <v>60</v>
      </c>
      <c r="AE19" s="52">
        <f t="shared" si="3"/>
        <v>60</v>
      </c>
      <c r="AF19" s="52">
        <f t="shared" si="3"/>
        <v>0</v>
      </c>
      <c r="AG19" s="52">
        <f t="shared" si="3"/>
        <v>160</v>
      </c>
      <c r="AH19" s="52">
        <f t="shared" si="3"/>
        <v>120</v>
      </c>
      <c r="AI19" s="56">
        <f t="shared" si="2"/>
        <v>2423</v>
      </c>
    </row>
    <row r="20" spans="1:37" x14ac:dyDescent="0.25">
      <c r="A20" s="77" t="s">
        <v>80</v>
      </c>
      <c r="B20" s="121"/>
      <c r="C20" s="12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56"/>
    </row>
    <row r="21" spans="1:37" x14ac:dyDescent="0.25">
      <c r="A21" s="55" t="s">
        <v>47</v>
      </c>
      <c r="B21" s="120"/>
      <c r="C21" s="12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  <c r="Q21" s="73"/>
      <c r="R21" s="73"/>
      <c r="S21" s="73"/>
      <c r="T21" s="73"/>
      <c r="U21" s="73"/>
      <c r="V21" s="73">
        <v>40</v>
      </c>
      <c r="W21" s="73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56">
        <f t="shared" si="2"/>
        <v>40</v>
      </c>
    </row>
    <row r="22" spans="1:37" ht="15.75" thickBot="1" x14ac:dyDescent="0.3">
      <c r="A22" s="57" t="s">
        <v>79</v>
      </c>
      <c r="B22" s="122"/>
      <c r="C22" s="122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5"/>
      <c r="O22" s="75"/>
      <c r="P22" s="75"/>
      <c r="Q22" s="75"/>
      <c r="R22" s="75"/>
      <c r="S22" s="75"/>
      <c r="T22" s="75"/>
      <c r="U22" s="75"/>
      <c r="V22" s="75">
        <v>40</v>
      </c>
      <c r="W22" s="75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56">
        <f t="shared" si="2"/>
        <v>40</v>
      </c>
    </row>
    <row r="23" spans="1:37" ht="15.75" thickBot="1" x14ac:dyDescent="0.3">
      <c r="A23" s="57" t="s">
        <v>83</v>
      </c>
      <c r="B23" s="123"/>
      <c r="C23" s="123"/>
      <c r="D23" s="58">
        <f>SUM(D21:D22)</f>
        <v>0</v>
      </c>
      <c r="E23" s="58">
        <f t="shared" ref="E23:AH23" si="4">SUM(E21:E22)</f>
        <v>0</v>
      </c>
      <c r="F23" s="58">
        <f t="shared" si="4"/>
        <v>0</v>
      </c>
      <c r="G23" s="58">
        <f t="shared" si="4"/>
        <v>0</v>
      </c>
      <c r="H23" s="58">
        <f t="shared" si="4"/>
        <v>0</v>
      </c>
      <c r="I23" s="58">
        <f t="shared" si="4"/>
        <v>0</v>
      </c>
      <c r="J23" s="58">
        <f t="shared" si="4"/>
        <v>0</v>
      </c>
      <c r="K23" s="58">
        <f t="shared" si="4"/>
        <v>0</v>
      </c>
      <c r="L23" s="58">
        <f t="shared" si="4"/>
        <v>0</v>
      </c>
      <c r="M23" s="58">
        <f t="shared" si="4"/>
        <v>0</v>
      </c>
      <c r="N23" s="58">
        <f t="shared" si="4"/>
        <v>0</v>
      </c>
      <c r="O23" s="58">
        <f t="shared" si="4"/>
        <v>0</v>
      </c>
      <c r="P23" s="58">
        <f t="shared" si="4"/>
        <v>0</v>
      </c>
      <c r="Q23" s="58">
        <f t="shared" si="4"/>
        <v>0</v>
      </c>
      <c r="R23" s="58">
        <f t="shared" si="4"/>
        <v>0</v>
      </c>
      <c r="S23" s="58">
        <f t="shared" si="4"/>
        <v>0</v>
      </c>
      <c r="T23" s="58">
        <f t="shared" si="4"/>
        <v>0</v>
      </c>
      <c r="U23" s="58">
        <f t="shared" si="4"/>
        <v>0</v>
      </c>
      <c r="V23" s="58">
        <f t="shared" si="4"/>
        <v>80</v>
      </c>
      <c r="W23" s="58">
        <f t="shared" si="4"/>
        <v>0</v>
      </c>
      <c r="X23" s="58">
        <f t="shared" si="4"/>
        <v>0</v>
      </c>
      <c r="Y23" s="58">
        <f t="shared" si="4"/>
        <v>0</v>
      </c>
      <c r="Z23" s="58">
        <f t="shared" si="4"/>
        <v>0</v>
      </c>
      <c r="AA23" s="58">
        <f t="shared" si="4"/>
        <v>0</v>
      </c>
      <c r="AB23" s="58">
        <f t="shared" si="4"/>
        <v>0</v>
      </c>
      <c r="AC23" s="58">
        <f t="shared" si="4"/>
        <v>0</v>
      </c>
      <c r="AD23" s="58">
        <f t="shared" si="4"/>
        <v>0</v>
      </c>
      <c r="AE23" s="58">
        <f t="shared" si="4"/>
        <v>0</v>
      </c>
      <c r="AF23" s="58">
        <f t="shared" si="4"/>
        <v>0</v>
      </c>
      <c r="AG23" s="58">
        <f t="shared" si="4"/>
        <v>0</v>
      </c>
      <c r="AH23" s="58">
        <f t="shared" si="4"/>
        <v>0</v>
      </c>
      <c r="AI23" s="56">
        <f t="shared" si="2"/>
        <v>80</v>
      </c>
    </row>
    <row r="24" spans="1:37" x14ac:dyDescent="0.25">
      <c r="A24" s="61" t="s">
        <v>81</v>
      </c>
      <c r="B24" s="62"/>
      <c r="C24" s="62"/>
      <c r="D24" s="62" t="s">
        <v>88</v>
      </c>
      <c r="E24" s="62"/>
      <c r="F24" s="62"/>
      <c r="G24" s="62"/>
      <c r="H24" s="63"/>
      <c r="AB24" t="s">
        <v>169</v>
      </c>
      <c r="AC24">
        <v>90</v>
      </c>
      <c r="AG24">
        <v>638</v>
      </c>
      <c r="AH24" s="87"/>
    </row>
    <row r="25" spans="1:37" x14ac:dyDescent="0.25">
      <c r="A25" s="64" t="s">
        <v>85</v>
      </c>
      <c r="B25" s="65"/>
      <c r="C25" s="65"/>
      <c r="D25" s="65" t="s">
        <v>154</v>
      </c>
      <c r="E25" s="65"/>
      <c r="F25" s="65"/>
      <c r="G25" s="65"/>
      <c r="H25" s="66"/>
      <c r="S25">
        <f>+W19+Z19+AA19+AB19+AC19+AD19</f>
        <v>448</v>
      </c>
      <c r="X25">
        <f>+Z19+AA19+AB19+AC19+AD19+AE19+AF19+AG19</f>
        <v>420</v>
      </c>
      <c r="AB25" t="s">
        <v>169</v>
      </c>
      <c r="AC25">
        <v>700</v>
      </c>
      <c r="AG25">
        <v>899</v>
      </c>
      <c r="AH25">
        <f>+AG24-AH19</f>
        <v>518</v>
      </c>
    </row>
    <row r="26" spans="1:37" x14ac:dyDescent="0.25">
      <c r="A26" s="64"/>
      <c r="B26" s="65"/>
      <c r="C26" s="65"/>
      <c r="D26" s="65"/>
      <c r="E26" s="65"/>
      <c r="F26" s="65"/>
      <c r="G26" s="65"/>
      <c r="H26" s="66"/>
      <c r="K26">
        <v>280</v>
      </c>
      <c r="X26">
        <f>+AH13+AH8+AH6</f>
        <v>120</v>
      </c>
      <c r="AB26" t="s">
        <v>169</v>
      </c>
      <c r="AC26">
        <v>800</v>
      </c>
    </row>
    <row r="27" spans="1:37" x14ac:dyDescent="0.25">
      <c r="A27" s="64" t="s">
        <v>80</v>
      </c>
      <c r="B27" s="65"/>
      <c r="C27" s="65"/>
      <c r="D27" s="65"/>
      <c r="E27" s="65"/>
      <c r="F27" s="65"/>
      <c r="G27" s="65"/>
      <c r="H27" s="66"/>
      <c r="K27">
        <v>700</v>
      </c>
      <c r="AB27" t="s">
        <v>169</v>
      </c>
      <c r="AC27">
        <v>2001</v>
      </c>
    </row>
    <row r="28" spans="1:37" ht="15.75" thickBot="1" x14ac:dyDescent="0.3">
      <c r="A28" s="67" t="s">
        <v>86</v>
      </c>
      <c r="B28" s="68"/>
      <c r="C28" s="68"/>
      <c r="D28" s="68" t="s">
        <v>87</v>
      </c>
      <c r="E28" s="68"/>
      <c r="F28" s="68"/>
      <c r="G28" s="68"/>
      <c r="H28" s="69"/>
      <c r="K28">
        <v>800</v>
      </c>
      <c r="AB28" t="s">
        <v>170</v>
      </c>
      <c r="AC28">
        <f>SUM(AC24:AC27)</f>
        <v>3591</v>
      </c>
      <c r="AK28">
        <v>240</v>
      </c>
    </row>
    <row r="29" spans="1:37" x14ac:dyDescent="0.25">
      <c r="K29">
        <f>SUM(K26:K28)</f>
        <v>1780</v>
      </c>
      <c r="AB29" t="s">
        <v>171</v>
      </c>
      <c r="AC29">
        <v>1883</v>
      </c>
      <c r="AE29">
        <v>2003</v>
      </c>
      <c r="AK29">
        <v>340</v>
      </c>
    </row>
    <row r="30" spans="1:37" x14ac:dyDescent="0.25">
      <c r="K30">
        <v>520</v>
      </c>
      <c r="L30" t="s">
        <v>162</v>
      </c>
      <c r="AB30" t="s">
        <v>166</v>
      </c>
      <c r="AC30">
        <f>+AC28-AC29</f>
        <v>1708</v>
      </c>
      <c r="AE30">
        <v>120</v>
      </c>
      <c r="AK30">
        <v>60</v>
      </c>
    </row>
    <row r="31" spans="1:37" x14ac:dyDescent="0.25">
      <c r="K31">
        <f>+K29-K30</f>
        <v>1260</v>
      </c>
      <c r="AB31" t="s">
        <v>168</v>
      </c>
      <c r="AC31">
        <v>520</v>
      </c>
      <c r="AE31">
        <f>+AE29-AE30</f>
        <v>1883</v>
      </c>
      <c r="AK31">
        <v>300</v>
      </c>
    </row>
    <row r="32" spans="1:37" x14ac:dyDescent="0.25">
      <c r="J32">
        <v>9.1</v>
      </c>
      <c r="K32">
        <v>760</v>
      </c>
      <c r="AB32" t="s">
        <v>166</v>
      </c>
      <c r="AC32">
        <f>+AC30-AC31</f>
        <v>1188</v>
      </c>
      <c r="AK32">
        <v>46</v>
      </c>
    </row>
    <row r="33" spans="1:37" x14ac:dyDescent="0.25">
      <c r="J33" t="s">
        <v>161</v>
      </c>
      <c r="K33">
        <f>+K31-K32</f>
        <v>500</v>
      </c>
      <c r="R33" t="s">
        <v>5</v>
      </c>
      <c r="AA33" t="s">
        <v>167</v>
      </c>
      <c r="AB33" t="s">
        <v>165</v>
      </c>
      <c r="AC33">
        <v>843</v>
      </c>
      <c r="AK33">
        <v>125</v>
      </c>
    </row>
    <row r="34" spans="1:37" x14ac:dyDescent="0.25">
      <c r="J34">
        <v>10.1</v>
      </c>
      <c r="K34">
        <v>2000</v>
      </c>
      <c r="AC34">
        <f>+AC32-AC33</f>
        <v>345</v>
      </c>
      <c r="AK34">
        <v>343</v>
      </c>
    </row>
    <row r="35" spans="1:37" x14ac:dyDescent="0.25">
      <c r="A35" t="s">
        <v>5</v>
      </c>
      <c r="K35">
        <f>+K34+K33</f>
        <v>2500</v>
      </c>
      <c r="AB35" t="s">
        <v>172</v>
      </c>
      <c r="AC35">
        <v>190</v>
      </c>
      <c r="AK35">
        <v>120</v>
      </c>
    </row>
    <row r="36" spans="1:37" x14ac:dyDescent="0.25">
      <c r="K36">
        <f>SUM(M19:W19)</f>
        <v>1043</v>
      </c>
      <c r="AC36">
        <f>+AC34+AC35</f>
        <v>535</v>
      </c>
      <c r="AK36">
        <v>40</v>
      </c>
    </row>
    <row r="37" spans="1:37" x14ac:dyDescent="0.25">
      <c r="J37">
        <v>20.100000000000001</v>
      </c>
      <c r="K37">
        <f>+K35-K36</f>
        <v>1457</v>
      </c>
      <c r="U37">
        <f>+AC36*135</f>
        <v>72225</v>
      </c>
      <c r="AK37">
        <v>120</v>
      </c>
    </row>
    <row r="38" spans="1:37" x14ac:dyDescent="0.25">
      <c r="J38" t="s">
        <v>161</v>
      </c>
      <c r="K38">
        <v>843</v>
      </c>
      <c r="AC38" t="s">
        <v>5</v>
      </c>
      <c r="AK38">
        <v>40</v>
      </c>
    </row>
    <row r="39" spans="1:37" x14ac:dyDescent="0.25">
      <c r="J39" t="s">
        <v>163</v>
      </c>
      <c r="K39">
        <f>+K37-K38</f>
        <v>614</v>
      </c>
      <c r="AK39">
        <v>74</v>
      </c>
    </row>
    <row r="42" spans="1:37" ht="15.75" thickBot="1" x14ac:dyDescent="0.3">
      <c r="B42" s="195" t="s">
        <v>250</v>
      </c>
      <c r="C42" s="195" t="s">
        <v>251</v>
      </c>
      <c r="D42" s="87"/>
      <c r="E42" s="117"/>
      <c r="F42" s="117"/>
      <c r="G42" s="117"/>
      <c r="H42" s="117"/>
      <c r="I42" s="195" t="s">
        <v>250</v>
      </c>
      <c r="J42" s="195" t="s">
        <v>251</v>
      </c>
      <c r="K42" s="117"/>
      <c r="L42" s="117"/>
      <c r="M42" s="117"/>
      <c r="N42" s="87"/>
      <c r="O42" s="117"/>
      <c r="P42" s="195" t="s">
        <v>250</v>
      </c>
      <c r="Q42" s="195" t="s">
        <v>251</v>
      </c>
      <c r="R42" s="117"/>
      <c r="S42" s="117"/>
      <c r="T42" s="117"/>
      <c r="U42" s="117"/>
      <c r="V42" s="117"/>
      <c r="W42" s="195" t="s">
        <v>250</v>
      </c>
      <c r="X42" s="195" t="s">
        <v>251</v>
      </c>
      <c r="Y42" s="117"/>
      <c r="Z42" s="117"/>
      <c r="AA42" s="117"/>
      <c r="AB42" s="117"/>
      <c r="AC42" s="117"/>
      <c r="AD42" s="195" t="s">
        <v>250</v>
      </c>
      <c r="AE42" s="195" t="s">
        <v>251</v>
      </c>
      <c r="AF42" s="117"/>
      <c r="AG42" s="117"/>
      <c r="AH42" s="117"/>
      <c r="AI42" s="117"/>
    </row>
    <row r="43" spans="1:37" x14ac:dyDescent="0.25">
      <c r="A43" s="60" t="s">
        <v>151</v>
      </c>
      <c r="B43" s="197">
        <v>29</v>
      </c>
      <c r="C43" s="197">
        <v>30</v>
      </c>
      <c r="D43" s="53">
        <v>1</v>
      </c>
      <c r="E43" s="53">
        <f>+D43+1</f>
        <v>2</v>
      </c>
      <c r="F43" s="53">
        <f t="shared" ref="F43" si="5">+E43+1</f>
        <v>3</v>
      </c>
      <c r="G43" s="53">
        <f t="shared" ref="G43" si="6">+F43+1</f>
        <v>4</v>
      </c>
      <c r="H43" s="53">
        <f t="shared" ref="H43" si="7">+G43+1</f>
        <v>5</v>
      </c>
      <c r="I43" s="53">
        <f t="shared" ref="I43" si="8">+H43+1</f>
        <v>6</v>
      </c>
      <c r="J43" s="53">
        <f t="shared" ref="J43" si="9">+I43+1</f>
        <v>7</v>
      </c>
      <c r="K43" s="53">
        <f t="shared" ref="K43" si="10">+J43+1</f>
        <v>8</v>
      </c>
      <c r="L43" s="53">
        <f t="shared" ref="L43" si="11">+K43+1</f>
        <v>9</v>
      </c>
      <c r="M43" s="53">
        <f t="shared" ref="M43" si="12">+L43+1</f>
        <v>10</v>
      </c>
      <c r="N43" s="53">
        <f t="shared" ref="N43" si="13">+M43+1</f>
        <v>11</v>
      </c>
      <c r="O43" s="53">
        <f t="shared" ref="O43" si="14">+N43+1</f>
        <v>12</v>
      </c>
      <c r="P43" s="53">
        <f t="shared" ref="P43" si="15">+O43+1</f>
        <v>13</v>
      </c>
      <c r="Q43" s="53">
        <f t="shared" ref="Q43" si="16">+P43+1</f>
        <v>14</v>
      </c>
      <c r="R43" s="53">
        <f t="shared" ref="R43" si="17">+Q43+1</f>
        <v>15</v>
      </c>
      <c r="S43" s="53">
        <f t="shared" ref="S43" si="18">+R43+1</f>
        <v>16</v>
      </c>
      <c r="T43" s="53">
        <f t="shared" ref="T43" si="19">+S43+1</f>
        <v>17</v>
      </c>
      <c r="U43" s="53">
        <f t="shared" ref="U43" si="20">+T43+1</f>
        <v>18</v>
      </c>
      <c r="V43" s="53">
        <f t="shared" ref="V43" si="21">+U43+1</f>
        <v>19</v>
      </c>
      <c r="W43" s="356">
        <f t="shared" ref="W43" si="22">+V43+1</f>
        <v>20</v>
      </c>
      <c r="X43" s="53">
        <f t="shared" ref="X43" si="23">+W43+1</f>
        <v>21</v>
      </c>
      <c r="Y43" s="53">
        <f t="shared" ref="Y43" si="24">+X43+1</f>
        <v>22</v>
      </c>
      <c r="Z43" s="53">
        <f t="shared" ref="Z43" si="25">+Y43+1</f>
        <v>23</v>
      </c>
      <c r="AA43" s="53">
        <f t="shared" ref="AA43" si="26">+Z43+1</f>
        <v>24</v>
      </c>
      <c r="AB43" s="53">
        <f t="shared" ref="AB43" si="27">+AA43+1</f>
        <v>25</v>
      </c>
      <c r="AC43" s="53">
        <f t="shared" ref="AC43" si="28">+AB43+1</f>
        <v>26</v>
      </c>
      <c r="AD43" s="53">
        <f t="shared" ref="AD43" si="29">+AC43+1</f>
        <v>27</v>
      </c>
      <c r="AE43" s="53">
        <f t="shared" ref="AE43" si="30">+AD43+1</f>
        <v>28</v>
      </c>
      <c r="AF43" s="53">
        <f t="shared" ref="AF43" si="31">+AE43+1</f>
        <v>29</v>
      </c>
      <c r="AG43" s="53">
        <f t="shared" ref="AG43" si="32">+AF43+1</f>
        <v>30</v>
      </c>
      <c r="AH43" s="53">
        <v>1</v>
      </c>
      <c r="AI43" s="54"/>
    </row>
    <row r="44" spans="1:37" x14ac:dyDescent="0.25">
      <c r="A44" s="76" t="s">
        <v>81</v>
      </c>
      <c r="B44" s="198"/>
      <c r="C44" s="198"/>
      <c r="D44" s="124"/>
      <c r="E44" s="124"/>
      <c r="F44" s="136"/>
      <c r="G44" s="124"/>
      <c r="H44" s="136"/>
      <c r="I44" s="136"/>
      <c r="J44" s="136"/>
      <c r="K44" s="72"/>
      <c r="L44" s="124"/>
      <c r="M44" s="124"/>
      <c r="N44" s="136"/>
      <c r="O44" s="136"/>
      <c r="P44" s="124"/>
      <c r="Q44" s="136"/>
      <c r="R44" s="136"/>
      <c r="S44" s="136"/>
      <c r="T44" s="124"/>
      <c r="U44" s="136"/>
      <c r="V44" s="124"/>
      <c r="W44" s="136"/>
      <c r="X44" s="136"/>
      <c r="Y44" s="136"/>
      <c r="Z44" s="124"/>
      <c r="AA44" s="124"/>
      <c r="AB44" s="136"/>
      <c r="AC44" s="124"/>
      <c r="AD44" s="136"/>
      <c r="AE44" s="124"/>
      <c r="AF44" s="124"/>
      <c r="AG44" s="124"/>
      <c r="AH44" s="124"/>
      <c r="AI44" s="56">
        <f t="shared" ref="AI44:AI45" si="33">SUM(D44:AH44)</f>
        <v>0</v>
      </c>
    </row>
    <row r="45" spans="1:37" x14ac:dyDescent="0.25">
      <c r="A45" s="76" t="s">
        <v>157</v>
      </c>
      <c r="B45" s="198"/>
      <c r="C45" s="198"/>
      <c r="D45" s="124"/>
      <c r="E45" s="124"/>
      <c r="F45" s="136"/>
      <c r="G45" s="124"/>
      <c r="H45" s="136"/>
      <c r="I45" s="136"/>
      <c r="J45" s="136"/>
      <c r="K45" s="72"/>
      <c r="L45" s="124"/>
      <c r="M45" s="124"/>
      <c r="N45" s="136"/>
      <c r="O45" s="136"/>
      <c r="P45" s="124"/>
      <c r="Q45" s="136"/>
      <c r="R45" s="136"/>
      <c r="S45" s="136"/>
      <c r="T45" s="124"/>
      <c r="U45" s="136"/>
      <c r="V45" s="124"/>
      <c r="W45" s="136"/>
      <c r="X45" s="136"/>
      <c r="Y45" s="136"/>
      <c r="Z45" s="124"/>
      <c r="AA45" s="124"/>
      <c r="AB45" s="136"/>
      <c r="AC45" s="124"/>
      <c r="AD45" s="136"/>
      <c r="AE45" s="124"/>
      <c r="AF45" s="124"/>
      <c r="AG45" s="124"/>
      <c r="AH45" s="124"/>
      <c r="AI45" s="56">
        <f t="shared" si="33"/>
        <v>0</v>
      </c>
    </row>
    <row r="46" spans="1:37" x14ac:dyDescent="0.25">
      <c r="A46" s="55" t="s">
        <v>48</v>
      </c>
      <c r="B46" s="199"/>
      <c r="C46" s="199"/>
      <c r="D46" s="125"/>
      <c r="E46" s="125"/>
      <c r="F46" s="129"/>
      <c r="G46" s="125"/>
      <c r="H46" s="129"/>
      <c r="I46" s="319">
        <v>40</v>
      </c>
      <c r="J46" s="129"/>
      <c r="K46" s="73">
        <v>100</v>
      </c>
      <c r="L46" s="125"/>
      <c r="M46" s="125"/>
      <c r="N46" s="129"/>
      <c r="O46" s="129"/>
      <c r="P46" s="125"/>
      <c r="Q46" s="129"/>
      <c r="R46" s="129"/>
      <c r="S46" s="137"/>
      <c r="T46" s="125"/>
      <c r="U46" s="129"/>
      <c r="V46" s="125"/>
      <c r="W46" s="129"/>
      <c r="X46" s="129"/>
      <c r="Y46" s="129"/>
      <c r="Z46" s="125"/>
      <c r="AA46" s="125"/>
      <c r="AB46" s="129"/>
      <c r="AC46" s="125"/>
      <c r="AD46" s="129"/>
      <c r="AE46" s="125"/>
      <c r="AF46" s="125"/>
      <c r="AG46" s="125"/>
      <c r="AH46" s="125">
        <v>60</v>
      </c>
      <c r="AI46" s="126">
        <f>SUM(D46:AH46)</f>
        <v>200</v>
      </c>
    </row>
    <row r="47" spans="1:37" x14ac:dyDescent="0.25">
      <c r="A47" s="55" t="s">
        <v>49</v>
      </c>
      <c r="B47" s="199"/>
      <c r="C47" s="199"/>
      <c r="D47" s="125">
        <v>20</v>
      </c>
      <c r="E47" s="125">
        <v>103</v>
      </c>
      <c r="F47" s="129"/>
      <c r="G47" s="125"/>
      <c r="H47" s="129"/>
      <c r="I47" s="129"/>
      <c r="J47" s="129"/>
      <c r="K47" s="73"/>
      <c r="L47" s="125"/>
      <c r="M47" s="125"/>
      <c r="N47" s="129"/>
      <c r="O47" s="129"/>
      <c r="P47" s="125"/>
      <c r="Q47" s="129"/>
      <c r="R47" s="129"/>
      <c r="S47" s="137"/>
      <c r="T47" s="125"/>
      <c r="U47" s="129"/>
      <c r="V47" s="125"/>
      <c r="W47" s="129"/>
      <c r="X47" s="129"/>
      <c r="Y47" s="129"/>
      <c r="Z47" s="125"/>
      <c r="AA47" s="125"/>
      <c r="AB47" s="129"/>
      <c r="AC47" s="125"/>
      <c r="AD47" s="129"/>
      <c r="AE47" s="125"/>
      <c r="AF47" s="125"/>
      <c r="AG47" s="125"/>
      <c r="AH47" s="125"/>
      <c r="AI47" s="56">
        <f t="shared" ref="AI47:AI60" si="34">SUM(D47:AH47)</f>
        <v>123</v>
      </c>
    </row>
    <row r="48" spans="1:37" x14ac:dyDescent="0.25">
      <c r="A48" s="55" t="s">
        <v>71</v>
      </c>
      <c r="B48" s="199"/>
      <c r="C48" s="199"/>
      <c r="D48" s="125"/>
      <c r="E48" s="125">
        <v>20</v>
      </c>
      <c r="F48" s="129"/>
      <c r="G48" s="125"/>
      <c r="H48" s="129"/>
      <c r="I48" s="319">
        <v>20</v>
      </c>
      <c r="J48" s="129"/>
      <c r="K48" s="73"/>
      <c r="L48" s="125"/>
      <c r="M48" s="125"/>
      <c r="N48" s="129"/>
      <c r="O48" s="319">
        <v>20</v>
      </c>
      <c r="P48" s="125"/>
      <c r="Q48" s="129"/>
      <c r="R48" s="129"/>
      <c r="S48" s="137"/>
      <c r="T48" s="319">
        <v>20</v>
      </c>
      <c r="U48" s="319">
        <v>20</v>
      </c>
      <c r="V48" s="125"/>
      <c r="W48" s="129"/>
      <c r="X48" s="129"/>
      <c r="Y48" s="129"/>
      <c r="Z48" s="125"/>
      <c r="AA48" s="125"/>
      <c r="AB48" s="129"/>
      <c r="AC48" s="125"/>
      <c r="AD48" s="129"/>
      <c r="AE48" s="125">
        <v>20</v>
      </c>
      <c r="AF48" s="125"/>
      <c r="AG48" s="125">
        <v>20</v>
      </c>
      <c r="AH48" s="125"/>
      <c r="AI48" s="126">
        <f t="shared" si="34"/>
        <v>140</v>
      </c>
    </row>
    <row r="49" spans="1:37" x14ac:dyDescent="0.25">
      <c r="A49" s="55" t="s">
        <v>50</v>
      </c>
      <c r="B49" s="199"/>
      <c r="C49" s="199"/>
      <c r="D49" s="125"/>
      <c r="E49" s="125">
        <v>40</v>
      </c>
      <c r="F49" s="129" t="s">
        <v>5</v>
      </c>
      <c r="G49" s="125">
        <v>40</v>
      </c>
      <c r="H49" s="129"/>
      <c r="I49" s="129"/>
      <c r="J49" s="129"/>
      <c r="K49" s="73"/>
      <c r="L49" s="125"/>
      <c r="M49" s="125"/>
      <c r="N49" s="129"/>
      <c r="O49" s="129"/>
      <c r="P49" s="125"/>
      <c r="Q49" s="129"/>
      <c r="R49" s="129"/>
      <c r="S49" s="137"/>
      <c r="T49" s="125"/>
      <c r="U49" s="129"/>
      <c r="V49" s="125"/>
      <c r="W49" s="129"/>
      <c r="X49" s="129"/>
      <c r="Y49" s="129"/>
      <c r="Z49" s="125"/>
      <c r="AA49" s="125">
        <v>20</v>
      </c>
      <c r="AB49" s="129"/>
      <c r="AC49" s="125"/>
      <c r="AD49" s="129"/>
      <c r="AE49" s="125">
        <v>10</v>
      </c>
      <c r="AF49" s="125"/>
      <c r="AG49" s="125"/>
      <c r="AH49" s="125"/>
      <c r="AI49" s="56">
        <f t="shared" si="34"/>
        <v>110</v>
      </c>
    </row>
    <row r="50" spans="1:37" x14ac:dyDescent="0.25">
      <c r="A50" s="55" t="s">
        <v>72</v>
      </c>
      <c r="B50" s="199"/>
      <c r="C50" s="199"/>
      <c r="D50" s="125"/>
      <c r="E50" s="125">
        <v>60</v>
      </c>
      <c r="F50" s="129"/>
      <c r="G50" s="125"/>
      <c r="H50" s="129"/>
      <c r="I50" s="129"/>
      <c r="J50" s="129"/>
      <c r="K50" s="73"/>
      <c r="L50" s="125"/>
      <c r="M50" s="125"/>
      <c r="N50" s="129"/>
      <c r="O50" s="129"/>
      <c r="P50" s="125"/>
      <c r="Q50" s="129"/>
      <c r="R50" s="129"/>
      <c r="S50" s="333">
        <v>0</v>
      </c>
      <c r="T50" s="351">
        <v>40</v>
      </c>
      <c r="U50" s="319">
        <v>20</v>
      </c>
      <c r="V50" s="125"/>
      <c r="W50" s="129"/>
      <c r="X50" s="129"/>
      <c r="Y50" s="129"/>
      <c r="Z50" s="125">
        <v>40</v>
      </c>
      <c r="AA50" s="125"/>
      <c r="AB50" s="129"/>
      <c r="AC50" s="125"/>
      <c r="AD50" s="129"/>
      <c r="AE50" s="125"/>
      <c r="AF50" s="125"/>
      <c r="AG50" s="125">
        <v>40</v>
      </c>
      <c r="AH50" s="125">
        <v>10</v>
      </c>
      <c r="AI50" s="126">
        <f t="shared" si="34"/>
        <v>210</v>
      </c>
    </row>
    <row r="51" spans="1:37" x14ac:dyDescent="0.25">
      <c r="A51" s="55" t="s">
        <v>73</v>
      </c>
      <c r="B51" s="199"/>
      <c r="C51" s="199"/>
      <c r="D51" s="125">
        <v>20</v>
      </c>
      <c r="E51" s="125" t="s">
        <v>5</v>
      </c>
      <c r="F51" s="129"/>
      <c r="G51" s="319">
        <v>20</v>
      </c>
      <c r="H51" s="129"/>
      <c r="I51" s="129"/>
      <c r="J51" s="129"/>
      <c r="K51" s="73"/>
      <c r="L51" s="125"/>
      <c r="M51" s="125">
        <v>20</v>
      </c>
      <c r="N51" s="129"/>
      <c r="O51" s="129"/>
      <c r="P51" s="125"/>
      <c r="Q51" s="129"/>
      <c r="R51" s="129"/>
      <c r="S51" s="137"/>
      <c r="T51" s="125"/>
      <c r="U51" s="129"/>
      <c r="V51" s="125"/>
      <c r="W51" s="129"/>
      <c r="X51" s="129"/>
      <c r="Y51" s="129"/>
      <c r="Z51" s="125">
        <v>20</v>
      </c>
      <c r="AA51" s="125"/>
      <c r="AB51" s="129"/>
      <c r="AC51" s="125"/>
      <c r="AD51" s="129"/>
      <c r="AE51" s="125"/>
      <c r="AF51" s="125"/>
      <c r="AG51" s="125"/>
      <c r="AH51" s="125"/>
      <c r="AI51" s="56">
        <f t="shared" si="34"/>
        <v>80</v>
      </c>
    </row>
    <row r="52" spans="1:37" x14ac:dyDescent="0.25">
      <c r="A52" s="55" t="s">
        <v>74</v>
      </c>
      <c r="B52" s="199"/>
      <c r="C52" s="199"/>
      <c r="D52" s="125"/>
      <c r="E52" s="125"/>
      <c r="F52" s="129"/>
      <c r="G52" s="125"/>
      <c r="H52" s="129"/>
      <c r="I52" s="129"/>
      <c r="J52" s="129"/>
      <c r="K52" s="73"/>
      <c r="L52" s="125"/>
      <c r="M52" s="125"/>
      <c r="N52" s="129"/>
      <c r="O52" s="129"/>
      <c r="P52" s="125"/>
      <c r="Q52" s="129"/>
      <c r="R52" s="129"/>
      <c r="S52" s="137"/>
      <c r="T52" s="125"/>
      <c r="U52" s="319">
        <v>40</v>
      </c>
      <c r="V52" s="125">
        <v>13</v>
      </c>
      <c r="W52" s="129"/>
      <c r="X52" s="129"/>
      <c r="Y52" s="129"/>
      <c r="Z52" s="125"/>
      <c r="AA52" s="125"/>
      <c r="AB52" s="129"/>
      <c r="AC52" s="125"/>
      <c r="AD52" s="129"/>
      <c r="AE52" s="125"/>
      <c r="AF52" s="125"/>
      <c r="AG52" s="125"/>
      <c r="AH52" s="125"/>
      <c r="AI52" s="56">
        <f t="shared" si="34"/>
        <v>53</v>
      </c>
    </row>
    <row r="53" spans="1:37" x14ac:dyDescent="0.25">
      <c r="A53" s="55" t="s">
        <v>77</v>
      </c>
      <c r="B53" s="199"/>
      <c r="C53" s="199"/>
      <c r="D53" s="125"/>
      <c r="E53" s="125">
        <v>20</v>
      </c>
      <c r="F53" s="129"/>
      <c r="G53" s="125"/>
      <c r="H53" s="129"/>
      <c r="I53" s="129"/>
      <c r="J53" s="129"/>
      <c r="K53" s="73">
        <v>20</v>
      </c>
      <c r="L53" s="125"/>
      <c r="M53" s="125"/>
      <c r="N53" s="129"/>
      <c r="O53" s="129"/>
      <c r="P53" s="125"/>
      <c r="Q53" s="129"/>
      <c r="R53" s="129"/>
      <c r="S53" s="137"/>
      <c r="T53" s="125"/>
      <c r="U53" s="129"/>
      <c r="V53" s="125">
        <v>20</v>
      </c>
      <c r="W53" s="129"/>
      <c r="X53" s="129"/>
      <c r="Y53" s="129"/>
      <c r="Z53" s="125"/>
      <c r="AA53" s="125"/>
      <c r="AB53" s="129"/>
      <c r="AC53" s="125"/>
      <c r="AD53" s="129"/>
      <c r="AE53" s="125">
        <v>20</v>
      </c>
      <c r="AF53" s="125"/>
      <c r="AG53" s="125"/>
      <c r="AH53" s="125"/>
      <c r="AI53" s="126">
        <f t="shared" si="34"/>
        <v>80</v>
      </c>
      <c r="AJ53" s="107" t="s">
        <v>577</v>
      </c>
    </row>
    <row r="54" spans="1:37" x14ac:dyDescent="0.25">
      <c r="A54" s="55" t="s">
        <v>75</v>
      </c>
      <c r="B54" s="199"/>
      <c r="C54" s="199"/>
      <c r="D54" s="125"/>
      <c r="E54" s="125">
        <v>40</v>
      </c>
      <c r="F54" s="129"/>
      <c r="G54" s="125"/>
      <c r="H54" s="319">
        <v>40</v>
      </c>
      <c r="I54" s="129"/>
      <c r="J54" s="319">
        <v>40</v>
      </c>
      <c r="K54" s="73"/>
      <c r="L54" s="125">
        <v>20</v>
      </c>
      <c r="M54" s="125"/>
      <c r="N54" s="129"/>
      <c r="O54" s="319">
        <v>20</v>
      </c>
      <c r="P54" s="125"/>
      <c r="Q54" s="319">
        <v>20</v>
      </c>
      <c r="R54" s="129"/>
      <c r="S54" s="319">
        <v>40</v>
      </c>
      <c r="T54" s="349" t="s">
        <v>5</v>
      </c>
      <c r="U54" s="129" t="s">
        <v>5</v>
      </c>
      <c r="V54" s="351">
        <v>20</v>
      </c>
      <c r="W54" s="319">
        <v>10</v>
      </c>
      <c r="X54" s="319">
        <v>20</v>
      </c>
      <c r="Y54" s="129"/>
      <c r="Z54" s="125" t="s">
        <v>5</v>
      </c>
      <c r="AA54" s="125"/>
      <c r="AB54" s="129"/>
      <c r="AC54" s="125">
        <v>40</v>
      </c>
      <c r="AD54" s="129"/>
      <c r="AE54" s="125" t="s">
        <v>5</v>
      </c>
      <c r="AF54" s="125">
        <v>20</v>
      </c>
      <c r="AG54" s="125">
        <v>20</v>
      </c>
      <c r="AH54" s="125"/>
      <c r="AI54" s="56">
        <f t="shared" si="34"/>
        <v>350</v>
      </c>
      <c r="AJ54" s="107">
        <v>518</v>
      </c>
    </row>
    <row r="55" spans="1:37" x14ac:dyDescent="0.25">
      <c r="A55" s="128" t="s">
        <v>76</v>
      </c>
      <c r="B55" s="199"/>
      <c r="C55" s="199"/>
      <c r="D55" s="125"/>
      <c r="E55" s="125">
        <v>20</v>
      </c>
      <c r="F55" s="129"/>
      <c r="G55" s="125"/>
      <c r="H55" s="129"/>
      <c r="I55" s="129"/>
      <c r="J55" s="129"/>
      <c r="K55" s="73"/>
      <c r="L55" s="125"/>
      <c r="M55" s="125"/>
      <c r="N55" s="129"/>
      <c r="O55" s="129"/>
      <c r="P55" s="125"/>
      <c r="Q55" s="129"/>
      <c r="R55" s="129"/>
      <c r="S55" s="137"/>
      <c r="T55" s="125"/>
      <c r="U55" s="129"/>
      <c r="V55" s="319">
        <v>20</v>
      </c>
      <c r="W55" s="129"/>
      <c r="X55" s="319">
        <v>15</v>
      </c>
      <c r="Y55" s="129"/>
      <c r="Z55" s="125"/>
      <c r="AA55" s="125"/>
      <c r="AB55" s="129"/>
      <c r="AC55" s="125"/>
      <c r="AD55" s="129"/>
      <c r="AE55" s="125"/>
      <c r="AF55" s="125"/>
      <c r="AG55" s="125"/>
      <c r="AH55" s="125"/>
      <c r="AI55" s="127">
        <f t="shared" si="34"/>
        <v>55</v>
      </c>
      <c r="AJ55">
        <v>899</v>
      </c>
      <c r="AK55" t="s">
        <v>389</v>
      </c>
    </row>
    <row r="56" spans="1:37" x14ac:dyDescent="0.25">
      <c r="A56" s="55" t="s">
        <v>78</v>
      </c>
      <c r="B56" s="199"/>
      <c r="C56" s="199"/>
      <c r="D56" s="125">
        <v>20</v>
      </c>
      <c r="E56" s="125"/>
      <c r="F56" s="319">
        <v>20</v>
      </c>
      <c r="G56" s="125"/>
      <c r="H56" s="129"/>
      <c r="I56" s="129"/>
      <c r="J56" s="129"/>
      <c r="K56" s="73"/>
      <c r="L56" s="125">
        <v>13</v>
      </c>
      <c r="M56" s="125"/>
      <c r="N56" s="129"/>
      <c r="O56" s="129"/>
      <c r="P56" s="125"/>
      <c r="Q56" s="129"/>
      <c r="R56" s="129"/>
      <c r="S56" s="137"/>
      <c r="T56" s="125"/>
      <c r="U56" s="129"/>
      <c r="V56" s="350">
        <v>0</v>
      </c>
      <c r="W56" s="129"/>
      <c r="X56" s="129"/>
      <c r="Y56" s="129"/>
      <c r="Z56" s="125" t="s">
        <v>5</v>
      </c>
      <c r="AA56" s="125"/>
      <c r="AB56" s="129"/>
      <c r="AC56" s="125">
        <v>20</v>
      </c>
      <c r="AD56" s="129"/>
      <c r="AE56" s="125"/>
      <c r="AF56" s="125"/>
      <c r="AG56" s="125"/>
      <c r="AH56" s="125">
        <v>13</v>
      </c>
      <c r="AI56" s="56">
        <f t="shared" si="34"/>
        <v>86</v>
      </c>
      <c r="AJ56">
        <f>+AJ54+AJ55</f>
        <v>1417</v>
      </c>
    </row>
    <row r="57" spans="1:37" x14ac:dyDescent="0.25">
      <c r="A57" s="55" t="s">
        <v>159</v>
      </c>
      <c r="B57" s="199"/>
      <c r="C57" s="199"/>
      <c r="D57" s="125"/>
      <c r="E57" s="125"/>
      <c r="F57" s="129"/>
      <c r="G57" s="125"/>
      <c r="H57" s="129"/>
      <c r="I57" s="129"/>
      <c r="J57" s="129"/>
      <c r="K57" s="73"/>
      <c r="L57" s="125"/>
      <c r="M57" s="125"/>
      <c r="N57" s="129"/>
      <c r="O57" s="129"/>
      <c r="P57" s="125"/>
      <c r="Q57" s="129"/>
      <c r="R57" s="129"/>
      <c r="S57" s="137"/>
      <c r="T57" s="125"/>
      <c r="U57" s="129"/>
      <c r="V57" s="125"/>
      <c r="W57" s="129"/>
      <c r="X57" s="129"/>
      <c r="Y57" s="129"/>
      <c r="Z57" s="125"/>
      <c r="AA57" s="125"/>
      <c r="AB57" s="129"/>
      <c r="AC57" s="125"/>
      <c r="AD57" s="129"/>
      <c r="AE57" s="125"/>
      <c r="AF57" s="125"/>
      <c r="AG57" s="125"/>
      <c r="AH57" s="125"/>
      <c r="AI57" s="56">
        <f t="shared" si="34"/>
        <v>0</v>
      </c>
    </row>
    <row r="58" spans="1:37" x14ac:dyDescent="0.25">
      <c r="A58" s="55" t="s">
        <v>160</v>
      </c>
      <c r="B58" s="199"/>
      <c r="C58" s="199"/>
      <c r="D58" s="125"/>
      <c r="E58" s="125"/>
      <c r="F58" s="129"/>
      <c r="G58" s="125"/>
      <c r="H58" s="129"/>
      <c r="I58" s="129"/>
      <c r="J58" s="129"/>
      <c r="K58" s="73"/>
      <c r="L58" s="125"/>
      <c r="M58" s="125"/>
      <c r="N58" s="129"/>
      <c r="O58" s="129"/>
      <c r="P58" s="125">
        <v>140</v>
      </c>
      <c r="Q58" s="129"/>
      <c r="R58" s="129"/>
      <c r="S58" s="137"/>
      <c r="T58" s="125"/>
      <c r="U58" s="129"/>
      <c r="V58" s="125"/>
      <c r="W58" s="129"/>
      <c r="X58" s="129"/>
      <c r="Y58" s="129"/>
      <c r="Z58" s="125"/>
      <c r="AA58" s="125"/>
      <c r="AB58" s="129"/>
      <c r="AC58" s="125"/>
      <c r="AD58" s="129"/>
      <c r="AE58" s="349" t="s">
        <v>5</v>
      </c>
      <c r="AF58" s="351">
        <v>80</v>
      </c>
      <c r="AG58" s="125"/>
      <c r="AH58" s="125"/>
      <c r="AI58" s="56">
        <f t="shared" si="34"/>
        <v>220</v>
      </c>
    </row>
    <row r="59" spans="1:37" x14ac:dyDescent="0.25">
      <c r="A59" s="55" t="s">
        <v>158</v>
      </c>
      <c r="B59" s="199"/>
      <c r="C59" s="199"/>
      <c r="D59" s="125"/>
      <c r="E59" s="125"/>
      <c r="F59" s="129"/>
      <c r="G59" s="125"/>
      <c r="H59" s="129"/>
      <c r="I59" s="129"/>
      <c r="J59" s="129"/>
      <c r="K59" s="73"/>
      <c r="L59" s="125"/>
      <c r="M59" s="125"/>
      <c r="N59" s="129"/>
      <c r="O59" s="129"/>
      <c r="P59" s="125"/>
      <c r="Q59" s="129"/>
      <c r="R59" s="129"/>
      <c r="S59" s="137"/>
      <c r="T59" s="125"/>
      <c r="U59" s="129"/>
      <c r="V59" s="125"/>
      <c r="W59" s="129"/>
      <c r="X59" s="129"/>
      <c r="Y59" s="129"/>
      <c r="Z59" s="125"/>
      <c r="AA59" s="125"/>
      <c r="AB59" s="129"/>
      <c r="AC59" s="125"/>
      <c r="AD59" s="129"/>
      <c r="AE59" s="125"/>
      <c r="AF59" s="125"/>
      <c r="AG59" s="125"/>
      <c r="AH59" s="125"/>
      <c r="AI59" s="56">
        <f t="shared" si="34"/>
        <v>0</v>
      </c>
    </row>
    <row r="60" spans="1:37" x14ac:dyDescent="0.25">
      <c r="A60" s="59" t="s">
        <v>82</v>
      </c>
      <c r="B60" s="200">
        <f>SUM(B44:B59)</f>
        <v>0</v>
      </c>
      <c r="C60" s="200">
        <f t="shared" ref="C60:AH60" si="35">SUM(C44:C59)</f>
        <v>0</v>
      </c>
      <c r="D60" s="52">
        <f t="shared" si="35"/>
        <v>60</v>
      </c>
      <c r="E60" s="52">
        <f t="shared" si="35"/>
        <v>303</v>
      </c>
      <c r="F60" s="52">
        <f t="shared" si="35"/>
        <v>20</v>
      </c>
      <c r="G60" s="52">
        <f t="shared" si="35"/>
        <v>60</v>
      </c>
      <c r="H60" s="52">
        <f t="shared" si="35"/>
        <v>40</v>
      </c>
      <c r="I60" s="52">
        <f t="shared" si="35"/>
        <v>60</v>
      </c>
      <c r="J60" s="52">
        <f t="shared" si="35"/>
        <v>40</v>
      </c>
      <c r="K60" s="52">
        <f t="shared" si="35"/>
        <v>120</v>
      </c>
      <c r="L60" s="52">
        <f t="shared" si="35"/>
        <v>33</v>
      </c>
      <c r="M60" s="52">
        <f t="shared" si="35"/>
        <v>20</v>
      </c>
      <c r="N60" s="52">
        <f t="shared" si="35"/>
        <v>0</v>
      </c>
      <c r="O60" s="52">
        <f t="shared" si="35"/>
        <v>40</v>
      </c>
      <c r="P60" s="52">
        <f t="shared" si="35"/>
        <v>140</v>
      </c>
      <c r="Q60" s="52">
        <f t="shared" si="35"/>
        <v>20</v>
      </c>
      <c r="R60" s="52">
        <f t="shared" si="35"/>
        <v>0</v>
      </c>
      <c r="S60" s="52">
        <f t="shared" si="35"/>
        <v>40</v>
      </c>
      <c r="T60" s="52">
        <f t="shared" si="35"/>
        <v>60</v>
      </c>
      <c r="U60" s="52">
        <f t="shared" si="35"/>
        <v>80</v>
      </c>
      <c r="V60" s="52">
        <f t="shared" si="35"/>
        <v>73</v>
      </c>
      <c r="W60" s="52">
        <f t="shared" si="35"/>
        <v>10</v>
      </c>
      <c r="X60" s="52">
        <f t="shared" si="35"/>
        <v>35</v>
      </c>
      <c r="Y60" s="52">
        <f t="shared" si="35"/>
        <v>0</v>
      </c>
      <c r="Z60" s="52">
        <f t="shared" si="35"/>
        <v>60</v>
      </c>
      <c r="AA60" s="52">
        <f t="shared" si="35"/>
        <v>20</v>
      </c>
      <c r="AB60" s="52">
        <f t="shared" si="35"/>
        <v>0</v>
      </c>
      <c r="AC60" s="52">
        <f t="shared" si="35"/>
        <v>60</v>
      </c>
      <c r="AD60" s="52">
        <f t="shared" si="35"/>
        <v>0</v>
      </c>
      <c r="AE60" s="52">
        <f t="shared" si="35"/>
        <v>50</v>
      </c>
      <c r="AF60" s="52">
        <f t="shared" si="35"/>
        <v>100</v>
      </c>
      <c r="AG60" s="52">
        <f t="shared" si="35"/>
        <v>80</v>
      </c>
      <c r="AH60" s="52">
        <f t="shared" si="35"/>
        <v>83</v>
      </c>
      <c r="AI60" s="56">
        <f t="shared" si="34"/>
        <v>1707</v>
      </c>
    </row>
    <row r="61" spans="1:37" x14ac:dyDescent="0.25">
      <c r="A61" s="77" t="s">
        <v>80</v>
      </c>
      <c r="B61" s="121"/>
      <c r="C61" s="121"/>
      <c r="D61" s="129"/>
      <c r="E61" s="129"/>
      <c r="F61" s="129"/>
      <c r="G61" s="129"/>
      <c r="H61" s="129"/>
      <c r="I61" s="129"/>
      <c r="J61" s="129"/>
      <c r="K61" s="71"/>
      <c r="L61" s="71"/>
      <c r="M61" s="71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56"/>
    </row>
    <row r="62" spans="1:37" x14ac:dyDescent="0.25">
      <c r="A62" s="55" t="s">
        <v>47</v>
      </c>
      <c r="B62" s="199"/>
      <c r="C62" s="199"/>
      <c r="D62" s="129"/>
      <c r="E62" s="129"/>
      <c r="F62" s="129"/>
      <c r="G62" s="129"/>
      <c r="H62" s="129"/>
      <c r="I62" s="129"/>
      <c r="J62" s="129"/>
      <c r="K62" s="71"/>
      <c r="L62" s="71"/>
      <c r="M62" s="71"/>
      <c r="N62" s="73"/>
      <c r="O62" s="73"/>
      <c r="P62" s="73"/>
      <c r="Q62" s="73"/>
      <c r="R62" s="73"/>
      <c r="S62" s="73"/>
      <c r="T62" s="73"/>
      <c r="U62" s="73"/>
      <c r="V62" s="73">
        <v>40</v>
      </c>
      <c r="W62" s="73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56">
        <f t="shared" ref="AI62:AI64" si="36">SUM(D62:AH62)</f>
        <v>40</v>
      </c>
    </row>
    <row r="63" spans="1:37" ht="15.75" thickBot="1" x14ac:dyDescent="0.3">
      <c r="A63" s="57" t="s">
        <v>79</v>
      </c>
      <c r="B63" s="201"/>
      <c r="C63" s="201"/>
      <c r="D63" s="196"/>
      <c r="E63" s="196"/>
      <c r="F63" s="196"/>
      <c r="G63" s="196"/>
      <c r="H63" s="196"/>
      <c r="I63" s="196"/>
      <c r="J63" s="196"/>
      <c r="K63" s="74"/>
      <c r="L63" s="74"/>
      <c r="M63" s="74"/>
      <c r="N63" s="75"/>
      <c r="O63" s="75"/>
      <c r="P63" s="75"/>
      <c r="Q63" s="75"/>
      <c r="R63" s="75"/>
      <c r="S63" s="75"/>
      <c r="T63" s="75"/>
      <c r="U63" s="75"/>
      <c r="V63" s="75">
        <v>40</v>
      </c>
      <c r="W63" s="75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56">
        <f t="shared" si="36"/>
        <v>40</v>
      </c>
    </row>
    <row r="64" spans="1:37" ht="15.75" thickBot="1" x14ac:dyDescent="0.3">
      <c r="A64" s="57" t="s">
        <v>83</v>
      </c>
      <c r="B64" s="123"/>
      <c r="C64" s="123"/>
      <c r="D64" s="58">
        <f>SUM(D62:D63)</f>
        <v>0</v>
      </c>
      <c r="E64" s="58">
        <f t="shared" ref="E64:AH64" si="37">SUM(E62:E63)</f>
        <v>0</v>
      </c>
      <c r="F64" s="58">
        <f t="shared" si="37"/>
        <v>0</v>
      </c>
      <c r="G64" s="58">
        <f t="shared" si="37"/>
        <v>0</v>
      </c>
      <c r="H64" s="58">
        <f t="shared" si="37"/>
        <v>0</v>
      </c>
      <c r="I64" s="58">
        <f t="shared" si="37"/>
        <v>0</v>
      </c>
      <c r="J64" s="58">
        <f t="shared" si="37"/>
        <v>0</v>
      </c>
      <c r="K64" s="58">
        <f t="shared" si="37"/>
        <v>0</v>
      </c>
      <c r="L64" s="58">
        <f t="shared" si="37"/>
        <v>0</v>
      </c>
      <c r="M64" s="58">
        <f t="shared" si="37"/>
        <v>0</v>
      </c>
      <c r="N64" s="58">
        <f t="shared" si="37"/>
        <v>0</v>
      </c>
      <c r="O64" s="58">
        <f t="shared" si="37"/>
        <v>0</v>
      </c>
      <c r="P64" s="58">
        <f t="shared" si="37"/>
        <v>0</v>
      </c>
      <c r="Q64" s="58">
        <f t="shared" si="37"/>
        <v>0</v>
      </c>
      <c r="R64" s="58">
        <f t="shared" si="37"/>
        <v>0</v>
      </c>
      <c r="S64" s="58">
        <f t="shared" si="37"/>
        <v>0</v>
      </c>
      <c r="T64" s="58">
        <f t="shared" si="37"/>
        <v>0</v>
      </c>
      <c r="U64" s="58">
        <f t="shared" si="37"/>
        <v>0</v>
      </c>
      <c r="V64" s="58">
        <f t="shared" si="37"/>
        <v>80</v>
      </c>
      <c r="W64" s="58">
        <f t="shared" si="37"/>
        <v>0</v>
      </c>
      <c r="X64" s="58">
        <f t="shared" si="37"/>
        <v>0</v>
      </c>
      <c r="Y64" s="58">
        <f t="shared" si="37"/>
        <v>0</v>
      </c>
      <c r="Z64" s="58">
        <f t="shared" si="37"/>
        <v>0</v>
      </c>
      <c r="AA64" s="58">
        <f t="shared" si="37"/>
        <v>0</v>
      </c>
      <c r="AB64" s="58">
        <f t="shared" si="37"/>
        <v>0</v>
      </c>
      <c r="AC64" s="58">
        <f t="shared" si="37"/>
        <v>0</v>
      </c>
      <c r="AD64" s="58">
        <f t="shared" si="37"/>
        <v>0</v>
      </c>
      <c r="AE64" s="58">
        <f t="shared" si="37"/>
        <v>0</v>
      </c>
      <c r="AF64" s="58">
        <f t="shared" si="37"/>
        <v>0</v>
      </c>
      <c r="AG64" s="58">
        <f t="shared" si="37"/>
        <v>0</v>
      </c>
      <c r="AH64" s="58">
        <f t="shared" si="37"/>
        <v>0</v>
      </c>
      <c r="AI64" s="56">
        <f t="shared" si="36"/>
        <v>80</v>
      </c>
    </row>
    <row r="65" spans="1:29" x14ac:dyDescent="0.25">
      <c r="C65" s="87">
        <f>518+799</f>
        <v>1317</v>
      </c>
      <c r="D65">
        <f t="shared" ref="D65:L65" si="38">+C65-D60</f>
        <v>1257</v>
      </c>
      <c r="E65">
        <f t="shared" si="38"/>
        <v>954</v>
      </c>
      <c r="F65">
        <f t="shared" si="38"/>
        <v>934</v>
      </c>
      <c r="G65">
        <f t="shared" si="38"/>
        <v>874</v>
      </c>
      <c r="H65">
        <f t="shared" si="38"/>
        <v>834</v>
      </c>
      <c r="I65">
        <f t="shared" si="38"/>
        <v>774</v>
      </c>
      <c r="J65">
        <f t="shared" si="38"/>
        <v>734</v>
      </c>
      <c r="K65">
        <f t="shared" si="38"/>
        <v>614</v>
      </c>
      <c r="L65">
        <f t="shared" si="38"/>
        <v>581</v>
      </c>
      <c r="M65">
        <f>+L65-M60</f>
        <v>561</v>
      </c>
      <c r="N65">
        <f t="shared" ref="N65:W65" si="39">+M65-N60</f>
        <v>561</v>
      </c>
      <c r="O65">
        <f t="shared" si="39"/>
        <v>521</v>
      </c>
      <c r="P65">
        <f t="shared" si="39"/>
        <v>381</v>
      </c>
      <c r="Q65">
        <f t="shared" si="39"/>
        <v>361</v>
      </c>
      <c r="R65">
        <f t="shared" si="39"/>
        <v>361</v>
      </c>
      <c r="S65">
        <f t="shared" si="39"/>
        <v>321</v>
      </c>
      <c r="T65">
        <f t="shared" si="39"/>
        <v>261</v>
      </c>
      <c r="U65">
        <f t="shared" si="39"/>
        <v>181</v>
      </c>
      <c r="V65">
        <f t="shared" si="39"/>
        <v>108</v>
      </c>
      <c r="W65">
        <f t="shared" si="39"/>
        <v>98</v>
      </c>
      <c r="X65">
        <f t="shared" ref="X65" si="40">+W65-X60</f>
        <v>63</v>
      </c>
      <c r="Y65">
        <f t="shared" ref="Y65" si="41">+X65-Y60</f>
        <v>63</v>
      </c>
      <c r="Z65">
        <f t="shared" ref="Z65" si="42">+Y65-Z60</f>
        <v>3</v>
      </c>
      <c r="AA65">
        <f t="shared" ref="AA65" si="43">+Z65-AA60</f>
        <v>-17</v>
      </c>
      <c r="AB65">
        <f t="shared" ref="AB65:AC65" si="44">+AA65-AB60</f>
        <v>-17</v>
      </c>
      <c r="AC65">
        <f t="shared" si="44"/>
        <v>-77</v>
      </c>
    </row>
    <row r="66" spans="1:29" x14ac:dyDescent="0.25">
      <c r="A66" s="193"/>
      <c r="H66" t="s">
        <v>5</v>
      </c>
      <c r="L66" s="207" t="s">
        <v>581</v>
      </c>
    </row>
    <row r="67" spans="1:29" x14ac:dyDescent="0.25">
      <c r="A67" s="193"/>
      <c r="L67" t="s">
        <v>259</v>
      </c>
    </row>
    <row r="68" spans="1:29" x14ac:dyDescent="0.25">
      <c r="A68" s="193">
        <v>44238</v>
      </c>
      <c r="B68">
        <v>3507.1</v>
      </c>
      <c r="C68">
        <v>3518.7</v>
      </c>
      <c r="D68">
        <v>11.6</v>
      </c>
      <c r="E68" t="s">
        <v>5</v>
      </c>
      <c r="F68" t="s">
        <v>239</v>
      </c>
      <c r="G68" t="s">
        <v>237</v>
      </c>
      <c r="Q68" s="516" t="s">
        <v>557</v>
      </c>
      <c r="R68" s="516"/>
      <c r="S68" s="516"/>
      <c r="T68" s="516"/>
      <c r="U68" s="516"/>
      <c r="V68" s="516"/>
      <c r="W68" s="516"/>
      <c r="X68" s="516"/>
      <c r="Y68" s="516"/>
    </row>
    <row r="69" spans="1:29" x14ac:dyDescent="0.25">
      <c r="A69" s="193">
        <v>44238</v>
      </c>
      <c r="D69" t="s">
        <v>5</v>
      </c>
      <c r="E69" t="s">
        <v>5</v>
      </c>
      <c r="F69" t="s">
        <v>239</v>
      </c>
      <c r="G69" t="s">
        <v>235</v>
      </c>
      <c r="Q69" s="318">
        <v>44503</v>
      </c>
      <c r="R69" s="107"/>
      <c r="S69" s="107"/>
      <c r="T69" s="107" t="s">
        <v>5</v>
      </c>
      <c r="U69" s="107">
        <v>20</v>
      </c>
      <c r="V69" s="107" t="s">
        <v>239</v>
      </c>
      <c r="W69" s="107" t="s">
        <v>552</v>
      </c>
      <c r="X69" s="107"/>
      <c r="Y69" s="107"/>
    </row>
    <row r="70" spans="1:29" x14ac:dyDescent="0.25">
      <c r="A70" s="193">
        <v>44238</v>
      </c>
      <c r="D70" t="s">
        <v>5</v>
      </c>
      <c r="E70" t="s">
        <v>5</v>
      </c>
      <c r="F70" t="s">
        <v>239</v>
      </c>
      <c r="G70" t="s">
        <v>236</v>
      </c>
      <c r="Q70" s="318">
        <v>44504</v>
      </c>
      <c r="R70" s="107"/>
      <c r="S70" s="107"/>
      <c r="T70" s="107" t="s">
        <v>5</v>
      </c>
      <c r="U70" s="107">
        <v>20</v>
      </c>
      <c r="V70" s="107" t="s">
        <v>239</v>
      </c>
      <c r="W70" s="107" t="s">
        <v>553</v>
      </c>
      <c r="X70" s="107"/>
      <c r="Y70" s="107"/>
    </row>
    <row r="71" spans="1:29" x14ac:dyDescent="0.25">
      <c r="A71" s="193">
        <v>44238</v>
      </c>
      <c r="D71" t="s">
        <v>5</v>
      </c>
      <c r="E71" t="s">
        <v>5</v>
      </c>
      <c r="F71" t="s">
        <v>239</v>
      </c>
      <c r="G71" t="s">
        <v>238</v>
      </c>
      <c r="Q71" s="318">
        <v>44505</v>
      </c>
      <c r="R71" s="107"/>
      <c r="S71" s="107"/>
      <c r="T71" s="107" t="s">
        <v>5</v>
      </c>
      <c r="U71" s="107">
        <v>40</v>
      </c>
      <c r="V71" s="107" t="s">
        <v>239</v>
      </c>
      <c r="W71" s="107" t="s">
        <v>238</v>
      </c>
      <c r="X71" s="107"/>
      <c r="Y71" s="107"/>
    </row>
    <row r="72" spans="1:29" x14ac:dyDescent="0.25">
      <c r="A72" s="193">
        <v>44238</v>
      </c>
      <c r="D72" t="s">
        <v>5</v>
      </c>
      <c r="E72" t="s">
        <v>5</v>
      </c>
      <c r="F72" t="s">
        <v>239</v>
      </c>
      <c r="G72" t="s">
        <v>234</v>
      </c>
      <c r="Q72" s="318">
        <v>44506</v>
      </c>
      <c r="R72" s="107"/>
      <c r="S72" s="107"/>
      <c r="T72" s="107" t="s">
        <v>5</v>
      </c>
      <c r="U72" s="107">
        <v>20</v>
      </c>
      <c r="V72" s="107" t="s">
        <v>239</v>
      </c>
      <c r="W72" s="107" t="s">
        <v>554</v>
      </c>
      <c r="X72" s="107"/>
      <c r="Y72" s="107"/>
    </row>
    <row r="73" spans="1:29" x14ac:dyDescent="0.25">
      <c r="A73" s="193">
        <v>44238</v>
      </c>
      <c r="B73">
        <v>3424</v>
      </c>
      <c r="C73">
        <v>3430.3</v>
      </c>
      <c r="D73">
        <v>6.3</v>
      </c>
      <c r="E73" t="s">
        <v>5</v>
      </c>
      <c r="F73" t="s">
        <v>239</v>
      </c>
      <c r="G73" t="s">
        <v>240</v>
      </c>
      <c r="Q73" s="318">
        <v>44506</v>
      </c>
      <c r="R73" s="107"/>
      <c r="S73" s="107"/>
      <c r="T73" s="107" t="s">
        <v>5</v>
      </c>
      <c r="U73" s="107">
        <v>40</v>
      </c>
      <c r="V73" s="107" t="s">
        <v>239</v>
      </c>
      <c r="W73" s="107" t="s">
        <v>555</v>
      </c>
      <c r="X73" s="107"/>
      <c r="Y73" s="107"/>
    </row>
    <row r="74" spans="1:29" x14ac:dyDescent="0.25">
      <c r="A74" s="193">
        <v>44238</v>
      </c>
      <c r="D74" t="s">
        <v>5</v>
      </c>
      <c r="E74" t="s">
        <v>5</v>
      </c>
      <c r="F74" t="s">
        <v>239</v>
      </c>
      <c r="G74" t="s">
        <v>237</v>
      </c>
      <c r="Q74" s="318">
        <v>44507</v>
      </c>
      <c r="R74" s="107"/>
      <c r="S74" s="107"/>
      <c r="T74" s="107" t="s">
        <v>5</v>
      </c>
      <c r="U74" s="107">
        <v>40</v>
      </c>
      <c r="V74" s="107" t="s">
        <v>556</v>
      </c>
      <c r="W74" s="107" t="s">
        <v>238</v>
      </c>
      <c r="X74" s="107"/>
      <c r="Y74" s="107"/>
    </row>
    <row r="75" spans="1:29" x14ac:dyDescent="0.25">
      <c r="A75" s="193">
        <v>44238</v>
      </c>
      <c r="D75" t="s">
        <v>5</v>
      </c>
      <c r="E75" t="s">
        <v>5</v>
      </c>
      <c r="F75" t="s">
        <v>239</v>
      </c>
      <c r="G75" t="s">
        <v>241</v>
      </c>
      <c r="Q75" s="318">
        <v>44512</v>
      </c>
      <c r="R75" s="107"/>
      <c r="S75" s="107"/>
      <c r="T75" s="107" t="s">
        <v>5</v>
      </c>
      <c r="U75" s="107">
        <v>20</v>
      </c>
      <c r="V75" s="107" t="s">
        <v>239</v>
      </c>
      <c r="W75" s="107" t="s">
        <v>238</v>
      </c>
      <c r="X75" s="107"/>
      <c r="Y75" s="107"/>
    </row>
    <row r="76" spans="1:29" x14ac:dyDescent="0.25">
      <c r="A76" s="193">
        <v>44297</v>
      </c>
      <c r="D76" t="s">
        <v>5</v>
      </c>
      <c r="E76" t="s">
        <v>5</v>
      </c>
      <c r="F76" t="s">
        <v>239</v>
      </c>
      <c r="G76" t="s">
        <v>234</v>
      </c>
      <c r="Q76" s="318">
        <v>44516</v>
      </c>
      <c r="R76" s="107"/>
      <c r="S76" s="107"/>
      <c r="T76" s="107"/>
      <c r="U76" s="107">
        <v>40</v>
      </c>
      <c r="V76" s="107" t="s">
        <v>562</v>
      </c>
      <c r="W76" s="107"/>
      <c r="X76" s="107"/>
      <c r="Y76" s="107"/>
    </row>
    <row r="77" spans="1:29" x14ac:dyDescent="0.25">
      <c r="A77" s="193"/>
      <c r="Q77" s="318">
        <v>44512</v>
      </c>
      <c r="R77" s="107"/>
      <c r="S77" s="107"/>
      <c r="T77" s="107"/>
      <c r="U77" s="107">
        <v>20</v>
      </c>
      <c r="V77" s="107" t="s">
        <v>239</v>
      </c>
      <c r="W77" s="107" t="s">
        <v>238</v>
      </c>
      <c r="X77" s="107"/>
      <c r="Y77" s="107"/>
      <c r="Z77" t="s">
        <v>5</v>
      </c>
    </row>
    <row r="78" spans="1:29" x14ac:dyDescent="0.25">
      <c r="A78" s="193"/>
      <c r="Q78" s="318">
        <v>44512</v>
      </c>
      <c r="R78" s="107"/>
      <c r="S78" s="107"/>
      <c r="T78" s="107"/>
      <c r="U78" s="107">
        <v>20</v>
      </c>
      <c r="V78" s="107" t="s">
        <v>578</v>
      </c>
      <c r="W78" s="107"/>
      <c r="X78" s="107"/>
      <c r="Y78" s="107"/>
    </row>
    <row r="79" spans="1:29" x14ac:dyDescent="0.25">
      <c r="A79" s="193"/>
      <c r="Q79" s="318">
        <v>44516</v>
      </c>
      <c r="R79" s="107"/>
      <c r="S79" s="107"/>
      <c r="T79" s="107"/>
      <c r="U79" s="107">
        <v>20</v>
      </c>
      <c r="V79" s="107" t="s">
        <v>578</v>
      </c>
      <c r="W79" s="107"/>
      <c r="X79" s="107"/>
      <c r="Y79" s="107"/>
    </row>
    <row r="80" spans="1:29" x14ac:dyDescent="0.25">
      <c r="A80" s="193"/>
      <c r="Q80" s="318">
        <v>44518</v>
      </c>
      <c r="R80" s="107"/>
      <c r="S80" s="107"/>
      <c r="T80" s="107"/>
      <c r="U80" s="107">
        <v>20</v>
      </c>
      <c r="V80" s="107" t="s">
        <v>578</v>
      </c>
      <c r="W80" s="107"/>
      <c r="X80" s="107"/>
      <c r="Y80" s="107"/>
    </row>
    <row r="81" spans="1:34" x14ac:dyDescent="0.25">
      <c r="A81" s="193"/>
      <c r="Q81" s="318">
        <v>44518</v>
      </c>
      <c r="R81" s="107"/>
      <c r="S81" s="107"/>
      <c r="T81" s="107"/>
      <c r="U81" s="107">
        <v>40</v>
      </c>
      <c r="V81" s="107" t="s">
        <v>579</v>
      </c>
      <c r="W81" s="107"/>
      <c r="X81" s="107"/>
      <c r="Y81" s="107"/>
    </row>
    <row r="82" spans="1:34" x14ac:dyDescent="0.25">
      <c r="A82" s="193"/>
      <c r="Q82" s="318">
        <v>44518</v>
      </c>
      <c r="R82" s="107"/>
      <c r="S82" s="107"/>
      <c r="T82" s="107"/>
      <c r="U82" s="107">
        <v>20</v>
      </c>
      <c r="V82" s="107" t="s">
        <v>580</v>
      </c>
      <c r="W82" s="107"/>
      <c r="X82" s="107"/>
      <c r="Y82" s="107"/>
    </row>
    <row r="83" spans="1:34" x14ac:dyDescent="0.25">
      <c r="A83" s="193"/>
      <c r="Q83" s="318">
        <v>44520</v>
      </c>
      <c r="R83" s="107"/>
      <c r="S83" s="107"/>
      <c r="T83" s="107"/>
      <c r="U83" s="107">
        <v>10</v>
      </c>
      <c r="V83" s="107" t="s">
        <v>562</v>
      </c>
      <c r="W83" s="107"/>
      <c r="X83" s="107"/>
      <c r="Y83" s="107"/>
    </row>
    <row r="84" spans="1:34" x14ac:dyDescent="0.25">
      <c r="A84" s="193"/>
      <c r="Q84" s="318"/>
      <c r="R84" s="107"/>
      <c r="S84" s="107"/>
      <c r="T84" s="107"/>
      <c r="U84" s="107"/>
      <c r="V84" s="107"/>
      <c r="W84" s="107"/>
      <c r="X84" s="107"/>
      <c r="Y84" s="107"/>
    </row>
    <row r="85" spans="1:34" x14ac:dyDescent="0.25">
      <c r="Q85" s="193"/>
      <c r="U85">
        <f>SUM(U69:U84)</f>
        <v>390</v>
      </c>
    </row>
    <row r="86" spans="1:34" x14ac:dyDescent="0.25">
      <c r="Q86" s="193"/>
    </row>
    <row r="87" spans="1:34" x14ac:dyDescent="0.25">
      <c r="Q87" s="517" t="s">
        <v>640</v>
      </c>
      <c r="R87" s="517"/>
      <c r="S87" s="517"/>
      <c r="T87" s="517"/>
      <c r="U87" s="517"/>
      <c r="V87" s="517"/>
      <c r="W87" s="517"/>
      <c r="X87" s="517"/>
      <c r="Y87" s="517"/>
    </row>
    <row r="88" spans="1:34" x14ac:dyDescent="0.25">
      <c r="Q88" s="318">
        <v>44519</v>
      </c>
      <c r="R88" s="107"/>
      <c r="S88" s="107"/>
      <c r="T88" s="107"/>
      <c r="U88" s="107">
        <v>20</v>
      </c>
      <c r="V88" s="107" t="s">
        <v>641</v>
      </c>
      <c r="W88" s="107"/>
      <c r="X88" s="107"/>
      <c r="Y88" s="107"/>
    </row>
    <row r="89" spans="1:34" x14ac:dyDescent="0.25">
      <c r="Q89" s="318">
        <v>44521</v>
      </c>
      <c r="R89" s="107"/>
      <c r="S89" s="107"/>
      <c r="T89" s="107"/>
      <c r="U89" s="107">
        <v>15</v>
      </c>
      <c r="V89" s="107" t="s">
        <v>641</v>
      </c>
      <c r="W89" s="107"/>
      <c r="X89" s="107"/>
      <c r="Y89" s="107"/>
      <c r="Z89" t="s">
        <v>652</v>
      </c>
    </row>
    <row r="90" spans="1:34" x14ac:dyDescent="0.25">
      <c r="Q90" s="318">
        <v>44521</v>
      </c>
      <c r="R90" s="107"/>
      <c r="S90" s="107"/>
      <c r="T90" s="107"/>
      <c r="U90" s="107">
        <v>20</v>
      </c>
      <c r="V90" s="107" t="s">
        <v>562</v>
      </c>
      <c r="W90" s="107"/>
      <c r="X90" s="107"/>
      <c r="Y90" s="107"/>
      <c r="Z90" t="s">
        <v>652</v>
      </c>
    </row>
    <row r="93" spans="1:34" ht="15.75" thickBot="1" x14ac:dyDescent="0.3">
      <c r="B93" s="195" t="s">
        <v>250</v>
      </c>
      <c r="C93" s="195" t="s">
        <v>251</v>
      </c>
      <c r="D93" s="87"/>
      <c r="E93" s="117"/>
      <c r="F93" s="117"/>
      <c r="G93" s="117"/>
      <c r="H93" s="117"/>
      <c r="I93" s="195" t="s">
        <v>250</v>
      </c>
      <c r="J93" s="195" t="s">
        <v>251</v>
      </c>
      <c r="K93" s="117"/>
      <c r="L93" s="117"/>
      <c r="M93" s="117"/>
      <c r="N93" s="87"/>
      <c r="O93" s="117"/>
      <c r="P93" s="195" t="s">
        <v>250</v>
      </c>
      <c r="Q93" s="195" t="s">
        <v>251</v>
      </c>
      <c r="R93" s="117"/>
      <c r="S93" s="117"/>
      <c r="T93" s="117"/>
      <c r="U93" s="117"/>
      <c r="V93" s="117"/>
      <c r="W93" s="195" t="s">
        <v>250</v>
      </c>
      <c r="X93" s="195" t="s">
        <v>251</v>
      </c>
      <c r="Y93" s="117"/>
      <c r="Z93" s="117"/>
      <c r="AA93" s="117"/>
      <c r="AB93" s="117"/>
      <c r="AC93" s="117"/>
      <c r="AD93" s="195" t="s">
        <v>250</v>
      </c>
      <c r="AE93" s="195" t="s">
        <v>251</v>
      </c>
      <c r="AF93" s="117"/>
      <c r="AG93" s="117"/>
      <c r="AH93" s="117"/>
    </row>
    <row r="94" spans="1:34" x14ac:dyDescent="0.25">
      <c r="A94" s="60" t="s">
        <v>676</v>
      </c>
      <c r="B94" s="197">
        <v>29</v>
      </c>
      <c r="C94" s="197">
        <v>30</v>
      </c>
      <c r="D94" s="53">
        <v>1</v>
      </c>
      <c r="E94" s="53">
        <f>+D94+1</f>
        <v>2</v>
      </c>
      <c r="F94" s="53">
        <f t="shared" ref="F94" si="45">+E94+1</f>
        <v>3</v>
      </c>
      <c r="G94" s="53">
        <f t="shared" ref="G94" si="46">+F94+1</f>
        <v>4</v>
      </c>
      <c r="H94" s="53">
        <f t="shared" ref="H94" si="47">+G94+1</f>
        <v>5</v>
      </c>
      <c r="I94" s="53">
        <f t="shared" ref="I94" si="48">+H94+1</f>
        <v>6</v>
      </c>
      <c r="J94" s="53">
        <f t="shared" ref="J94" si="49">+I94+1</f>
        <v>7</v>
      </c>
      <c r="K94" s="53">
        <f t="shared" ref="K94" si="50">+J94+1</f>
        <v>8</v>
      </c>
      <c r="L94" s="53">
        <f t="shared" ref="L94" si="51">+K94+1</f>
        <v>9</v>
      </c>
      <c r="M94" s="53">
        <f t="shared" ref="M94" si="52">+L94+1</f>
        <v>10</v>
      </c>
      <c r="N94" s="53">
        <f t="shared" ref="N94" si="53">+M94+1</f>
        <v>11</v>
      </c>
      <c r="O94" s="53">
        <f t="shared" ref="O94" si="54">+N94+1</f>
        <v>12</v>
      </c>
      <c r="P94" s="53">
        <f t="shared" ref="P94" si="55">+O94+1</f>
        <v>13</v>
      </c>
      <c r="Q94" s="53">
        <f t="shared" ref="Q94" si="56">+P94+1</f>
        <v>14</v>
      </c>
      <c r="R94" s="53">
        <f t="shared" ref="R94" si="57">+Q94+1</f>
        <v>15</v>
      </c>
      <c r="S94" s="53">
        <f t="shared" ref="S94" si="58">+R94+1</f>
        <v>16</v>
      </c>
      <c r="T94" s="53">
        <f t="shared" ref="T94" si="59">+S94+1</f>
        <v>17</v>
      </c>
      <c r="U94" s="53">
        <f t="shared" ref="U94" si="60">+T94+1</f>
        <v>18</v>
      </c>
      <c r="V94" s="53">
        <f t="shared" ref="V94" si="61">+U94+1</f>
        <v>19</v>
      </c>
      <c r="W94" s="356">
        <f t="shared" ref="W94" si="62">+V94+1</f>
        <v>20</v>
      </c>
      <c r="X94" s="53">
        <f t="shared" ref="X94" si="63">+W94+1</f>
        <v>21</v>
      </c>
      <c r="Y94" s="53">
        <f t="shared" ref="Y94" si="64">+X94+1</f>
        <v>22</v>
      </c>
      <c r="Z94" s="53">
        <f t="shared" ref="Z94" si="65">+Y94+1</f>
        <v>23</v>
      </c>
      <c r="AA94" s="53">
        <f t="shared" ref="AA94" si="66">+Z94+1</f>
        <v>24</v>
      </c>
      <c r="AB94" s="53">
        <f t="shared" ref="AB94" si="67">+AA94+1</f>
        <v>25</v>
      </c>
      <c r="AC94" s="53">
        <f t="shared" ref="AC94" si="68">+AB94+1</f>
        <v>26</v>
      </c>
      <c r="AD94" s="53">
        <f t="shared" ref="AD94" si="69">+AC94+1</f>
        <v>27</v>
      </c>
      <c r="AE94" s="53">
        <f t="shared" ref="AE94" si="70">+AD94+1</f>
        <v>28</v>
      </c>
      <c r="AF94" s="53">
        <f t="shared" ref="AF94" si="71">+AE94+1</f>
        <v>29</v>
      </c>
      <c r="AG94" s="53">
        <f t="shared" ref="AG94" si="72">+AF94+1</f>
        <v>30</v>
      </c>
      <c r="AH94" s="53">
        <v>1</v>
      </c>
    </row>
    <row r="95" spans="1:34" x14ac:dyDescent="0.25">
      <c r="A95" s="76" t="s">
        <v>81</v>
      </c>
      <c r="B95" s="198"/>
      <c r="C95" s="198"/>
      <c r="D95" s="450"/>
      <c r="E95" s="450"/>
      <c r="F95" s="450"/>
      <c r="G95" s="450"/>
      <c r="H95" s="450"/>
      <c r="I95" s="450"/>
      <c r="J95" s="450"/>
      <c r="K95" s="450"/>
      <c r="L95" s="450"/>
      <c r="M95" s="450"/>
      <c r="N95" s="450"/>
      <c r="O95" s="450"/>
      <c r="P95" s="450"/>
      <c r="Q95" s="450"/>
      <c r="R95" s="450"/>
      <c r="S95" s="450"/>
      <c r="T95" s="450"/>
      <c r="U95" s="450"/>
      <c r="V95" s="450"/>
      <c r="W95" s="450"/>
      <c r="X95" s="450"/>
      <c r="Y95" s="450"/>
      <c r="Z95" s="450"/>
      <c r="AA95" s="450"/>
      <c r="AB95" s="450"/>
      <c r="AC95" s="450"/>
      <c r="AD95" s="450"/>
      <c r="AE95" s="450"/>
      <c r="AF95" s="450"/>
      <c r="AG95" s="450"/>
      <c r="AH95" s="450"/>
    </row>
    <row r="96" spans="1:34" x14ac:dyDescent="0.25">
      <c r="A96" s="76" t="s">
        <v>157</v>
      </c>
      <c r="B96" s="198"/>
      <c r="C96" s="198"/>
      <c r="D96" s="450"/>
      <c r="E96" s="450"/>
      <c r="F96" s="450"/>
      <c r="G96" s="450"/>
      <c r="H96" s="450"/>
      <c r="I96" s="450"/>
      <c r="J96" s="450"/>
      <c r="K96" s="450"/>
      <c r="L96" s="450"/>
      <c r="M96" s="450"/>
      <c r="N96" s="450"/>
      <c r="O96" s="450"/>
      <c r="P96" s="450"/>
      <c r="Q96" s="450"/>
      <c r="R96" s="450"/>
      <c r="S96" s="450"/>
      <c r="T96" s="450"/>
      <c r="U96" s="450"/>
      <c r="V96" s="450"/>
      <c r="W96" s="450"/>
      <c r="X96" s="450"/>
      <c r="Y96" s="450"/>
      <c r="Z96" s="450"/>
      <c r="AA96" s="450"/>
      <c r="AB96" s="450"/>
      <c r="AC96" s="450"/>
      <c r="AD96" s="450"/>
      <c r="AE96" s="450"/>
      <c r="AF96" s="450"/>
      <c r="AG96" s="450"/>
      <c r="AH96" s="450"/>
    </row>
    <row r="97" spans="1:34" x14ac:dyDescent="0.25">
      <c r="A97" s="55" t="s">
        <v>48</v>
      </c>
      <c r="B97" s="199"/>
      <c r="C97" s="199"/>
      <c r="D97" s="451"/>
      <c r="E97" s="451"/>
      <c r="F97" s="451"/>
      <c r="G97" s="451"/>
      <c r="H97" s="451"/>
      <c r="I97" s="452"/>
      <c r="J97" s="451">
        <v>60</v>
      </c>
      <c r="K97" s="451"/>
      <c r="L97" s="451"/>
      <c r="M97" s="451"/>
      <c r="N97" s="451"/>
      <c r="O97" s="451"/>
      <c r="P97" s="451"/>
      <c r="Q97" s="451"/>
      <c r="R97" s="451"/>
      <c r="S97" s="453"/>
      <c r="T97" s="451"/>
      <c r="U97" s="451"/>
      <c r="V97" s="451"/>
      <c r="W97" s="451"/>
      <c r="X97" s="451"/>
      <c r="Y97" s="451"/>
      <c r="Z97" s="451"/>
      <c r="AA97" s="451"/>
      <c r="AB97" s="451"/>
      <c r="AC97" s="451"/>
      <c r="AD97" s="451"/>
      <c r="AE97" s="451"/>
      <c r="AF97" s="451"/>
      <c r="AG97" s="451"/>
      <c r="AH97" s="451"/>
    </row>
    <row r="98" spans="1:34" x14ac:dyDescent="0.25">
      <c r="A98" s="55" t="s">
        <v>49</v>
      </c>
      <c r="B98" s="199"/>
      <c r="C98" s="199"/>
      <c r="D98" s="451"/>
      <c r="E98" s="451"/>
      <c r="F98" s="451"/>
      <c r="G98" s="451"/>
      <c r="H98" s="451"/>
      <c r="I98" s="451"/>
      <c r="J98" s="451">
        <v>40</v>
      </c>
      <c r="K98" s="451"/>
      <c r="L98" s="451"/>
      <c r="M98" s="451"/>
      <c r="N98" s="451"/>
      <c r="O98" s="451"/>
      <c r="P98" s="451"/>
      <c r="Q98" s="451"/>
      <c r="R98" s="451"/>
      <c r="S98" s="453"/>
      <c r="T98" s="451"/>
      <c r="U98" s="451"/>
      <c r="V98" s="451"/>
      <c r="W98" s="451"/>
      <c r="X98" s="451"/>
      <c r="Y98" s="451"/>
      <c r="Z98" s="451"/>
      <c r="AA98" s="451"/>
      <c r="AB98" s="451"/>
      <c r="AC98" s="451"/>
      <c r="AD98" s="451"/>
      <c r="AE98" s="451"/>
      <c r="AF98" s="451"/>
      <c r="AG98" s="451"/>
      <c r="AH98" s="451"/>
    </row>
    <row r="99" spans="1:34" x14ac:dyDescent="0.25">
      <c r="A99" s="55" t="s">
        <v>71</v>
      </c>
      <c r="B99" s="199"/>
      <c r="C99" s="199"/>
      <c r="D99" s="451"/>
      <c r="E99" s="451"/>
      <c r="F99" s="451"/>
      <c r="G99" s="451"/>
      <c r="H99" s="451"/>
      <c r="I99" s="452"/>
      <c r="J99" s="451"/>
      <c r="K99" s="451"/>
      <c r="L99" s="451"/>
      <c r="M99" s="451"/>
      <c r="N99" s="451"/>
      <c r="O99" s="452"/>
      <c r="P99" s="451"/>
      <c r="Q99" s="451"/>
      <c r="R99" s="451"/>
      <c r="S99" s="453"/>
      <c r="T99" s="452"/>
      <c r="U99" s="452"/>
      <c r="V99" s="451"/>
      <c r="W99" s="451"/>
      <c r="X99" s="451"/>
      <c r="Y99" s="451"/>
      <c r="Z99" s="451"/>
      <c r="AA99" s="451"/>
      <c r="AB99" s="451"/>
      <c r="AC99" s="451"/>
      <c r="AD99" s="451"/>
      <c r="AE99" s="451"/>
      <c r="AF99" s="451"/>
      <c r="AG99" s="451"/>
      <c r="AH99" s="451"/>
    </row>
    <row r="100" spans="1:34" x14ac:dyDescent="0.25">
      <c r="A100" s="55" t="s">
        <v>50</v>
      </c>
      <c r="B100" s="199"/>
      <c r="C100" s="199"/>
      <c r="D100" s="451"/>
      <c r="E100" s="451"/>
      <c r="F100" s="451"/>
      <c r="G100" s="451"/>
      <c r="H100" s="451"/>
      <c r="I100" s="451"/>
      <c r="J100" s="451"/>
      <c r="K100" s="451"/>
      <c r="L100" s="451"/>
      <c r="M100" s="451"/>
      <c r="N100" s="451"/>
      <c r="O100" s="451"/>
      <c r="P100" s="451"/>
      <c r="Q100" s="451"/>
      <c r="R100" s="451"/>
      <c r="S100" s="453"/>
      <c r="T100" s="451"/>
      <c r="U100" s="451"/>
      <c r="V100" s="451"/>
      <c r="W100" s="451"/>
      <c r="X100" s="451"/>
      <c r="Y100" s="451"/>
      <c r="Z100" s="451"/>
      <c r="AA100" s="451"/>
      <c r="AB100" s="451"/>
      <c r="AC100" s="451"/>
      <c r="AD100" s="451"/>
      <c r="AE100" s="451"/>
      <c r="AF100" s="451"/>
      <c r="AG100" s="451"/>
      <c r="AH100" s="451"/>
    </row>
    <row r="101" spans="1:34" x14ac:dyDescent="0.25">
      <c r="A101" s="55" t="s">
        <v>72</v>
      </c>
      <c r="B101" s="199"/>
      <c r="C101" s="199"/>
      <c r="D101" s="451"/>
      <c r="E101" s="451"/>
      <c r="F101" s="451"/>
      <c r="G101" s="451"/>
      <c r="H101" s="451"/>
      <c r="I101" s="451"/>
      <c r="J101" s="451"/>
      <c r="K101" s="451"/>
      <c r="L101" s="451"/>
      <c r="M101" s="451"/>
      <c r="N101" s="451"/>
      <c r="O101" s="451"/>
      <c r="P101" s="451"/>
      <c r="Q101" s="451"/>
      <c r="R101" s="451"/>
      <c r="S101" s="452"/>
      <c r="T101" s="453"/>
      <c r="U101" s="452"/>
      <c r="V101" s="451"/>
      <c r="W101" s="451"/>
      <c r="X101" s="451"/>
      <c r="Y101" s="451"/>
      <c r="Z101" s="451"/>
      <c r="AA101" s="451"/>
      <c r="AB101" s="451"/>
      <c r="AC101" s="451"/>
      <c r="AD101" s="451"/>
      <c r="AE101" s="451"/>
      <c r="AF101" s="451"/>
      <c r="AG101" s="451"/>
      <c r="AH101" s="451"/>
    </row>
    <row r="102" spans="1:34" x14ac:dyDescent="0.25">
      <c r="A102" s="55" t="s">
        <v>73</v>
      </c>
      <c r="B102" s="199"/>
      <c r="C102" s="199"/>
      <c r="D102" s="451"/>
      <c r="E102" s="451"/>
      <c r="F102" s="451"/>
      <c r="G102" s="452"/>
      <c r="H102" s="451"/>
      <c r="I102" s="451"/>
      <c r="J102" s="451"/>
      <c r="K102" s="451"/>
      <c r="L102" s="451"/>
      <c r="M102" s="451"/>
      <c r="N102" s="451"/>
      <c r="O102" s="451"/>
      <c r="P102" s="451"/>
      <c r="Q102" s="451"/>
      <c r="R102" s="451"/>
      <c r="S102" s="453"/>
      <c r="T102" s="451"/>
      <c r="U102" s="451"/>
      <c r="V102" s="451"/>
      <c r="W102" s="451"/>
      <c r="X102" s="451"/>
      <c r="Y102" s="451"/>
      <c r="Z102" s="451"/>
      <c r="AA102" s="451"/>
      <c r="AB102" s="451"/>
      <c r="AC102" s="451"/>
      <c r="AD102" s="451"/>
      <c r="AE102" s="451"/>
      <c r="AF102" s="451"/>
      <c r="AG102" s="451"/>
      <c r="AH102" s="451"/>
    </row>
    <row r="103" spans="1:34" x14ac:dyDescent="0.25">
      <c r="A103" s="55" t="s">
        <v>74</v>
      </c>
      <c r="B103" s="199"/>
      <c r="C103" s="199"/>
      <c r="D103" s="451"/>
      <c r="E103" s="451"/>
      <c r="F103" s="451"/>
      <c r="G103" s="451"/>
      <c r="H103" s="451"/>
      <c r="I103" s="451"/>
      <c r="J103" s="451"/>
      <c r="K103" s="451"/>
      <c r="L103" s="451"/>
      <c r="M103" s="451"/>
      <c r="N103" s="451"/>
      <c r="O103" s="451"/>
      <c r="P103" s="451"/>
      <c r="Q103" s="451"/>
      <c r="R103" s="451"/>
      <c r="S103" s="453"/>
      <c r="T103" s="451"/>
      <c r="U103" s="452"/>
      <c r="V103" s="451"/>
      <c r="W103" s="451"/>
      <c r="X103" s="451"/>
      <c r="Y103" s="451"/>
      <c r="Z103" s="451"/>
      <c r="AA103" s="451"/>
      <c r="AB103" s="451"/>
      <c r="AC103" s="451"/>
      <c r="AD103" s="451"/>
      <c r="AE103" s="451"/>
      <c r="AF103" s="451"/>
      <c r="AG103" s="451"/>
      <c r="AH103" s="451"/>
    </row>
    <row r="104" spans="1:34" x14ac:dyDescent="0.25">
      <c r="A104" s="55" t="s">
        <v>77</v>
      </c>
      <c r="B104" s="199"/>
      <c r="C104" s="199"/>
      <c r="D104" s="451"/>
      <c r="E104" s="451"/>
      <c r="F104" s="451"/>
      <c r="G104" s="451"/>
      <c r="H104" s="451"/>
      <c r="I104" s="451"/>
      <c r="J104" s="451"/>
      <c r="K104" s="451"/>
      <c r="L104" s="451"/>
      <c r="M104" s="451"/>
      <c r="N104" s="451"/>
      <c r="O104" s="451"/>
      <c r="P104" s="451"/>
      <c r="Q104" s="451"/>
      <c r="R104" s="451"/>
      <c r="S104" s="453"/>
      <c r="T104" s="451"/>
      <c r="U104" s="451"/>
      <c r="V104" s="451"/>
      <c r="W104" s="451"/>
      <c r="X104" s="451"/>
      <c r="Y104" s="451"/>
      <c r="Z104" s="451"/>
      <c r="AA104" s="451"/>
      <c r="AB104" s="451"/>
      <c r="AC104" s="451"/>
      <c r="AD104" s="451"/>
      <c r="AE104" s="451"/>
      <c r="AF104" s="451"/>
      <c r="AG104" s="451"/>
      <c r="AH104" s="451"/>
    </row>
    <row r="105" spans="1:34" x14ac:dyDescent="0.25">
      <c r="A105" s="55" t="s">
        <v>75</v>
      </c>
      <c r="B105" s="199"/>
      <c r="C105" s="199"/>
      <c r="D105" s="451"/>
      <c r="E105" s="451"/>
      <c r="F105" s="451"/>
      <c r="G105" s="451"/>
      <c r="H105" s="452"/>
      <c r="I105" s="451">
        <v>40</v>
      </c>
      <c r="J105" s="452"/>
      <c r="K105" s="451"/>
      <c r="L105" s="451"/>
      <c r="M105" s="451"/>
      <c r="N105" s="451"/>
      <c r="O105" s="452"/>
      <c r="P105" s="451"/>
      <c r="Q105" s="452"/>
      <c r="R105" s="451"/>
      <c r="S105" s="452"/>
      <c r="T105" s="452"/>
      <c r="U105" s="451"/>
      <c r="V105" s="453"/>
      <c r="W105" s="452"/>
      <c r="X105" s="452"/>
      <c r="Y105" s="451"/>
      <c r="Z105" s="451"/>
      <c r="AA105" s="451"/>
      <c r="AB105" s="451"/>
      <c r="AC105" s="451"/>
      <c r="AD105" s="451"/>
      <c r="AE105" s="451"/>
      <c r="AF105" s="451"/>
      <c r="AG105" s="451"/>
      <c r="AH105" s="451"/>
    </row>
    <row r="106" spans="1:34" x14ac:dyDescent="0.25">
      <c r="A106" s="128" t="s">
        <v>76</v>
      </c>
      <c r="B106" s="199"/>
      <c r="C106" s="199"/>
      <c r="D106" s="451"/>
      <c r="E106" s="451"/>
      <c r="F106" s="451"/>
      <c r="G106" s="451"/>
      <c r="H106" s="451"/>
      <c r="I106" s="451"/>
      <c r="J106" s="451">
        <v>20</v>
      </c>
      <c r="K106" s="451"/>
      <c r="L106" s="451"/>
      <c r="M106" s="451"/>
      <c r="N106" s="451"/>
      <c r="O106" s="451"/>
      <c r="P106" s="451"/>
      <c r="Q106" s="451"/>
      <c r="R106" s="451"/>
      <c r="S106" s="453"/>
      <c r="T106" s="451"/>
      <c r="U106" s="451"/>
      <c r="V106" s="452"/>
      <c r="W106" s="451"/>
      <c r="X106" s="452"/>
      <c r="Y106" s="451"/>
      <c r="Z106" s="451"/>
      <c r="AA106" s="451"/>
      <c r="AB106" s="451"/>
      <c r="AC106" s="451"/>
      <c r="AD106" s="451"/>
      <c r="AE106" s="451"/>
      <c r="AF106" s="451"/>
      <c r="AG106" s="451"/>
      <c r="AH106" s="451"/>
    </row>
    <row r="107" spans="1:34" x14ac:dyDescent="0.25">
      <c r="A107" s="55" t="s">
        <v>78</v>
      </c>
      <c r="B107" s="199"/>
      <c r="C107" s="199"/>
      <c r="D107" s="451"/>
      <c r="E107" s="451"/>
      <c r="F107" s="452"/>
      <c r="G107" s="451"/>
      <c r="H107" s="451"/>
      <c r="I107" s="451"/>
      <c r="J107" s="451"/>
      <c r="K107" s="451"/>
      <c r="L107" s="451"/>
      <c r="M107" s="451"/>
      <c r="N107" s="451"/>
      <c r="O107" s="451"/>
      <c r="P107" s="451"/>
      <c r="Q107" s="451"/>
      <c r="R107" s="451"/>
      <c r="S107" s="453"/>
      <c r="T107" s="451"/>
      <c r="U107" s="451"/>
      <c r="V107" s="454"/>
      <c r="W107" s="451"/>
      <c r="X107" s="451"/>
      <c r="Y107" s="451"/>
      <c r="Z107" s="451"/>
      <c r="AA107" s="451"/>
      <c r="AB107" s="451"/>
      <c r="AC107" s="451"/>
      <c r="AD107" s="451"/>
      <c r="AE107" s="451"/>
      <c r="AF107" s="451"/>
      <c r="AG107" s="451"/>
      <c r="AH107" s="451"/>
    </row>
    <row r="108" spans="1:34" x14ac:dyDescent="0.25">
      <c r="A108" s="55" t="s">
        <v>159</v>
      </c>
      <c r="B108" s="199"/>
      <c r="C108" s="199"/>
      <c r="D108" s="451"/>
      <c r="E108" s="451"/>
      <c r="F108" s="451"/>
      <c r="G108" s="451"/>
      <c r="H108" s="451"/>
      <c r="I108" s="451"/>
      <c r="J108" s="451"/>
      <c r="K108" s="451"/>
      <c r="L108" s="451"/>
      <c r="M108" s="451"/>
      <c r="N108" s="451"/>
      <c r="O108" s="451"/>
      <c r="P108" s="451"/>
      <c r="Q108" s="451"/>
      <c r="R108" s="451"/>
      <c r="S108" s="453"/>
      <c r="T108" s="451"/>
      <c r="U108" s="451"/>
      <c r="V108" s="451"/>
      <c r="W108" s="451"/>
      <c r="X108" s="451"/>
      <c r="Y108" s="451"/>
      <c r="Z108" s="451"/>
      <c r="AA108" s="451"/>
      <c r="AB108" s="451"/>
      <c r="AC108" s="451"/>
      <c r="AD108" s="451"/>
      <c r="AE108" s="451"/>
      <c r="AF108" s="451"/>
      <c r="AG108" s="451"/>
      <c r="AH108" s="451"/>
    </row>
    <row r="109" spans="1:34" x14ac:dyDescent="0.25">
      <c r="A109" s="55" t="s">
        <v>160</v>
      </c>
      <c r="B109" s="199"/>
      <c r="C109" s="199"/>
      <c r="D109" s="451"/>
      <c r="E109" s="451"/>
      <c r="F109" s="451"/>
      <c r="G109" s="451"/>
      <c r="H109" s="451"/>
      <c r="I109" s="451"/>
      <c r="J109" s="451"/>
      <c r="K109" s="451"/>
      <c r="L109" s="451"/>
      <c r="M109" s="451"/>
      <c r="N109" s="451"/>
      <c r="O109" s="451"/>
      <c r="P109" s="451"/>
      <c r="Q109" s="451"/>
      <c r="R109" s="451"/>
      <c r="S109" s="453"/>
      <c r="T109" s="451"/>
      <c r="U109" s="451"/>
      <c r="V109" s="451"/>
      <c r="W109" s="451"/>
      <c r="X109" s="451"/>
      <c r="Y109" s="451"/>
      <c r="Z109" s="451"/>
      <c r="AA109" s="451"/>
      <c r="AB109" s="451"/>
      <c r="AC109" s="451"/>
      <c r="AD109" s="451"/>
      <c r="AE109" s="452"/>
      <c r="AF109" s="453"/>
      <c r="AG109" s="451"/>
      <c r="AH109" s="451"/>
    </row>
    <row r="110" spans="1:34" x14ac:dyDescent="0.25">
      <c r="A110" s="55" t="s">
        <v>158</v>
      </c>
      <c r="B110" s="199"/>
      <c r="C110" s="199"/>
      <c r="D110" s="451"/>
      <c r="E110" s="451"/>
      <c r="F110" s="451"/>
      <c r="G110" s="451"/>
      <c r="H110" s="451"/>
      <c r="I110" s="451"/>
      <c r="J110" s="451"/>
      <c r="K110" s="451"/>
      <c r="L110" s="451"/>
      <c r="M110" s="451"/>
      <c r="N110" s="451"/>
      <c r="O110" s="451"/>
      <c r="P110" s="451"/>
      <c r="Q110" s="451"/>
      <c r="R110" s="451"/>
      <c r="S110" s="453"/>
      <c r="T110" s="451"/>
      <c r="U110" s="451"/>
      <c r="V110" s="451"/>
      <c r="W110" s="451"/>
      <c r="X110" s="451"/>
      <c r="Y110" s="451"/>
      <c r="Z110" s="451"/>
      <c r="AA110" s="451"/>
      <c r="AB110" s="451"/>
      <c r="AC110" s="451"/>
      <c r="AD110" s="451"/>
      <c r="AE110" s="451"/>
      <c r="AF110" s="451"/>
      <c r="AG110" s="451"/>
      <c r="AH110" s="451"/>
    </row>
    <row r="111" spans="1:34" x14ac:dyDescent="0.25">
      <c r="A111" s="59" t="s">
        <v>82</v>
      </c>
      <c r="B111" s="200">
        <f>SUM(B95:B110)</f>
        <v>0</v>
      </c>
      <c r="C111" s="200">
        <f t="shared" ref="C111" si="73">SUM(C95:C110)</f>
        <v>0</v>
      </c>
      <c r="D111" s="451"/>
      <c r="E111" s="451"/>
      <c r="F111" s="451"/>
      <c r="G111" s="451"/>
      <c r="H111" s="451"/>
      <c r="I111" s="451"/>
      <c r="J111" s="451"/>
      <c r="K111" s="451"/>
      <c r="L111" s="451"/>
      <c r="M111" s="451"/>
      <c r="N111" s="451"/>
      <c r="O111" s="451"/>
      <c r="P111" s="451"/>
      <c r="Q111" s="451"/>
      <c r="R111" s="451"/>
      <c r="S111" s="451"/>
      <c r="T111" s="451"/>
      <c r="U111" s="451"/>
      <c r="V111" s="451"/>
      <c r="W111" s="451"/>
      <c r="X111" s="451"/>
      <c r="Y111" s="451"/>
      <c r="Z111" s="451"/>
      <c r="AA111" s="451"/>
      <c r="AB111" s="451"/>
      <c r="AC111" s="451"/>
      <c r="AD111" s="451"/>
      <c r="AE111" s="451"/>
      <c r="AF111" s="451"/>
      <c r="AG111" s="451"/>
      <c r="AH111" s="451"/>
    </row>
    <row r="112" spans="1:34" x14ac:dyDescent="0.25">
      <c r="A112" s="77" t="s">
        <v>80</v>
      </c>
      <c r="B112" s="121"/>
      <c r="C112" s="121"/>
      <c r="D112" s="451"/>
      <c r="E112" s="451"/>
      <c r="F112" s="451"/>
      <c r="G112" s="451"/>
      <c r="H112" s="451"/>
      <c r="I112" s="451"/>
      <c r="J112" s="451"/>
      <c r="K112" s="451"/>
      <c r="L112" s="451"/>
      <c r="M112" s="451"/>
      <c r="N112" s="451"/>
      <c r="O112" s="451"/>
      <c r="P112" s="451"/>
      <c r="Q112" s="451"/>
      <c r="R112" s="451"/>
      <c r="S112" s="451"/>
      <c r="T112" s="451"/>
      <c r="U112" s="451"/>
      <c r="V112" s="451"/>
      <c r="W112" s="451"/>
      <c r="X112" s="451"/>
      <c r="Y112" s="451"/>
      <c r="Z112" s="451"/>
      <c r="AA112" s="451"/>
      <c r="AB112" s="451"/>
      <c r="AC112" s="451"/>
      <c r="AD112" s="451"/>
      <c r="AE112" s="451"/>
      <c r="AF112" s="451"/>
      <c r="AG112" s="451"/>
      <c r="AH112" s="451"/>
    </row>
    <row r="113" spans="1:34" x14ac:dyDescent="0.25">
      <c r="A113" s="55" t="s">
        <v>47</v>
      </c>
      <c r="B113" s="199"/>
      <c r="C113" s="199"/>
      <c r="D113" s="451"/>
      <c r="E113" s="451"/>
      <c r="F113" s="451"/>
      <c r="G113" s="451"/>
      <c r="H113" s="451"/>
      <c r="I113" s="451"/>
      <c r="J113" s="451"/>
      <c r="K113" s="451"/>
      <c r="L113" s="451"/>
      <c r="M113" s="451"/>
      <c r="N113" s="451"/>
      <c r="O113" s="451"/>
      <c r="P113" s="451"/>
      <c r="Q113" s="451"/>
      <c r="R113" s="451"/>
      <c r="S113" s="451"/>
      <c r="T113" s="451"/>
      <c r="U113" s="451"/>
      <c r="V113" s="451"/>
      <c r="W113" s="451"/>
      <c r="X113" s="451"/>
      <c r="Y113" s="451"/>
      <c r="Z113" s="451"/>
      <c r="AA113" s="451"/>
      <c r="AB113" s="451"/>
      <c r="AC113" s="451"/>
      <c r="AD113" s="451"/>
      <c r="AE113" s="451"/>
      <c r="AF113" s="451"/>
      <c r="AG113" s="451"/>
      <c r="AH113" s="451"/>
    </row>
    <row r="114" spans="1:34" ht="15.75" thickBot="1" x14ac:dyDescent="0.3">
      <c r="A114" s="57" t="s">
        <v>79</v>
      </c>
      <c r="B114" s="201"/>
      <c r="C114" s="201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  <c r="AA114" s="455"/>
      <c r="AB114" s="455"/>
      <c r="AC114" s="455"/>
      <c r="AD114" s="455"/>
      <c r="AE114" s="455"/>
      <c r="AF114" s="455"/>
      <c r="AG114" s="455"/>
      <c r="AH114" s="455"/>
    </row>
    <row r="115" spans="1:34" ht="15.75" thickBot="1" x14ac:dyDescent="0.3">
      <c r="A115" s="57" t="s">
        <v>83</v>
      </c>
      <c r="B115" s="123"/>
      <c r="C115" s="123"/>
      <c r="D115" s="58">
        <f>SUM(D113:D114)</f>
        <v>0</v>
      </c>
      <c r="E115" s="58">
        <f t="shared" ref="E115:AH115" si="74">SUM(E113:E114)</f>
        <v>0</v>
      </c>
      <c r="F115" s="58">
        <f t="shared" si="74"/>
        <v>0</v>
      </c>
      <c r="G115" s="58">
        <f t="shared" si="74"/>
        <v>0</v>
      </c>
      <c r="H115" s="58">
        <f t="shared" si="74"/>
        <v>0</v>
      </c>
      <c r="I115" s="58">
        <f t="shared" si="74"/>
        <v>0</v>
      </c>
      <c r="J115" s="58">
        <f t="shared" si="74"/>
        <v>0</v>
      </c>
      <c r="K115" s="58">
        <f t="shared" si="74"/>
        <v>0</v>
      </c>
      <c r="L115" s="58">
        <f t="shared" si="74"/>
        <v>0</v>
      </c>
      <c r="M115" s="58">
        <f t="shared" si="74"/>
        <v>0</v>
      </c>
      <c r="N115" s="58">
        <f t="shared" si="74"/>
        <v>0</v>
      </c>
      <c r="O115" s="58">
        <f t="shared" si="74"/>
        <v>0</v>
      </c>
      <c r="P115" s="58">
        <f t="shared" si="74"/>
        <v>0</v>
      </c>
      <c r="Q115" s="58">
        <f t="shared" si="74"/>
        <v>0</v>
      </c>
      <c r="R115" s="58">
        <f t="shared" si="74"/>
        <v>0</v>
      </c>
      <c r="S115" s="58">
        <f t="shared" si="74"/>
        <v>0</v>
      </c>
      <c r="T115" s="58">
        <f t="shared" si="74"/>
        <v>0</v>
      </c>
      <c r="U115" s="58">
        <f t="shared" si="74"/>
        <v>0</v>
      </c>
      <c r="V115" s="58">
        <f t="shared" si="74"/>
        <v>0</v>
      </c>
      <c r="W115" s="58">
        <f t="shared" si="74"/>
        <v>0</v>
      </c>
      <c r="X115" s="58">
        <f t="shared" si="74"/>
        <v>0</v>
      </c>
      <c r="Y115" s="58">
        <f t="shared" si="74"/>
        <v>0</v>
      </c>
      <c r="Z115" s="58">
        <f t="shared" si="74"/>
        <v>0</v>
      </c>
      <c r="AA115" s="58">
        <f t="shared" si="74"/>
        <v>0</v>
      </c>
      <c r="AB115" s="58">
        <f t="shared" si="74"/>
        <v>0</v>
      </c>
      <c r="AC115" s="58">
        <f t="shared" si="74"/>
        <v>0</v>
      </c>
      <c r="AD115" s="58">
        <f t="shared" si="74"/>
        <v>0</v>
      </c>
      <c r="AE115" s="58">
        <f t="shared" si="74"/>
        <v>0</v>
      </c>
      <c r="AF115" s="58">
        <f t="shared" si="74"/>
        <v>0</v>
      </c>
      <c r="AG115" s="58">
        <f t="shared" si="74"/>
        <v>0</v>
      </c>
      <c r="AH115" s="58">
        <f t="shared" si="74"/>
        <v>0</v>
      </c>
    </row>
    <row r="116" spans="1:34" x14ac:dyDescent="0.25">
      <c r="C116" s="87">
        <f>518+799</f>
        <v>1317</v>
      </c>
      <c r="D116">
        <f t="shared" ref="D116" si="75">+C116-D111</f>
        <v>1317</v>
      </c>
      <c r="E116">
        <f t="shared" ref="E116" si="76">+D116-E111</f>
        <v>1317</v>
      </c>
      <c r="F116">
        <f t="shared" ref="F116" si="77">+E116-F111</f>
        <v>1317</v>
      </c>
      <c r="G116">
        <f t="shared" ref="G116" si="78">+F116-G111</f>
        <v>1317</v>
      </c>
      <c r="H116">
        <f t="shared" ref="H116" si="79">+G116-H111</f>
        <v>1317</v>
      </c>
      <c r="I116">
        <f t="shared" ref="I116" si="80">+H116-I111</f>
        <v>1317</v>
      </c>
      <c r="J116">
        <f t="shared" ref="J116" si="81">+I116-J111</f>
        <v>1317</v>
      </c>
      <c r="K116">
        <f t="shared" ref="K116" si="82">+J116-K111</f>
        <v>1317</v>
      </c>
      <c r="L116">
        <f t="shared" ref="L116" si="83">+K116-L111</f>
        <v>1317</v>
      </c>
      <c r="M116">
        <f>+L116-M111</f>
        <v>1317</v>
      </c>
      <c r="N116">
        <f t="shared" ref="N116" si="84">+M116-N111</f>
        <v>1317</v>
      </c>
      <c r="O116">
        <f t="shared" ref="O116" si="85">+N116-O111</f>
        <v>1317</v>
      </c>
      <c r="P116">
        <f t="shared" ref="P116" si="86">+O116-P111</f>
        <v>1317</v>
      </c>
      <c r="Q116">
        <f t="shared" ref="Q116" si="87">+P116-Q111</f>
        <v>1317</v>
      </c>
      <c r="R116">
        <f t="shared" ref="R116" si="88">+Q116-R111</f>
        <v>1317</v>
      </c>
      <c r="S116">
        <f t="shared" ref="S116" si="89">+R116-S111</f>
        <v>1317</v>
      </c>
      <c r="T116">
        <f t="shared" ref="T116" si="90">+S116-T111</f>
        <v>1317</v>
      </c>
      <c r="U116">
        <f t="shared" ref="U116" si="91">+T116-U111</f>
        <v>1317</v>
      </c>
      <c r="V116">
        <f t="shared" ref="V116" si="92">+U116-V111</f>
        <v>1317</v>
      </c>
      <c r="W116">
        <f t="shared" ref="W116" si="93">+V116-W111</f>
        <v>1317</v>
      </c>
      <c r="X116">
        <f t="shared" ref="X116" si="94">+W116-X111</f>
        <v>1317</v>
      </c>
      <c r="Y116">
        <f t="shared" ref="Y116" si="95">+X116-Y111</f>
        <v>1317</v>
      </c>
      <c r="Z116">
        <f t="shared" ref="Z116" si="96">+Y116-Z111</f>
        <v>1317</v>
      </c>
      <c r="AA116">
        <f t="shared" ref="AA116" si="97">+Z116-AA111</f>
        <v>1317</v>
      </c>
      <c r="AB116">
        <f t="shared" ref="AB116" si="98">+AA116-AB111</f>
        <v>1317</v>
      </c>
      <c r="AC116">
        <f t="shared" ref="AC116" si="99">+AB116-AC111</f>
        <v>1317</v>
      </c>
    </row>
  </sheetData>
  <mergeCells count="2">
    <mergeCell ref="Q68:Y68"/>
    <mergeCell ref="Q87:Y8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26" workbookViewId="0">
      <selection activeCell="C55" sqref="C55"/>
    </sheetView>
  </sheetViews>
  <sheetFormatPr defaultRowHeight="15" x14ac:dyDescent="0.25"/>
  <cols>
    <col min="1" max="1" width="17.85546875" bestFit="1" customWidth="1"/>
    <col min="2" max="2" width="18.85546875" customWidth="1"/>
    <col min="3" max="3" width="14.5703125" bestFit="1" customWidth="1"/>
    <col min="7" max="7" width="12.85546875" bestFit="1" customWidth="1"/>
    <col min="9" max="9" width="12.7109375" customWidth="1"/>
    <col min="11" max="11" width="10.28515625" bestFit="1" customWidth="1"/>
  </cols>
  <sheetData>
    <row r="1" spans="1:26" ht="15.75" thickBot="1" x14ac:dyDescent="0.3">
      <c r="K1" s="208" t="s">
        <v>260</v>
      </c>
      <c r="L1" s="209"/>
      <c r="M1" s="85" t="s">
        <v>261</v>
      </c>
      <c r="N1" s="210" t="s">
        <v>262</v>
      </c>
      <c r="O1" s="210" t="s">
        <v>263</v>
      </c>
      <c r="P1" s="86" t="s">
        <v>264</v>
      </c>
      <c r="Q1" t="s">
        <v>265</v>
      </c>
    </row>
    <row r="2" spans="1:26" ht="15" customHeight="1" x14ac:dyDescent="0.25">
      <c r="A2" s="211" t="s">
        <v>266</v>
      </c>
      <c r="B2" s="211" t="s">
        <v>267</v>
      </c>
      <c r="C2" s="211" t="s">
        <v>268</v>
      </c>
      <c r="D2" s="211" t="s">
        <v>269</v>
      </c>
      <c r="E2" s="211" t="s">
        <v>270</v>
      </c>
      <c r="F2" s="211" t="s">
        <v>271</v>
      </c>
      <c r="G2" s="211" t="s">
        <v>272</v>
      </c>
      <c r="H2" s="212" t="s">
        <v>273</v>
      </c>
      <c r="I2" s="211" t="s">
        <v>274</v>
      </c>
      <c r="J2" s="213" t="s">
        <v>275</v>
      </c>
      <c r="K2" s="211" t="s">
        <v>276</v>
      </c>
      <c r="L2" s="214" t="s">
        <v>277</v>
      </c>
      <c r="M2" s="215"/>
      <c r="N2" s="215"/>
      <c r="O2" s="215"/>
      <c r="P2" s="215"/>
      <c r="Q2" s="215">
        <v>10.11</v>
      </c>
      <c r="R2" s="215">
        <v>19.11</v>
      </c>
      <c r="S2" s="215">
        <v>24.11</v>
      </c>
      <c r="T2" s="215">
        <v>25.11</v>
      </c>
      <c r="U2" s="215">
        <v>26.11</v>
      </c>
      <c r="V2" s="215">
        <v>29.11</v>
      </c>
      <c r="W2" s="215">
        <v>30.11</v>
      </c>
      <c r="X2" s="215">
        <v>1.1200000000000001</v>
      </c>
      <c r="Z2" t="s">
        <v>678</v>
      </c>
    </row>
    <row r="3" spans="1:26" ht="15" customHeight="1" x14ac:dyDescent="0.25">
      <c r="A3" s="216" t="s">
        <v>278</v>
      </c>
      <c r="B3" s="216" t="s">
        <v>279</v>
      </c>
      <c r="C3" s="216" t="s">
        <v>280</v>
      </c>
      <c r="D3" s="216" t="s">
        <v>281</v>
      </c>
      <c r="E3" s="217" t="s">
        <v>282</v>
      </c>
      <c r="F3" s="216" t="s">
        <v>283</v>
      </c>
      <c r="G3" s="218">
        <v>44491</v>
      </c>
      <c r="H3" s="219" t="s">
        <v>284</v>
      </c>
      <c r="I3" s="220">
        <v>50</v>
      </c>
      <c r="J3" s="221">
        <v>50</v>
      </c>
      <c r="K3" s="222"/>
      <c r="L3" s="223">
        <f t="shared" ref="L3:L8" si="0">SUM(M3:Z3)</f>
        <v>1.4</v>
      </c>
      <c r="M3" s="224"/>
      <c r="N3" s="224"/>
      <c r="O3" s="224">
        <v>0.4</v>
      </c>
      <c r="P3" s="224"/>
      <c r="Q3" s="225"/>
      <c r="R3" s="225" t="s">
        <v>61</v>
      </c>
      <c r="S3" s="225"/>
      <c r="T3" s="225"/>
      <c r="U3">
        <v>1</v>
      </c>
    </row>
    <row r="4" spans="1:26" ht="15" customHeight="1" x14ac:dyDescent="0.25">
      <c r="A4" s="226" t="s">
        <v>285</v>
      </c>
      <c r="B4" s="226" t="s">
        <v>286</v>
      </c>
      <c r="C4" s="226" t="s">
        <v>287</v>
      </c>
      <c r="D4" s="226" t="s">
        <v>281</v>
      </c>
      <c r="E4" s="227" t="s">
        <v>282</v>
      </c>
      <c r="F4" s="226" t="s">
        <v>283</v>
      </c>
      <c r="G4" s="228">
        <v>44491</v>
      </c>
      <c r="H4" s="229" t="s">
        <v>284</v>
      </c>
      <c r="I4" s="230">
        <v>3</v>
      </c>
      <c r="J4" s="231">
        <v>3</v>
      </c>
      <c r="K4" s="232"/>
      <c r="L4" s="223">
        <f t="shared" si="0"/>
        <v>0</v>
      </c>
      <c r="M4" s="233"/>
      <c r="N4" s="233"/>
      <c r="O4" s="233"/>
      <c r="P4" s="233"/>
      <c r="Q4" s="234"/>
      <c r="R4" s="234"/>
      <c r="S4" s="234"/>
      <c r="T4" s="234"/>
    </row>
    <row r="5" spans="1:26" ht="15" customHeight="1" x14ac:dyDescent="0.25">
      <c r="A5" s="216" t="s">
        <v>288</v>
      </c>
      <c r="B5" s="216" t="s">
        <v>289</v>
      </c>
      <c r="C5" s="216" t="s">
        <v>290</v>
      </c>
      <c r="D5" s="216" t="s">
        <v>281</v>
      </c>
      <c r="E5" s="217" t="s">
        <v>282</v>
      </c>
      <c r="F5" s="216" t="s">
        <v>283</v>
      </c>
      <c r="G5" s="218">
        <v>44491</v>
      </c>
      <c r="H5" s="219" t="s">
        <v>284</v>
      </c>
      <c r="I5" s="220">
        <v>10</v>
      </c>
      <c r="J5" s="221">
        <v>10</v>
      </c>
      <c r="K5" s="222"/>
      <c r="L5" s="223">
        <f t="shared" si="0"/>
        <v>0</v>
      </c>
      <c r="M5" s="224"/>
      <c r="N5" s="224"/>
      <c r="O5" s="224"/>
      <c r="P5" s="224"/>
      <c r="Q5" s="225"/>
      <c r="R5" s="225"/>
      <c r="S5" s="225"/>
      <c r="T5" s="225"/>
    </row>
    <row r="6" spans="1:26" ht="15" customHeight="1" x14ac:dyDescent="0.25">
      <c r="A6" s="226" t="s">
        <v>291</v>
      </c>
      <c r="B6" s="226" t="s">
        <v>292</v>
      </c>
      <c r="C6" s="226" t="s">
        <v>293</v>
      </c>
      <c r="D6" s="226" t="s">
        <v>281</v>
      </c>
      <c r="E6" s="227" t="s">
        <v>282</v>
      </c>
      <c r="F6" s="226" t="s">
        <v>283</v>
      </c>
      <c r="G6" s="228">
        <v>44491</v>
      </c>
      <c r="H6" s="229" t="s">
        <v>284</v>
      </c>
      <c r="I6" s="230">
        <v>2</v>
      </c>
      <c r="J6" s="231">
        <v>2</v>
      </c>
      <c r="K6" s="232"/>
      <c r="L6" s="223">
        <f t="shared" si="0"/>
        <v>0</v>
      </c>
      <c r="M6" s="235"/>
      <c r="N6" s="235"/>
      <c r="O6" s="235"/>
      <c r="P6" s="235"/>
      <c r="Q6" s="234"/>
      <c r="R6" s="234"/>
      <c r="S6" s="234"/>
      <c r="T6" s="234"/>
    </row>
    <row r="7" spans="1:26" ht="15" customHeight="1" x14ac:dyDescent="0.25">
      <c r="A7" s="216" t="s">
        <v>294</v>
      </c>
      <c r="B7" s="216" t="s">
        <v>295</v>
      </c>
      <c r="C7" s="216" t="s">
        <v>296</v>
      </c>
      <c r="D7" s="216" t="s">
        <v>281</v>
      </c>
      <c r="E7" s="217" t="s">
        <v>282</v>
      </c>
      <c r="F7" s="216" t="s">
        <v>283</v>
      </c>
      <c r="G7" s="218">
        <v>44491</v>
      </c>
      <c r="H7" s="219" t="s">
        <v>284</v>
      </c>
      <c r="I7" s="220">
        <v>1</v>
      </c>
      <c r="J7" s="221">
        <v>1</v>
      </c>
      <c r="K7" s="222"/>
      <c r="L7" s="223">
        <f t="shared" si="0"/>
        <v>0</v>
      </c>
      <c r="M7" s="224"/>
      <c r="N7" s="224"/>
      <c r="O7" s="224"/>
      <c r="P7" s="224"/>
      <c r="Q7" s="225"/>
      <c r="R7" s="225"/>
      <c r="S7" s="225"/>
      <c r="T7" s="225"/>
    </row>
    <row r="8" spans="1:26" ht="15" customHeight="1" x14ac:dyDescent="0.25">
      <c r="A8" s="226" t="s">
        <v>297</v>
      </c>
      <c r="B8" s="226" t="s">
        <v>298</v>
      </c>
      <c r="C8" s="226" t="s">
        <v>299</v>
      </c>
      <c r="D8" s="226" t="s">
        <v>281</v>
      </c>
      <c r="E8" s="227" t="s">
        <v>282</v>
      </c>
      <c r="F8" s="226" t="s">
        <v>300</v>
      </c>
      <c r="G8" s="228">
        <v>44491</v>
      </c>
      <c r="H8" s="229" t="s">
        <v>284</v>
      </c>
      <c r="I8" s="230">
        <v>2</v>
      </c>
      <c r="J8" s="231">
        <v>2</v>
      </c>
      <c r="K8" s="232"/>
      <c r="L8" s="223">
        <f t="shared" si="0"/>
        <v>0</v>
      </c>
      <c r="M8" s="235"/>
      <c r="N8" s="235"/>
      <c r="O8" s="235"/>
      <c r="P8" s="235"/>
      <c r="Q8" s="234"/>
      <c r="R8" s="234"/>
      <c r="S8" s="234"/>
      <c r="T8" s="234"/>
    </row>
    <row r="9" spans="1:26" ht="15" customHeight="1" x14ac:dyDescent="0.25">
      <c r="L9" s="236"/>
      <c r="M9" s="52"/>
      <c r="N9" s="52"/>
      <c r="O9" s="52"/>
      <c r="P9" s="52"/>
    </row>
    <row r="10" spans="1:26" ht="15" customHeight="1" x14ac:dyDescent="0.25">
      <c r="A10" s="523" t="s">
        <v>301</v>
      </c>
      <c r="B10" s="524"/>
      <c r="C10" s="524"/>
      <c r="D10" s="524"/>
      <c r="E10" s="524"/>
      <c r="F10" s="524"/>
      <c r="G10" s="524"/>
      <c r="H10" s="524"/>
      <c r="I10" s="524"/>
      <c r="J10" s="524"/>
      <c r="K10" s="524"/>
      <c r="L10" s="237"/>
      <c r="M10" s="52"/>
      <c r="N10" s="52"/>
      <c r="O10" s="52"/>
      <c r="P10" s="52"/>
    </row>
    <row r="11" spans="1:26" ht="15" customHeight="1" x14ac:dyDescent="0.25">
      <c r="A11" s="211" t="s">
        <v>266</v>
      </c>
      <c r="B11" s="211" t="s">
        <v>267</v>
      </c>
      <c r="C11" s="211" t="s">
        <v>302</v>
      </c>
      <c r="D11" s="211" t="s">
        <v>269</v>
      </c>
      <c r="E11" s="211" t="s">
        <v>270</v>
      </c>
      <c r="F11" s="211" t="s">
        <v>271</v>
      </c>
      <c r="G11" s="211" t="s">
        <v>272</v>
      </c>
      <c r="H11" s="212" t="s">
        <v>273</v>
      </c>
      <c r="I11" s="211" t="s">
        <v>274</v>
      </c>
      <c r="J11" s="213" t="s">
        <v>275</v>
      </c>
      <c r="K11" s="238" t="s">
        <v>303</v>
      </c>
      <c r="L11" s="239" t="s">
        <v>277</v>
      </c>
      <c r="M11" s="52"/>
      <c r="N11" s="52"/>
      <c r="O11" s="52"/>
      <c r="P11" s="52"/>
    </row>
    <row r="12" spans="1:26" ht="15" customHeight="1" x14ac:dyDescent="0.25">
      <c r="A12" s="216" t="s">
        <v>278</v>
      </c>
      <c r="B12" s="216" t="s">
        <v>304</v>
      </c>
      <c r="C12" s="216" t="s">
        <v>305</v>
      </c>
      <c r="D12" s="216" t="s">
        <v>281</v>
      </c>
      <c r="E12" s="217" t="s">
        <v>282</v>
      </c>
      <c r="F12" s="216" t="s">
        <v>306</v>
      </c>
      <c r="G12" s="218">
        <v>44491</v>
      </c>
      <c r="H12" s="219" t="s">
        <v>284</v>
      </c>
      <c r="I12" s="220">
        <v>31</v>
      </c>
      <c r="J12" s="221">
        <v>31</v>
      </c>
      <c r="K12" s="222" t="s">
        <v>5</v>
      </c>
      <c r="L12" s="223">
        <f t="shared" ref="L12:L18" si="1">SUM(M12:Z12)</f>
        <v>0.4</v>
      </c>
      <c r="M12" s="52"/>
      <c r="N12" s="52"/>
      <c r="O12" s="52">
        <v>0.4</v>
      </c>
      <c r="P12" s="52"/>
    </row>
    <row r="13" spans="1:26" ht="15" customHeight="1" x14ac:dyDescent="0.25">
      <c r="A13" s="226" t="s">
        <v>285</v>
      </c>
      <c r="B13" s="226" t="s">
        <v>307</v>
      </c>
      <c r="C13" s="226" t="s">
        <v>308</v>
      </c>
      <c r="D13" s="226" t="s">
        <v>281</v>
      </c>
      <c r="E13" s="227" t="s">
        <v>282</v>
      </c>
      <c r="F13" s="226" t="s">
        <v>306</v>
      </c>
      <c r="G13" s="228">
        <v>44491</v>
      </c>
      <c r="H13" s="229" t="s">
        <v>284</v>
      </c>
      <c r="I13" s="230">
        <v>10</v>
      </c>
      <c r="J13" s="231">
        <v>10</v>
      </c>
      <c r="K13" s="232"/>
      <c r="L13" s="223">
        <f t="shared" si="1"/>
        <v>0</v>
      </c>
      <c r="M13" s="52"/>
      <c r="N13" s="52"/>
      <c r="O13" s="52"/>
      <c r="P13" s="52"/>
    </row>
    <row r="14" spans="1:26" ht="15" customHeight="1" x14ac:dyDescent="0.25">
      <c r="A14" s="216" t="s">
        <v>288</v>
      </c>
      <c r="B14" s="216" t="s">
        <v>309</v>
      </c>
      <c r="C14" s="216" t="s">
        <v>310</v>
      </c>
      <c r="D14" s="216" t="s">
        <v>281</v>
      </c>
      <c r="E14" s="217" t="s">
        <v>282</v>
      </c>
      <c r="F14" s="216" t="s">
        <v>306</v>
      </c>
      <c r="G14" s="218">
        <v>44491</v>
      </c>
      <c r="H14" s="219" t="s">
        <v>284</v>
      </c>
      <c r="I14" s="220">
        <v>19</v>
      </c>
      <c r="J14" s="221">
        <v>19</v>
      </c>
      <c r="K14" s="222"/>
      <c r="L14" s="223">
        <f t="shared" si="1"/>
        <v>2</v>
      </c>
      <c r="M14" s="52"/>
      <c r="N14" s="52"/>
      <c r="O14" s="52"/>
      <c r="P14" s="52"/>
      <c r="U14">
        <v>2</v>
      </c>
    </row>
    <row r="15" spans="1:26" ht="15" customHeight="1" x14ac:dyDescent="0.25">
      <c r="A15" s="226" t="s">
        <v>291</v>
      </c>
      <c r="B15" s="226" t="s">
        <v>311</v>
      </c>
      <c r="C15" s="226" t="s">
        <v>312</v>
      </c>
      <c r="D15" s="226" t="s">
        <v>313</v>
      </c>
      <c r="E15" s="227" t="s">
        <v>282</v>
      </c>
      <c r="F15" s="226" t="s">
        <v>306</v>
      </c>
      <c r="G15" s="228">
        <v>44491</v>
      </c>
      <c r="H15" s="229" t="s">
        <v>284</v>
      </c>
      <c r="I15" s="230">
        <v>25</v>
      </c>
      <c r="J15" s="231">
        <v>25</v>
      </c>
      <c r="K15" s="232"/>
      <c r="L15" s="223">
        <f t="shared" si="1"/>
        <v>0</v>
      </c>
      <c r="M15" s="52"/>
      <c r="N15" s="52"/>
      <c r="O15" s="52"/>
      <c r="P15" s="52"/>
    </row>
    <row r="16" spans="1:26" ht="15" customHeight="1" x14ac:dyDescent="0.25">
      <c r="A16" s="216" t="s">
        <v>294</v>
      </c>
      <c r="B16" s="216" t="s">
        <v>314</v>
      </c>
      <c r="C16" s="216" t="s">
        <v>315</v>
      </c>
      <c r="D16" s="216" t="s">
        <v>281</v>
      </c>
      <c r="E16" s="217" t="s">
        <v>282</v>
      </c>
      <c r="F16" s="216" t="s">
        <v>306</v>
      </c>
      <c r="G16" s="218">
        <v>44491</v>
      </c>
      <c r="H16" s="219" t="s">
        <v>284</v>
      </c>
      <c r="I16" s="220">
        <v>8</v>
      </c>
      <c r="J16" s="221">
        <v>8</v>
      </c>
      <c r="K16" s="222"/>
      <c r="L16" s="223">
        <f t="shared" si="1"/>
        <v>0</v>
      </c>
      <c r="M16" s="52"/>
      <c r="N16" s="52"/>
      <c r="O16" s="52"/>
      <c r="P16" s="52"/>
    </row>
    <row r="17" spans="1:20" ht="15" customHeight="1" x14ac:dyDescent="0.25">
      <c r="A17" s="226" t="s">
        <v>297</v>
      </c>
      <c r="B17" s="226" t="s">
        <v>316</v>
      </c>
      <c r="C17" s="226" t="s">
        <v>308</v>
      </c>
      <c r="D17" s="226" t="s">
        <v>281</v>
      </c>
      <c r="E17" s="227" t="s">
        <v>282</v>
      </c>
      <c r="F17" s="226" t="s">
        <v>306</v>
      </c>
      <c r="G17" s="228">
        <v>44491</v>
      </c>
      <c r="H17" s="229" t="s">
        <v>284</v>
      </c>
      <c r="I17" s="230">
        <v>1</v>
      </c>
      <c r="J17" s="231">
        <v>1</v>
      </c>
      <c r="K17" s="232"/>
      <c r="L17" s="223">
        <f t="shared" si="1"/>
        <v>0</v>
      </c>
      <c r="M17" s="52"/>
      <c r="N17" s="52"/>
      <c r="O17" s="52"/>
      <c r="P17" s="52"/>
    </row>
    <row r="18" spans="1:20" ht="15" customHeight="1" x14ac:dyDescent="0.25">
      <c r="A18" s="216" t="s">
        <v>317</v>
      </c>
      <c r="B18" s="216" t="s">
        <v>318</v>
      </c>
      <c r="C18" s="216" t="s">
        <v>319</v>
      </c>
      <c r="D18" s="216" t="s">
        <v>313</v>
      </c>
      <c r="E18" s="217" t="s">
        <v>282</v>
      </c>
      <c r="F18" s="216" t="s">
        <v>306</v>
      </c>
      <c r="G18" s="218">
        <v>44491</v>
      </c>
      <c r="H18" s="219" t="s">
        <v>320</v>
      </c>
      <c r="I18" s="220">
        <v>1</v>
      </c>
      <c r="J18" s="221">
        <v>1</v>
      </c>
      <c r="K18" s="222"/>
      <c r="L18" s="223">
        <f t="shared" si="1"/>
        <v>0</v>
      </c>
      <c r="M18" s="52"/>
      <c r="N18" s="52"/>
      <c r="O18" s="52"/>
      <c r="P18" s="52"/>
    </row>
    <row r="19" spans="1:20" ht="15" customHeight="1" x14ac:dyDescent="0.25">
      <c r="A19" s="226" t="s">
        <v>321</v>
      </c>
      <c r="B19" s="226" t="s">
        <v>322</v>
      </c>
      <c r="C19" s="226" t="s">
        <v>323</v>
      </c>
      <c r="D19" s="226" t="s">
        <v>281</v>
      </c>
      <c r="E19" s="227" t="s">
        <v>282</v>
      </c>
      <c r="F19" s="226" t="s">
        <v>306</v>
      </c>
      <c r="G19" s="228">
        <v>44491</v>
      </c>
      <c r="H19" s="229" t="s">
        <v>284</v>
      </c>
      <c r="I19" s="230">
        <v>11</v>
      </c>
      <c r="J19" s="231">
        <v>11</v>
      </c>
      <c r="K19" s="232"/>
      <c r="L19" s="240"/>
      <c r="M19" s="52"/>
      <c r="N19" s="52"/>
      <c r="O19" s="52"/>
      <c r="P19" s="52"/>
    </row>
    <row r="20" spans="1:20" ht="15" customHeight="1" x14ac:dyDescent="0.25">
      <c r="A20" s="216" t="s">
        <v>324</v>
      </c>
      <c r="B20" s="216" t="s">
        <v>325</v>
      </c>
      <c r="C20" s="216" t="s">
        <v>326</v>
      </c>
      <c r="D20" s="216" t="s">
        <v>281</v>
      </c>
      <c r="E20" s="217" t="s">
        <v>282</v>
      </c>
      <c r="F20" s="216" t="s">
        <v>306</v>
      </c>
      <c r="G20" s="218">
        <v>44491</v>
      </c>
      <c r="H20" s="219" t="s">
        <v>284</v>
      </c>
      <c r="I20" s="220">
        <v>5</v>
      </c>
      <c r="J20" s="221">
        <v>5</v>
      </c>
      <c r="K20" s="222"/>
      <c r="L20" s="240"/>
      <c r="M20" s="52"/>
      <c r="N20" s="52"/>
      <c r="O20" s="52"/>
      <c r="P20" s="52"/>
    </row>
    <row r="21" spans="1:20" ht="15" customHeight="1" x14ac:dyDescent="0.25">
      <c r="L21" s="236"/>
      <c r="M21" s="52"/>
      <c r="N21" s="52"/>
      <c r="O21" s="52"/>
      <c r="P21" s="52"/>
    </row>
    <row r="22" spans="1:20" ht="15" customHeight="1" x14ac:dyDescent="0.25">
      <c r="A22" s="523" t="s">
        <v>327</v>
      </c>
      <c r="B22" s="524"/>
      <c r="C22" s="524"/>
      <c r="D22" s="524"/>
      <c r="E22" s="524"/>
      <c r="F22" s="524"/>
      <c r="G22" s="524"/>
      <c r="H22" s="524"/>
      <c r="I22" s="524"/>
      <c r="J22" s="524"/>
      <c r="K22" s="524"/>
      <c r="L22" s="237"/>
      <c r="M22" s="52"/>
      <c r="N22" s="52"/>
      <c r="O22" s="52"/>
      <c r="P22" s="52"/>
    </row>
    <row r="23" spans="1:20" ht="15" customHeight="1" x14ac:dyDescent="0.25">
      <c r="A23" s="211" t="s">
        <v>266</v>
      </c>
      <c r="B23" s="211" t="s">
        <v>267</v>
      </c>
      <c r="C23" s="211" t="s">
        <v>302</v>
      </c>
      <c r="D23" s="211" t="s">
        <v>269</v>
      </c>
      <c r="E23" s="211" t="s">
        <v>270</v>
      </c>
      <c r="F23" s="211" t="s">
        <v>271</v>
      </c>
      <c r="G23" s="211" t="s">
        <v>272</v>
      </c>
      <c r="H23" s="212" t="s">
        <v>273</v>
      </c>
      <c r="I23" s="211" t="s">
        <v>274</v>
      </c>
      <c r="J23" s="213" t="s">
        <v>275</v>
      </c>
      <c r="K23" s="238" t="s">
        <v>303</v>
      </c>
      <c r="L23" s="239" t="s">
        <v>277</v>
      </c>
      <c r="M23" s="52"/>
      <c r="N23" s="52"/>
      <c r="O23" s="52"/>
      <c r="P23" s="52"/>
    </row>
    <row r="24" spans="1:20" ht="15" customHeight="1" x14ac:dyDescent="0.25">
      <c r="A24" s="216" t="s">
        <v>278</v>
      </c>
      <c r="B24" s="216" t="s">
        <v>328</v>
      </c>
      <c r="C24" s="216" t="s">
        <v>329</v>
      </c>
      <c r="D24" s="216" t="s">
        <v>313</v>
      </c>
      <c r="E24" s="217" t="s">
        <v>282</v>
      </c>
      <c r="F24" s="216" t="s">
        <v>283</v>
      </c>
      <c r="G24" s="218">
        <v>44491</v>
      </c>
      <c r="H24" s="219" t="s">
        <v>284</v>
      </c>
      <c r="I24" s="220">
        <v>6</v>
      </c>
      <c r="J24" s="221">
        <v>6</v>
      </c>
      <c r="K24" s="222"/>
      <c r="L24" s="223">
        <f t="shared" ref="L24:L32" si="2">SUM(M24:Z24)</f>
        <v>0</v>
      </c>
      <c r="M24" s="52"/>
      <c r="N24" s="52"/>
      <c r="O24" s="52"/>
      <c r="P24" s="52"/>
    </row>
    <row r="25" spans="1:20" ht="15" customHeight="1" x14ac:dyDescent="0.25">
      <c r="A25" s="226" t="s">
        <v>285</v>
      </c>
      <c r="B25" s="226" t="s">
        <v>330</v>
      </c>
      <c r="C25" s="226" t="s">
        <v>331</v>
      </c>
      <c r="D25" s="226" t="s">
        <v>281</v>
      </c>
      <c r="E25" s="227" t="s">
        <v>282</v>
      </c>
      <c r="F25" s="226" t="s">
        <v>283</v>
      </c>
      <c r="G25" s="228">
        <v>44491</v>
      </c>
      <c r="H25" s="229" t="s">
        <v>284</v>
      </c>
      <c r="I25" s="230">
        <v>15</v>
      </c>
      <c r="J25" s="231">
        <v>3</v>
      </c>
      <c r="K25" s="232"/>
      <c r="L25" s="223">
        <f t="shared" si="2"/>
        <v>8</v>
      </c>
      <c r="M25" s="52"/>
      <c r="N25" s="52"/>
      <c r="O25" s="52"/>
      <c r="P25" s="52"/>
      <c r="R25">
        <v>5</v>
      </c>
      <c r="S25">
        <v>1</v>
      </c>
      <c r="T25">
        <v>2</v>
      </c>
    </row>
    <row r="26" spans="1:20" ht="15" customHeight="1" x14ac:dyDescent="0.25">
      <c r="A26" s="216" t="s">
        <v>288</v>
      </c>
      <c r="B26" s="216" t="s">
        <v>332</v>
      </c>
      <c r="C26" s="216" t="s">
        <v>333</v>
      </c>
      <c r="D26" s="216" t="s">
        <v>281</v>
      </c>
      <c r="E26" s="217" t="s">
        <v>282</v>
      </c>
      <c r="F26" s="216" t="s">
        <v>283</v>
      </c>
      <c r="G26" s="218">
        <v>44491</v>
      </c>
      <c r="H26" s="219" t="s">
        <v>284</v>
      </c>
      <c r="I26" s="220">
        <v>2</v>
      </c>
      <c r="J26" s="221">
        <v>2</v>
      </c>
      <c r="K26" s="222"/>
      <c r="L26" s="223">
        <f t="shared" si="2"/>
        <v>0</v>
      </c>
      <c r="M26" s="52"/>
      <c r="N26" s="52"/>
      <c r="O26" s="52"/>
      <c r="P26" s="52"/>
    </row>
    <row r="27" spans="1:20" ht="15" customHeight="1" x14ac:dyDescent="0.25">
      <c r="A27" s="226" t="s">
        <v>291</v>
      </c>
      <c r="B27" s="226" t="s">
        <v>334</v>
      </c>
      <c r="C27" s="226" t="s">
        <v>335</v>
      </c>
      <c r="D27" s="226" t="s">
        <v>281</v>
      </c>
      <c r="E27" s="227" t="s">
        <v>282</v>
      </c>
      <c r="F27" s="226" t="s">
        <v>283</v>
      </c>
      <c r="G27" s="228">
        <v>44491</v>
      </c>
      <c r="H27" s="229" t="s">
        <v>284</v>
      </c>
      <c r="I27" s="230">
        <v>6</v>
      </c>
      <c r="J27" s="231">
        <v>6</v>
      </c>
      <c r="K27" s="232"/>
      <c r="L27" s="223">
        <f t="shared" si="2"/>
        <v>0.15</v>
      </c>
      <c r="M27" s="52"/>
      <c r="N27" s="52"/>
      <c r="O27" s="52"/>
      <c r="P27" s="52"/>
      <c r="Q27">
        <v>0.09</v>
      </c>
      <c r="S27">
        <v>0.06</v>
      </c>
    </row>
    <row r="28" spans="1:20" ht="15" customHeight="1" x14ac:dyDescent="0.25">
      <c r="A28" s="216" t="s">
        <v>294</v>
      </c>
      <c r="B28" s="216" t="s">
        <v>336</v>
      </c>
      <c r="C28" s="216" t="s">
        <v>337</v>
      </c>
      <c r="D28" s="216" t="s">
        <v>313</v>
      </c>
      <c r="E28" s="217" t="s">
        <v>282</v>
      </c>
      <c r="F28" s="216" t="s">
        <v>283</v>
      </c>
      <c r="G28" s="218">
        <v>44491</v>
      </c>
      <c r="H28" s="219" t="s">
        <v>284</v>
      </c>
      <c r="I28" s="220">
        <v>3</v>
      </c>
      <c r="J28" s="221">
        <v>3</v>
      </c>
      <c r="K28" s="222"/>
      <c r="L28" s="223">
        <f t="shared" si="2"/>
        <v>0</v>
      </c>
      <c r="M28" s="52"/>
      <c r="N28" s="52"/>
      <c r="O28" s="52"/>
      <c r="P28" s="52"/>
    </row>
    <row r="29" spans="1:20" ht="15" customHeight="1" x14ac:dyDescent="0.25">
      <c r="A29" s="226" t="s">
        <v>297</v>
      </c>
      <c r="B29" s="226" t="s">
        <v>338</v>
      </c>
      <c r="C29" s="226" t="s">
        <v>339</v>
      </c>
      <c r="D29" s="226" t="s">
        <v>281</v>
      </c>
      <c r="E29" s="227" t="s">
        <v>282</v>
      </c>
      <c r="F29" s="226" t="s">
        <v>283</v>
      </c>
      <c r="G29" s="228">
        <v>44491</v>
      </c>
      <c r="H29" s="229" t="s">
        <v>284</v>
      </c>
      <c r="I29" s="230">
        <v>8</v>
      </c>
      <c r="J29" s="231">
        <v>8</v>
      </c>
      <c r="K29" s="232"/>
      <c r="L29" s="223">
        <f t="shared" si="2"/>
        <v>0</v>
      </c>
      <c r="M29" s="52"/>
      <c r="N29" s="52"/>
      <c r="O29" s="52"/>
      <c r="P29" s="52"/>
    </row>
    <row r="30" spans="1:20" ht="15" customHeight="1" x14ac:dyDescent="0.25">
      <c r="A30" s="216" t="s">
        <v>317</v>
      </c>
      <c r="B30" s="216" t="s">
        <v>340</v>
      </c>
      <c r="C30" s="216" t="s">
        <v>341</v>
      </c>
      <c r="D30" s="216" t="s">
        <v>281</v>
      </c>
      <c r="E30" s="217" t="s">
        <v>282</v>
      </c>
      <c r="F30" s="216" t="s">
        <v>300</v>
      </c>
      <c r="G30" s="218">
        <v>44491</v>
      </c>
      <c r="H30" s="219" t="s">
        <v>320</v>
      </c>
      <c r="I30" s="220">
        <v>3</v>
      </c>
      <c r="J30" s="221">
        <v>3</v>
      </c>
      <c r="K30" s="222"/>
      <c r="L30" s="223">
        <f t="shared" si="2"/>
        <v>0</v>
      </c>
      <c r="M30" s="52"/>
      <c r="N30" s="52"/>
      <c r="O30" s="52"/>
      <c r="P30" s="52"/>
    </row>
    <row r="31" spans="1:20" ht="15" customHeight="1" x14ac:dyDescent="0.25">
      <c r="A31" s="241" t="s">
        <v>321</v>
      </c>
      <c r="B31" s="242" t="s">
        <v>342</v>
      </c>
      <c r="C31" s="242" t="s">
        <v>343</v>
      </c>
      <c r="D31" s="242" t="s">
        <v>281</v>
      </c>
      <c r="E31" s="243" t="s">
        <v>282</v>
      </c>
      <c r="F31" s="242" t="s">
        <v>300</v>
      </c>
      <c r="G31" s="228">
        <v>44491</v>
      </c>
      <c r="H31" s="244" t="s">
        <v>284</v>
      </c>
      <c r="I31" s="245">
        <v>1</v>
      </c>
      <c r="J31" s="246">
        <v>1</v>
      </c>
      <c r="K31" s="247"/>
      <c r="L31" s="223">
        <f t="shared" si="2"/>
        <v>0</v>
      </c>
      <c r="M31" s="52"/>
      <c r="N31" s="52"/>
      <c r="O31" s="52"/>
      <c r="P31" s="52"/>
    </row>
    <row r="32" spans="1:20" ht="15" customHeight="1" x14ac:dyDescent="0.25">
      <c r="A32" s="248" t="s">
        <v>324</v>
      </c>
      <c r="B32" s="249" t="s">
        <v>344</v>
      </c>
      <c r="C32" s="249" t="s">
        <v>345</v>
      </c>
      <c r="D32" s="249" t="s">
        <v>281</v>
      </c>
      <c r="E32" s="250" t="s">
        <v>282</v>
      </c>
      <c r="F32" s="249" t="s">
        <v>300</v>
      </c>
      <c r="G32" s="218">
        <v>44491</v>
      </c>
      <c r="H32" s="251" t="s">
        <v>284</v>
      </c>
      <c r="I32" s="252">
        <v>8</v>
      </c>
      <c r="J32" s="253">
        <v>8</v>
      </c>
      <c r="K32" s="254"/>
      <c r="L32" s="223">
        <f t="shared" si="2"/>
        <v>0</v>
      </c>
      <c r="M32" s="52"/>
      <c r="N32" s="52"/>
      <c r="O32" s="52"/>
      <c r="P32" s="52"/>
    </row>
    <row r="33" spans="1:16" ht="15" customHeight="1" x14ac:dyDescent="0.25">
      <c r="L33" s="236"/>
      <c r="M33" s="52"/>
      <c r="N33" s="52"/>
      <c r="O33" s="52"/>
      <c r="P33" s="52"/>
    </row>
    <row r="34" spans="1:16" ht="15" customHeight="1" x14ac:dyDescent="0.25">
      <c r="A34" s="523" t="s">
        <v>346</v>
      </c>
      <c r="B34" s="524"/>
      <c r="C34" s="524"/>
      <c r="D34" s="524"/>
      <c r="E34" s="524"/>
      <c r="F34" s="524"/>
      <c r="G34" s="524"/>
      <c r="H34" s="524"/>
      <c r="I34" s="524"/>
      <c r="J34" s="524"/>
      <c r="K34" s="524"/>
      <c r="L34" s="237"/>
      <c r="M34" s="52"/>
      <c r="N34" s="52"/>
      <c r="O34" s="52"/>
      <c r="P34" s="52"/>
    </row>
    <row r="35" spans="1:16" ht="15" customHeight="1" x14ac:dyDescent="0.25">
      <c r="A35" s="211" t="s">
        <v>266</v>
      </c>
      <c r="B35" s="211" t="s">
        <v>267</v>
      </c>
      <c r="C35" s="211" t="s">
        <v>302</v>
      </c>
      <c r="D35" s="211" t="s">
        <v>269</v>
      </c>
      <c r="E35" s="211" t="s">
        <v>270</v>
      </c>
      <c r="F35" s="211" t="s">
        <v>271</v>
      </c>
      <c r="G35" s="211" t="s">
        <v>272</v>
      </c>
      <c r="H35" s="212" t="s">
        <v>273</v>
      </c>
      <c r="I35" s="211" t="s">
        <v>274</v>
      </c>
      <c r="J35" s="213" t="s">
        <v>275</v>
      </c>
      <c r="K35" s="238" t="s">
        <v>303</v>
      </c>
      <c r="L35" s="239" t="s">
        <v>277</v>
      </c>
      <c r="M35" s="52"/>
      <c r="N35" s="52"/>
      <c r="O35" s="52"/>
      <c r="P35" s="52"/>
    </row>
    <row r="36" spans="1:16" ht="15" customHeight="1" x14ac:dyDescent="0.25">
      <c r="A36" s="216" t="s">
        <v>278</v>
      </c>
      <c r="B36" s="216" t="s">
        <v>347</v>
      </c>
      <c r="C36" s="216" t="s">
        <v>348</v>
      </c>
      <c r="D36" s="216" t="s">
        <v>281</v>
      </c>
      <c r="E36" s="217" t="s">
        <v>282</v>
      </c>
      <c r="F36" s="216" t="s">
        <v>283</v>
      </c>
      <c r="G36" s="218">
        <v>44491</v>
      </c>
      <c r="H36" s="219" t="s">
        <v>284</v>
      </c>
      <c r="I36" s="220">
        <v>20</v>
      </c>
      <c r="J36" s="221">
        <v>20</v>
      </c>
      <c r="K36" s="222"/>
      <c r="L36" s="223">
        <f t="shared" ref="L36:L41" si="3">SUM(M36:Z36)</f>
        <v>0</v>
      </c>
      <c r="M36" s="52"/>
      <c r="N36" s="52"/>
      <c r="O36" s="52"/>
      <c r="P36" s="52"/>
    </row>
    <row r="37" spans="1:16" ht="15" customHeight="1" x14ac:dyDescent="0.25">
      <c r="A37" s="226" t="s">
        <v>285</v>
      </c>
      <c r="B37" s="226" t="s">
        <v>347</v>
      </c>
      <c r="C37" s="226" t="s">
        <v>349</v>
      </c>
      <c r="D37" s="226" t="s">
        <v>281</v>
      </c>
      <c r="E37" s="227" t="s">
        <v>282</v>
      </c>
      <c r="F37" s="226" t="s">
        <v>283</v>
      </c>
      <c r="G37" s="228">
        <v>44491</v>
      </c>
      <c r="H37" s="229" t="s">
        <v>284</v>
      </c>
      <c r="I37" s="230">
        <v>2</v>
      </c>
      <c r="J37" s="231">
        <v>2</v>
      </c>
      <c r="K37" s="232"/>
      <c r="L37" s="223">
        <f t="shared" si="3"/>
        <v>0</v>
      </c>
      <c r="M37" s="52"/>
      <c r="N37" s="52"/>
      <c r="O37" s="52"/>
      <c r="P37" s="52"/>
    </row>
    <row r="38" spans="1:16" ht="15" customHeight="1" x14ac:dyDescent="0.25">
      <c r="A38" s="216" t="s">
        <v>288</v>
      </c>
      <c r="B38" s="216" t="s">
        <v>350</v>
      </c>
      <c r="C38" s="216" t="s">
        <v>351</v>
      </c>
      <c r="D38" s="216" t="s">
        <v>281</v>
      </c>
      <c r="E38" s="217" t="s">
        <v>282</v>
      </c>
      <c r="F38" s="216" t="s">
        <v>283</v>
      </c>
      <c r="G38" s="218">
        <v>44491</v>
      </c>
      <c r="H38" s="219" t="s">
        <v>284</v>
      </c>
      <c r="I38" s="220">
        <v>7</v>
      </c>
      <c r="J38" s="221">
        <v>7</v>
      </c>
      <c r="K38" s="222"/>
      <c r="L38" s="223">
        <f t="shared" si="3"/>
        <v>0</v>
      </c>
      <c r="M38" s="52"/>
      <c r="N38" s="52"/>
      <c r="O38" s="52"/>
      <c r="P38" s="52"/>
    </row>
    <row r="39" spans="1:16" ht="15" customHeight="1" x14ac:dyDescent="0.25">
      <c r="A39" s="226" t="s">
        <v>291</v>
      </c>
      <c r="B39" s="226" t="s">
        <v>352</v>
      </c>
      <c r="C39" s="226" t="s">
        <v>353</v>
      </c>
      <c r="D39" s="226" t="s">
        <v>281</v>
      </c>
      <c r="E39" s="227" t="s">
        <v>282</v>
      </c>
      <c r="F39" s="226" t="s">
        <v>283</v>
      </c>
      <c r="G39" s="228">
        <v>44491</v>
      </c>
      <c r="H39" s="229" t="s">
        <v>284</v>
      </c>
      <c r="I39" s="230">
        <v>1</v>
      </c>
      <c r="J39" s="231">
        <v>1</v>
      </c>
      <c r="K39" s="232"/>
      <c r="L39" s="223">
        <f t="shared" si="3"/>
        <v>0</v>
      </c>
      <c r="M39" s="52"/>
      <c r="N39" s="52"/>
      <c r="O39" s="52"/>
      <c r="P39" s="52"/>
    </row>
    <row r="40" spans="1:16" ht="15" customHeight="1" x14ac:dyDescent="0.25">
      <c r="A40" s="216" t="s">
        <v>294</v>
      </c>
      <c r="B40" s="216" t="s">
        <v>354</v>
      </c>
      <c r="C40" s="216" t="s">
        <v>355</v>
      </c>
      <c r="D40" s="216" t="s">
        <v>281</v>
      </c>
      <c r="E40" s="217" t="s">
        <v>282</v>
      </c>
      <c r="F40" s="216" t="s">
        <v>283</v>
      </c>
      <c r="G40" s="218">
        <v>44491</v>
      </c>
      <c r="H40" s="219" t="s">
        <v>284</v>
      </c>
      <c r="I40" s="220">
        <v>5</v>
      </c>
      <c r="J40" s="221">
        <v>1</v>
      </c>
      <c r="K40" s="222"/>
      <c r="L40" s="223">
        <f t="shared" si="3"/>
        <v>0</v>
      </c>
      <c r="M40" s="52"/>
      <c r="N40" s="52"/>
      <c r="O40" s="52"/>
      <c r="P40" s="52"/>
    </row>
    <row r="41" spans="1:16" ht="15" customHeight="1" x14ac:dyDescent="0.25">
      <c r="A41" s="226" t="s">
        <v>297</v>
      </c>
      <c r="B41" s="226" t="s">
        <v>347</v>
      </c>
      <c r="C41" s="226" t="s">
        <v>356</v>
      </c>
      <c r="D41" s="226" t="s">
        <v>281</v>
      </c>
      <c r="E41" s="227" t="s">
        <v>282</v>
      </c>
      <c r="F41" s="226" t="s">
        <v>283</v>
      </c>
      <c r="G41" s="228">
        <v>44491</v>
      </c>
      <c r="H41" s="229" t="s">
        <v>284</v>
      </c>
      <c r="I41" s="230">
        <v>10</v>
      </c>
      <c r="J41" s="231">
        <v>10</v>
      </c>
      <c r="K41" s="232"/>
      <c r="L41" s="223">
        <f t="shared" si="3"/>
        <v>0</v>
      </c>
      <c r="M41" s="52"/>
      <c r="N41" s="52"/>
      <c r="O41" s="52"/>
      <c r="P41" s="52"/>
    </row>
    <row r="42" spans="1:16" ht="15" customHeight="1" x14ac:dyDescent="0.25">
      <c r="A42" s="523" t="s">
        <v>357</v>
      </c>
      <c r="B42" s="525"/>
      <c r="C42" s="525"/>
      <c r="D42" s="525"/>
      <c r="E42" s="525"/>
      <c r="F42" s="525"/>
      <c r="G42" s="525"/>
      <c r="H42" s="525"/>
      <c r="I42" s="525"/>
      <c r="J42" s="525"/>
      <c r="K42" s="525"/>
      <c r="L42" s="223" t="s">
        <v>5</v>
      </c>
      <c r="M42" s="52"/>
      <c r="N42" s="52"/>
      <c r="O42" s="52"/>
      <c r="P42" s="52"/>
    </row>
    <row r="43" spans="1:16" ht="15" customHeight="1" x14ac:dyDescent="0.25">
      <c r="A43" s="255" t="s">
        <v>266</v>
      </c>
      <c r="B43" s="256" t="s">
        <v>267</v>
      </c>
      <c r="C43" s="256" t="s">
        <v>358</v>
      </c>
      <c r="D43" s="256" t="s">
        <v>269</v>
      </c>
      <c r="E43" s="256" t="s">
        <v>270</v>
      </c>
      <c r="F43" s="256" t="s">
        <v>271</v>
      </c>
      <c r="G43" s="256" t="s">
        <v>272</v>
      </c>
      <c r="H43" s="257" t="s">
        <v>273</v>
      </c>
      <c r="I43" s="256" t="s">
        <v>359</v>
      </c>
      <c r="J43" s="258" t="s">
        <v>360</v>
      </c>
      <c r="K43" s="259" t="s">
        <v>303</v>
      </c>
      <c r="L43" s="239" t="s">
        <v>277</v>
      </c>
      <c r="M43" s="52"/>
      <c r="N43" s="52"/>
      <c r="O43" s="52"/>
      <c r="P43" s="52"/>
    </row>
    <row r="44" spans="1:16" ht="15" customHeight="1" x14ac:dyDescent="0.25">
      <c r="A44" s="260" t="s">
        <v>278</v>
      </c>
      <c r="B44" s="261" t="s">
        <v>361</v>
      </c>
      <c r="C44" s="261"/>
      <c r="D44" s="261" t="s">
        <v>362</v>
      </c>
      <c r="E44" s="262" t="s">
        <v>363</v>
      </c>
      <c r="F44" s="263" t="s">
        <v>364</v>
      </c>
      <c r="G44" s="218">
        <v>44491</v>
      </c>
      <c r="H44" s="264" t="s">
        <v>284</v>
      </c>
      <c r="I44" s="265">
        <v>15100</v>
      </c>
      <c r="J44" s="266">
        <v>302</v>
      </c>
      <c r="K44" s="267"/>
      <c r="L44" s="240">
        <f>SUM(M44:Z44)</f>
        <v>0</v>
      </c>
      <c r="M44" s="52" t="s">
        <v>5</v>
      </c>
      <c r="N44" s="52"/>
      <c r="O44" s="52"/>
      <c r="P44" s="52"/>
    </row>
    <row r="45" spans="1:16" ht="15" customHeight="1" x14ac:dyDescent="0.25">
      <c r="A45" s="268" t="s">
        <v>285</v>
      </c>
      <c r="B45" s="226" t="s">
        <v>365</v>
      </c>
      <c r="C45" s="226" t="s">
        <v>366</v>
      </c>
      <c r="D45" s="226"/>
      <c r="E45" s="227" t="s">
        <v>363</v>
      </c>
      <c r="F45" s="226" t="s">
        <v>364</v>
      </c>
      <c r="G45" s="228">
        <v>44491</v>
      </c>
      <c r="H45" s="229" t="s">
        <v>284</v>
      </c>
      <c r="I45" s="269" t="s">
        <v>367</v>
      </c>
      <c r="J45" s="270" t="s">
        <v>368</v>
      </c>
      <c r="K45" s="232"/>
      <c r="L45" s="240">
        <f t="shared" ref="L45:L51" si="4">SUM(M45:Z45)</f>
        <v>2.25</v>
      </c>
      <c r="M45" s="52">
        <v>2</v>
      </c>
      <c r="N45" s="52">
        <v>0.25</v>
      </c>
      <c r="O45" s="52"/>
      <c r="P45" s="52"/>
    </row>
    <row r="46" spans="1:16" ht="15" customHeight="1" x14ac:dyDescent="0.25">
      <c r="A46" s="271" t="s">
        <v>288</v>
      </c>
      <c r="B46" s="272" t="s">
        <v>369</v>
      </c>
      <c r="C46" s="272"/>
      <c r="D46" s="272"/>
      <c r="E46" s="273"/>
      <c r="F46" s="272"/>
      <c r="G46" s="274"/>
      <c r="H46" s="275"/>
      <c r="I46" s="276" t="s">
        <v>367</v>
      </c>
      <c r="J46" s="277"/>
      <c r="K46" s="278"/>
      <c r="L46" s="240">
        <f t="shared" si="4"/>
        <v>0</v>
      </c>
      <c r="M46" s="52"/>
      <c r="N46" s="52"/>
      <c r="O46" s="52"/>
      <c r="P46" s="52"/>
    </row>
    <row r="47" spans="1:16" ht="15" customHeight="1" x14ac:dyDescent="0.25">
      <c r="A47" s="271" t="s">
        <v>291</v>
      </c>
      <c r="B47" s="279" t="s">
        <v>185</v>
      </c>
      <c r="C47" s="279"/>
      <c r="D47" s="279"/>
      <c r="E47" s="280"/>
      <c r="F47" s="279"/>
      <c r="G47" s="281"/>
      <c r="H47" s="282"/>
      <c r="I47" s="276" t="s">
        <v>367</v>
      </c>
      <c r="J47" s="283"/>
      <c r="K47" s="284"/>
      <c r="L47" s="240">
        <f t="shared" si="4"/>
        <v>0</v>
      </c>
      <c r="M47" s="52"/>
      <c r="N47" s="52"/>
      <c r="O47" s="52"/>
      <c r="P47" s="52"/>
    </row>
    <row r="48" spans="1:16" ht="15" customHeight="1" x14ac:dyDescent="0.25">
      <c r="A48" s="271" t="s">
        <v>294</v>
      </c>
      <c r="B48" s="272" t="s">
        <v>184</v>
      </c>
      <c r="C48" s="272"/>
      <c r="D48" s="272"/>
      <c r="E48" s="273"/>
      <c r="F48" s="272"/>
      <c r="G48" s="274"/>
      <c r="H48" s="275"/>
      <c r="I48" s="276" t="s">
        <v>367</v>
      </c>
      <c r="J48" s="277"/>
      <c r="K48" s="278"/>
      <c r="L48" s="240">
        <f t="shared" si="4"/>
        <v>0</v>
      </c>
      <c r="M48" s="52"/>
      <c r="N48" s="52"/>
      <c r="O48" s="52"/>
      <c r="P48" s="52"/>
    </row>
    <row r="49" spans="1:26" ht="15" customHeight="1" x14ac:dyDescent="0.25">
      <c r="A49" s="271" t="s">
        <v>297</v>
      </c>
      <c r="B49" s="279" t="s">
        <v>370</v>
      </c>
      <c r="C49" s="279"/>
      <c r="D49" s="279"/>
      <c r="E49" s="280"/>
      <c r="F49" s="279"/>
      <c r="G49" s="281"/>
      <c r="H49" s="282"/>
      <c r="I49" s="276" t="s">
        <v>367</v>
      </c>
      <c r="J49" s="283"/>
      <c r="K49" s="284"/>
      <c r="L49" s="240">
        <f t="shared" si="4"/>
        <v>0</v>
      </c>
      <c r="M49" s="52"/>
      <c r="N49" s="52"/>
      <c r="O49" s="52"/>
      <c r="P49" s="52"/>
    </row>
    <row r="50" spans="1:26" ht="15" customHeight="1" x14ac:dyDescent="0.25">
      <c r="A50" s="272"/>
      <c r="B50" s="272"/>
      <c r="C50" s="272"/>
      <c r="D50" s="272"/>
      <c r="E50" s="273"/>
      <c r="F50" s="272"/>
      <c r="G50" s="274"/>
      <c r="H50" s="275"/>
      <c r="I50" s="285"/>
      <c r="J50" s="277"/>
      <c r="K50" s="278"/>
      <c r="L50" s="240">
        <f t="shared" si="4"/>
        <v>0</v>
      </c>
      <c r="M50" s="52"/>
      <c r="N50" s="52"/>
      <c r="O50" s="52"/>
      <c r="P50" s="52"/>
    </row>
    <row r="51" spans="1:26" ht="15" customHeight="1" x14ac:dyDescent="0.25">
      <c r="A51" s="523" t="s">
        <v>371</v>
      </c>
      <c r="B51" s="525"/>
      <c r="C51" s="525"/>
      <c r="D51" s="525"/>
      <c r="E51" s="525"/>
      <c r="F51" s="525"/>
      <c r="G51" s="525"/>
      <c r="H51" s="525"/>
      <c r="I51" s="525"/>
      <c r="J51" s="525"/>
      <c r="K51" s="525"/>
      <c r="L51" s="240">
        <f t="shared" si="4"/>
        <v>0</v>
      </c>
      <c r="M51" s="52"/>
      <c r="N51" s="52"/>
      <c r="O51" s="52"/>
      <c r="P51" s="52"/>
    </row>
    <row r="52" spans="1:26" ht="15" customHeight="1" x14ac:dyDescent="0.25">
      <c r="A52" s="211" t="s">
        <v>266</v>
      </c>
      <c r="B52" s="211" t="s">
        <v>267</v>
      </c>
      <c r="C52" s="211" t="s">
        <v>358</v>
      </c>
      <c r="D52" s="211" t="s">
        <v>269</v>
      </c>
      <c r="E52" s="211" t="s">
        <v>270</v>
      </c>
      <c r="F52" s="211" t="s">
        <v>271</v>
      </c>
      <c r="G52" s="211" t="s">
        <v>272</v>
      </c>
      <c r="H52" s="212" t="s">
        <v>273</v>
      </c>
      <c r="I52" s="211" t="s">
        <v>372</v>
      </c>
      <c r="J52" s="213" t="s">
        <v>275</v>
      </c>
      <c r="K52" s="238" t="s">
        <v>303</v>
      </c>
      <c r="L52" s="239" t="s">
        <v>277</v>
      </c>
      <c r="M52" s="52"/>
      <c r="N52" s="52"/>
      <c r="O52" s="52"/>
      <c r="P52" s="52"/>
    </row>
    <row r="53" spans="1:26" ht="15" customHeight="1" x14ac:dyDescent="0.25">
      <c r="A53" s="396" t="s">
        <v>278</v>
      </c>
      <c r="B53" s="396" t="s">
        <v>373</v>
      </c>
      <c r="C53" s="396"/>
      <c r="D53" s="396" t="s">
        <v>374</v>
      </c>
      <c r="E53" s="397" t="s">
        <v>375</v>
      </c>
      <c r="F53" s="396" t="s">
        <v>364</v>
      </c>
      <c r="G53" s="389">
        <v>44491</v>
      </c>
      <c r="H53" s="398" t="s">
        <v>284</v>
      </c>
      <c r="I53" s="399" t="s">
        <v>376</v>
      </c>
      <c r="J53" s="400">
        <v>1</v>
      </c>
      <c r="K53" s="424">
        <v>50</v>
      </c>
      <c r="L53" s="401">
        <f t="shared" ref="L53:L74" si="5">SUM(M53:Z53)</f>
        <v>20</v>
      </c>
      <c r="M53" s="73"/>
      <c r="N53" s="73"/>
      <c r="O53" s="73"/>
      <c r="P53" s="73"/>
      <c r="Q53" s="394"/>
      <c r="R53" s="394"/>
      <c r="X53">
        <v>20</v>
      </c>
    </row>
    <row r="54" spans="1:26" ht="15" customHeight="1" x14ac:dyDescent="0.25">
      <c r="A54" s="396" t="s">
        <v>285</v>
      </c>
      <c r="B54" s="226" t="s">
        <v>174</v>
      </c>
      <c r="C54" s="226" t="s">
        <v>377</v>
      </c>
      <c r="D54" s="226" t="s">
        <v>374</v>
      </c>
      <c r="E54" s="227" t="s">
        <v>375</v>
      </c>
      <c r="F54" s="226" t="s">
        <v>364</v>
      </c>
      <c r="G54" s="228">
        <v>44491</v>
      </c>
      <c r="H54" s="229" t="s">
        <v>284</v>
      </c>
      <c r="I54" s="230" t="s">
        <v>378</v>
      </c>
      <c r="J54" s="231">
        <v>3</v>
      </c>
      <c r="K54" s="232"/>
      <c r="L54" s="401">
        <f t="shared" si="5"/>
        <v>300</v>
      </c>
      <c r="M54" s="125"/>
      <c r="N54" s="125"/>
      <c r="O54" s="125"/>
      <c r="P54" s="125"/>
      <c r="Q54" s="207"/>
      <c r="R54" s="207"/>
      <c r="S54" s="207"/>
      <c r="T54" s="207"/>
      <c r="U54" s="207">
        <v>300</v>
      </c>
    </row>
    <row r="55" spans="1:26" ht="15" customHeight="1" x14ac:dyDescent="0.25">
      <c r="A55" s="396" t="s">
        <v>288</v>
      </c>
      <c r="B55" s="396" t="s">
        <v>379</v>
      </c>
      <c r="C55" s="396"/>
      <c r="D55" s="396" t="s">
        <v>374</v>
      </c>
      <c r="E55" s="397" t="s">
        <v>375</v>
      </c>
      <c r="F55" s="396" t="s">
        <v>380</v>
      </c>
      <c r="G55" s="389">
        <v>44491</v>
      </c>
      <c r="H55" s="398" t="s">
        <v>284</v>
      </c>
      <c r="I55" s="399" t="s">
        <v>381</v>
      </c>
      <c r="J55" s="400">
        <v>1</v>
      </c>
      <c r="K55" s="424">
        <v>400</v>
      </c>
      <c r="L55" s="401">
        <f t="shared" si="5"/>
        <v>0</v>
      </c>
      <c r="M55" s="73"/>
      <c r="N55" s="73"/>
      <c r="O55" s="73"/>
      <c r="P55" s="73"/>
      <c r="Q55" s="394"/>
      <c r="R55" s="394"/>
    </row>
    <row r="56" spans="1:26" ht="15" customHeight="1" x14ac:dyDescent="0.25">
      <c r="A56" s="396" t="s">
        <v>291</v>
      </c>
      <c r="B56" s="396" t="s">
        <v>221</v>
      </c>
      <c r="C56" s="396"/>
      <c r="D56" s="396" t="s">
        <v>374</v>
      </c>
      <c r="E56" s="397" t="s">
        <v>375</v>
      </c>
      <c r="F56" s="396" t="s">
        <v>380</v>
      </c>
      <c r="G56" s="389">
        <v>44491</v>
      </c>
      <c r="H56" s="398" t="s">
        <v>284</v>
      </c>
      <c r="I56" s="399" t="s">
        <v>382</v>
      </c>
      <c r="J56" s="400">
        <v>1</v>
      </c>
      <c r="K56" s="424">
        <v>80</v>
      </c>
      <c r="L56" s="401">
        <f t="shared" si="5"/>
        <v>40</v>
      </c>
      <c r="M56" s="73"/>
      <c r="N56" s="73"/>
      <c r="O56" s="73"/>
      <c r="P56" s="73"/>
      <c r="Q56" s="394"/>
      <c r="R56" s="394"/>
      <c r="U56">
        <v>20</v>
      </c>
      <c r="X56">
        <v>20</v>
      </c>
      <c r="Y56" t="s">
        <v>673</v>
      </c>
    </row>
    <row r="57" spans="1:26" ht="15" customHeight="1" x14ac:dyDescent="0.25">
      <c r="A57" s="396" t="s">
        <v>294</v>
      </c>
      <c r="B57" s="396" t="s">
        <v>383</v>
      </c>
      <c r="C57" s="396"/>
      <c r="D57" s="396" t="s">
        <v>374</v>
      </c>
      <c r="E57" s="397" t="s">
        <v>375</v>
      </c>
      <c r="F57" s="396" t="s">
        <v>364</v>
      </c>
      <c r="G57" s="389">
        <v>44491</v>
      </c>
      <c r="H57" s="398" t="s">
        <v>284</v>
      </c>
      <c r="I57" s="399" t="s">
        <v>382</v>
      </c>
      <c r="J57" s="400">
        <v>1</v>
      </c>
      <c r="K57" s="424">
        <v>100</v>
      </c>
      <c r="L57" s="401">
        <f t="shared" si="5"/>
        <v>0</v>
      </c>
      <c r="M57" s="73"/>
      <c r="N57" s="73"/>
      <c r="O57" s="73"/>
      <c r="P57" s="73"/>
      <c r="Q57" s="394"/>
      <c r="R57" s="394"/>
    </row>
    <row r="58" spans="1:26" ht="15" customHeight="1" x14ac:dyDescent="0.25">
      <c r="A58" s="396" t="s">
        <v>297</v>
      </c>
      <c r="B58" s="396" t="s">
        <v>384</v>
      </c>
      <c r="C58" s="396"/>
      <c r="D58" s="396" t="s">
        <v>374</v>
      </c>
      <c r="E58" s="397" t="s">
        <v>375</v>
      </c>
      <c r="F58" s="396" t="s">
        <v>380</v>
      </c>
      <c r="G58" s="389">
        <v>44491</v>
      </c>
      <c r="H58" s="398" t="s">
        <v>284</v>
      </c>
      <c r="I58" s="399" t="s">
        <v>382</v>
      </c>
      <c r="J58" s="400">
        <v>1</v>
      </c>
      <c r="K58" s="424">
        <v>100</v>
      </c>
      <c r="L58" s="401">
        <f t="shared" si="5"/>
        <v>0</v>
      </c>
      <c r="M58" s="73"/>
      <c r="N58" s="73"/>
      <c r="O58" s="73"/>
      <c r="P58" s="73"/>
      <c r="Q58" s="394"/>
      <c r="R58" s="394"/>
    </row>
    <row r="59" spans="1:26" ht="15" customHeight="1" x14ac:dyDescent="0.25">
      <c r="A59" s="402" t="s">
        <v>317</v>
      </c>
      <c r="B59" s="403" t="s">
        <v>385</v>
      </c>
      <c r="C59" s="403"/>
      <c r="D59" s="403"/>
      <c r="E59" s="404"/>
      <c r="F59" s="403"/>
      <c r="G59" s="405"/>
      <c r="H59" s="406"/>
      <c r="I59" s="407" t="s">
        <v>367</v>
      </c>
      <c r="J59" s="408"/>
      <c r="K59" s="409"/>
      <c r="L59" s="401">
        <f t="shared" si="5"/>
        <v>0</v>
      </c>
      <c r="M59" s="73"/>
      <c r="N59" s="73"/>
      <c r="O59" s="73"/>
      <c r="P59" s="73"/>
      <c r="Q59" s="394" t="s">
        <v>560</v>
      </c>
      <c r="R59" s="394"/>
    </row>
    <row r="60" spans="1:26" ht="15" customHeight="1" x14ac:dyDescent="0.25">
      <c r="A60" s="402" t="s">
        <v>321</v>
      </c>
      <c r="B60" s="403" t="s">
        <v>89</v>
      </c>
      <c r="C60" s="403"/>
      <c r="D60" s="403"/>
      <c r="E60" s="404"/>
      <c r="F60" s="403"/>
      <c r="G60" s="405"/>
      <c r="H60" s="406"/>
      <c r="I60" s="407" t="s">
        <v>367</v>
      </c>
      <c r="J60" s="408"/>
      <c r="K60" s="409"/>
      <c r="L60" s="401">
        <f t="shared" si="5"/>
        <v>4</v>
      </c>
      <c r="M60" s="73"/>
      <c r="N60" s="73"/>
      <c r="O60" s="73"/>
      <c r="P60" s="73"/>
      <c r="Q60" s="394" t="s">
        <v>560</v>
      </c>
      <c r="R60" s="394"/>
      <c r="Z60">
        <v>4</v>
      </c>
    </row>
    <row r="61" spans="1:26" ht="15" customHeight="1" x14ac:dyDescent="0.25">
      <c r="A61" s="402" t="s">
        <v>324</v>
      </c>
      <c r="B61" s="403" t="s">
        <v>90</v>
      </c>
      <c r="C61" s="403"/>
      <c r="D61" s="403"/>
      <c r="E61" s="404"/>
      <c r="F61" s="403"/>
      <c r="G61" s="405"/>
      <c r="H61" s="406"/>
      <c r="I61" s="407" t="s">
        <v>367</v>
      </c>
      <c r="J61" s="408"/>
      <c r="K61" s="409"/>
      <c r="L61" s="401">
        <f t="shared" si="5"/>
        <v>11</v>
      </c>
      <c r="M61" s="73"/>
      <c r="N61" s="73"/>
      <c r="O61" s="73"/>
      <c r="P61" s="73"/>
      <c r="Q61" s="394" t="s">
        <v>560</v>
      </c>
      <c r="R61" s="394"/>
      <c r="V61">
        <v>2</v>
      </c>
      <c r="W61">
        <v>1</v>
      </c>
      <c r="X61">
        <v>2</v>
      </c>
      <c r="Z61">
        <v>6</v>
      </c>
    </row>
    <row r="62" spans="1:26" ht="15" customHeight="1" x14ac:dyDescent="0.25">
      <c r="A62" s="395"/>
      <c r="B62" s="396" t="s">
        <v>662</v>
      </c>
      <c r="C62" s="396"/>
      <c r="D62" s="396"/>
      <c r="E62" s="397"/>
      <c r="F62" s="396"/>
      <c r="G62" s="427"/>
      <c r="H62" s="398"/>
      <c r="I62" s="399"/>
      <c r="J62" s="400"/>
      <c r="K62" s="428"/>
      <c r="L62" s="401">
        <f t="shared" si="5"/>
        <v>0</v>
      </c>
      <c r="M62" s="73"/>
      <c r="N62" s="73"/>
      <c r="O62" s="73"/>
      <c r="P62" s="73"/>
      <c r="Q62" s="394" t="s">
        <v>560</v>
      </c>
      <c r="R62" s="394"/>
    </row>
    <row r="63" spans="1:26" ht="15" customHeight="1" x14ac:dyDescent="0.25">
      <c r="A63" s="402" t="s">
        <v>386</v>
      </c>
      <c r="B63" s="403" t="s">
        <v>61</v>
      </c>
      <c r="C63" s="403"/>
      <c r="D63" s="403"/>
      <c r="E63" s="404"/>
      <c r="F63" s="403"/>
      <c r="G63" s="405"/>
      <c r="H63" s="406"/>
      <c r="I63" s="407" t="s">
        <v>367</v>
      </c>
      <c r="J63" s="408"/>
      <c r="K63" s="409"/>
      <c r="L63" s="401">
        <f t="shared" si="5"/>
        <v>100</v>
      </c>
      <c r="M63" s="73"/>
      <c r="N63" s="73"/>
      <c r="O63" s="73"/>
      <c r="P63" s="73"/>
      <c r="Q63" s="394" t="s">
        <v>561</v>
      </c>
      <c r="R63" s="394"/>
      <c r="U63">
        <v>100</v>
      </c>
    </row>
    <row r="64" spans="1:26" ht="15" customHeight="1" x14ac:dyDescent="0.25">
      <c r="A64" s="395" t="s">
        <v>387</v>
      </c>
      <c r="B64" s="396" t="s">
        <v>388</v>
      </c>
      <c r="C64" s="396"/>
      <c r="D64" s="396"/>
      <c r="E64" s="397"/>
      <c r="F64" s="396"/>
      <c r="G64" s="389" t="s">
        <v>389</v>
      </c>
      <c r="H64" s="398" t="s">
        <v>626</v>
      </c>
      <c r="I64" s="399">
        <v>100</v>
      </c>
      <c r="J64" s="400">
        <v>1</v>
      </c>
      <c r="K64" s="389">
        <v>44501</v>
      </c>
      <c r="L64" s="401">
        <f t="shared" si="5"/>
        <v>40</v>
      </c>
      <c r="M64" s="73"/>
      <c r="N64" s="73"/>
      <c r="O64" s="73"/>
      <c r="P64" s="73"/>
      <c r="Q64" s="394" t="s">
        <v>561</v>
      </c>
      <c r="R64" s="394"/>
      <c r="U64">
        <v>40</v>
      </c>
    </row>
    <row r="65" spans="1:24" ht="15" customHeight="1" x14ac:dyDescent="0.25">
      <c r="A65" s="395" t="s">
        <v>390</v>
      </c>
      <c r="B65" s="396" t="s">
        <v>217</v>
      </c>
      <c r="C65" s="396"/>
      <c r="D65" s="396"/>
      <c r="E65" s="397"/>
      <c r="F65" s="396"/>
      <c r="G65" s="389" t="s">
        <v>389</v>
      </c>
      <c r="H65" s="398" t="s">
        <v>626</v>
      </c>
      <c r="I65" s="399">
        <v>100</v>
      </c>
      <c r="J65" s="400">
        <v>1</v>
      </c>
      <c r="K65" s="425">
        <v>44501</v>
      </c>
      <c r="L65" s="401">
        <f t="shared" si="5"/>
        <v>100</v>
      </c>
      <c r="M65" s="125"/>
      <c r="N65" s="125"/>
      <c r="O65" s="125"/>
      <c r="P65" s="125"/>
      <c r="Q65" s="207" t="s">
        <v>5</v>
      </c>
      <c r="R65" s="207">
        <v>100</v>
      </c>
    </row>
    <row r="66" spans="1:24" ht="15" customHeight="1" x14ac:dyDescent="0.25">
      <c r="A66" s="395"/>
      <c r="B66" s="396" t="s">
        <v>663</v>
      </c>
      <c r="C66" s="396"/>
      <c r="D66" s="396"/>
      <c r="E66" s="397"/>
      <c r="F66" s="396"/>
      <c r="G66" s="427"/>
      <c r="H66" s="398"/>
      <c r="I66" s="399" t="s">
        <v>360</v>
      </c>
      <c r="J66" s="400">
        <v>7</v>
      </c>
      <c r="K66" s="429"/>
      <c r="L66" s="401">
        <f t="shared" si="5"/>
        <v>2</v>
      </c>
      <c r="M66" s="125"/>
      <c r="N66" s="125"/>
      <c r="O66" s="125"/>
      <c r="P66" s="125"/>
      <c r="Q66" s="207" t="s">
        <v>561</v>
      </c>
      <c r="R66" s="207"/>
      <c r="S66" s="207"/>
      <c r="T66" s="207"/>
      <c r="U66" s="207">
        <v>0</v>
      </c>
      <c r="X66">
        <v>2</v>
      </c>
    </row>
    <row r="67" spans="1:24" ht="15" customHeight="1" x14ac:dyDescent="0.25">
      <c r="A67" s="286" t="s">
        <v>391</v>
      </c>
      <c r="B67" s="226" t="s">
        <v>176</v>
      </c>
      <c r="C67" s="226"/>
      <c r="D67" s="226"/>
      <c r="E67" s="227"/>
      <c r="F67" s="226"/>
      <c r="G67" s="228" t="s">
        <v>389</v>
      </c>
      <c r="H67" s="229" t="s">
        <v>626</v>
      </c>
      <c r="I67" s="230">
        <v>100</v>
      </c>
      <c r="J67" s="231">
        <v>1</v>
      </c>
      <c r="K67" s="228">
        <v>44501</v>
      </c>
      <c r="L67" s="401">
        <f t="shared" si="5"/>
        <v>70</v>
      </c>
      <c r="M67" s="125"/>
      <c r="N67" s="125"/>
      <c r="O67" s="125"/>
      <c r="P67" s="125"/>
      <c r="Q67" s="207" t="s">
        <v>5</v>
      </c>
      <c r="R67" s="207">
        <v>70</v>
      </c>
    </row>
    <row r="68" spans="1:24" ht="15" customHeight="1" x14ac:dyDescent="0.25">
      <c r="A68" s="395" t="s">
        <v>392</v>
      </c>
      <c r="B68" s="226" t="s">
        <v>228</v>
      </c>
      <c r="C68" s="226"/>
      <c r="D68" s="226"/>
      <c r="E68" s="227"/>
      <c r="F68" s="226"/>
      <c r="G68" s="228" t="s">
        <v>389</v>
      </c>
      <c r="H68" s="229" t="s">
        <v>626</v>
      </c>
      <c r="I68" s="230">
        <v>100</v>
      </c>
      <c r="J68" s="231">
        <v>1</v>
      </c>
      <c r="K68" s="228">
        <v>44501</v>
      </c>
      <c r="L68" s="401">
        <f t="shared" si="5"/>
        <v>50</v>
      </c>
      <c r="M68" s="125"/>
      <c r="N68" s="125"/>
      <c r="O68" s="125"/>
      <c r="P68" s="125"/>
      <c r="Q68" s="207" t="s">
        <v>561</v>
      </c>
      <c r="R68" s="207"/>
      <c r="S68" s="207"/>
      <c r="T68" s="207"/>
      <c r="U68" s="207">
        <v>50</v>
      </c>
    </row>
    <row r="69" spans="1:24" ht="15" customHeight="1" x14ac:dyDescent="0.25">
      <c r="A69" s="286" t="s">
        <v>393</v>
      </c>
      <c r="B69" s="226" t="s">
        <v>229</v>
      </c>
      <c r="C69" s="226"/>
      <c r="D69" s="226"/>
      <c r="E69" s="227"/>
      <c r="F69" s="226"/>
      <c r="G69" s="228" t="s">
        <v>389</v>
      </c>
      <c r="H69" s="229" t="s">
        <v>626</v>
      </c>
      <c r="I69" s="230">
        <v>10</v>
      </c>
      <c r="J69" s="231">
        <v>7</v>
      </c>
      <c r="K69" s="228">
        <v>44501</v>
      </c>
      <c r="L69" s="401">
        <f t="shared" si="5"/>
        <v>200</v>
      </c>
      <c r="M69" s="125"/>
      <c r="N69" s="125"/>
      <c r="O69" s="125"/>
      <c r="P69" s="125"/>
      <c r="Q69" s="207" t="s">
        <v>5</v>
      </c>
      <c r="R69" s="207">
        <v>200</v>
      </c>
    </row>
    <row r="70" spans="1:24" ht="15" customHeight="1" x14ac:dyDescent="0.25">
      <c r="A70" s="395" t="s">
        <v>394</v>
      </c>
      <c r="B70" s="226" t="s">
        <v>388</v>
      </c>
      <c r="C70" s="226"/>
      <c r="D70" s="226"/>
      <c r="E70" s="227"/>
      <c r="F70" s="226"/>
      <c r="G70" s="228" t="s">
        <v>389</v>
      </c>
      <c r="H70" s="229" t="s">
        <v>626</v>
      </c>
      <c r="I70" s="230">
        <v>10</v>
      </c>
      <c r="J70" s="231">
        <v>5</v>
      </c>
      <c r="K70" s="228">
        <v>44501</v>
      </c>
      <c r="L70" s="401">
        <f t="shared" si="5"/>
        <v>0</v>
      </c>
      <c r="M70" s="73"/>
      <c r="N70" s="73"/>
      <c r="O70" s="73"/>
      <c r="P70" s="73"/>
      <c r="Q70" s="394" t="s">
        <v>561</v>
      </c>
      <c r="R70" s="394"/>
      <c r="U70">
        <v>0</v>
      </c>
    </row>
    <row r="71" spans="1:24" ht="15" customHeight="1" x14ac:dyDescent="0.25">
      <c r="A71" s="287" t="s">
        <v>395</v>
      </c>
      <c r="B71" s="242" t="s">
        <v>177</v>
      </c>
      <c r="C71" s="242"/>
      <c r="D71" s="242"/>
      <c r="E71" s="243"/>
      <c r="F71" s="242"/>
      <c r="G71" s="228" t="s">
        <v>389</v>
      </c>
      <c r="H71" s="229" t="s">
        <v>626</v>
      </c>
      <c r="I71" s="245">
        <v>100</v>
      </c>
      <c r="J71" s="246">
        <v>2</v>
      </c>
      <c r="K71" s="228">
        <v>44501</v>
      </c>
      <c r="L71" s="401">
        <f t="shared" si="5"/>
        <v>0</v>
      </c>
      <c r="M71" s="73"/>
      <c r="N71" s="73"/>
      <c r="O71" s="73"/>
      <c r="P71" s="73"/>
      <c r="Q71" s="394" t="s">
        <v>561</v>
      </c>
      <c r="R71" s="394"/>
    </row>
    <row r="72" spans="1:24" ht="15" customHeight="1" x14ac:dyDescent="0.25">
      <c r="A72" s="386" t="s">
        <v>623</v>
      </c>
      <c r="B72" s="387" t="s">
        <v>174</v>
      </c>
      <c r="C72" s="387"/>
      <c r="D72" s="387"/>
      <c r="E72" s="388"/>
      <c r="F72" s="387"/>
      <c r="G72" s="389" t="s">
        <v>389</v>
      </c>
      <c r="H72" s="390" t="s">
        <v>626</v>
      </c>
      <c r="I72" s="391">
        <v>100</v>
      </c>
      <c r="J72" s="392">
        <v>7</v>
      </c>
      <c r="K72" s="393">
        <v>44518</v>
      </c>
      <c r="L72" s="401">
        <f t="shared" si="5"/>
        <v>100</v>
      </c>
      <c r="M72" s="125"/>
      <c r="N72" s="125"/>
      <c r="O72" s="125"/>
      <c r="P72" s="125"/>
      <c r="Q72" s="207" t="s">
        <v>561</v>
      </c>
      <c r="R72" s="207"/>
      <c r="S72">
        <v>90</v>
      </c>
      <c r="T72" s="291">
        <v>10</v>
      </c>
      <c r="U72" s="291" t="s">
        <v>653</v>
      </c>
    </row>
    <row r="73" spans="1:24" ht="15" customHeight="1" x14ac:dyDescent="0.25">
      <c r="A73" s="386" t="s">
        <v>624</v>
      </c>
      <c r="B73" s="387" t="s">
        <v>388</v>
      </c>
      <c r="C73" s="387"/>
      <c r="D73" s="387"/>
      <c r="E73" s="388"/>
      <c r="F73" s="387"/>
      <c r="G73" s="389" t="s">
        <v>389</v>
      </c>
      <c r="H73" s="390" t="s">
        <v>626</v>
      </c>
      <c r="I73" s="391">
        <v>100</v>
      </c>
      <c r="J73" s="392">
        <v>1</v>
      </c>
      <c r="K73" s="393">
        <v>44518</v>
      </c>
      <c r="L73" s="401">
        <f t="shared" si="5"/>
        <v>0</v>
      </c>
      <c r="M73" s="52"/>
      <c r="N73" s="52"/>
      <c r="O73" s="52"/>
      <c r="P73" s="52"/>
    </row>
    <row r="74" spans="1:24" ht="15" customHeight="1" x14ac:dyDescent="0.25">
      <c r="A74" s="386" t="s">
        <v>625</v>
      </c>
      <c r="B74" s="242" t="s">
        <v>176</v>
      </c>
      <c r="C74" s="416"/>
      <c r="D74" s="416"/>
      <c r="E74" s="417"/>
      <c r="F74" s="416"/>
      <c r="G74" s="228" t="s">
        <v>389</v>
      </c>
      <c r="H74" s="418" t="s">
        <v>626</v>
      </c>
      <c r="I74" s="419">
        <v>10</v>
      </c>
      <c r="J74" s="420">
        <v>10</v>
      </c>
      <c r="K74" s="421">
        <v>44518</v>
      </c>
      <c r="L74" s="401">
        <f t="shared" si="5"/>
        <v>0</v>
      </c>
      <c r="M74" s="52"/>
      <c r="N74" s="52"/>
      <c r="O74" s="52"/>
      <c r="P74" s="52"/>
    </row>
    <row r="75" spans="1:24" ht="15" customHeight="1" x14ac:dyDescent="0.25">
      <c r="A75" s="523" t="s">
        <v>396</v>
      </c>
      <c r="B75" s="525"/>
      <c r="C75" s="525"/>
      <c r="D75" s="525"/>
      <c r="E75" s="525"/>
      <c r="F75" s="525"/>
      <c r="G75" s="525"/>
      <c r="H75" s="525"/>
      <c r="I75" s="525"/>
      <c r="J75" s="525"/>
      <c r="K75" s="525"/>
      <c r="L75" s="288"/>
      <c r="M75" s="52"/>
      <c r="N75" s="52"/>
      <c r="O75" s="52"/>
      <c r="P75" s="52"/>
      <c r="Q75" t="s">
        <v>560</v>
      </c>
    </row>
    <row r="76" spans="1:24" ht="15" customHeight="1" x14ac:dyDescent="0.25">
      <c r="A76" s="255" t="s">
        <v>266</v>
      </c>
      <c r="B76" s="256" t="s">
        <v>267</v>
      </c>
      <c r="C76" s="256" t="s">
        <v>358</v>
      </c>
      <c r="D76" s="256" t="s">
        <v>269</v>
      </c>
      <c r="E76" s="256" t="s">
        <v>270</v>
      </c>
      <c r="F76" s="256" t="s">
        <v>271</v>
      </c>
      <c r="G76" s="256" t="s">
        <v>272</v>
      </c>
      <c r="H76" s="257" t="s">
        <v>273</v>
      </c>
      <c r="I76" s="256" t="s">
        <v>372</v>
      </c>
      <c r="J76" s="258" t="s">
        <v>275</v>
      </c>
      <c r="K76" s="259" t="s">
        <v>303</v>
      </c>
      <c r="L76" s="239" t="s">
        <v>277</v>
      </c>
      <c r="M76" s="52"/>
      <c r="N76" s="52"/>
      <c r="O76" s="52"/>
      <c r="P76" s="52"/>
      <c r="Q76" t="s">
        <v>560</v>
      </c>
    </row>
    <row r="77" spans="1:24" ht="15" customHeight="1" x14ac:dyDescent="0.25">
      <c r="A77" s="289" t="s">
        <v>278</v>
      </c>
      <c r="B77" s="216" t="s">
        <v>397</v>
      </c>
      <c r="C77" s="216"/>
      <c r="D77" s="216"/>
      <c r="E77" s="217"/>
      <c r="F77" s="216"/>
      <c r="G77" s="218"/>
      <c r="H77" s="219"/>
      <c r="I77" s="269">
        <v>400</v>
      </c>
      <c r="J77" s="221"/>
      <c r="K77" s="222" t="s">
        <v>559</v>
      </c>
      <c r="L77" s="240">
        <f>SUM(M75:Z75)</f>
        <v>0</v>
      </c>
      <c r="M77" s="52"/>
      <c r="N77" s="52"/>
      <c r="O77" s="52"/>
      <c r="P77" s="52"/>
      <c r="Q77" t="s">
        <v>560</v>
      </c>
    </row>
    <row r="78" spans="1:24" ht="15" customHeight="1" x14ac:dyDescent="0.25">
      <c r="A78" s="289" t="s">
        <v>285</v>
      </c>
      <c r="B78" s="226" t="s">
        <v>232</v>
      </c>
      <c r="C78" s="226"/>
      <c r="D78" s="226"/>
      <c r="E78" s="227"/>
      <c r="F78" s="226"/>
      <c r="G78" s="228"/>
      <c r="H78" s="229"/>
      <c r="I78" s="269" t="s">
        <v>367</v>
      </c>
      <c r="J78" s="231"/>
      <c r="K78" s="232"/>
      <c r="L78" s="240">
        <f t="shared" ref="L78:L81" si="6">SUM(M76:Z76)</f>
        <v>0</v>
      </c>
      <c r="M78" s="52"/>
      <c r="N78" s="52"/>
      <c r="O78" s="52"/>
      <c r="P78" s="52"/>
      <c r="Q78" t="s">
        <v>560</v>
      </c>
    </row>
    <row r="79" spans="1:24" ht="15" customHeight="1" x14ac:dyDescent="0.25">
      <c r="A79" s="289" t="s">
        <v>288</v>
      </c>
      <c r="B79" s="216" t="s">
        <v>398</v>
      </c>
      <c r="C79" s="216"/>
      <c r="D79" s="216"/>
      <c r="E79" s="217"/>
      <c r="F79" s="216"/>
      <c r="G79" s="218"/>
      <c r="H79" s="219"/>
      <c r="I79" s="269" t="s">
        <v>367</v>
      </c>
      <c r="J79" s="221"/>
      <c r="K79" s="222"/>
      <c r="L79" s="240">
        <f t="shared" si="6"/>
        <v>0</v>
      </c>
      <c r="M79" s="52"/>
      <c r="N79" s="52"/>
      <c r="O79" s="52"/>
      <c r="P79" s="52"/>
      <c r="Q79" t="s">
        <v>560</v>
      </c>
    </row>
    <row r="80" spans="1:24" ht="15" customHeight="1" x14ac:dyDescent="0.25">
      <c r="A80" s="289" t="s">
        <v>291</v>
      </c>
      <c r="B80" s="226" t="s">
        <v>399</v>
      </c>
      <c r="C80" s="226"/>
      <c r="D80" s="226"/>
      <c r="E80" s="227"/>
      <c r="F80" s="226"/>
      <c r="G80" s="228"/>
      <c r="H80" s="229"/>
      <c r="I80" s="269" t="s">
        <v>367</v>
      </c>
      <c r="J80" s="231"/>
      <c r="K80" s="232"/>
      <c r="L80" s="240">
        <f t="shared" si="6"/>
        <v>0</v>
      </c>
      <c r="M80" s="52"/>
      <c r="N80" s="52"/>
      <c r="O80" s="52"/>
      <c r="P80" s="52"/>
      <c r="Q80" t="s">
        <v>560</v>
      </c>
    </row>
    <row r="81" spans="1:17" ht="15" customHeight="1" x14ac:dyDescent="0.25">
      <c r="A81" s="289" t="s">
        <v>294</v>
      </c>
      <c r="B81" s="216" t="s">
        <v>233</v>
      </c>
      <c r="C81" s="216"/>
      <c r="D81" s="216"/>
      <c r="E81" s="217"/>
      <c r="F81" s="216"/>
      <c r="G81" s="218"/>
      <c r="H81" s="219"/>
      <c r="I81" s="269">
        <v>300</v>
      </c>
      <c r="J81" s="221"/>
      <c r="K81" s="222"/>
      <c r="L81" s="240">
        <f t="shared" si="6"/>
        <v>0</v>
      </c>
      <c r="M81" s="52"/>
      <c r="N81" s="52"/>
      <c r="O81" s="52"/>
      <c r="P81" s="52"/>
      <c r="Q81" t="s">
        <v>560</v>
      </c>
    </row>
    <row r="82" spans="1:17" ht="15" customHeight="1" x14ac:dyDescent="0.25">
      <c r="A82" s="314" t="s">
        <v>297</v>
      </c>
      <c r="B82" s="242" t="s">
        <v>543</v>
      </c>
      <c r="C82" s="242"/>
      <c r="D82" s="242"/>
      <c r="E82" s="243"/>
      <c r="F82" s="242"/>
      <c r="G82" s="290" t="s">
        <v>389</v>
      </c>
      <c r="H82" s="244"/>
      <c r="I82" s="245">
        <v>20</v>
      </c>
      <c r="J82" s="246"/>
      <c r="K82" s="247" t="s">
        <v>545</v>
      </c>
      <c r="L82" s="240"/>
      <c r="M82" s="52"/>
      <c r="N82" s="52"/>
      <c r="O82" s="52"/>
      <c r="P82" s="52"/>
    </row>
    <row r="83" spans="1:17" x14ac:dyDescent="0.25">
      <c r="A83" s="314" t="s">
        <v>317</v>
      </c>
      <c r="B83" s="249" t="s">
        <v>544</v>
      </c>
      <c r="C83" s="249"/>
      <c r="D83" s="249"/>
      <c r="E83" s="250"/>
      <c r="F83" s="249"/>
      <c r="G83" s="290" t="s">
        <v>389</v>
      </c>
      <c r="H83" s="251"/>
      <c r="I83" s="252">
        <v>20</v>
      </c>
      <c r="J83" s="253"/>
      <c r="K83" s="254" t="s">
        <v>545</v>
      </c>
      <c r="L83" s="240"/>
    </row>
    <row r="84" spans="1:17" ht="15.75" thickBot="1" x14ac:dyDescent="0.3">
      <c r="M84" s="303" t="s">
        <v>5</v>
      </c>
      <c r="N84" s="305" t="s">
        <v>409</v>
      </c>
    </row>
    <row r="85" spans="1:17" x14ac:dyDescent="0.25">
      <c r="A85" s="291" t="s">
        <v>5</v>
      </c>
      <c r="B85" s="292" t="s">
        <v>400</v>
      </c>
      <c r="C85" s="293" t="s">
        <v>400</v>
      </c>
      <c r="D85" s="294" t="s">
        <v>400</v>
      </c>
      <c r="E85" s="520" t="s">
        <v>65</v>
      </c>
      <c r="F85" s="521"/>
      <c r="G85" s="522"/>
      <c r="H85" s="295" t="s">
        <v>401</v>
      </c>
      <c r="I85" s="296" t="s">
        <v>402</v>
      </c>
      <c r="J85" s="297" t="s">
        <v>230</v>
      </c>
      <c r="K85" s="296" t="s">
        <v>403</v>
      </c>
      <c r="L85" s="297" t="s">
        <v>404</v>
      </c>
      <c r="M85" s="307">
        <v>4</v>
      </c>
      <c r="N85" s="308"/>
    </row>
    <row r="86" spans="1:17" ht="15.75" thickBot="1" x14ac:dyDescent="0.3">
      <c r="A86" s="291" t="s">
        <v>5</v>
      </c>
      <c r="B86" s="298" t="s">
        <v>405</v>
      </c>
      <c r="C86" s="299" t="s">
        <v>406</v>
      </c>
      <c r="D86" s="300" t="s">
        <v>407</v>
      </c>
      <c r="E86" s="298" t="s">
        <v>231</v>
      </c>
      <c r="F86" s="301" t="s">
        <v>51</v>
      </c>
      <c r="G86" s="300" t="s">
        <v>402</v>
      </c>
      <c r="H86" s="302"/>
      <c r="I86" s="299" t="s">
        <v>408</v>
      </c>
      <c r="J86" s="301"/>
      <c r="K86" s="303" t="s">
        <v>5</v>
      </c>
      <c r="L86" s="304" t="s">
        <v>5</v>
      </c>
      <c r="M86" s="311">
        <v>350000</v>
      </c>
      <c r="N86" s="312"/>
    </row>
    <row r="87" spans="1:17" x14ac:dyDescent="0.25">
      <c r="A87" s="295" t="s">
        <v>410</v>
      </c>
      <c r="B87" s="306">
        <v>5</v>
      </c>
      <c r="C87" s="307" t="s">
        <v>367</v>
      </c>
      <c r="D87" s="307" t="s">
        <v>367</v>
      </c>
      <c r="E87" s="307">
        <v>9</v>
      </c>
      <c r="F87" s="307">
        <v>5</v>
      </c>
      <c r="G87" s="307">
        <v>1</v>
      </c>
      <c r="H87" s="307">
        <v>2</v>
      </c>
      <c r="I87" s="307">
        <v>2</v>
      </c>
      <c r="J87" s="307"/>
      <c r="K87" s="307">
        <v>2</v>
      </c>
      <c r="L87" s="307">
        <v>9</v>
      </c>
      <c r="M87" s="313"/>
      <c r="N87" s="313"/>
    </row>
    <row r="88" spans="1:17" ht="15.75" thickBot="1" x14ac:dyDescent="0.3">
      <c r="A88" s="309" t="s">
        <v>411</v>
      </c>
      <c r="B88" s="310"/>
      <c r="C88" s="311"/>
      <c r="D88" s="311"/>
      <c r="E88" s="311"/>
      <c r="F88" s="311"/>
      <c r="G88" s="311"/>
      <c r="H88" s="311"/>
      <c r="I88" s="311"/>
      <c r="J88" s="311"/>
      <c r="K88" s="311">
        <v>700000</v>
      </c>
      <c r="L88" s="311">
        <v>700000</v>
      </c>
      <c r="M88" s="313"/>
      <c r="N88" s="313"/>
    </row>
    <row r="89" spans="1:17" x14ac:dyDescent="0.25">
      <c r="A89" s="291" t="s">
        <v>412</v>
      </c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</row>
    <row r="90" spans="1:17" x14ac:dyDescent="0.25">
      <c r="A90" s="291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</row>
    <row r="91" spans="1:17" x14ac:dyDescent="0.25">
      <c r="A91" s="291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</row>
    <row r="92" spans="1:17" x14ac:dyDescent="0.25">
      <c r="A92" s="291"/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</row>
    <row r="93" spans="1:17" x14ac:dyDescent="0.25">
      <c r="A93" s="291" t="s">
        <v>413</v>
      </c>
      <c r="B93" s="313"/>
      <c r="C93" s="313"/>
      <c r="D93" s="313"/>
      <c r="E93" s="313"/>
      <c r="F93" s="313"/>
      <c r="G93" s="313"/>
      <c r="H93" s="313"/>
      <c r="I93" s="313"/>
      <c r="J93" s="313"/>
      <c r="K93" s="313"/>
      <c r="L93" s="313"/>
      <c r="M93" s="313"/>
      <c r="N93" s="313"/>
    </row>
    <row r="94" spans="1:17" x14ac:dyDescent="0.25">
      <c r="A94" s="291" t="s">
        <v>414</v>
      </c>
      <c r="B94" s="313"/>
      <c r="C94" s="313"/>
      <c r="D94" s="313"/>
      <c r="E94" s="313"/>
      <c r="F94" s="313"/>
      <c r="G94" s="313"/>
      <c r="H94" s="313"/>
      <c r="I94" s="313"/>
      <c r="J94" s="313"/>
      <c r="K94" s="313"/>
      <c r="L94" s="313"/>
      <c r="M94" s="291"/>
      <c r="N94" s="291"/>
    </row>
    <row r="95" spans="1:17" x14ac:dyDescent="0.25">
      <c r="A95" s="291" t="s">
        <v>415</v>
      </c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13"/>
    </row>
    <row r="96" spans="1:17" x14ac:dyDescent="0.25">
      <c r="A96" s="291"/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</row>
    <row r="97" spans="1:7" ht="15.75" thickBot="1" x14ac:dyDescent="0.3"/>
    <row r="98" spans="1:7" ht="15.75" thickBot="1" x14ac:dyDescent="0.3">
      <c r="A98" s="518" t="s">
        <v>569</v>
      </c>
      <c r="B98" s="519"/>
    </row>
    <row r="99" spans="1:7" x14ac:dyDescent="0.25">
      <c r="A99" s="413" t="s">
        <v>570</v>
      </c>
      <c r="B99" s="414" t="s">
        <v>563</v>
      </c>
      <c r="C99" s="414" t="s">
        <v>629</v>
      </c>
      <c r="E99" s="422" t="s">
        <v>643</v>
      </c>
      <c r="F99" s="371" t="s">
        <v>658</v>
      </c>
      <c r="G99">
        <v>5.12</v>
      </c>
    </row>
    <row r="100" spans="1:7" x14ac:dyDescent="0.25">
      <c r="A100" s="334" t="s">
        <v>571</v>
      </c>
      <c r="B100" s="410" t="s">
        <v>574</v>
      </c>
      <c r="C100" s="410">
        <v>30</v>
      </c>
      <c r="E100" s="155">
        <v>11</v>
      </c>
      <c r="G100">
        <v>20</v>
      </c>
    </row>
    <row r="101" spans="1:7" x14ac:dyDescent="0.25">
      <c r="A101" s="334" t="s">
        <v>572</v>
      </c>
      <c r="B101" s="410" t="s">
        <v>575</v>
      </c>
      <c r="C101" s="410">
        <v>30</v>
      </c>
      <c r="E101" s="155">
        <v>17</v>
      </c>
      <c r="G101">
        <v>15</v>
      </c>
    </row>
    <row r="102" spans="1:7" x14ac:dyDescent="0.25">
      <c r="A102" s="334" t="s">
        <v>573</v>
      </c>
      <c r="B102" s="410" t="s">
        <v>576</v>
      </c>
      <c r="C102" s="410">
        <v>95</v>
      </c>
      <c r="E102" s="155">
        <v>12</v>
      </c>
    </row>
    <row r="103" spans="1:7" x14ac:dyDescent="0.25">
      <c r="A103" s="334" t="s">
        <v>584</v>
      </c>
      <c r="B103" s="410" t="s">
        <v>583</v>
      </c>
      <c r="C103" s="410"/>
      <c r="E103" s="155"/>
      <c r="G103">
        <v>7</v>
      </c>
    </row>
    <row r="104" spans="1:7" ht="15.75" thickBot="1" x14ac:dyDescent="0.3">
      <c r="A104" s="411" t="s">
        <v>586</v>
      </c>
      <c r="B104" s="412" t="s">
        <v>585</v>
      </c>
      <c r="C104" s="410"/>
      <c r="E104" s="155" t="s">
        <v>644</v>
      </c>
      <c r="F104" s="371" t="s">
        <v>660</v>
      </c>
    </row>
    <row r="105" spans="1:7" x14ac:dyDescent="0.25">
      <c r="A105" s="334" t="s">
        <v>630</v>
      </c>
      <c r="B105" s="371"/>
      <c r="C105" s="410" t="s">
        <v>631</v>
      </c>
      <c r="E105" s="155"/>
    </row>
    <row r="106" spans="1:7" ht="15.75" thickBot="1" x14ac:dyDescent="0.3">
      <c r="A106" s="411" t="s">
        <v>632</v>
      </c>
      <c r="B106" s="415"/>
      <c r="C106" s="412" t="s">
        <v>633</v>
      </c>
      <c r="E106" s="155" t="s">
        <v>5</v>
      </c>
    </row>
    <row r="107" spans="1:7" x14ac:dyDescent="0.25">
      <c r="A107" s="334" t="s">
        <v>646</v>
      </c>
      <c r="E107" s="155" t="s">
        <v>645</v>
      </c>
      <c r="F107" t="s">
        <v>661</v>
      </c>
      <c r="G107">
        <v>5</v>
      </c>
    </row>
    <row r="108" spans="1:7" x14ac:dyDescent="0.25">
      <c r="A108" s="334" t="s">
        <v>647</v>
      </c>
      <c r="E108" s="155" t="s">
        <v>648</v>
      </c>
    </row>
    <row r="109" spans="1:7" ht="15.75" thickBot="1" x14ac:dyDescent="0.3">
      <c r="E109" s="423"/>
    </row>
  </sheetData>
  <mergeCells count="8">
    <mergeCell ref="A98:B98"/>
    <mergeCell ref="E85:G85"/>
    <mergeCell ref="A10:K10"/>
    <mergeCell ref="A22:K22"/>
    <mergeCell ref="A34:K34"/>
    <mergeCell ref="A42:K42"/>
    <mergeCell ref="A51:K51"/>
    <mergeCell ref="A75:K7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E19" sqref="E19"/>
    </sheetView>
  </sheetViews>
  <sheetFormatPr defaultRowHeight="15" x14ac:dyDescent="0.25"/>
  <cols>
    <col min="1" max="1" width="14.85546875" bestFit="1" customWidth="1"/>
    <col min="2" max="2" width="14.85546875" customWidth="1"/>
    <col min="3" max="4" width="13.140625" customWidth="1"/>
    <col min="5" max="5" width="10.28515625" bestFit="1" customWidth="1"/>
    <col min="16" max="16" width="10.5703125" bestFit="1" customWidth="1"/>
    <col min="17" max="17" width="11.5703125" bestFit="1" customWidth="1"/>
  </cols>
  <sheetData>
    <row r="1" spans="1:17" ht="15.75" thickBot="1" x14ac:dyDescent="0.3">
      <c r="B1" t="s">
        <v>558</v>
      </c>
      <c r="C1" s="203" t="s">
        <v>253</v>
      </c>
      <c r="D1" s="203" t="s">
        <v>257</v>
      </c>
      <c r="E1" s="45" t="s">
        <v>245</v>
      </c>
      <c r="F1" s="45" t="s">
        <v>546</v>
      </c>
      <c r="G1" s="45" t="s">
        <v>670</v>
      </c>
      <c r="H1" s="107" t="s">
        <v>679</v>
      </c>
      <c r="I1" s="107" t="s">
        <v>680</v>
      </c>
      <c r="J1" s="107"/>
      <c r="K1" s="107"/>
      <c r="L1" s="107"/>
      <c r="M1" s="107"/>
      <c r="N1" s="107"/>
      <c r="O1" s="107"/>
      <c r="P1" s="315" t="s">
        <v>550</v>
      </c>
      <c r="Q1" s="323" t="s">
        <v>551</v>
      </c>
    </row>
    <row r="2" spans="1:17" x14ac:dyDescent="0.25">
      <c r="A2" t="s">
        <v>36</v>
      </c>
      <c r="B2">
        <v>14283</v>
      </c>
      <c r="C2" s="204">
        <v>340</v>
      </c>
      <c r="D2" s="204">
        <f>+C2*E2</f>
        <v>45220</v>
      </c>
      <c r="E2" s="45">
        <v>133</v>
      </c>
      <c r="F2" s="45">
        <v>160</v>
      </c>
      <c r="G2" s="45">
        <v>102</v>
      </c>
      <c r="H2" s="87"/>
      <c r="I2" s="87"/>
      <c r="J2" s="107"/>
      <c r="K2" s="107"/>
      <c r="L2" s="107"/>
      <c r="M2" s="107"/>
      <c r="N2" s="107"/>
      <c r="O2" s="107"/>
      <c r="P2" s="324">
        <f>SUM(E2:O2)</f>
        <v>395</v>
      </c>
      <c r="Q2" s="320">
        <f>+P2*C2</f>
        <v>134300</v>
      </c>
    </row>
    <row r="3" spans="1:17" x14ac:dyDescent="0.25">
      <c r="A3" t="s">
        <v>242</v>
      </c>
      <c r="B3">
        <v>23601</v>
      </c>
      <c r="C3" s="204">
        <v>200</v>
      </c>
      <c r="D3" s="204">
        <f t="shared" ref="D3:D5" si="0">+C3*E3</f>
        <v>2600</v>
      </c>
      <c r="E3" s="45">
        <v>13</v>
      </c>
      <c r="F3" s="45">
        <v>12</v>
      </c>
      <c r="G3" s="45">
        <v>6</v>
      </c>
      <c r="H3" s="87"/>
      <c r="I3" s="87"/>
      <c r="J3" s="107"/>
      <c r="K3" s="107"/>
      <c r="L3" s="107"/>
      <c r="M3" s="107"/>
      <c r="N3" s="107"/>
      <c r="O3" s="107"/>
      <c r="P3" s="324">
        <f t="shared" ref="P3:P11" si="1">SUM(E3:O3)</f>
        <v>31</v>
      </c>
      <c r="Q3" s="320">
        <f t="shared" ref="Q3:Q11" si="2">+P3*C3</f>
        <v>6200</v>
      </c>
    </row>
    <row r="4" spans="1:17" x14ac:dyDescent="0.25">
      <c r="A4" t="s">
        <v>243</v>
      </c>
      <c r="B4">
        <v>26767</v>
      </c>
      <c r="C4" s="204">
        <v>200</v>
      </c>
      <c r="D4" s="204">
        <f t="shared" si="0"/>
        <v>2000</v>
      </c>
      <c r="E4" s="45">
        <v>10</v>
      </c>
      <c r="F4" s="45">
        <v>13</v>
      </c>
      <c r="G4" s="45"/>
      <c r="H4" s="107"/>
      <c r="I4" s="87"/>
      <c r="J4" s="107"/>
      <c r="K4" s="107"/>
      <c r="L4" s="107"/>
      <c r="M4" s="107"/>
      <c r="N4" s="107"/>
      <c r="O4" s="107"/>
      <c r="P4" s="324">
        <f t="shared" si="1"/>
        <v>23</v>
      </c>
      <c r="Q4" s="320">
        <f t="shared" si="2"/>
        <v>4600</v>
      </c>
    </row>
    <row r="5" spans="1:17" x14ac:dyDescent="0.25">
      <c r="A5" t="s">
        <v>244</v>
      </c>
      <c r="B5">
        <v>13781</v>
      </c>
      <c r="C5" s="204">
        <v>199</v>
      </c>
      <c r="D5" s="204">
        <f t="shared" si="0"/>
        <v>2388</v>
      </c>
      <c r="E5" s="45">
        <v>12</v>
      </c>
      <c r="F5" s="45"/>
      <c r="G5" s="45"/>
      <c r="H5" s="107"/>
      <c r="I5" s="107"/>
      <c r="J5" s="107"/>
      <c r="K5" s="107"/>
      <c r="L5" s="107"/>
      <c r="M5" s="107"/>
      <c r="N5" s="107"/>
      <c r="O5" s="107"/>
      <c r="P5" s="324">
        <f t="shared" si="1"/>
        <v>12</v>
      </c>
      <c r="Q5" s="320">
        <f t="shared" si="2"/>
        <v>2388</v>
      </c>
    </row>
    <row r="6" spans="1:17" x14ac:dyDescent="0.25">
      <c r="A6" t="s">
        <v>547</v>
      </c>
      <c r="C6" s="204"/>
      <c r="D6" s="204"/>
      <c r="E6" s="45"/>
      <c r="F6" s="45">
        <v>3</v>
      </c>
      <c r="G6" s="45"/>
      <c r="H6" s="107"/>
      <c r="I6" s="107"/>
      <c r="J6" s="107"/>
      <c r="K6" s="107"/>
      <c r="L6" s="107"/>
      <c r="M6" s="107"/>
      <c r="N6" s="107"/>
      <c r="O6" s="107"/>
      <c r="P6" s="324">
        <f t="shared" si="1"/>
        <v>3</v>
      </c>
      <c r="Q6" s="320">
        <f t="shared" si="2"/>
        <v>0</v>
      </c>
    </row>
    <row r="7" spans="1:17" x14ac:dyDescent="0.25">
      <c r="A7" t="s">
        <v>548</v>
      </c>
      <c r="B7">
        <v>17256</v>
      </c>
      <c r="C7" s="204">
        <v>230</v>
      </c>
      <c r="D7" s="204"/>
      <c r="E7" s="45"/>
      <c r="F7" s="45">
        <v>65</v>
      </c>
      <c r="G7" s="45">
        <v>85</v>
      </c>
      <c r="H7" s="87"/>
      <c r="I7" s="87"/>
      <c r="J7" s="107"/>
      <c r="K7" s="107"/>
      <c r="L7" s="107"/>
      <c r="M7" s="107"/>
      <c r="N7" s="107"/>
      <c r="O7" s="107"/>
      <c r="P7" s="324">
        <f t="shared" si="1"/>
        <v>150</v>
      </c>
      <c r="Q7" s="320">
        <f t="shared" si="2"/>
        <v>34500</v>
      </c>
    </row>
    <row r="8" spans="1:17" x14ac:dyDescent="0.25">
      <c r="A8" t="s">
        <v>219</v>
      </c>
      <c r="B8">
        <v>13820</v>
      </c>
      <c r="C8" s="204">
        <v>1092</v>
      </c>
      <c r="D8" s="204"/>
      <c r="E8" s="45"/>
      <c r="F8" s="45">
        <v>23</v>
      </c>
      <c r="G8" s="45">
        <v>61</v>
      </c>
      <c r="H8" s="87"/>
      <c r="I8" s="87"/>
      <c r="J8" s="107"/>
      <c r="K8" s="107"/>
      <c r="L8" s="107"/>
      <c r="M8" s="107"/>
      <c r="N8" s="107"/>
      <c r="O8" s="107"/>
      <c r="P8" s="324">
        <f t="shared" si="1"/>
        <v>84</v>
      </c>
      <c r="Q8" s="320">
        <f t="shared" si="2"/>
        <v>91728</v>
      </c>
    </row>
    <row r="9" spans="1:17" x14ac:dyDescent="0.25">
      <c r="A9" t="s">
        <v>549</v>
      </c>
      <c r="B9">
        <v>13826</v>
      </c>
      <c r="C9" s="204">
        <v>1875</v>
      </c>
      <c r="D9" s="204"/>
      <c r="E9" s="45"/>
      <c r="F9" s="45">
        <v>1</v>
      </c>
      <c r="G9" s="45"/>
      <c r="H9" s="107"/>
      <c r="I9" s="107"/>
      <c r="J9" s="107"/>
      <c r="K9" s="107"/>
      <c r="L9" s="107"/>
      <c r="M9" s="107"/>
      <c r="N9" s="107"/>
      <c r="O9" s="107"/>
      <c r="P9" s="324">
        <f t="shared" si="1"/>
        <v>1</v>
      </c>
      <c r="Q9" s="320">
        <f t="shared" si="2"/>
        <v>1875</v>
      </c>
    </row>
    <row r="10" spans="1:17" x14ac:dyDescent="0.25">
      <c r="A10" t="s">
        <v>681</v>
      </c>
      <c r="C10" s="204"/>
      <c r="D10" s="204"/>
      <c r="E10" s="45"/>
      <c r="F10" s="45"/>
      <c r="G10" s="45"/>
      <c r="H10" s="107"/>
      <c r="I10" s="87"/>
      <c r="J10" s="107"/>
      <c r="K10" s="107"/>
      <c r="L10" s="107"/>
      <c r="M10" s="107"/>
      <c r="N10" s="107"/>
      <c r="O10" s="107"/>
      <c r="P10" s="324"/>
      <c r="Q10" s="320"/>
    </row>
    <row r="11" spans="1:17" ht="15.75" thickBot="1" x14ac:dyDescent="0.3">
      <c r="A11" t="s">
        <v>175</v>
      </c>
      <c r="B11">
        <v>13777</v>
      </c>
      <c r="C11" s="204">
        <v>210</v>
      </c>
      <c r="D11" s="204"/>
      <c r="E11" s="45"/>
      <c r="F11" s="45">
        <v>540</v>
      </c>
      <c r="G11" s="45"/>
      <c r="H11" s="107"/>
      <c r="I11" s="107"/>
      <c r="J11" s="107"/>
      <c r="K11" s="107"/>
      <c r="L11" s="107"/>
      <c r="M11" s="107"/>
      <c r="N11" s="107"/>
      <c r="O11" s="107"/>
      <c r="P11" s="325">
        <f t="shared" si="1"/>
        <v>540</v>
      </c>
      <c r="Q11" s="321">
        <f t="shared" si="2"/>
        <v>113400</v>
      </c>
    </row>
    <row r="12" spans="1:17" ht="15.75" thickBot="1" x14ac:dyDescent="0.3">
      <c r="C12" s="204"/>
      <c r="D12" s="204"/>
      <c r="P12" s="316">
        <f>SUM(P2:P11)</f>
        <v>1239</v>
      </c>
      <c r="Q12" s="322">
        <f>SUM(Q2:Q11)</f>
        <v>388991</v>
      </c>
    </row>
    <row r="13" spans="1:17" x14ac:dyDescent="0.25">
      <c r="A13" s="205" t="s">
        <v>258</v>
      </c>
      <c r="B13" s="205"/>
      <c r="C13" s="206"/>
      <c r="D13" s="206">
        <f>SUM(D2:D12)</f>
        <v>52208</v>
      </c>
    </row>
    <row r="14" spans="1:17" x14ac:dyDescent="0.25">
      <c r="C14" s="204"/>
      <c r="D14" s="204"/>
      <c r="G14" t="s">
        <v>677</v>
      </c>
    </row>
    <row r="15" spans="1:17" x14ac:dyDescent="0.25">
      <c r="A15" t="s">
        <v>246</v>
      </c>
      <c r="C15" s="204"/>
      <c r="D15" s="204" t="s">
        <v>255</v>
      </c>
      <c r="E15" t="s">
        <v>256</v>
      </c>
      <c r="F15" t="s">
        <v>588</v>
      </c>
      <c r="G15" t="s">
        <v>588</v>
      </c>
    </row>
    <row r="16" spans="1:17" x14ac:dyDescent="0.25">
      <c r="A16" t="s">
        <v>247</v>
      </c>
      <c r="C16" s="204">
        <v>3378</v>
      </c>
      <c r="D16" s="204">
        <f t="shared" ref="D16:D18" si="3">+C16*E16</f>
        <v>10134</v>
      </c>
      <c r="E16">
        <v>3</v>
      </c>
      <c r="F16">
        <v>6</v>
      </c>
      <c r="G16">
        <v>1</v>
      </c>
    </row>
    <row r="17" spans="1:6" x14ac:dyDescent="0.25">
      <c r="A17" t="s">
        <v>248</v>
      </c>
      <c r="C17" s="204">
        <v>3284</v>
      </c>
      <c r="D17" s="204">
        <f t="shared" si="3"/>
        <v>6568</v>
      </c>
      <c r="E17">
        <v>2</v>
      </c>
      <c r="F17">
        <v>5</v>
      </c>
    </row>
    <row r="18" spans="1:6" x14ac:dyDescent="0.25">
      <c r="A18" t="s">
        <v>249</v>
      </c>
      <c r="C18" s="204">
        <v>1784</v>
      </c>
      <c r="D18" s="204">
        <f t="shared" si="3"/>
        <v>5352</v>
      </c>
      <c r="E18">
        <v>3</v>
      </c>
      <c r="F18">
        <v>20</v>
      </c>
    </row>
    <row r="19" spans="1:6" x14ac:dyDescent="0.25">
      <c r="A19" t="s">
        <v>254</v>
      </c>
      <c r="C19" s="204">
        <v>3163</v>
      </c>
      <c r="D19" s="204"/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3"/>
  <sheetViews>
    <sheetView topLeftCell="A25" workbookViewId="0">
      <selection activeCell="A102" sqref="A102:D113"/>
    </sheetView>
  </sheetViews>
  <sheetFormatPr defaultRowHeight="15" x14ac:dyDescent="0.25"/>
  <cols>
    <col min="2" max="2" width="18.42578125" customWidth="1"/>
  </cols>
  <sheetData>
    <row r="2" spans="1:4" x14ac:dyDescent="0.25">
      <c r="A2" t="s">
        <v>416</v>
      </c>
    </row>
    <row r="3" spans="1:4" x14ac:dyDescent="0.25">
      <c r="A3" t="s">
        <v>417</v>
      </c>
      <c r="B3" t="s">
        <v>269</v>
      </c>
      <c r="C3" t="s">
        <v>418</v>
      </c>
      <c r="D3" t="s">
        <v>419</v>
      </c>
    </row>
    <row r="4" spans="1:4" x14ac:dyDescent="0.25">
      <c r="A4">
        <v>1</v>
      </c>
      <c r="B4" t="s">
        <v>420</v>
      </c>
      <c r="C4">
        <v>1</v>
      </c>
      <c r="D4" t="s">
        <v>421</v>
      </c>
    </row>
    <row r="5" spans="1:4" x14ac:dyDescent="0.25">
      <c r="A5">
        <v>2</v>
      </c>
      <c r="B5" t="s">
        <v>420</v>
      </c>
      <c r="C5">
        <v>2</v>
      </c>
      <c r="D5" t="s">
        <v>422</v>
      </c>
    </row>
    <row r="6" spans="1:4" x14ac:dyDescent="0.25">
      <c r="A6">
        <v>3</v>
      </c>
      <c r="B6" t="s">
        <v>423</v>
      </c>
      <c r="C6">
        <v>1</v>
      </c>
    </row>
    <row r="7" spans="1:4" x14ac:dyDescent="0.25">
      <c r="A7">
        <v>4</v>
      </c>
      <c r="B7" t="s">
        <v>424</v>
      </c>
      <c r="C7">
        <v>3</v>
      </c>
    </row>
    <row r="8" spans="1:4" x14ac:dyDescent="0.25">
      <c r="A8">
        <v>5</v>
      </c>
      <c r="B8" t="s">
        <v>425</v>
      </c>
      <c r="C8">
        <v>2</v>
      </c>
      <c r="D8" t="s">
        <v>426</v>
      </c>
    </row>
    <row r="9" spans="1:4" x14ac:dyDescent="0.25">
      <c r="A9">
        <v>6</v>
      </c>
      <c r="B9" t="s">
        <v>425</v>
      </c>
      <c r="C9">
        <v>1</v>
      </c>
      <c r="D9" t="s">
        <v>427</v>
      </c>
    </row>
    <row r="10" spans="1:4" x14ac:dyDescent="0.25">
      <c r="A10">
        <v>7</v>
      </c>
      <c r="B10" t="s">
        <v>425</v>
      </c>
      <c r="C10">
        <v>1</v>
      </c>
      <c r="D10" t="s">
        <v>428</v>
      </c>
    </row>
    <row r="11" spans="1:4" x14ac:dyDescent="0.25">
      <c r="A11">
        <v>8</v>
      </c>
      <c r="B11" t="s">
        <v>429</v>
      </c>
      <c r="C11">
        <v>1</v>
      </c>
      <c r="D11" t="s">
        <v>430</v>
      </c>
    </row>
    <row r="12" spans="1:4" x14ac:dyDescent="0.25">
      <c r="A12">
        <v>9</v>
      </c>
      <c r="B12" t="s">
        <v>431</v>
      </c>
      <c r="C12">
        <v>1</v>
      </c>
      <c r="D12" t="s">
        <v>432</v>
      </c>
    </row>
    <row r="13" spans="1:4" x14ac:dyDescent="0.25">
      <c r="A13">
        <v>10</v>
      </c>
      <c r="B13" t="s">
        <v>431</v>
      </c>
      <c r="C13">
        <v>1</v>
      </c>
      <c r="D13" t="s">
        <v>433</v>
      </c>
    </row>
    <row r="14" spans="1:4" x14ac:dyDescent="0.25">
      <c r="A14">
        <v>11</v>
      </c>
      <c r="B14" t="s">
        <v>434</v>
      </c>
      <c r="C14">
        <v>1</v>
      </c>
    </row>
    <row r="15" spans="1:4" x14ac:dyDescent="0.25">
      <c r="A15">
        <v>12</v>
      </c>
      <c r="B15" t="s">
        <v>435</v>
      </c>
      <c r="C15">
        <v>2</v>
      </c>
      <c r="D15" t="s">
        <v>436</v>
      </c>
    </row>
    <row r="16" spans="1:4" x14ac:dyDescent="0.25">
      <c r="A16">
        <v>13</v>
      </c>
      <c r="B16" t="s">
        <v>437</v>
      </c>
      <c r="C16">
        <v>1</v>
      </c>
      <c r="D16" t="s">
        <v>438</v>
      </c>
    </row>
    <row r="17" spans="1:4" x14ac:dyDescent="0.25">
      <c r="A17">
        <v>14</v>
      </c>
      <c r="B17" t="s">
        <v>439</v>
      </c>
      <c r="C17">
        <v>1</v>
      </c>
      <c r="D17" t="s">
        <v>440</v>
      </c>
    </row>
    <row r="18" spans="1:4" x14ac:dyDescent="0.25">
      <c r="A18">
        <v>15</v>
      </c>
      <c r="B18" t="s">
        <v>441</v>
      </c>
      <c r="C18">
        <v>6</v>
      </c>
      <c r="D18" t="s">
        <v>442</v>
      </c>
    </row>
    <row r="19" spans="1:4" x14ac:dyDescent="0.25">
      <c r="A19">
        <v>16</v>
      </c>
      <c r="B19" t="s">
        <v>443</v>
      </c>
      <c r="C19">
        <v>1</v>
      </c>
    </row>
    <row r="20" spans="1:4" x14ac:dyDescent="0.25">
      <c r="A20">
        <v>17</v>
      </c>
      <c r="B20" t="s">
        <v>444</v>
      </c>
      <c r="C20">
        <v>1</v>
      </c>
    </row>
    <row r="21" spans="1:4" x14ac:dyDescent="0.25">
      <c r="A21">
        <v>18</v>
      </c>
      <c r="B21" t="s">
        <v>445</v>
      </c>
      <c r="C21">
        <v>1</v>
      </c>
    </row>
    <row r="22" spans="1:4" x14ac:dyDescent="0.25">
      <c r="A22">
        <v>19</v>
      </c>
      <c r="B22" t="s">
        <v>446</v>
      </c>
      <c r="C22">
        <v>1</v>
      </c>
      <c r="D22" t="s">
        <v>447</v>
      </c>
    </row>
    <row r="23" spans="1:4" x14ac:dyDescent="0.25">
      <c r="A23">
        <v>20</v>
      </c>
      <c r="B23" t="s">
        <v>448</v>
      </c>
      <c r="C23">
        <v>2</v>
      </c>
    </row>
    <row r="24" spans="1:4" x14ac:dyDescent="0.25">
      <c r="A24">
        <v>21</v>
      </c>
      <c r="B24" t="s">
        <v>449</v>
      </c>
      <c r="C24">
        <v>2</v>
      </c>
      <c r="D24" t="s">
        <v>450</v>
      </c>
    </row>
    <row r="25" spans="1:4" x14ac:dyDescent="0.25">
      <c r="A25">
        <v>22</v>
      </c>
      <c r="B25" t="s">
        <v>451</v>
      </c>
      <c r="C25">
        <v>1</v>
      </c>
      <c r="D25" t="s">
        <v>452</v>
      </c>
    </row>
    <row r="26" spans="1:4" x14ac:dyDescent="0.25">
      <c r="A26">
        <v>23</v>
      </c>
      <c r="B26" t="s">
        <v>453</v>
      </c>
      <c r="C26">
        <v>1</v>
      </c>
    </row>
    <row r="27" spans="1:4" x14ac:dyDescent="0.25">
      <c r="A27">
        <v>24</v>
      </c>
      <c r="B27" t="s">
        <v>454</v>
      </c>
      <c r="C27">
        <v>1</v>
      </c>
      <c r="D27" t="s">
        <v>455</v>
      </c>
    </row>
    <row r="28" spans="1:4" x14ac:dyDescent="0.25">
      <c r="A28">
        <v>25</v>
      </c>
      <c r="B28" t="s">
        <v>456</v>
      </c>
      <c r="C28">
        <v>1</v>
      </c>
      <c r="D28" t="s">
        <v>457</v>
      </c>
    </row>
    <row r="29" spans="1:4" x14ac:dyDescent="0.25">
      <c r="A29">
        <v>26</v>
      </c>
      <c r="B29" t="s">
        <v>456</v>
      </c>
      <c r="C29">
        <v>1</v>
      </c>
      <c r="D29" t="s">
        <v>458</v>
      </c>
    </row>
    <row r="30" spans="1:4" x14ac:dyDescent="0.25">
      <c r="A30">
        <v>27</v>
      </c>
      <c r="B30" t="s">
        <v>456</v>
      </c>
      <c r="C30">
        <v>1</v>
      </c>
      <c r="D30" t="s">
        <v>459</v>
      </c>
    </row>
    <row r="31" spans="1:4" x14ac:dyDescent="0.25">
      <c r="A31">
        <v>28</v>
      </c>
      <c r="B31" t="s">
        <v>456</v>
      </c>
      <c r="C31">
        <v>1</v>
      </c>
      <c r="D31" t="s">
        <v>460</v>
      </c>
    </row>
    <row r="32" spans="1:4" x14ac:dyDescent="0.25">
      <c r="A32">
        <v>29</v>
      </c>
      <c r="B32" t="s">
        <v>456</v>
      </c>
      <c r="C32">
        <v>1</v>
      </c>
      <c r="D32" t="s">
        <v>461</v>
      </c>
    </row>
    <row r="33" spans="1:4" x14ac:dyDescent="0.25">
      <c r="A33">
        <v>30</v>
      </c>
      <c r="B33" t="s">
        <v>462</v>
      </c>
      <c r="C33">
        <v>1</v>
      </c>
    </row>
    <row r="34" spans="1:4" x14ac:dyDescent="0.25">
      <c r="A34">
        <v>31</v>
      </c>
      <c r="B34" t="s">
        <v>463</v>
      </c>
      <c r="C34">
        <v>1</v>
      </c>
    </row>
    <row r="35" spans="1:4" x14ac:dyDescent="0.25">
      <c r="A35">
        <v>32</v>
      </c>
      <c r="B35" t="s">
        <v>464</v>
      </c>
      <c r="C35">
        <v>1</v>
      </c>
    </row>
    <row r="36" spans="1:4" x14ac:dyDescent="0.25">
      <c r="A36">
        <v>33</v>
      </c>
      <c r="B36" t="s">
        <v>465</v>
      </c>
      <c r="C36">
        <v>1</v>
      </c>
    </row>
    <row r="37" spans="1:4" x14ac:dyDescent="0.25">
      <c r="A37">
        <v>34</v>
      </c>
      <c r="B37" t="s">
        <v>466</v>
      </c>
      <c r="C37">
        <v>3</v>
      </c>
    </row>
    <row r="38" spans="1:4" x14ac:dyDescent="0.25">
      <c r="A38">
        <v>35</v>
      </c>
      <c r="B38" t="s">
        <v>467</v>
      </c>
      <c r="C38">
        <v>1</v>
      </c>
      <c r="D38" t="s">
        <v>468</v>
      </c>
    </row>
    <row r="39" spans="1:4" x14ac:dyDescent="0.25">
      <c r="A39">
        <v>36</v>
      </c>
      <c r="B39" t="s">
        <v>469</v>
      </c>
      <c r="C39">
        <v>7</v>
      </c>
      <c r="D39" t="s">
        <v>470</v>
      </c>
    </row>
    <row r="40" spans="1:4" x14ac:dyDescent="0.25">
      <c r="A40">
        <v>37</v>
      </c>
      <c r="B40" t="s">
        <v>469</v>
      </c>
      <c r="C40">
        <v>5</v>
      </c>
      <c r="D40" t="s">
        <v>471</v>
      </c>
    </row>
    <row r="41" spans="1:4" x14ac:dyDescent="0.25">
      <c r="A41">
        <v>38</v>
      </c>
      <c r="B41" t="s">
        <v>469</v>
      </c>
      <c r="C41">
        <v>2</v>
      </c>
      <c r="D41" t="s">
        <v>472</v>
      </c>
    </row>
    <row r="42" spans="1:4" x14ac:dyDescent="0.25">
      <c r="A42">
        <v>39</v>
      </c>
      <c r="B42" t="s">
        <v>473</v>
      </c>
      <c r="C42">
        <v>1</v>
      </c>
      <c r="D42" t="s">
        <v>474</v>
      </c>
    </row>
    <row r="43" spans="1:4" x14ac:dyDescent="0.25">
      <c r="A43">
        <v>40</v>
      </c>
      <c r="B43" t="s">
        <v>475</v>
      </c>
      <c r="C43">
        <v>1</v>
      </c>
      <c r="D43" t="s">
        <v>476</v>
      </c>
    </row>
    <row r="44" spans="1:4" x14ac:dyDescent="0.25">
      <c r="A44">
        <v>41</v>
      </c>
      <c r="B44" t="s">
        <v>469</v>
      </c>
      <c r="C44">
        <v>3</v>
      </c>
      <c r="D44" t="s">
        <v>477</v>
      </c>
    </row>
    <row r="45" spans="1:4" x14ac:dyDescent="0.25">
      <c r="A45">
        <v>42</v>
      </c>
      <c r="B45" t="s">
        <v>469</v>
      </c>
      <c r="C45">
        <v>3</v>
      </c>
      <c r="D45" t="s">
        <v>478</v>
      </c>
    </row>
    <row r="46" spans="1:4" x14ac:dyDescent="0.25">
      <c r="A46">
        <v>43</v>
      </c>
      <c r="B46" t="s">
        <v>469</v>
      </c>
      <c r="C46">
        <v>6</v>
      </c>
      <c r="D46" t="s">
        <v>479</v>
      </c>
    </row>
    <row r="47" spans="1:4" x14ac:dyDescent="0.25">
      <c r="A47">
        <v>44</v>
      </c>
      <c r="B47" t="s">
        <v>475</v>
      </c>
      <c r="C47">
        <v>1</v>
      </c>
      <c r="D47" t="s">
        <v>480</v>
      </c>
    </row>
    <row r="48" spans="1:4" x14ac:dyDescent="0.25">
      <c r="A48">
        <v>45</v>
      </c>
      <c r="B48" t="s">
        <v>475</v>
      </c>
      <c r="C48">
        <v>1</v>
      </c>
      <c r="D48" t="s">
        <v>481</v>
      </c>
    </row>
    <row r="49" spans="1:4" x14ac:dyDescent="0.25">
      <c r="A49">
        <v>46</v>
      </c>
      <c r="B49" t="s">
        <v>469</v>
      </c>
      <c r="C49">
        <v>3</v>
      </c>
      <c r="D49" t="s">
        <v>482</v>
      </c>
    </row>
    <row r="50" spans="1:4" x14ac:dyDescent="0.25">
      <c r="A50">
        <v>47</v>
      </c>
      <c r="B50" t="s">
        <v>469</v>
      </c>
      <c r="C50">
        <v>2</v>
      </c>
      <c r="D50" t="s">
        <v>483</v>
      </c>
    </row>
    <row r="51" spans="1:4" x14ac:dyDescent="0.25">
      <c r="A51">
        <v>48</v>
      </c>
      <c r="B51" t="s">
        <v>469</v>
      </c>
      <c r="C51">
        <v>2</v>
      </c>
      <c r="D51" t="s">
        <v>484</v>
      </c>
    </row>
    <row r="52" spans="1:4" x14ac:dyDescent="0.25">
      <c r="A52">
        <v>49</v>
      </c>
      <c r="B52" t="s">
        <v>475</v>
      </c>
      <c r="C52">
        <v>1</v>
      </c>
      <c r="D52" t="s">
        <v>485</v>
      </c>
    </row>
    <row r="53" spans="1:4" x14ac:dyDescent="0.25">
      <c r="A53">
        <v>50</v>
      </c>
      <c r="B53" t="s">
        <v>473</v>
      </c>
      <c r="C53">
        <v>1</v>
      </c>
      <c r="D53" t="s">
        <v>486</v>
      </c>
    </row>
    <row r="54" spans="1:4" x14ac:dyDescent="0.25">
      <c r="A54">
        <v>51</v>
      </c>
      <c r="B54" t="s">
        <v>475</v>
      </c>
      <c r="C54">
        <v>1</v>
      </c>
      <c r="D54" t="s">
        <v>487</v>
      </c>
    </row>
    <row r="55" spans="1:4" x14ac:dyDescent="0.25">
      <c r="A55">
        <v>52</v>
      </c>
      <c r="B55" t="s">
        <v>469</v>
      </c>
      <c r="C55">
        <v>2</v>
      </c>
      <c r="D55" t="s">
        <v>488</v>
      </c>
    </row>
    <row r="56" spans="1:4" x14ac:dyDescent="0.25">
      <c r="A56">
        <v>53</v>
      </c>
      <c r="B56" t="s">
        <v>473</v>
      </c>
      <c r="C56">
        <v>1</v>
      </c>
      <c r="D56" t="s">
        <v>489</v>
      </c>
    </row>
    <row r="57" spans="1:4" x14ac:dyDescent="0.25">
      <c r="A57">
        <v>54</v>
      </c>
      <c r="B57" t="s">
        <v>473</v>
      </c>
      <c r="C57">
        <v>1</v>
      </c>
      <c r="D57" t="s">
        <v>490</v>
      </c>
    </row>
    <row r="58" spans="1:4" x14ac:dyDescent="0.25">
      <c r="A58">
        <v>55</v>
      </c>
      <c r="B58" t="s">
        <v>491</v>
      </c>
      <c r="C58">
        <v>2</v>
      </c>
      <c r="D58" t="s">
        <v>492</v>
      </c>
    </row>
    <row r="59" spans="1:4" x14ac:dyDescent="0.25">
      <c r="A59">
        <v>56</v>
      </c>
      <c r="B59" t="s">
        <v>493</v>
      </c>
      <c r="C59">
        <v>3</v>
      </c>
    </row>
    <row r="60" spans="1:4" x14ac:dyDescent="0.25">
      <c r="A60">
        <v>57</v>
      </c>
      <c r="B60" t="s">
        <v>494</v>
      </c>
      <c r="C60">
        <v>1</v>
      </c>
    </row>
    <row r="61" spans="1:4" x14ac:dyDescent="0.25">
      <c r="A61">
        <v>58</v>
      </c>
      <c r="B61" t="s">
        <v>495</v>
      </c>
      <c r="C61">
        <v>1</v>
      </c>
    </row>
    <row r="62" spans="1:4" x14ac:dyDescent="0.25">
      <c r="A62">
        <v>59</v>
      </c>
      <c r="B62" t="s">
        <v>496</v>
      </c>
      <c r="C62">
        <v>1</v>
      </c>
    </row>
    <row r="63" spans="1:4" x14ac:dyDescent="0.25">
      <c r="A63">
        <v>60</v>
      </c>
      <c r="B63" t="s">
        <v>475</v>
      </c>
      <c r="C63">
        <v>3</v>
      </c>
      <c r="D63" t="s">
        <v>497</v>
      </c>
    </row>
    <row r="64" spans="1:4" x14ac:dyDescent="0.25">
      <c r="A64">
        <v>61</v>
      </c>
      <c r="B64" t="s">
        <v>498</v>
      </c>
      <c r="C64">
        <v>1</v>
      </c>
      <c r="D64" t="s">
        <v>485</v>
      </c>
    </row>
    <row r="65" spans="1:4" x14ac:dyDescent="0.25">
      <c r="A65">
        <v>62</v>
      </c>
      <c r="B65" t="s">
        <v>498</v>
      </c>
      <c r="C65">
        <v>1</v>
      </c>
      <c r="D65" t="s">
        <v>487</v>
      </c>
    </row>
    <row r="66" spans="1:4" x14ac:dyDescent="0.25">
      <c r="A66">
        <v>63</v>
      </c>
      <c r="B66" t="s">
        <v>498</v>
      </c>
      <c r="C66">
        <v>1</v>
      </c>
      <c r="D66" t="s">
        <v>499</v>
      </c>
    </row>
    <row r="67" spans="1:4" x14ac:dyDescent="0.25">
      <c r="A67">
        <v>64</v>
      </c>
      <c r="B67" t="s">
        <v>500</v>
      </c>
      <c r="C67">
        <v>3</v>
      </c>
      <c r="D67" t="s">
        <v>501</v>
      </c>
    </row>
    <row r="68" spans="1:4" x14ac:dyDescent="0.25">
      <c r="A68">
        <v>65</v>
      </c>
      <c r="B68" t="s">
        <v>500</v>
      </c>
      <c r="C68">
        <v>3</v>
      </c>
      <c r="D68" t="s">
        <v>502</v>
      </c>
    </row>
    <row r="69" spans="1:4" x14ac:dyDescent="0.25">
      <c r="A69">
        <v>66</v>
      </c>
      <c r="B69" t="s">
        <v>503</v>
      </c>
      <c r="C69">
        <v>3</v>
      </c>
      <c r="D69" t="s">
        <v>504</v>
      </c>
    </row>
    <row r="70" spans="1:4" x14ac:dyDescent="0.25">
      <c r="A70">
        <v>67</v>
      </c>
      <c r="B70" t="s">
        <v>500</v>
      </c>
      <c r="C70">
        <v>2</v>
      </c>
      <c r="D70" t="s">
        <v>477</v>
      </c>
    </row>
    <row r="71" spans="1:4" x14ac:dyDescent="0.25">
      <c r="A71">
        <v>68</v>
      </c>
      <c r="B71" t="s">
        <v>505</v>
      </c>
      <c r="C71">
        <v>1</v>
      </c>
      <c r="D71" t="s">
        <v>506</v>
      </c>
    </row>
    <row r="72" spans="1:4" x14ac:dyDescent="0.25">
      <c r="A72">
        <v>69</v>
      </c>
      <c r="B72" t="s">
        <v>507</v>
      </c>
      <c r="C72">
        <v>1</v>
      </c>
      <c r="D72" t="s">
        <v>508</v>
      </c>
    </row>
    <row r="73" spans="1:4" x14ac:dyDescent="0.25">
      <c r="A73">
        <v>70</v>
      </c>
      <c r="B73" t="s">
        <v>509</v>
      </c>
      <c r="C73">
        <v>1</v>
      </c>
      <c r="D73" t="s">
        <v>484</v>
      </c>
    </row>
    <row r="74" spans="1:4" x14ac:dyDescent="0.25">
      <c r="A74">
        <v>71</v>
      </c>
      <c r="B74" t="s">
        <v>510</v>
      </c>
      <c r="C74">
        <v>1</v>
      </c>
      <c r="D74" t="s">
        <v>484</v>
      </c>
    </row>
    <row r="75" spans="1:4" x14ac:dyDescent="0.25">
      <c r="A75">
        <v>72</v>
      </c>
      <c r="B75" t="s">
        <v>510</v>
      </c>
      <c r="C75">
        <v>2</v>
      </c>
      <c r="D75" t="s">
        <v>478</v>
      </c>
    </row>
    <row r="76" spans="1:4" x14ac:dyDescent="0.25">
      <c r="A76">
        <v>73</v>
      </c>
      <c r="B76" t="s">
        <v>510</v>
      </c>
      <c r="C76">
        <v>2</v>
      </c>
      <c r="D76" t="s">
        <v>479</v>
      </c>
    </row>
    <row r="77" spans="1:4" x14ac:dyDescent="0.25">
      <c r="A77">
        <v>74</v>
      </c>
      <c r="B77" t="s">
        <v>510</v>
      </c>
      <c r="C77">
        <v>2</v>
      </c>
      <c r="D77" t="s">
        <v>486</v>
      </c>
    </row>
    <row r="78" spans="1:4" x14ac:dyDescent="0.25">
      <c r="A78">
        <v>74</v>
      </c>
      <c r="B78" t="s">
        <v>509</v>
      </c>
      <c r="C78">
        <v>1</v>
      </c>
      <c r="D78" t="s">
        <v>476</v>
      </c>
    </row>
    <row r="79" spans="1:4" x14ac:dyDescent="0.25">
      <c r="A79">
        <v>75</v>
      </c>
      <c r="B79" t="s">
        <v>509</v>
      </c>
      <c r="C79">
        <v>1</v>
      </c>
      <c r="D79" t="s">
        <v>471</v>
      </c>
    </row>
    <row r="80" spans="1:4" x14ac:dyDescent="0.25">
      <c r="A80">
        <v>76</v>
      </c>
      <c r="B80" t="s">
        <v>511</v>
      </c>
      <c r="C80">
        <v>2</v>
      </c>
      <c r="D80" t="s">
        <v>502</v>
      </c>
    </row>
    <row r="81" spans="1:4" x14ac:dyDescent="0.25">
      <c r="A81">
        <v>77</v>
      </c>
      <c r="B81" t="s">
        <v>511</v>
      </c>
      <c r="C81">
        <v>2</v>
      </c>
      <c r="D81" t="s">
        <v>512</v>
      </c>
    </row>
    <row r="82" spans="1:4" x14ac:dyDescent="0.25">
      <c r="A82">
        <v>78</v>
      </c>
      <c r="B82" t="s">
        <v>513</v>
      </c>
      <c r="C82">
        <v>1</v>
      </c>
      <c r="D82" t="s">
        <v>514</v>
      </c>
    </row>
    <row r="83" spans="1:4" x14ac:dyDescent="0.25">
      <c r="A83">
        <v>79</v>
      </c>
      <c r="B83" t="s">
        <v>515</v>
      </c>
      <c r="C83">
        <v>1</v>
      </c>
      <c r="D83" t="s">
        <v>516</v>
      </c>
    </row>
    <row r="84" spans="1:4" x14ac:dyDescent="0.25">
      <c r="A84">
        <v>80</v>
      </c>
      <c r="B84" t="s">
        <v>513</v>
      </c>
      <c r="C84">
        <v>1</v>
      </c>
      <c r="D84" t="s">
        <v>501</v>
      </c>
    </row>
    <row r="85" spans="1:4" x14ac:dyDescent="0.25">
      <c r="A85">
        <v>81</v>
      </c>
      <c r="B85" t="s">
        <v>513</v>
      </c>
      <c r="C85">
        <v>1</v>
      </c>
      <c r="D85" t="s">
        <v>517</v>
      </c>
    </row>
    <row r="86" spans="1:4" x14ac:dyDescent="0.25">
      <c r="A86">
        <v>82</v>
      </c>
      <c r="B86" t="s">
        <v>518</v>
      </c>
      <c r="C86">
        <v>1</v>
      </c>
    </row>
    <row r="87" spans="1:4" x14ac:dyDescent="0.25">
      <c r="A87">
        <v>83</v>
      </c>
      <c r="B87" t="s">
        <v>519</v>
      </c>
      <c r="C87">
        <v>1</v>
      </c>
    </row>
    <row r="88" spans="1:4" x14ac:dyDescent="0.25">
      <c r="A88">
        <v>84</v>
      </c>
      <c r="B88" t="s">
        <v>520</v>
      </c>
      <c r="C88">
        <v>1</v>
      </c>
    </row>
    <row r="89" spans="1:4" x14ac:dyDescent="0.25">
      <c r="A89">
        <v>85</v>
      </c>
      <c r="B89" t="s">
        <v>521</v>
      </c>
      <c r="C89">
        <v>2</v>
      </c>
    </row>
    <row r="90" spans="1:4" x14ac:dyDescent="0.25">
      <c r="A90">
        <v>86</v>
      </c>
      <c r="B90" t="s">
        <v>522</v>
      </c>
      <c r="C90">
        <v>1</v>
      </c>
    </row>
    <row r="91" spans="1:4" x14ac:dyDescent="0.25">
      <c r="A91">
        <v>87</v>
      </c>
      <c r="B91" t="s">
        <v>523</v>
      </c>
      <c r="C91">
        <v>2</v>
      </c>
    </row>
    <row r="92" spans="1:4" x14ac:dyDescent="0.25">
      <c r="A92">
        <v>88</v>
      </c>
      <c r="B92" t="s">
        <v>524</v>
      </c>
      <c r="C92">
        <v>4</v>
      </c>
    </row>
    <row r="93" spans="1:4" x14ac:dyDescent="0.25">
      <c r="A93">
        <v>89</v>
      </c>
      <c r="B93" t="s">
        <v>525</v>
      </c>
      <c r="C93">
        <v>1</v>
      </c>
    </row>
    <row r="94" spans="1:4" x14ac:dyDescent="0.25">
      <c r="A94">
        <v>90</v>
      </c>
      <c r="B94" t="s">
        <v>526</v>
      </c>
      <c r="C94">
        <v>1</v>
      </c>
    </row>
    <row r="95" spans="1:4" x14ac:dyDescent="0.25">
      <c r="A95">
        <v>91</v>
      </c>
      <c r="B95" t="s">
        <v>527</v>
      </c>
      <c r="C95">
        <v>1</v>
      </c>
    </row>
    <row r="96" spans="1:4" x14ac:dyDescent="0.25">
      <c r="A96">
        <v>92</v>
      </c>
      <c r="B96" t="s">
        <v>528</v>
      </c>
      <c r="C96" t="s">
        <v>368</v>
      </c>
    </row>
    <row r="97" spans="1:4" x14ac:dyDescent="0.25">
      <c r="A97">
        <v>93</v>
      </c>
      <c r="B97" t="s">
        <v>420</v>
      </c>
      <c r="C97">
        <v>3</v>
      </c>
    </row>
    <row r="98" spans="1:4" x14ac:dyDescent="0.25">
      <c r="A98">
        <v>94</v>
      </c>
      <c r="B98" t="s">
        <v>529</v>
      </c>
      <c r="C98">
        <v>1</v>
      </c>
    </row>
    <row r="99" spans="1:4" x14ac:dyDescent="0.25">
      <c r="A99">
        <v>95</v>
      </c>
      <c r="B99" t="s">
        <v>530</v>
      </c>
      <c r="C99">
        <v>2</v>
      </c>
    </row>
    <row r="100" spans="1:4" x14ac:dyDescent="0.25">
      <c r="A100">
        <v>96</v>
      </c>
      <c r="B100" t="s">
        <v>531</v>
      </c>
      <c r="C100">
        <v>1</v>
      </c>
      <c r="D100" t="s">
        <v>532</v>
      </c>
    </row>
    <row r="102" spans="1:4" x14ac:dyDescent="0.25">
      <c r="A102" t="s">
        <v>533</v>
      </c>
    </row>
    <row r="103" spans="1:4" x14ac:dyDescent="0.25">
      <c r="A103" t="s">
        <v>417</v>
      </c>
      <c r="B103" t="s">
        <v>269</v>
      </c>
      <c r="C103" t="s">
        <v>418</v>
      </c>
      <c r="D103" t="s">
        <v>419</v>
      </c>
    </row>
    <row r="104" spans="1:4" x14ac:dyDescent="0.25">
      <c r="A104">
        <v>1</v>
      </c>
      <c r="B104" t="s">
        <v>534</v>
      </c>
      <c r="C104">
        <v>1</v>
      </c>
      <c r="D104" t="s">
        <v>284</v>
      </c>
    </row>
    <row r="105" spans="1:4" x14ac:dyDescent="0.25">
      <c r="A105">
        <v>2</v>
      </c>
      <c r="B105" t="s">
        <v>464</v>
      </c>
      <c r="C105">
        <v>1</v>
      </c>
      <c r="D105" t="s">
        <v>284</v>
      </c>
    </row>
    <row r="106" spans="1:4" x14ac:dyDescent="0.25">
      <c r="A106">
        <v>3</v>
      </c>
      <c r="B106" t="s">
        <v>535</v>
      </c>
      <c r="C106">
        <v>1</v>
      </c>
      <c r="D106" t="s">
        <v>284</v>
      </c>
    </row>
    <row r="107" spans="1:4" x14ac:dyDescent="0.25">
      <c r="A107">
        <v>4</v>
      </c>
      <c r="B107" t="s">
        <v>536</v>
      </c>
      <c r="C107">
        <v>1</v>
      </c>
      <c r="D107" t="s">
        <v>284</v>
      </c>
    </row>
    <row r="108" spans="1:4" x14ac:dyDescent="0.25">
      <c r="A108">
        <v>5</v>
      </c>
      <c r="B108" t="s">
        <v>537</v>
      </c>
      <c r="C108">
        <v>1</v>
      </c>
      <c r="D108" t="s">
        <v>284</v>
      </c>
    </row>
    <row r="109" spans="1:4" x14ac:dyDescent="0.25">
      <c r="A109">
        <v>6</v>
      </c>
      <c r="B109" t="s">
        <v>538</v>
      </c>
      <c r="C109">
        <v>4</v>
      </c>
      <c r="D109" t="s">
        <v>284</v>
      </c>
    </row>
    <row r="110" spans="1:4" x14ac:dyDescent="0.25">
      <c r="A110">
        <v>7</v>
      </c>
      <c r="B110" t="s">
        <v>539</v>
      </c>
      <c r="C110">
        <v>2</v>
      </c>
      <c r="D110" t="s">
        <v>284</v>
      </c>
    </row>
    <row r="111" spans="1:4" x14ac:dyDescent="0.25">
      <c r="A111">
        <v>8</v>
      </c>
      <c r="B111" t="s">
        <v>540</v>
      </c>
      <c r="C111">
        <v>3</v>
      </c>
      <c r="D111" t="s">
        <v>284</v>
      </c>
    </row>
    <row r="112" spans="1:4" x14ac:dyDescent="0.25">
      <c r="A112">
        <v>9</v>
      </c>
      <c r="B112" t="s">
        <v>541</v>
      </c>
      <c r="C112">
        <v>2</v>
      </c>
      <c r="D112" t="s">
        <v>284</v>
      </c>
    </row>
    <row r="113" spans="1:4" x14ac:dyDescent="0.25">
      <c r="A113">
        <v>10</v>
      </c>
      <c r="B113" t="s">
        <v>542</v>
      </c>
      <c r="C113">
        <v>19</v>
      </c>
      <c r="D113" t="s">
        <v>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G28" sqref="G28"/>
    </sheetView>
  </sheetViews>
  <sheetFormatPr defaultRowHeight="15" x14ac:dyDescent="0.25"/>
  <cols>
    <col min="1" max="1" width="16.42578125" bestFit="1" customWidth="1"/>
    <col min="2" max="2" width="10.5703125" bestFit="1" customWidth="1"/>
    <col min="3" max="3" width="15.7109375" bestFit="1" customWidth="1"/>
    <col min="4" max="4" width="12.85546875" bestFit="1" customWidth="1"/>
    <col min="5" max="9" width="12.85546875" customWidth="1"/>
    <col min="10" max="10" width="11.7109375" bestFit="1" customWidth="1"/>
    <col min="12" max="12" width="11.7109375" bestFit="1" customWidth="1"/>
  </cols>
  <sheetData>
    <row r="1" spans="1:12" ht="15.75" thickBot="1" x14ac:dyDescent="0.3">
      <c r="A1" s="526" t="s">
        <v>616</v>
      </c>
      <c r="B1" s="526"/>
      <c r="C1" s="526"/>
      <c r="D1" s="526"/>
      <c r="E1" s="526"/>
      <c r="F1" s="526"/>
      <c r="G1" s="526"/>
      <c r="H1" s="526"/>
      <c r="I1" s="526"/>
    </row>
    <row r="2" spans="1:12" x14ac:dyDescent="0.25">
      <c r="A2" s="1"/>
      <c r="B2" s="171" t="s">
        <v>587</v>
      </c>
      <c r="C2" s="7" t="s">
        <v>588</v>
      </c>
      <c r="D2" s="7" t="s">
        <v>589</v>
      </c>
      <c r="E2" s="7" t="s">
        <v>590</v>
      </c>
      <c r="F2" s="7" t="s">
        <v>602</v>
      </c>
      <c r="G2" s="7" t="s">
        <v>603</v>
      </c>
      <c r="H2" s="7" t="s">
        <v>604</v>
      </c>
      <c r="I2" s="355" t="s">
        <v>605</v>
      </c>
    </row>
    <row r="3" spans="1:12" x14ac:dyDescent="0.25">
      <c r="A3" s="104" t="s">
        <v>175</v>
      </c>
      <c r="B3" s="23">
        <v>600</v>
      </c>
      <c r="C3" s="383">
        <v>540</v>
      </c>
      <c r="D3" s="371"/>
      <c r="E3" s="371"/>
      <c r="F3" s="23"/>
      <c r="G3" s="23"/>
      <c r="H3" s="23"/>
      <c r="I3" s="24"/>
      <c r="J3" s="23"/>
      <c r="K3" s="23"/>
      <c r="L3" s="23"/>
    </row>
    <row r="4" spans="1:12" x14ac:dyDescent="0.25">
      <c r="A4" s="104" t="s">
        <v>176</v>
      </c>
      <c r="B4" s="372">
        <v>100</v>
      </c>
      <c r="C4" s="372"/>
      <c r="D4" s="373"/>
      <c r="E4" s="373"/>
      <c r="F4" s="372"/>
      <c r="G4" s="372"/>
      <c r="H4" s="372"/>
      <c r="I4" s="376"/>
      <c r="J4" s="372"/>
      <c r="K4" s="372"/>
      <c r="L4" s="372"/>
    </row>
    <row r="5" spans="1:12" x14ac:dyDescent="0.25">
      <c r="A5" s="104" t="s">
        <v>591</v>
      </c>
      <c r="B5" s="23">
        <v>100</v>
      </c>
      <c r="C5" s="374" t="s">
        <v>592</v>
      </c>
      <c r="D5" s="23"/>
      <c r="E5" s="23"/>
      <c r="F5" s="23"/>
      <c r="G5" s="23"/>
      <c r="H5" s="370"/>
      <c r="I5" s="352"/>
      <c r="J5" s="23"/>
      <c r="K5" s="23"/>
      <c r="L5" s="23"/>
    </row>
    <row r="6" spans="1:12" x14ac:dyDescent="0.25">
      <c r="A6" s="104" t="s">
        <v>219</v>
      </c>
      <c r="B6" s="23">
        <v>100</v>
      </c>
      <c r="C6" s="375">
        <v>23</v>
      </c>
      <c r="D6" s="95"/>
      <c r="E6" s="95"/>
      <c r="F6" s="95"/>
      <c r="G6" s="95"/>
      <c r="H6" s="95"/>
      <c r="I6" s="377"/>
      <c r="J6" s="23"/>
      <c r="K6" s="23"/>
      <c r="L6" s="23"/>
    </row>
    <row r="7" spans="1:12" x14ac:dyDescent="0.25">
      <c r="A7" s="104" t="s">
        <v>595</v>
      </c>
      <c r="B7" s="23">
        <v>100</v>
      </c>
      <c r="C7" s="326"/>
      <c r="D7" s="194"/>
      <c r="E7" s="194"/>
      <c r="F7" s="95"/>
      <c r="G7" s="95"/>
      <c r="H7" s="95"/>
      <c r="I7" s="377"/>
      <c r="J7" s="23"/>
      <c r="K7" s="23"/>
      <c r="L7" s="23"/>
    </row>
    <row r="8" spans="1:12" x14ac:dyDescent="0.25">
      <c r="A8" s="104" t="s">
        <v>596</v>
      </c>
      <c r="B8" s="23">
        <v>100</v>
      </c>
      <c r="C8" s="326"/>
      <c r="D8" s="194"/>
      <c r="E8" s="194"/>
      <c r="F8" s="95"/>
      <c r="G8" s="95"/>
      <c r="H8" s="95"/>
      <c r="I8" s="377"/>
      <c r="J8" s="23"/>
      <c r="K8" s="23"/>
      <c r="L8" s="23"/>
    </row>
    <row r="9" spans="1:12" x14ac:dyDescent="0.25">
      <c r="A9" s="104" t="s">
        <v>179</v>
      </c>
      <c r="B9" s="23">
        <v>90</v>
      </c>
      <c r="C9" s="326"/>
      <c r="D9" s="194"/>
      <c r="E9" s="194"/>
      <c r="F9" s="95"/>
      <c r="G9" s="95"/>
      <c r="H9" s="95"/>
      <c r="I9" s="377"/>
      <c r="J9" s="23"/>
      <c r="K9" s="23"/>
      <c r="L9" s="23"/>
    </row>
    <row r="10" spans="1:12" x14ac:dyDescent="0.25">
      <c r="A10" s="104" t="s">
        <v>593</v>
      </c>
      <c r="B10" s="23">
        <v>100</v>
      </c>
      <c r="C10" s="326">
        <v>1</v>
      </c>
      <c r="D10" s="530" t="s">
        <v>601</v>
      </c>
      <c r="E10" s="530"/>
      <c r="F10" s="95"/>
      <c r="G10" s="95"/>
      <c r="H10" s="95"/>
      <c r="I10" s="377"/>
      <c r="J10" s="23"/>
      <c r="K10" s="23"/>
      <c r="L10" s="23"/>
    </row>
    <row r="11" spans="1:12" x14ac:dyDescent="0.25">
      <c r="A11" s="104" t="s">
        <v>594</v>
      </c>
      <c r="B11" s="23"/>
      <c r="C11" s="530" t="s">
        <v>608</v>
      </c>
      <c r="D11" s="530"/>
      <c r="E11" s="530"/>
      <c r="F11" s="95"/>
      <c r="G11" s="95"/>
      <c r="H11" s="95"/>
      <c r="I11" s="377"/>
      <c r="J11" s="23"/>
      <c r="K11" s="23"/>
      <c r="L11" s="23"/>
    </row>
    <row r="12" spans="1:12" ht="15.75" thickBot="1" x14ac:dyDescent="0.3">
      <c r="A12" s="104" t="s">
        <v>591</v>
      </c>
      <c r="B12" s="23">
        <v>100</v>
      </c>
      <c r="C12" s="326" t="s">
        <v>606</v>
      </c>
      <c r="D12" s="194"/>
      <c r="E12" s="194"/>
      <c r="F12" s="95"/>
      <c r="G12" s="95"/>
      <c r="H12" s="95"/>
      <c r="I12" s="377"/>
      <c r="J12" s="23"/>
      <c r="K12" s="23"/>
      <c r="L12" s="23"/>
    </row>
    <row r="13" spans="1:12" x14ac:dyDescent="0.25">
      <c r="A13" s="366" t="s">
        <v>597</v>
      </c>
      <c r="B13" s="367" t="s">
        <v>367</v>
      </c>
      <c r="C13" s="540" t="s">
        <v>614</v>
      </c>
      <c r="D13" s="541"/>
      <c r="E13" s="541"/>
      <c r="F13" s="541"/>
      <c r="G13" s="541"/>
      <c r="H13" s="541"/>
      <c r="I13" s="542"/>
      <c r="J13" s="23"/>
      <c r="K13" s="23"/>
      <c r="L13" s="23"/>
    </row>
    <row r="14" spans="1:12" ht="15.75" thickBot="1" x14ac:dyDescent="0.3">
      <c r="A14" s="369" t="s">
        <v>598</v>
      </c>
      <c r="B14" s="142" t="s">
        <v>367</v>
      </c>
      <c r="C14" s="543"/>
      <c r="D14" s="544"/>
      <c r="E14" s="544"/>
      <c r="F14" s="544"/>
      <c r="G14" s="544"/>
      <c r="H14" s="544"/>
      <c r="I14" s="545"/>
      <c r="J14" s="23"/>
      <c r="K14" s="23"/>
      <c r="L14" s="23"/>
    </row>
    <row r="15" spans="1:12" x14ac:dyDescent="0.25">
      <c r="A15" s="104" t="s">
        <v>599</v>
      </c>
      <c r="B15" s="23" t="s">
        <v>367</v>
      </c>
      <c r="C15" s="95">
        <v>65</v>
      </c>
      <c r="D15" s="95"/>
      <c r="E15" s="95"/>
      <c r="F15" s="95"/>
      <c r="G15" s="95"/>
      <c r="H15" s="95"/>
      <c r="I15" s="377"/>
      <c r="J15" s="23"/>
      <c r="K15" s="23"/>
      <c r="L15" s="23"/>
    </row>
    <row r="16" spans="1:12" ht="15.75" thickBot="1" x14ac:dyDescent="0.3">
      <c r="A16" s="104" t="s">
        <v>178</v>
      </c>
      <c r="B16" s="23" t="s">
        <v>367</v>
      </c>
      <c r="C16" s="95"/>
      <c r="D16" s="95"/>
      <c r="E16" s="95"/>
      <c r="F16" s="95"/>
      <c r="G16" s="95"/>
      <c r="H16" s="95"/>
      <c r="I16" s="377"/>
      <c r="J16" s="23"/>
      <c r="K16" s="23"/>
      <c r="L16" s="23"/>
    </row>
    <row r="17" spans="1:12" x14ac:dyDescent="0.25">
      <c r="A17" s="366" t="s">
        <v>61</v>
      </c>
      <c r="B17" s="367"/>
      <c r="C17" s="540" t="s">
        <v>614</v>
      </c>
      <c r="D17" s="541"/>
      <c r="E17" s="541"/>
      <c r="F17" s="541"/>
      <c r="G17" s="541"/>
      <c r="H17" s="541"/>
      <c r="I17" s="542"/>
      <c r="J17" s="23"/>
      <c r="K17" s="23"/>
      <c r="L17" s="23"/>
    </row>
    <row r="18" spans="1:12" ht="15.75" thickBot="1" x14ac:dyDescent="0.3">
      <c r="A18" s="369" t="s">
        <v>600</v>
      </c>
      <c r="B18" s="142"/>
      <c r="C18" s="543"/>
      <c r="D18" s="544"/>
      <c r="E18" s="544"/>
      <c r="F18" s="544"/>
      <c r="G18" s="544"/>
      <c r="H18" s="544"/>
      <c r="I18" s="545"/>
      <c r="J18" s="23"/>
      <c r="K18" s="23"/>
      <c r="L18" s="23"/>
    </row>
    <row r="19" spans="1:12" x14ac:dyDescent="0.25">
      <c r="A19" s="23"/>
      <c r="B19" s="23"/>
      <c r="C19" s="95"/>
      <c r="D19" s="95"/>
      <c r="E19" s="95"/>
      <c r="F19" s="95"/>
      <c r="G19" s="95"/>
      <c r="H19" s="95"/>
      <c r="I19" s="95"/>
      <c r="J19" s="23"/>
      <c r="K19" s="23"/>
      <c r="L19" s="23"/>
    </row>
    <row r="20" spans="1:12" x14ac:dyDescent="0.25">
      <c r="A20" s="23"/>
      <c r="B20" s="23"/>
      <c r="C20" s="95"/>
      <c r="D20" s="95"/>
      <c r="E20" s="95"/>
      <c r="F20" s="95"/>
      <c r="G20" s="95"/>
      <c r="H20" s="95"/>
      <c r="I20" s="95"/>
      <c r="J20" s="23"/>
      <c r="K20" s="23"/>
      <c r="L20" s="23"/>
    </row>
    <row r="21" spans="1:12" ht="15.75" thickBot="1" x14ac:dyDescent="0.3">
      <c r="A21" s="23"/>
      <c r="B21" s="23"/>
      <c r="C21" s="95"/>
      <c r="D21" s="95"/>
      <c r="E21" s="95"/>
      <c r="F21" s="95"/>
      <c r="G21" s="95"/>
      <c r="H21" s="95"/>
      <c r="I21" s="95"/>
      <c r="J21" s="23"/>
      <c r="K21" s="23"/>
      <c r="L21" s="23"/>
    </row>
    <row r="22" spans="1:12" ht="15.75" thickBot="1" x14ac:dyDescent="0.3">
      <c r="A22" s="527" t="s">
        <v>389</v>
      </c>
      <c r="B22" s="528"/>
      <c r="C22" s="528"/>
      <c r="D22" s="528"/>
      <c r="E22" s="528"/>
      <c r="F22" s="528"/>
      <c r="G22" s="528"/>
      <c r="H22" s="528"/>
      <c r="I22" s="529"/>
      <c r="J22" s="23"/>
      <c r="K22" s="23"/>
      <c r="L22" s="23"/>
    </row>
    <row r="23" spans="1:12" ht="15.75" thickBot="1" x14ac:dyDescent="0.3">
      <c r="A23" s="378"/>
      <c r="B23" s="368" t="s">
        <v>587</v>
      </c>
      <c r="C23" s="7" t="s">
        <v>588</v>
      </c>
      <c r="D23" s="7" t="s">
        <v>589</v>
      </c>
      <c r="E23" s="7" t="s">
        <v>590</v>
      </c>
      <c r="F23" s="7" t="s">
        <v>602</v>
      </c>
      <c r="G23" s="7" t="s">
        <v>603</v>
      </c>
      <c r="H23" s="7" t="s">
        <v>604</v>
      </c>
      <c r="I23" s="355" t="s">
        <v>605</v>
      </c>
      <c r="J23" s="23"/>
      <c r="K23" s="23"/>
      <c r="L23" s="23"/>
    </row>
    <row r="24" spans="1:12" x14ac:dyDescent="0.25">
      <c r="A24" s="366" t="s">
        <v>176</v>
      </c>
      <c r="B24" s="367">
        <v>500</v>
      </c>
      <c r="C24" s="39" t="s">
        <v>607</v>
      </c>
      <c r="D24" s="138"/>
      <c r="E24" s="138"/>
      <c r="F24" s="138"/>
      <c r="G24" s="138"/>
      <c r="H24" s="138"/>
      <c r="I24" s="381"/>
      <c r="J24" s="23"/>
      <c r="K24" s="23"/>
      <c r="L24" s="23"/>
    </row>
    <row r="25" spans="1:12" x14ac:dyDescent="0.25">
      <c r="A25" s="104" t="s">
        <v>229</v>
      </c>
      <c r="B25" s="23">
        <v>500</v>
      </c>
      <c r="C25" s="36" t="s">
        <v>607</v>
      </c>
      <c r="D25" s="95"/>
      <c r="E25" s="95"/>
      <c r="F25" s="95"/>
      <c r="G25" s="95"/>
      <c r="H25" s="95"/>
      <c r="I25" s="377"/>
      <c r="J25" s="23"/>
      <c r="K25" s="23"/>
      <c r="L25" s="23"/>
    </row>
    <row r="26" spans="1:12" x14ac:dyDescent="0.25">
      <c r="A26" s="104" t="s">
        <v>174</v>
      </c>
      <c r="B26" s="23">
        <v>700</v>
      </c>
      <c r="C26" s="36" t="s">
        <v>607</v>
      </c>
      <c r="D26" s="95"/>
      <c r="E26" s="95"/>
      <c r="F26" s="95"/>
      <c r="G26" s="95"/>
      <c r="H26" s="95"/>
      <c r="I26" s="377"/>
      <c r="J26" s="23"/>
      <c r="K26" s="23"/>
      <c r="L26" s="23"/>
    </row>
    <row r="27" spans="1:12" x14ac:dyDescent="0.25">
      <c r="A27" s="104" t="s">
        <v>177</v>
      </c>
      <c r="B27" s="23">
        <v>140</v>
      </c>
      <c r="C27" s="36" t="s">
        <v>607</v>
      </c>
      <c r="D27" s="95"/>
      <c r="E27" s="95"/>
      <c r="F27" s="95"/>
      <c r="G27" s="95"/>
      <c r="H27" s="95"/>
      <c r="I27" s="377"/>
      <c r="J27" s="23"/>
      <c r="K27" s="23"/>
      <c r="L27" s="23"/>
    </row>
    <row r="28" spans="1:12" x14ac:dyDescent="0.25">
      <c r="A28" s="23" t="s">
        <v>634</v>
      </c>
      <c r="B28" s="23">
        <v>3000</v>
      </c>
      <c r="C28" s="36" t="s">
        <v>635</v>
      </c>
      <c r="D28" s="95"/>
      <c r="E28" s="95"/>
      <c r="F28" s="95"/>
      <c r="G28" s="95"/>
      <c r="H28" s="95"/>
      <c r="I28" s="95"/>
      <c r="J28" s="23"/>
      <c r="K28" s="23"/>
      <c r="L28" s="23"/>
    </row>
    <row r="29" spans="1:12" x14ac:dyDescent="0.25">
      <c r="A29" s="23"/>
      <c r="B29" s="23"/>
      <c r="C29" s="36"/>
      <c r="D29" s="95"/>
      <c r="E29" s="95"/>
      <c r="F29" s="95"/>
      <c r="G29" s="95"/>
      <c r="H29" s="95"/>
      <c r="I29" s="95"/>
      <c r="J29" s="23"/>
      <c r="K29" s="23"/>
      <c r="L29" s="23"/>
    </row>
    <row r="30" spans="1:12" x14ac:dyDescent="0.25">
      <c r="A30" s="23"/>
      <c r="B30" s="23"/>
      <c r="C30" s="36"/>
      <c r="D30" s="95"/>
      <c r="E30" s="95"/>
      <c r="F30" s="95"/>
      <c r="G30" s="95"/>
      <c r="H30" s="95"/>
      <c r="I30" s="95"/>
      <c r="J30" s="23"/>
      <c r="K30" s="23"/>
      <c r="L30" s="23"/>
    </row>
    <row r="31" spans="1:12" ht="15.75" thickBot="1" x14ac:dyDescent="0.3">
      <c r="A31" s="546" t="s">
        <v>615</v>
      </c>
      <c r="B31" s="526"/>
      <c r="C31" s="526"/>
      <c r="D31" s="526"/>
      <c r="E31" s="526"/>
      <c r="F31" s="526"/>
      <c r="G31" s="526"/>
      <c r="H31" s="526"/>
      <c r="I31" s="547"/>
      <c r="J31" s="23"/>
      <c r="K31" s="23"/>
      <c r="L31" s="23"/>
    </row>
    <row r="32" spans="1:12" x14ac:dyDescent="0.25">
      <c r="A32" s="366" t="s">
        <v>217</v>
      </c>
      <c r="B32" s="380" t="s">
        <v>606</v>
      </c>
      <c r="C32" s="532" t="s">
        <v>613</v>
      </c>
      <c r="D32" s="532"/>
      <c r="E32" s="532"/>
      <c r="F32" s="532"/>
      <c r="G32" s="532"/>
      <c r="H32" s="532"/>
      <c r="I32" s="533"/>
      <c r="J32" s="23"/>
      <c r="K32" s="23"/>
      <c r="L32" s="23"/>
    </row>
    <row r="33" spans="1:12" x14ac:dyDescent="0.25">
      <c r="A33" s="104" t="s">
        <v>228</v>
      </c>
      <c r="B33" s="379" t="s">
        <v>606</v>
      </c>
      <c r="C33" s="535"/>
      <c r="D33" s="535"/>
      <c r="E33" s="535"/>
      <c r="F33" s="535"/>
      <c r="G33" s="535"/>
      <c r="H33" s="535"/>
      <c r="I33" s="536"/>
      <c r="J33" s="361"/>
      <c r="K33" s="23"/>
      <c r="L33" s="361"/>
    </row>
    <row r="34" spans="1:12" x14ac:dyDescent="0.25">
      <c r="A34" s="104" t="s">
        <v>221</v>
      </c>
      <c r="B34" s="379" t="s">
        <v>606</v>
      </c>
      <c r="C34" s="535"/>
      <c r="D34" s="535"/>
      <c r="E34" s="535"/>
      <c r="F34" s="535"/>
      <c r="G34" s="535"/>
      <c r="H34" s="535"/>
      <c r="I34" s="536"/>
      <c r="J34" s="361"/>
      <c r="K34" s="23"/>
      <c r="L34" s="361"/>
    </row>
    <row r="35" spans="1:12" x14ac:dyDescent="0.25">
      <c r="A35" s="104" t="s">
        <v>609</v>
      </c>
      <c r="B35" s="379" t="s">
        <v>606</v>
      </c>
      <c r="C35" s="535"/>
      <c r="D35" s="535"/>
      <c r="E35" s="535"/>
      <c r="F35" s="535"/>
      <c r="G35" s="535"/>
      <c r="H35" s="535"/>
      <c r="I35" s="536"/>
      <c r="J35" s="361"/>
      <c r="K35" s="23"/>
      <c r="L35" s="361"/>
    </row>
    <row r="36" spans="1:12" x14ac:dyDescent="0.25">
      <c r="A36" s="104" t="s">
        <v>388</v>
      </c>
      <c r="B36" s="379" t="s">
        <v>606</v>
      </c>
      <c r="C36" s="535"/>
      <c r="D36" s="535"/>
      <c r="E36" s="535"/>
      <c r="F36" s="535"/>
      <c r="G36" s="535"/>
      <c r="H36" s="535"/>
      <c r="I36" s="536"/>
      <c r="J36" s="361"/>
      <c r="K36" s="23"/>
      <c r="L36" s="361"/>
    </row>
    <row r="37" spans="1:12" x14ac:dyDescent="0.25">
      <c r="A37" s="104" t="s">
        <v>610</v>
      </c>
      <c r="B37" s="379" t="s">
        <v>606</v>
      </c>
      <c r="C37" s="535"/>
      <c r="D37" s="535"/>
      <c r="E37" s="535"/>
      <c r="F37" s="535"/>
      <c r="G37" s="535"/>
      <c r="H37" s="535"/>
      <c r="I37" s="536"/>
      <c r="J37" s="361"/>
      <c r="K37" s="23"/>
      <c r="L37" s="361"/>
    </row>
    <row r="38" spans="1:12" x14ac:dyDescent="0.25">
      <c r="A38" s="104" t="s">
        <v>383</v>
      </c>
      <c r="B38" s="379" t="s">
        <v>606</v>
      </c>
      <c r="C38" s="535"/>
      <c r="D38" s="535"/>
      <c r="E38" s="535"/>
      <c r="F38" s="535"/>
      <c r="G38" s="535"/>
      <c r="H38" s="535"/>
      <c r="I38" s="536"/>
      <c r="J38" s="361"/>
      <c r="K38" s="23"/>
      <c r="L38" s="361"/>
    </row>
    <row r="39" spans="1:12" x14ac:dyDescent="0.25">
      <c r="A39" s="104" t="s">
        <v>611</v>
      </c>
      <c r="B39" s="379" t="s">
        <v>606</v>
      </c>
      <c r="C39" s="535"/>
      <c r="D39" s="535"/>
      <c r="E39" s="535"/>
      <c r="F39" s="535"/>
      <c r="G39" s="535"/>
      <c r="H39" s="535"/>
      <c r="I39" s="536"/>
      <c r="J39" s="361"/>
      <c r="K39" s="23"/>
      <c r="L39" s="361"/>
    </row>
    <row r="40" spans="1:12" x14ac:dyDescent="0.25">
      <c r="A40" s="104" t="s">
        <v>612</v>
      </c>
      <c r="B40" s="379" t="s">
        <v>606</v>
      </c>
      <c r="C40" s="535"/>
      <c r="D40" s="535"/>
      <c r="E40" s="535"/>
      <c r="F40" s="535"/>
      <c r="G40" s="535"/>
      <c r="H40" s="535"/>
      <c r="I40" s="536"/>
      <c r="J40" s="361"/>
      <c r="K40" s="23"/>
      <c r="L40" s="361"/>
    </row>
    <row r="41" spans="1:12" x14ac:dyDescent="0.25">
      <c r="A41" s="104" t="s">
        <v>385</v>
      </c>
      <c r="B41" s="379" t="s">
        <v>606</v>
      </c>
      <c r="C41" s="535"/>
      <c r="D41" s="535"/>
      <c r="E41" s="535"/>
      <c r="F41" s="535"/>
      <c r="G41" s="535"/>
      <c r="H41" s="535"/>
      <c r="I41" s="536"/>
      <c r="J41" s="361"/>
      <c r="K41" s="23"/>
      <c r="L41" s="361"/>
    </row>
    <row r="42" spans="1:12" x14ac:dyDescent="0.25">
      <c r="A42" s="104" t="s">
        <v>593</v>
      </c>
      <c r="B42" s="379" t="s">
        <v>606</v>
      </c>
      <c r="C42" s="535"/>
      <c r="D42" s="535"/>
      <c r="E42" s="535"/>
      <c r="F42" s="535"/>
      <c r="G42" s="535"/>
      <c r="H42" s="535"/>
      <c r="I42" s="536"/>
      <c r="J42" s="361"/>
      <c r="K42" s="23"/>
      <c r="L42" s="361"/>
    </row>
    <row r="43" spans="1:12" ht="15.75" thickBot="1" x14ac:dyDescent="0.3">
      <c r="A43" s="369" t="s">
        <v>594</v>
      </c>
      <c r="B43" s="382" t="s">
        <v>606</v>
      </c>
      <c r="C43" s="538"/>
      <c r="D43" s="538"/>
      <c r="E43" s="538"/>
      <c r="F43" s="538"/>
      <c r="G43" s="538"/>
      <c r="H43" s="538"/>
      <c r="I43" s="539"/>
      <c r="J43" s="361"/>
      <c r="K43" s="23"/>
      <c r="L43" s="361"/>
    </row>
    <row r="44" spans="1:12" ht="15.75" thickBot="1" x14ac:dyDescent="0.3">
      <c r="A44" s="548" t="s">
        <v>405</v>
      </c>
      <c r="B44" s="549"/>
      <c r="C44" s="549"/>
      <c r="D44" s="549"/>
      <c r="E44" s="549"/>
      <c r="F44" s="549"/>
      <c r="G44" s="549"/>
      <c r="H44" s="549"/>
      <c r="I44" s="550"/>
      <c r="J44" s="361"/>
      <c r="K44" s="23"/>
      <c r="L44" s="361"/>
    </row>
    <row r="45" spans="1:12" ht="15.75" thickBot="1" x14ac:dyDescent="0.3">
      <c r="A45" s="384"/>
      <c r="B45" s="385"/>
      <c r="C45" s="353" t="s">
        <v>588</v>
      </c>
      <c r="D45" s="353" t="s">
        <v>589</v>
      </c>
      <c r="E45" s="353" t="s">
        <v>590</v>
      </c>
      <c r="F45" s="353" t="s">
        <v>602</v>
      </c>
      <c r="G45" s="353" t="s">
        <v>603</v>
      </c>
      <c r="H45" s="353" t="s">
        <v>604</v>
      </c>
      <c r="I45" s="354" t="s">
        <v>605</v>
      </c>
      <c r="J45" s="361"/>
      <c r="K45" s="23"/>
      <c r="L45" s="361"/>
    </row>
    <row r="46" spans="1:12" x14ac:dyDescent="0.25">
      <c r="A46" s="104" t="s">
        <v>617</v>
      </c>
      <c r="B46" s="23"/>
      <c r="C46" s="531" t="s">
        <v>622</v>
      </c>
      <c r="D46" s="532"/>
      <c r="E46" s="532"/>
      <c r="F46" s="532"/>
      <c r="G46" s="532"/>
      <c r="H46" s="532"/>
      <c r="I46" s="533"/>
      <c r="J46" s="361"/>
      <c r="K46" s="23"/>
      <c r="L46" s="361"/>
    </row>
    <row r="47" spans="1:12" x14ac:dyDescent="0.25">
      <c r="A47" s="104" t="s">
        <v>618</v>
      </c>
      <c r="B47" s="23"/>
      <c r="C47" s="534"/>
      <c r="D47" s="535"/>
      <c r="E47" s="535"/>
      <c r="F47" s="535"/>
      <c r="G47" s="535"/>
      <c r="H47" s="535"/>
      <c r="I47" s="536"/>
      <c r="J47" s="361"/>
      <c r="K47" s="23"/>
      <c r="L47" s="361"/>
    </row>
    <row r="48" spans="1:12" x14ac:dyDescent="0.25">
      <c r="A48" s="104" t="s">
        <v>619</v>
      </c>
      <c r="B48" s="23"/>
      <c r="C48" s="534"/>
      <c r="D48" s="535"/>
      <c r="E48" s="535"/>
      <c r="F48" s="535"/>
      <c r="G48" s="535"/>
      <c r="H48" s="535"/>
      <c r="I48" s="536"/>
      <c r="J48" s="361"/>
      <c r="K48" s="23"/>
      <c r="L48" s="361"/>
    </row>
    <row r="49" spans="1:12" x14ac:dyDescent="0.25">
      <c r="A49" s="104" t="s">
        <v>620</v>
      </c>
      <c r="B49" s="23"/>
      <c r="C49" s="534"/>
      <c r="D49" s="535"/>
      <c r="E49" s="535"/>
      <c r="F49" s="535"/>
      <c r="G49" s="535"/>
      <c r="H49" s="535"/>
      <c r="I49" s="536"/>
      <c r="J49" s="361"/>
      <c r="K49" s="23"/>
      <c r="L49" s="23"/>
    </row>
    <row r="50" spans="1:12" x14ac:dyDescent="0.25">
      <c r="A50" s="104" t="s">
        <v>36</v>
      </c>
      <c r="B50" s="23"/>
      <c r="C50" s="534"/>
      <c r="D50" s="535"/>
      <c r="E50" s="535"/>
      <c r="F50" s="535"/>
      <c r="G50" s="535"/>
      <c r="H50" s="535"/>
      <c r="I50" s="536"/>
      <c r="J50" s="361"/>
      <c r="K50" s="23"/>
      <c r="L50" s="23"/>
    </row>
    <row r="51" spans="1:12" x14ac:dyDescent="0.25">
      <c r="A51" s="104" t="s">
        <v>37</v>
      </c>
      <c r="B51" s="23"/>
      <c r="C51" s="534"/>
      <c r="D51" s="535"/>
      <c r="E51" s="535"/>
      <c r="F51" s="535"/>
      <c r="G51" s="535"/>
      <c r="H51" s="535"/>
      <c r="I51" s="536"/>
      <c r="J51" s="23"/>
      <c r="K51" s="23"/>
      <c r="L51" s="23"/>
    </row>
    <row r="52" spans="1:12" x14ac:dyDescent="0.25">
      <c r="A52" s="104" t="s">
        <v>244</v>
      </c>
      <c r="B52" s="23"/>
      <c r="C52" s="534"/>
      <c r="D52" s="535"/>
      <c r="E52" s="535"/>
      <c r="F52" s="535"/>
      <c r="G52" s="535"/>
      <c r="H52" s="535"/>
      <c r="I52" s="536"/>
      <c r="J52" s="23"/>
      <c r="K52" s="23"/>
      <c r="L52" s="23"/>
    </row>
    <row r="53" spans="1:12" ht="15.75" thickBot="1" x14ac:dyDescent="0.3">
      <c r="A53" s="369" t="s">
        <v>621</v>
      </c>
      <c r="B53" s="142"/>
      <c r="C53" s="537"/>
      <c r="D53" s="538"/>
      <c r="E53" s="538"/>
      <c r="F53" s="538"/>
      <c r="G53" s="538"/>
      <c r="H53" s="538"/>
      <c r="I53" s="539"/>
      <c r="J53" s="23"/>
      <c r="K53" s="23"/>
      <c r="L53" s="23"/>
    </row>
  </sheetData>
  <mergeCells count="10">
    <mergeCell ref="A1:I1"/>
    <mergeCell ref="A22:I22"/>
    <mergeCell ref="D10:E10"/>
    <mergeCell ref="C11:E11"/>
    <mergeCell ref="C46:I53"/>
    <mergeCell ref="C32:I43"/>
    <mergeCell ref="C13:I14"/>
    <mergeCell ref="C17:I18"/>
    <mergeCell ref="A31:I31"/>
    <mergeCell ref="A44:I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AREA ANIMAL</vt:lpstr>
      <vt:lpstr>AREA FRUTICOLAS</vt:lpstr>
      <vt:lpstr>PESSOAL</vt:lpstr>
      <vt:lpstr>PRODUÇAO</vt:lpstr>
      <vt:lpstr>MAQUINAS</vt:lpstr>
      <vt:lpstr>INV INSUMOS</vt:lpstr>
      <vt:lpstr>SAIDA PRODUTO</vt:lpstr>
      <vt:lpstr>INV IMOBILIZADO</vt:lpstr>
      <vt:lpstr>PLANTAÇAO VEGETAL</vt:lpstr>
      <vt:lpstr>sem por lancar a 27,11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2021-10-12T08:06:07Z</dcterms:created>
  <dcterms:modified xsi:type="dcterms:W3CDTF">2022-06-09T08:11:15Z</dcterms:modified>
</cp:coreProperties>
</file>