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15" windowWidth="19305" windowHeight="12795" tabRatio="845"/>
  </bookViews>
  <sheets>
    <sheet name="2014" sheetId="35" r:id="rId1"/>
    <sheet name="2013" sheetId="34" r:id="rId2"/>
    <sheet name="2012" sheetId="32" r:id="rId3"/>
    <sheet name="2011" sheetId="31" r:id="rId4"/>
    <sheet name="2010" sheetId="30" r:id="rId5"/>
    <sheet name="2009" sheetId="29" r:id="rId6"/>
    <sheet name="2008" sheetId="28" r:id="rId7"/>
    <sheet name="2007" sheetId="8" r:id="rId8"/>
    <sheet name="2006" sheetId="7" r:id="rId9"/>
    <sheet name="2005" sheetId="6" r:id="rId10"/>
    <sheet name="2004" sheetId="5" r:id="rId11"/>
    <sheet name="2003" sheetId="4" r:id="rId12"/>
    <sheet name="2002" sheetId="3" r:id="rId13"/>
    <sheet name="2001" sheetId="2" r:id="rId14"/>
    <sheet name="2000" sheetId="1" r:id="rId15"/>
  </sheets>
  <definedNames>
    <definedName name="_xlnm.Print_Area" localSheetId="14">'2000'!$A$1:$H$70</definedName>
    <definedName name="_xlnm.Print_Area" localSheetId="13">'2001'!$A$1:$H$68</definedName>
    <definedName name="_xlnm.Print_Area" localSheetId="12">'2002'!$A$1:$H$70</definedName>
    <definedName name="_xlnm.Print_Area" localSheetId="11">'2003'!$A$1:$I$72</definedName>
    <definedName name="_xlnm.Print_Area" localSheetId="10">'2004'!$A$1:$I$72</definedName>
    <definedName name="_xlnm.Print_Area" localSheetId="9">'2005'!$A$1:$J$72</definedName>
    <definedName name="_xlnm.Print_Area" localSheetId="2">'2012'!$A$1:$H$38</definedName>
    <definedName name="_xlnm.Print_Area" localSheetId="0">'2014'!$A$1:$H$38</definedName>
  </definedNames>
  <calcPr calcId="145621"/>
</workbook>
</file>

<file path=xl/calcChain.xml><?xml version="1.0" encoding="utf-8"?>
<calcChain xmlns="http://schemas.openxmlformats.org/spreadsheetml/2006/main">
  <c r="F8" i="30" l="1"/>
  <c r="F8" i="31"/>
  <c r="F8" i="32"/>
  <c r="F8" i="34" l="1"/>
  <c r="F8" i="35"/>
  <c r="G6" i="31" l="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6" i="29"/>
  <c r="G7" i="29"/>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5" i="31"/>
  <c r="G5" i="30"/>
  <c r="G5" i="29"/>
  <c r="G5" i="28"/>
  <c r="G5" i="8"/>
  <c r="G5" i="7"/>
  <c r="G5" i="6"/>
  <c r="G5" i="5"/>
  <c r="G5" i="4"/>
  <c r="G5" i="3"/>
  <c r="G5" i="2"/>
  <c r="G5" i="1"/>
  <c r="G5" i="32"/>
  <c r="G5" i="35"/>
  <c r="D38" i="35" l="1"/>
  <c r="D38" i="7"/>
  <c r="D38" i="2"/>
  <c r="D38" i="3"/>
  <c r="D38" i="4"/>
  <c r="D38" i="32"/>
  <c r="D38" i="34"/>
  <c r="F30" i="35" l="1"/>
  <c r="G38" i="35" l="1"/>
  <c r="G37" i="35"/>
  <c r="F37" i="35"/>
  <c r="G36" i="35"/>
  <c r="F36" i="35"/>
  <c r="G35" i="35"/>
  <c r="E35" i="35"/>
  <c r="D35" i="35"/>
  <c r="G34" i="35"/>
  <c r="F34" i="35"/>
  <c r="G33" i="35"/>
  <c r="F33" i="35"/>
  <c r="G32" i="35"/>
  <c r="F32" i="35"/>
  <c r="G31" i="35"/>
  <c r="F31" i="35"/>
  <c r="G30" i="35"/>
  <c r="G29" i="35"/>
  <c r="F29" i="35"/>
  <c r="G28" i="35"/>
  <c r="G27" i="35"/>
  <c r="G26" i="35"/>
  <c r="F26" i="35"/>
  <c r="G25" i="35"/>
  <c r="F25" i="35"/>
  <c r="G24" i="35"/>
  <c r="F24" i="35"/>
  <c r="G23" i="35"/>
  <c r="F23" i="35"/>
  <c r="G22" i="35"/>
  <c r="G21" i="35"/>
  <c r="F21" i="35"/>
  <c r="G20" i="35"/>
  <c r="G19" i="35"/>
  <c r="F19" i="35"/>
  <c r="G18" i="35"/>
  <c r="F18" i="35"/>
  <c r="G17" i="35"/>
  <c r="F17" i="35"/>
  <c r="G16" i="35"/>
  <c r="G15" i="35"/>
  <c r="G14" i="35"/>
  <c r="F14" i="35"/>
  <c r="G13" i="35"/>
  <c r="G12" i="35"/>
  <c r="F12" i="35"/>
  <c r="G11" i="35"/>
  <c r="F11" i="35"/>
  <c r="G10" i="35"/>
  <c r="F10" i="35"/>
  <c r="G9" i="35"/>
  <c r="G8" i="35"/>
  <c r="G7" i="35"/>
  <c r="F7" i="35"/>
  <c r="G6" i="35"/>
  <c r="F6" i="35"/>
  <c r="F5" i="35"/>
  <c r="F35" i="35" l="1"/>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5" i="34"/>
  <c r="F37" i="34"/>
  <c r="F36" i="34"/>
  <c r="E35" i="34"/>
  <c r="D35" i="34"/>
  <c r="F34" i="34"/>
  <c r="F33" i="34"/>
  <c r="F32" i="34"/>
  <c r="F31" i="34"/>
  <c r="F29" i="34"/>
  <c r="F28" i="34"/>
  <c r="F26" i="34"/>
  <c r="F25" i="34"/>
  <c r="F24" i="34"/>
  <c r="F23" i="34"/>
  <c r="F21" i="34"/>
  <c r="F19" i="34"/>
  <c r="F18" i="34"/>
  <c r="F17" i="34"/>
  <c r="F14" i="34"/>
  <c r="F12" i="34"/>
  <c r="F11" i="34"/>
  <c r="F10" i="34"/>
  <c r="F7" i="34"/>
  <c r="F6" i="34"/>
  <c r="F5" i="34"/>
  <c r="F35" i="34" l="1"/>
  <c r="F9" i="5"/>
  <c r="F9" i="4"/>
  <c r="F36" i="32"/>
  <c r="E35" i="32"/>
  <c r="D35" i="32"/>
  <c r="F34" i="32"/>
  <c r="F33" i="32"/>
  <c r="F32" i="32"/>
  <c r="F31" i="32"/>
  <c r="F29" i="32"/>
  <c r="F28" i="32"/>
  <c r="F26" i="32"/>
  <c r="F25" i="32"/>
  <c r="F24" i="32"/>
  <c r="F23" i="32"/>
  <c r="F21" i="32"/>
  <c r="F19" i="32"/>
  <c r="F18" i="32"/>
  <c r="F17" i="32"/>
  <c r="F14" i="32"/>
  <c r="F12" i="32"/>
  <c r="F11" i="32"/>
  <c r="F10" i="32"/>
  <c r="F7" i="32"/>
  <c r="F6" i="32"/>
  <c r="F5" i="32"/>
  <c r="F10" i="31"/>
  <c r="F11" i="31"/>
  <c r="F12" i="31"/>
  <c r="F9" i="1"/>
  <c r="F10" i="1"/>
  <c r="F11" i="1"/>
  <c r="F12" i="1"/>
  <c r="F32" i="1"/>
  <c r="F9" i="2"/>
  <c r="F10" i="2"/>
  <c r="F11" i="2"/>
  <c r="F12" i="2"/>
  <c r="F32" i="2"/>
  <c r="F32" i="3"/>
  <c r="F12" i="3"/>
  <c r="F8" i="4"/>
  <c r="F10" i="4"/>
  <c r="F11" i="4"/>
  <c r="F12" i="4"/>
  <c r="F32" i="4"/>
  <c r="F29" i="5"/>
  <c r="F30" i="5"/>
  <c r="F31" i="5"/>
  <c r="F32" i="5"/>
  <c r="F10" i="5"/>
  <c r="F11" i="5"/>
  <c r="F12" i="5"/>
  <c r="F28" i="6"/>
  <c r="F29" i="6"/>
  <c r="F30" i="6"/>
  <c r="F31" i="6"/>
  <c r="F32" i="6"/>
  <c r="F9" i="6"/>
  <c r="F10" i="6"/>
  <c r="F11" i="6"/>
  <c r="F12" i="6"/>
  <c r="F31" i="7"/>
  <c r="F32" i="7"/>
  <c r="F8" i="7"/>
  <c r="F9" i="7"/>
  <c r="F10" i="7"/>
  <c r="F11" i="7"/>
  <c r="F12" i="7"/>
  <c r="F31" i="8"/>
  <c r="F32" i="8"/>
  <c r="F12" i="8"/>
  <c r="F13" i="8"/>
  <c r="F32" i="28"/>
  <c r="F12" i="28"/>
  <c r="F32" i="29"/>
  <c r="F12" i="29"/>
  <c r="F32" i="30"/>
  <c r="F12" i="30"/>
  <c r="F32" i="31"/>
  <c r="F24" i="31"/>
  <c r="D38" i="31"/>
  <c r="F38" i="31" s="1"/>
  <c r="F36" i="31"/>
  <c r="E35" i="31"/>
  <c r="D35" i="31"/>
  <c r="F34" i="31"/>
  <c r="F33" i="31"/>
  <c r="F31" i="31"/>
  <c r="F29" i="31"/>
  <c r="F28" i="31"/>
  <c r="F26" i="31"/>
  <c r="F25" i="31"/>
  <c r="F23" i="31"/>
  <c r="F21" i="31"/>
  <c r="F19" i="31"/>
  <c r="F18" i="31"/>
  <c r="F17" i="31"/>
  <c r="F14" i="31"/>
  <c r="F13" i="31"/>
  <c r="F7" i="31"/>
  <c r="F6" i="31"/>
  <c r="F5" i="31"/>
  <c r="D38" i="30"/>
  <c r="F38" i="30" s="1"/>
  <c r="F37" i="30"/>
  <c r="F36" i="30"/>
  <c r="E35" i="30"/>
  <c r="D35" i="30"/>
  <c r="F34" i="30"/>
  <c r="F33" i="30"/>
  <c r="F31" i="30"/>
  <c r="F30" i="30"/>
  <c r="F29" i="30"/>
  <c r="F28" i="30"/>
  <c r="F27" i="30"/>
  <c r="F26" i="30"/>
  <c r="F25" i="30"/>
  <c r="F24" i="30"/>
  <c r="F23" i="30"/>
  <c r="F21" i="30"/>
  <c r="F19" i="30"/>
  <c r="F18" i="30"/>
  <c r="F17" i="30"/>
  <c r="F16" i="30"/>
  <c r="F14" i="30"/>
  <c r="F13" i="30"/>
  <c r="F11" i="30"/>
  <c r="F10" i="30"/>
  <c r="F7" i="30"/>
  <c r="F6" i="30"/>
  <c r="F5" i="30"/>
  <c r="D38" i="29"/>
  <c r="F38" i="29" s="1"/>
  <c r="F37" i="29"/>
  <c r="F36" i="29"/>
  <c r="E35" i="29"/>
  <c r="D35" i="29"/>
  <c r="F34" i="29"/>
  <c r="F33" i="29"/>
  <c r="F31" i="29"/>
  <c r="F28" i="29"/>
  <c r="F26" i="29"/>
  <c r="F24" i="29"/>
  <c r="F23" i="29"/>
  <c r="F16" i="29"/>
  <c r="F10" i="29"/>
  <c r="F8" i="1"/>
  <c r="F8" i="2"/>
  <c r="F8" i="3"/>
  <c r="F8" i="5"/>
  <c r="F8" i="6"/>
  <c r="F8" i="8"/>
  <c r="F8" i="28"/>
  <c r="F8" i="29"/>
  <c r="F7" i="29"/>
  <c r="F5" i="29"/>
  <c r="F30" i="29"/>
  <c r="F29" i="29"/>
  <c r="F27" i="29"/>
  <c r="F25" i="29"/>
  <c r="F21" i="29"/>
  <c r="F19" i="29"/>
  <c r="F18" i="29"/>
  <c r="F17" i="29"/>
  <c r="F14" i="29"/>
  <c r="F13" i="29"/>
  <c r="F11" i="29"/>
  <c r="F6" i="29"/>
  <c r="F37" i="28"/>
  <c r="F34" i="28"/>
  <c r="F31" i="28"/>
  <c r="F33" i="28"/>
  <c r="F29" i="28"/>
  <c r="F30" i="28"/>
  <c r="F27" i="28"/>
  <c r="F28" i="28"/>
  <c r="F25" i="28"/>
  <c r="F26" i="28"/>
  <c r="F24" i="28"/>
  <c r="F23" i="28"/>
  <c r="F22" i="28"/>
  <c r="F21" i="28"/>
  <c r="F19" i="28"/>
  <c r="F18" i="28"/>
  <c r="F17" i="28"/>
  <c r="F16" i="28"/>
  <c r="F15" i="28"/>
  <c r="F14" i="28"/>
  <c r="F13" i="28"/>
  <c r="F11" i="28"/>
  <c r="F10" i="28"/>
  <c r="F7" i="28"/>
  <c r="F6" i="28"/>
  <c r="F38" i="7"/>
  <c r="D38" i="28"/>
  <c r="F38" i="28" s="1"/>
  <c r="E35" i="28"/>
  <c r="D35" i="28"/>
  <c r="F30" i="7"/>
  <c r="F30" i="8"/>
  <c r="F14" i="6"/>
  <c r="F14" i="8"/>
  <c r="F6" i="8"/>
  <c r="F5" i="28"/>
  <c r="F36" i="28"/>
  <c r="D38" i="8"/>
  <c r="F38" i="8" s="1"/>
  <c r="F36" i="8"/>
  <c r="D35" i="8"/>
  <c r="E35" i="8"/>
  <c r="F34" i="8"/>
  <c r="F33" i="8"/>
  <c r="F24" i="8"/>
  <c r="F21" i="8"/>
  <c r="F17" i="8"/>
  <c r="F17" i="7"/>
  <c r="F7" i="8"/>
  <c r="F18" i="8"/>
  <c r="F29" i="8"/>
  <c r="F37" i="8"/>
  <c r="F29" i="7"/>
  <c r="F7" i="7"/>
  <c r="F34" i="7"/>
  <c r="E15" i="7"/>
  <c r="D15" i="7" s="1"/>
  <c r="F15" i="7" s="1"/>
  <c r="F24" i="7"/>
  <c r="F33" i="7"/>
  <c r="F18" i="7"/>
  <c r="F36" i="7"/>
  <c r="F6" i="1"/>
  <c r="F7" i="1"/>
  <c r="F13" i="1"/>
  <c r="F14" i="1"/>
  <c r="E15" i="1"/>
  <c r="D15" i="1" s="1"/>
  <c r="F15" i="1" s="1"/>
  <c r="F16" i="1"/>
  <c r="F17" i="1"/>
  <c r="F18" i="1"/>
  <c r="F19" i="1"/>
  <c r="F21" i="1"/>
  <c r="F22" i="1"/>
  <c r="F23" i="1"/>
  <c r="F24" i="1"/>
  <c r="F25" i="1"/>
  <c r="F26" i="1"/>
  <c r="F27" i="1"/>
  <c r="F28" i="1"/>
  <c r="F29" i="1"/>
  <c r="F30" i="1"/>
  <c r="F31" i="1"/>
  <c r="F33" i="1"/>
  <c r="F34" i="1"/>
  <c r="D35" i="1"/>
  <c r="E35" i="1"/>
  <c r="F36" i="1"/>
  <c r="F37" i="1"/>
  <c r="F38" i="1"/>
  <c r="F6" i="2"/>
  <c r="F7" i="2"/>
  <c r="F13" i="2"/>
  <c r="F14" i="2"/>
  <c r="D15" i="2"/>
  <c r="F15" i="2"/>
  <c r="F16" i="2"/>
  <c r="F17" i="2"/>
  <c r="F18" i="2"/>
  <c r="F19" i="2"/>
  <c r="F21" i="2"/>
  <c r="F22" i="2"/>
  <c r="F23" i="2"/>
  <c r="F24" i="2"/>
  <c r="F25" i="2"/>
  <c r="F26" i="2"/>
  <c r="F27" i="2"/>
  <c r="F28" i="2"/>
  <c r="F29" i="2"/>
  <c r="F30" i="2"/>
  <c r="F31" i="2"/>
  <c r="F33" i="2"/>
  <c r="F34" i="2"/>
  <c r="D35" i="2"/>
  <c r="E35" i="2"/>
  <c r="F36" i="2"/>
  <c r="F37" i="2"/>
  <c r="F38" i="2"/>
  <c r="F5" i="3"/>
  <c r="F29" i="3"/>
  <c r="D35" i="3"/>
  <c r="E35" i="3"/>
  <c r="F38" i="3"/>
  <c r="F6" i="3"/>
  <c r="D7" i="3"/>
  <c r="F7" i="3" s="1"/>
  <c r="F10" i="3"/>
  <c r="F11" i="3"/>
  <c r="F13" i="3"/>
  <c r="F14" i="3"/>
  <c r="E15" i="3"/>
  <c r="D15" i="3" s="1"/>
  <c r="F15" i="3" s="1"/>
  <c r="F16" i="3"/>
  <c r="F17" i="3"/>
  <c r="F18" i="3"/>
  <c r="F19" i="3"/>
  <c r="F21" i="3"/>
  <c r="F22" i="3"/>
  <c r="F23" i="3"/>
  <c r="F24" i="3"/>
  <c r="F25" i="3"/>
  <c r="F26" i="3"/>
  <c r="F27" i="3"/>
  <c r="F28" i="3"/>
  <c r="F30" i="3"/>
  <c r="F31" i="3"/>
  <c r="F33" i="3"/>
  <c r="F34" i="3"/>
  <c r="F36" i="3"/>
  <c r="F37" i="3"/>
  <c r="F30" i="4"/>
  <c r="F5" i="4"/>
  <c r="F36" i="4"/>
  <c r="F29" i="4"/>
  <c r="D35" i="4"/>
  <c r="E35" i="4"/>
  <c r="F38" i="4"/>
  <c r="F6" i="4"/>
  <c r="F7" i="4"/>
  <c r="F13" i="4"/>
  <c r="F14" i="4"/>
  <c r="E15" i="4"/>
  <c r="D15" i="4" s="1"/>
  <c r="F15" i="4" s="1"/>
  <c r="F16" i="4"/>
  <c r="F17" i="4"/>
  <c r="F18" i="4"/>
  <c r="F19" i="4"/>
  <c r="F21" i="4"/>
  <c r="F22" i="4"/>
  <c r="F23" i="4"/>
  <c r="F24" i="4"/>
  <c r="F25" i="4"/>
  <c r="F26" i="4"/>
  <c r="F27" i="4"/>
  <c r="F28" i="4"/>
  <c r="F31" i="4"/>
  <c r="F33" i="4"/>
  <c r="F34" i="4"/>
  <c r="F37" i="4"/>
  <c r="E35" i="5"/>
  <c r="D38" i="5"/>
  <c r="F38" i="5" s="1"/>
  <c r="E15" i="5"/>
  <c r="D15" i="5" s="1"/>
  <c r="F15" i="5" s="1"/>
  <c r="F6" i="5"/>
  <c r="F5" i="5"/>
  <c r="F7" i="5"/>
  <c r="F13" i="5"/>
  <c r="F14" i="5"/>
  <c r="F16" i="5"/>
  <c r="F17" i="5"/>
  <c r="F18" i="5"/>
  <c r="F19" i="5"/>
  <c r="F21" i="5"/>
  <c r="F24" i="5"/>
  <c r="F25" i="5"/>
  <c r="F26" i="5"/>
  <c r="F27" i="5"/>
  <c r="F28" i="5"/>
  <c r="F33" i="5"/>
  <c r="F34" i="5"/>
  <c r="D35" i="5"/>
  <c r="F36" i="5"/>
  <c r="F37" i="5"/>
  <c r="F16" i="6"/>
  <c r="D38" i="6"/>
  <c r="F38" i="6" s="1"/>
  <c r="F37" i="6"/>
  <c r="E15" i="6"/>
  <c r="D15" i="6" s="1"/>
  <c r="F15" i="6" s="1"/>
  <c r="F6" i="6"/>
  <c r="F5" i="6"/>
  <c r="F7" i="6"/>
  <c r="F17" i="6"/>
  <c r="F18" i="6"/>
  <c r="F19" i="6"/>
  <c r="F21" i="6"/>
  <c r="F24" i="6"/>
  <c r="F25" i="6"/>
  <c r="F27" i="6"/>
  <c r="F33" i="6"/>
  <c r="F34" i="6"/>
  <c r="F36" i="6"/>
  <c r="F37" i="7"/>
  <c r="F35" i="3" l="1"/>
  <c r="F35" i="2"/>
  <c r="F35" i="1"/>
  <c r="F35" i="4"/>
  <c r="F35" i="5"/>
  <c r="F35" i="8"/>
  <c r="F35" i="28"/>
  <c r="F35" i="29"/>
  <c r="F35" i="30"/>
  <c r="F35" i="31"/>
  <c r="F35" i="32"/>
</calcChain>
</file>

<file path=xl/comments1.xml><?xml version="1.0" encoding="utf-8"?>
<comments xmlns="http://schemas.openxmlformats.org/spreadsheetml/2006/main">
  <authors>
    <author>ahn_t</author>
    <author>col-loc_adm</author>
    <author>Pedersen_U</author>
  </authors>
  <commentList>
    <comment ref="B14" authorId="0">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D35" authorId="1">
      <text>
        <r>
          <rPr>
            <sz val="8"/>
            <color indexed="81"/>
            <rFont val="Tahoma"/>
            <family val="2"/>
          </rPr>
          <t>The sum of central and local rates is deductible from the base, e.g 8.5/(1+0.085+0.1832)=6.7</t>
        </r>
      </text>
    </comment>
    <comment ref="E35" authorId="2">
      <text>
        <r>
          <rPr>
            <sz val="8"/>
            <color indexed="81"/>
            <rFont val="Tahoma"/>
            <family val="2"/>
          </rPr>
          <t xml:space="preserve">The sum of central and local rates are deductible in the base, e.g 18.32/(1+0.085+0.1832)=14.45
</t>
        </r>
      </text>
    </comment>
    <comment ref="F35" authorId="2">
      <text>
        <r>
          <rPr>
            <sz val="8"/>
            <color indexed="81"/>
            <rFont val="Tahoma"/>
            <family val="2"/>
          </rPr>
          <t xml:space="preserve">The sum of central and local rates are deductible in the base, e.g (8.5+18.36)/(1+0.085+0.1836)=21.17
</t>
        </r>
      </text>
    </comment>
  </commentList>
</comments>
</file>

<file path=xl/comments10.xml><?xml version="1.0" encoding="utf-8"?>
<comments xmlns="http://schemas.openxmlformats.org/spreadsheetml/2006/main">
  <authors>
    <author>ahn_t</author>
    <author>col-loc_adm</author>
    <author>Pedersen_U</author>
  </authors>
  <commentList>
    <comment ref="B14" authorId="0">
      <text>
        <r>
          <rPr>
            <sz val="8"/>
            <color indexed="81"/>
            <rFont val="Tahoma"/>
            <family val="2"/>
          </rPr>
          <t>The standard corporate income tax rate is 33.33%. It is increased by a 1,5% surcharge (</t>
        </r>
        <r>
          <rPr>
            <i/>
            <sz val="8"/>
            <color indexed="81"/>
            <rFont val="Tahoma"/>
            <family val="2"/>
          </rPr>
          <t>Contribution Additionnelle sur les Bénéfices</t>
        </r>
        <r>
          <rPr>
            <sz val="8"/>
            <color indexed="81"/>
            <rFont val="Tahoma"/>
            <family val="2"/>
          </rPr>
          <t>), resulting in an effective tax rate of 33.83%. In addition, there is an additional surcharge of 3,3% (</t>
        </r>
        <r>
          <rPr>
            <i/>
            <sz val="8"/>
            <color indexed="81"/>
            <rFont val="Tahoma"/>
            <family val="2"/>
          </rPr>
          <t>Contribution Sociale sur les Bénéfices</t>
        </r>
        <r>
          <rPr>
            <sz val="8"/>
            <color indexed="81"/>
            <rFont val="Tahoma"/>
            <family val="2"/>
          </rPr>
          <t xml:space="preserve">) for companies with a turnover of at least EUR 7,630,000 on the part of their liable tax payments in excess of EUR 763,000 - resulting in an effective tax rate of 34.95% for companies that have profits above EUR 2,289,000. </t>
        </r>
      </text>
    </comment>
    <comment ref="D35" authorId="1">
      <text>
        <r>
          <rPr>
            <sz val="8"/>
            <color indexed="81"/>
            <rFont val="Tahoma"/>
            <family val="2"/>
          </rPr>
          <t>The sum of central and local rates are deductible in the base, e.g 8.5/(1+0.085+0.186)=6.69
The rate is 6.732 without church tax. 8.5/(1+0.085+0.23252)=6.452
The rate is 6.503 without church tax</t>
        </r>
      </text>
    </comment>
    <comment ref="E35" authorId="2">
      <text>
        <r>
          <rPr>
            <sz val="8"/>
            <color indexed="81"/>
            <rFont val="Tahoma"/>
            <family val="2"/>
          </rPr>
          <t>The sum of central and local rates are deductible in the base, e.g 18.6/(1+0.085+0.186)=14.64
The rate is 14.066 without church tax.</t>
        </r>
      </text>
    </comment>
    <comment ref="F35" authorId="2">
      <text>
        <r>
          <rPr>
            <sz val="8"/>
            <color indexed="81"/>
            <rFont val="Tahoma"/>
            <family val="2"/>
          </rPr>
          <t>The sum of central and local rates are deductible in the base, e.g (8.5+18.6)/(1+0.085+0.186)=21.32
The rate is 20.798 without church tax.</t>
        </r>
      </text>
    </comment>
  </commentList>
</comments>
</file>

<file path=xl/comments11.xml><?xml version="1.0" encoding="utf-8"?>
<comments xmlns="http://schemas.openxmlformats.org/spreadsheetml/2006/main">
  <authors>
    <author>ahn_t</author>
    <author>col-loc_adm</author>
    <author>Pedersen_U</author>
  </authors>
  <commentList>
    <comment ref="B14" authorId="0">
      <text>
        <r>
          <rPr>
            <sz val="8"/>
            <color indexed="81"/>
            <rFont val="Tahoma"/>
            <family val="2"/>
          </rPr>
          <t>The standard corporate income tax rate is 33.33%. It is increased by a 3% surcharge (</t>
        </r>
        <r>
          <rPr>
            <i/>
            <sz val="8"/>
            <color indexed="81"/>
            <rFont val="Tahoma"/>
            <family val="2"/>
          </rPr>
          <t>Contribution Additionnelle sur les Bénéfices</t>
        </r>
        <r>
          <rPr>
            <sz val="8"/>
            <color indexed="81"/>
            <rFont val="Tahoma"/>
            <family val="2"/>
          </rPr>
          <t>), resulting in an effective tax rate of 34.33%. In addition, there is an additional surcharge of 3,3% (</t>
        </r>
        <r>
          <rPr>
            <i/>
            <sz val="8"/>
            <color indexed="81"/>
            <rFont val="Tahoma"/>
            <family val="2"/>
          </rPr>
          <t>Contribution Sociale sur les Bénéfices</t>
        </r>
        <r>
          <rPr>
            <sz val="8"/>
            <color indexed="81"/>
            <rFont val="Tahoma"/>
            <family val="2"/>
          </rPr>
          <t xml:space="preserve">) for companies with a turnover of at least EUR 7,630,000 on the part of their liable tax payments in excess of EUR 763,000 - resulting in an effective tax rate of 35.43% for companies that have profits above EUR 2,289,000. </t>
        </r>
      </text>
    </comment>
    <comment ref="D35" authorId="1">
      <text>
        <r>
          <rPr>
            <sz val="8"/>
            <color indexed="81"/>
            <rFont val="Tahoma"/>
            <family val="2"/>
          </rPr>
          <t>The sum of central and local rates are deductible in the base, e.g 8.5/(1+0.085+0.23252)=6.452
The rate is 6.503 without church tax</t>
        </r>
      </text>
    </comment>
    <comment ref="E35" authorId="2">
      <text>
        <r>
          <rPr>
            <sz val="8"/>
            <color indexed="81"/>
            <rFont val="Tahoma"/>
            <family val="2"/>
          </rPr>
          <t>The sum of central and local rates are deductible in the base, e.g 23.252/(1+0.085+0.23252)=17.648
The rate is 16.99 without church tax</t>
        </r>
      </text>
    </comment>
    <comment ref="F35" authorId="2">
      <text>
        <r>
          <rPr>
            <sz val="8"/>
            <color indexed="81"/>
            <rFont val="Tahoma"/>
            <family val="2"/>
          </rPr>
          <t>The sum of central and local rates are deductible in the base, e.g (8.5+23.252)/(1+0.085+0.23252)=24.1
The rate is 23.493 without church tax</t>
        </r>
      </text>
    </comment>
  </commentList>
</comments>
</file>

<file path=xl/comments12.xml><?xml version="1.0" encoding="utf-8"?>
<comments xmlns="http://schemas.openxmlformats.org/spreadsheetml/2006/main">
  <authors>
    <author>ahn_t</author>
    <author>Männistö Marika</author>
    <author>col-loc_adm</author>
    <author>Pedersen_U</author>
  </authors>
  <commentList>
    <comment ref="B14" authorId="0">
      <text>
        <r>
          <rPr>
            <sz val="8"/>
            <color indexed="81"/>
            <rFont val="Tahoma"/>
            <family val="2"/>
          </rPr>
          <t>The standard corporate income tax rate is 33.33%. It is increased by a 3% surcharge (</t>
        </r>
        <r>
          <rPr>
            <i/>
            <sz val="8"/>
            <color indexed="81"/>
            <rFont val="Tahoma"/>
            <family val="2"/>
          </rPr>
          <t>Contribution Additionnelle sur les Bénéfices</t>
        </r>
        <r>
          <rPr>
            <sz val="8"/>
            <color indexed="81"/>
            <rFont val="Tahoma"/>
            <family val="2"/>
          </rPr>
          <t>), resulting in an effective tax rate of 34.33%. In addition, there is an additional surcharge of 3,3% (</t>
        </r>
        <r>
          <rPr>
            <i/>
            <sz val="8"/>
            <color indexed="81"/>
            <rFont val="Tahoma"/>
            <family val="2"/>
          </rPr>
          <t>Contribution Sociale sur les Bénéfices</t>
        </r>
        <r>
          <rPr>
            <sz val="8"/>
            <color indexed="81"/>
            <rFont val="Tahoma"/>
            <family val="2"/>
          </rPr>
          <t xml:space="preserve">) for companies with a turnover of at least EUR 7,630,000 on the part of their liable tax payments in excess of EUR 763,000 - resulting in an effective tax rate of 35.43% for companies that have profits above EUR 2,289,000. </t>
        </r>
      </text>
    </comment>
    <comment ref="H31" authorId="1">
      <text>
        <r>
          <rPr>
            <b/>
            <sz val="8"/>
            <color indexed="81"/>
            <rFont val="Tahoma"/>
            <family val="2"/>
          </rPr>
          <t>Männistö Marika:</t>
        </r>
        <r>
          <rPr>
            <sz val="8"/>
            <color indexed="81"/>
            <rFont val="Tahoma"/>
            <family val="2"/>
          </rPr>
          <t xml:space="preserve">
Changed (N-&gt;Y) 4/2010</t>
        </r>
      </text>
    </comment>
    <comment ref="D35" authorId="2">
      <text>
        <r>
          <rPr>
            <sz val="8"/>
            <color indexed="81"/>
            <rFont val="Tahoma"/>
            <family val="2"/>
          </rPr>
          <t>The sum of central and local rates are deductible in the base, e.g 8.5/(1+0.085+0.23252)=6.452
The rate is 6.503 without church tax</t>
        </r>
      </text>
    </comment>
    <comment ref="E35" authorId="3">
      <text>
        <r>
          <rPr>
            <sz val="8"/>
            <color indexed="81"/>
            <rFont val="Tahoma"/>
            <family val="2"/>
          </rPr>
          <t>The sum of central and local rates are deductible in the base, e.g 23.252/(1+0.085+0.23252)=17.648
The rate is 16.99 without church tax</t>
        </r>
      </text>
    </comment>
    <comment ref="F35" authorId="3">
      <text>
        <r>
          <rPr>
            <sz val="8"/>
            <color indexed="81"/>
            <rFont val="Tahoma"/>
            <family val="2"/>
          </rPr>
          <t>The sum of central and local rates are deductible in the base, e.g (8.5+23.252)/(1+0.085+0.23252)=24.1
The rate is 23.493 without church tax</t>
        </r>
      </text>
    </comment>
  </commentList>
</comments>
</file>

<file path=xl/comments13.xml><?xml version="1.0" encoding="utf-8"?>
<comments xmlns="http://schemas.openxmlformats.org/spreadsheetml/2006/main">
  <authors>
    <author>ahn_t</author>
    <author>OECD</author>
    <author>Männistö Marika</author>
    <author>Pedersen_U</author>
    <author>estv-relis</author>
  </authors>
  <commentList>
    <comment ref="B14" authorId="0">
      <text>
        <r>
          <rPr>
            <sz val="8"/>
            <color indexed="81"/>
            <rFont val="Tahoma"/>
            <family val="2"/>
          </rPr>
          <t>The standard corporate income tax rate is 33.33%. It is increased by a 3% surcharge (</t>
        </r>
        <r>
          <rPr>
            <i/>
            <sz val="8"/>
            <color indexed="81"/>
            <rFont val="Tahoma"/>
            <family val="2"/>
          </rPr>
          <t>Contribution Additionnelle sur les Bénéfices</t>
        </r>
        <r>
          <rPr>
            <sz val="8"/>
            <color indexed="81"/>
            <rFont val="Tahoma"/>
            <family val="2"/>
          </rPr>
          <t>), resulting in an effective tax rate of 34.33%. In addition, there is an additional surcharge of 3,3% (</t>
        </r>
        <r>
          <rPr>
            <i/>
            <sz val="8"/>
            <color indexed="81"/>
            <rFont val="Tahoma"/>
            <family val="2"/>
          </rPr>
          <t>Contribution Sociale sur les Bénéfices</t>
        </r>
        <r>
          <rPr>
            <sz val="8"/>
            <color indexed="81"/>
            <rFont val="Tahoma"/>
            <family val="2"/>
          </rPr>
          <t xml:space="preserve">) for companies with a turnover of at least EUR 7,630,000 on the part of their liable tax payments in excess of EUR 763,000 - resulting in an effective tax rate of 35.43% for companies that have profits above EUR 2,289,000. </t>
        </r>
      </text>
    </comment>
    <comment ref="E24" authorId="1">
      <text>
        <r>
          <rPr>
            <b/>
            <sz val="8"/>
            <color indexed="81"/>
            <rFont val="Tahoma"/>
            <family val="2"/>
          </rPr>
          <t>OECD:</t>
        </r>
        <r>
          <rPr>
            <sz val="8"/>
            <color indexed="81"/>
            <rFont val="Tahoma"/>
            <family val="2"/>
          </rPr>
          <t xml:space="preserve">
No longer deductible</t>
        </r>
      </text>
    </comment>
    <comment ref="H31" authorId="2">
      <text>
        <r>
          <rPr>
            <b/>
            <sz val="8"/>
            <color indexed="81"/>
            <rFont val="Tahoma"/>
            <family val="2"/>
          </rPr>
          <t>Männistö Marika:</t>
        </r>
        <r>
          <rPr>
            <sz val="8"/>
            <color indexed="81"/>
            <rFont val="Tahoma"/>
            <family val="2"/>
          </rPr>
          <t xml:space="preserve">
Changed (N-&gt;Y) 4/2010</t>
        </r>
      </text>
    </comment>
    <comment ref="D35" authorId="3">
      <text>
        <r>
          <rPr>
            <sz val="8"/>
            <color indexed="81"/>
            <rFont val="Tahoma"/>
            <family val="2"/>
          </rPr>
          <t>The sum of central and local rates are deductible in the base, e.g 8.5/(1+0.085+0.23802)=6.425
The rate is 6.479 without church tax</t>
        </r>
      </text>
    </comment>
    <comment ref="E35" authorId="4">
      <text>
        <r>
          <rPr>
            <sz val="8"/>
            <color indexed="81"/>
            <rFont val="Tahoma"/>
            <family val="2"/>
          </rPr>
          <t>The sum of central and local rates are deductible in the base, e.g 23.802/(1+0.085+0.23802)=17.99
The rate is 17.3 without church tax</t>
        </r>
      </text>
    </comment>
    <comment ref="F35" authorId="3">
      <text>
        <r>
          <rPr>
            <sz val="8"/>
            <color indexed="81"/>
            <rFont val="Tahoma"/>
            <family val="2"/>
          </rPr>
          <t>The sum of central and local rates are deductible in the base, e.g (8.5+23.802)/(1+0.085+0.23802)=24.4154
The rate is 23.779 without church tax</t>
        </r>
      </text>
    </comment>
  </commentList>
</comments>
</file>

<file path=xl/comments14.xml><?xml version="1.0" encoding="utf-8"?>
<comments xmlns="http://schemas.openxmlformats.org/spreadsheetml/2006/main">
  <authors>
    <author>ahn_t</author>
    <author>Männistö Marika</author>
    <author>estv-relis</author>
    <author>Pedersen_U</author>
  </authors>
  <commentList>
    <comment ref="B14" authorId="0">
      <text>
        <r>
          <rPr>
            <sz val="8"/>
            <color indexed="81"/>
            <rFont val="Tahoma"/>
            <family val="2"/>
          </rPr>
          <t>The standard corporate income tax rate is 33.33%. It is increased by a 6% surcharge (</t>
        </r>
        <r>
          <rPr>
            <i/>
            <sz val="8"/>
            <color indexed="81"/>
            <rFont val="Tahoma"/>
            <family val="2"/>
          </rPr>
          <t>Contribution Additionnelle sur les Bénéfices</t>
        </r>
        <r>
          <rPr>
            <sz val="8"/>
            <color indexed="81"/>
            <rFont val="Tahoma"/>
            <family val="2"/>
          </rPr>
          <t>), resulting in an effective tax rate of 35.33%. In addition, there is an additional surcharge of 3,3% (</t>
        </r>
        <r>
          <rPr>
            <i/>
            <sz val="8"/>
            <color indexed="81"/>
            <rFont val="Tahoma"/>
            <family val="2"/>
          </rPr>
          <t>Contribution Sociale sur les Bénéfices</t>
        </r>
        <r>
          <rPr>
            <sz val="8"/>
            <color indexed="81"/>
            <rFont val="Tahoma"/>
            <family val="2"/>
          </rPr>
          <t xml:space="preserve">) for companies with a turnover of at least EUR 7,630,000 on the part of their liable tax payments in excess of EUR 763,000 - resulting in an effective tax rate of 36.43% for companies that have profits above EUR 2,289,000. </t>
        </r>
      </text>
    </comment>
    <comment ref="H31" authorId="1">
      <text>
        <r>
          <rPr>
            <b/>
            <sz val="8"/>
            <color indexed="81"/>
            <rFont val="Tahoma"/>
            <family val="2"/>
          </rPr>
          <t>Männistö Marika:</t>
        </r>
        <r>
          <rPr>
            <sz val="8"/>
            <color indexed="81"/>
            <rFont val="Tahoma"/>
            <family val="2"/>
          </rPr>
          <t xml:space="preserve">
Changed (N-&gt;Y) 4/2010</t>
        </r>
      </text>
    </comment>
    <comment ref="D35" authorId="2">
      <text>
        <r>
          <rPr>
            <sz val="8"/>
            <color indexed="81"/>
            <rFont val="Tahoma"/>
            <family val="2"/>
          </rPr>
          <t>The sum of central and local rates are deductible in the base, e.g 8.5/(1+0.085+0.24301)=6.401
The rate is 6.459 without church tax</t>
        </r>
      </text>
    </comment>
    <comment ref="E35" authorId="2">
      <text>
        <r>
          <rPr>
            <sz val="8"/>
            <color indexed="81"/>
            <rFont val="Tahoma"/>
            <family val="2"/>
          </rPr>
          <t>The sum of central and local rates are deductible in the base, e.g 24.301/(1+0.085+0.24301)=18.299
The rate is 17.553 without church tax.</t>
        </r>
      </text>
    </comment>
    <comment ref="F35" authorId="3">
      <text>
        <r>
          <rPr>
            <sz val="8"/>
            <color indexed="81"/>
            <rFont val="Tahoma"/>
            <family val="2"/>
          </rPr>
          <t>The sum of central and local rates are deductible in the base, e.g 8.5+24.301/(1+0.085+0.24301)=24.699
The rate is 24.012 without church tax</t>
        </r>
      </text>
    </comment>
  </commentList>
</comments>
</file>

<file path=xl/comments15.xml><?xml version="1.0" encoding="utf-8"?>
<comments xmlns="http://schemas.openxmlformats.org/spreadsheetml/2006/main">
  <authors>
    <author>Pedersen_U</author>
    <author>Männistö Marika</author>
    <author>estv-relis</author>
  </authors>
  <commentList>
    <comment ref="B14" authorId="0">
      <text>
        <r>
          <rPr>
            <sz val="8"/>
            <color indexed="81"/>
            <rFont val="Tahoma"/>
            <family val="2"/>
          </rPr>
          <t>The standard corporate income tax rate is 33.33%. It is increased by a 10% surcharge (</t>
        </r>
        <r>
          <rPr>
            <i/>
            <sz val="8"/>
            <color indexed="81"/>
            <rFont val="Tahoma"/>
            <family val="2"/>
          </rPr>
          <t>Contribution Additionnelle sur les Bénéfices</t>
        </r>
        <r>
          <rPr>
            <sz val="8"/>
            <color indexed="81"/>
            <rFont val="Tahoma"/>
            <family val="2"/>
          </rPr>
          <t>), resulting in an effective tax rate of 36.66%. In addition, there is an additional surcharge of 3,3% (</t>
        </r>
        <r>
          <rPr>
            <i/>
            <sz val="8"/>
            <color indexed="81"/>
            <rFont val="Tahoma"/>
            <family val="2"/>
          </rPr>
          <t>Contribution Sociale sur les Bénéfices</t>
        </r>
        <r>
          <rPr>
            <sz val="8"/>
            <color indexed="81"/>
            <rFont val="Tahoma"/>
            <family val="2"/>
          </rPr>
          <t xml:space="preserve">) for companies with a turnover of at least EUR 7,630,000 on the part of their liable tax payments in excess of EUR 763,000 - resulting in an effective tax rate of 37.76% for companies that have profits above EUR 2,289,000. </t>
        </r>
      </text>
    </comment>
    <comment ref="H31" authorId="1">
      <text>
        <r>
          <rPr>
            <b/>
            <sz val="8"/>
            <color indexed="81"/>
            <rFont val="Tahoma"/>
            <family val="2"/>
          </rPr>
          <t>Männistö Marika:</t>
        </r>
        <r>
          <rPr>
            <sz val="8"/>
            <color indexed="81"/>
            <rFont val="Tahoma"/>
            <family val="2"/>
          </rPr>
          <t xml:space="preserve">
Changed (N-&gt;Y) 4/2010</t>
        </r>
      </text>
    </comment>
    <comment ref="D35" authorId="2">
      <text>
        <r>
          <rPr>
            <sz val="8"/>
            <color indexed="81"/>
            <rFont val="Tahoma"/>
            <family val="2"/>
          </rPr>
          <t>The sum of central and local rates are deductible in the base, e.g 8.5/(1+0.085+0.24701)=6.381
The rate is 6.439 without church tax.</t>
        </r>
      </text>
    </comment>
    <comment ref="E35" authorId="2">
      <text>
        <r>
          <rPr>
            <sz val="8"/>
            <color indexed="81"/>
            <rFont val="Tahoma"/>
            <family val="2"/>
          </rPr>
          <t>The sum of central and local rates are deductible in the base, e.g 24.701/(1+0.085+0.24701)=18.544
The rate is 17.803 without church tax</t>
        </r>
      </text>
    </comment>
    <comment ref="F35" authorId="0">
      <text>
        <r>
          <rPr>
            <sz val="8"/>
            <color indexed="81"/>
            <rFont val="Tahoma"/>
            <family val="2"/>
          </rPr>
          <t>The sum of central and local rates are deductible in the base, e.g (8.5+24.701)/(1+0.085+0.24701)=24.93
The rate is 24.240 without church tax</t>
        </r>
      </text>
    </comment>
  </commentList>
</comments>
</file>

<file path=xl/comments2.xml><?xml version="1.0" encoding="utf-8"?>
<comments xmlns="http://schemas.openxmlformats.org/spreadsheetml/2006/main">
  <authors>
    <author>ahn_t</author>
    <author>col-loc_adm</author>
    <author>Pedersen_U</author>
  </authors>
  <commentList>
    <comment ref="B14" authorId="0">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D35" authorId="1">
      <text>
        <r>
          <rPr>
            <sz val="8"/>
            <color indexed="81"/>
            <rFont val="Tahoma"/>
            <family val="2"/>
          </rPr>
          <t>The sum of central and local rates is deductible from the base, e.g 8.5/(1+0.085+0.1832)=6.7</t>
        </r>
      </text>
    </comment>
    <comment ref="E35" authorId="2">
      <text>
        <r>
          <rPr>
            <sz val="8"/>
            <color indexed="81"/>
            <rFont val="Tahoma"/>
            <family val="2"/>
          </rPr>
          <t xml:space="preserve">The sum of central and local rates are deductible in the base, e.g 18.32/(1+0.085+0.1832)=14.45
</t>
        </r>
      </text>
    </comment>
    <comment ref="F35" authorId="2">
      <text>
        <r>
          <rPr>
            <sz val="8"/>
            <color indexed="81"/>
            <rFont val="Tahoma"/>
            <family val="2"/>
          </rPr>
          <t xml:space="preserve">The sum of central and local rates are deductible in the base, e.g (8.5+18.36)/(1+0.085+0.1836)=21.17
</t>
        </r>
      </text>
    </comment>
  </commentList>
</comments>
</file>

<file path=xl/comments3.xml><?xml version="1.0" encoding="utf-8"?>
<comments xmlns="http://schemas.openxmlformats.org/spreadsheetml/2006/main">
  <authors>
    <author>ahn_t</author>
    <author>col-loc_adm</author>
    <author>Pedersen_U</author>
  </authors>
  <commentList>
    <comment ref="B14" authorId="0">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D35" authorId="1">
      <text>
        <r>
          <rPr>
            <sz val="8"/>
            <color indexed="81"/>
            <rFont val="Tahoma"/>
            <family val="2"/>
          </rPr>
          <t>The sum of central and local rates are deductible in the base, e.g 8.5/(1+0.085+0.1836)=6.70</t>
        </r>
      </text>
    </comment>
    <comment ref="E35" authorId="2">
      <text>
        <r>
          <rPr>
            <sz val="8"/>
            <color indexed="81"/>
            <rFont val="Tahoma"/>
            <family val="2"/>
          </rPr>
          <t xml:space="preserve">The sum of central and local rates are deductible in the base, e.g 18.36/(1+0.085+0.1836)=14.47
</t>
        </r>
      </text>
    </comment>
    <comment ref="F35" authorId="2">
      <text>
        <r>
          <rPr>
            <sz val="8"/>
            <color indexed="81"/>
            <rFont val="Tahoma"/>
            <family val="2"/>
          </rPr>
          <t xml:space="preserve">The sum of central and local rates are deductible in the base, e.g (8.5+18.36)/(1+0.085+0.1836)=21.17
</t>
        </r>
      </text>
    </comment>
  </commentList>
</comments>
</file>

<file path=xl/comments4.xml><?xml version="1.0" encoding="utf-8"?>
<comments xmlns="http://schemas.openxmlformats.org/spreadsheetml/2006/main">
  <authors>
    <author>Poirier, Yves</author>
    <author>ahn_t</author>
    <author>Sharratt_M</author>
    <author>col-loc_adm</author>
    <author>Pedersen_U</author>
  </authors>
  <commentList>
    <comment ref="B8" authorId="0">
      <text>
        <r>
          <rPr>
            <sz val="8"/>
            <color indexed="81"/>
            <rFont val="Tahoma"/>
            <family val="2"/>
          </rPr>
          <t>CIT rate reduced from 18% to 16.5% on January 1st, 2011.</t>
        </r>
      </text>
    </comment>
    <comment ref="B14" authorId="1">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B18" authorId="2">
      <text>
        <r>
          <rPr>
            <sz val="8"/>
            <color indexed="81"/>
            <rFont val="Tahoma"/>
            <family val="2"/>
          </rPr>
          <t>The CIT rate was increased from 18% to 20%, effective from 1 January 2011 (on 2011-profits).</t>
        </r>
      </text>
    </comment>
    <comment ref="D35" authorId="3">
      <text>
        <r>
          <rPr>
            <sz val="8"/>
            <color indexed="81"/>
            <rFont val="Tahoma"/>
            <family val="2"/>
          </rPr>
          <t>The sum of central and local rates are deductible in the base, e.g 8.5/(1+0.085+0.1836)=6.70</t>
        </r>
      </text>
    </comment>
    <comment ref="E35" authorId="4">
      <text>
        <r>
          <rPr>
            <sz val="8"/>
            <color indexed="81"/>
            <rFont val="Tahoma"/>
            <family val="2"/>
          </rPr>
          <t xml:space="preserve">The sum of central and local rates are deductible in the base, e.g 18.36/(1+0.085+0.1836)=14.47
</t>
        </r>
      </text>
    </comment>
    <comment ref="F35" authorId="4">
      <text>
        <r>
          <rPr>
            <sz val="8"/>
            <color indexed="81"/>
            <rFont val="Tahoma"/>
            <family val="2"/>
          </rPr>
          <t xml:space="preserve">The sum of central and local rates are deductible in the base, e.g (8.5+18.36)/(1+0.085+0.1836)=21.17
</t>
        </r>
      </text>
    </comment>
  </commentList>
</comments>
</file>

<file path=xl/comments5.xml><?xml version="1.0" encoding="utf-8"?>
<comments xmlns="http://schemas.openxmlformats.org/spreadsheetml/2006/main">
  <authors>
    <author>Poirier, Yves</author>
    <author>ahn_t</author>
    <author>Sharratt_M</author>
    <author>col-loc_adm</author>
    <author>Pedersen_U</author>
  </authors>
  <commentList>
    <comment ref="B8" authorId="0">
      <text>
        <r>
          <rPr>
            <sz val="8"/>
            <color indexed="81"/>
            <rFont val="Tahoma"/>
            <family val="2"/>
          </rPr>
          <t>CIT rate reduced from 19% to 18% on January 1st, 2010.</t>
        </r>
      </text>
    </comment>
    <comment ref="B14" authorId="1">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B18" authorId="2">
      <text>
        <r>
          <rPr>
            <sz val="8"/>
            <color indexed="81"/>
            <rFont val="Tahoma"/>
            <family val="2"/>
          </rPr>
          <t>The CIT rate was increased from 15% to 18%, effective from 1 January 2010 (on 2010-profits).</t>
        </r>
      </text>
    </comment>
    <comment ref="D35" authorId="3">
      <text>
        <r>
          <rPr>
            <sz val="8"/>
            <color indexed="81"/>
            <rFont val="Tahoma"/>
            <family val="2"/>
          </rPr>
          <t>The sum of central and local rates are deductible in the base, e.g 8.5/(1+0.085+0.1836)=6.70</t>
        </r>
      </text>
    </comment>
    <comment ref="E35" authorId="4">
      <text>
        <r>
          <rPr>
            <sz val="8"/>
            <color indexed="81"/>
            <rFont val="Tahoma"/>
            <family val="2"/>
          </rPr>
          <t xml:space="preserve">The sum of central and local rates are deductible in the base, e.g 18.36/(1+0.085+0.1836)=14.47
</t>
        </r>
      </text>
    </comment>
    <comment ref="F35" authorId="4">
      <text>
        <r>
          <rPr>
            <sz val="8"/>
            <color indexed="81"/>
            <rFont val="Tahoma"/>
            <family val="2"/>
          </rPr>
          <t xml:space="preserve">The sum of central and local rates are deductible in the base, e.g (8.5+18.36)/(1+0.085+0.1836)=21.17
</t>
        </r>
      </text>
    </comment>
  </commentList>
</comments>
</file>

<file path=xl/comments6.xml><?xml version="1.0" encoding="utf-8"?>
<comments xmlns="http://schemas.openxmlformats.org/spreadsheetml/2006/main">
  <authors>
    <author>Poirier, Yves</author>
    <author>ahn_t</author>
    <author>PM</author>
    <author>col-loc_adm</author>
    <author>Pedersen_U</author>
  </authors>
  <commentList>
    <comment ref="B8" authorId="0">
      <text>
        <r>
          <rPr>
            <sz val="8"/>
            <color indexed="81"/>
            <rFont val="Tahoma"/>
            <family val="2"/>
          </rPr>
          <t>Elimination of the surtax. CIT rate reduced from 21% to 19.5%.</t>
        </r>
      </text>
    </comment>
    <comment ref="B14" authorId="1">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B17" authorId="2">
      <text>
        <r>
          <rPr>
            <sz val="8"/>
            <color indexed="81"/>
            <rFont val="Tahoma"/>
            <family val="2"/>
          </rPr>
          <t>The standard corporate income tax rate is 16%. As from 1 September 2006, taxpayers are obliged to pay a surtax of 4% on the basis of (adjusted) profit before taxation. The tax rate here was calculated as 16% plus 4%.</t>
        </r>
      </text>
    </comment>
    <comment ref="D35" authorId="3">
      <text>
        <r>
          <rPr>
            <sz val="8"/>
            <color indexed="81"/>
            <rFont val="Tahoma"/>
            <family val="2"/>
          </rPr>
          <t>The sum of central and local rates are deductible in the base, e.g 8.5/(1+0.085+0.1836)=6.70</t>
        </r>
      </text>
    </comment>
    <comment ref="E35" authorId="4">
      <text>
        <r>
          <rPr>
            <sz val="8"/>
            <color indexed="81"/>
            <rFont val="Tahoma"/>
            <family val="2"/>
          </rPr>
          <t xml:space="preserve">The sum of central and local rates are deductible in the base, e.g 18.36/(1+0.085+0.1836)=14.47
</t>
        </r>
      </text>
    </comment>
    <comment ref="F35" authorId="4">
      <text>
        <r>
          <rPr>
            <sz val="8"/>
            <color indexed="81"/>
            <rFont val="Tahoma"/>
            <family val="2"/>
          </rPr>
          <t xml:space="preserve">The sum of central and local rates are deductible in the base, e.g (8.5+18.36)/(1+0.085+0.1836)=21.17
</t>
        </r>
      </text>
    </comment>
  </commentList>
</comments>
</file>

<file path=xl/comments7.xml><?xml version="1.0" encoding="utf-8"?>
<comments xmlns="http://schemas.openxmlformats.org/spreadsheetml/2006/main">
  <authors>
    <author>Poirier, Yves</author>
    <author>ahn_t</author>
    <author>PM</author>
    <author>col-loc_adm</author>
    <author>Pedersen_U</author>
  </authors>
  <commentList>
    <comment ref="B8" authorId="0">
      <text>
        <r>
          <rPr>
            <sz val="8"/>
            <color indexed="81"/>
            <rFont val="Tahoma"/>
            <family val="2"/>
          </rPr>
          <t>Elimination of the surtax. CIT rate reduced from 21% to 19.5%.</t>
        </r>
      </text>
    </comment>
    <comment ref="B14" authorId="1">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B17" authorId="2">
      <text>
        <r>
          <rPr>
            <sz val="8"/>
            <color indexed="81"/>
            <rFont val="Tahoma"/>
            <family val="2"/>
          </rPr>
          <t>The standard corporate income tax rate is 16%. As from 1 September 2006, taxpayers are obliged to pay a surtax of 4% on the basis of (adjusted) profit before taxation. The tax rate here was calculated as 16% plus 4%.</t>
        </r>
      </text>
    </comment>
    <comment ref="D35" authorId="3">
      <text>
        <r>
          <rPr>
            <sz val="8"/>
            <color indexed="81"/>
            <rFont val="Tahoma"/>
            <family val="2"/>
          </rPr>
          <t>The sum of central and local rates are deductible in the base, e.g 8.5/(1+0.085+0.1836)=6.70
The rate is 6.745 without church tax</t>
        </r>
      </text>
    </comment>
    <comment ref="E35" authorId="4">
      <text>
        <r>
          <rPr>
            <sz val="8"/>
            <color indexed="81"/>
            <rFont val="Tahoma"/>
            <family val="2"/>
          </rPr>
          <t>The sum of central and local rates are deductible in the base, e.g 18.36/(1+0.085+0.1836)=14.47
The rate is 13.90 without church tax</t>
        </r>
      </text>
    </comment>
    <comment ref="F35" authorId="4">
      <text>
        <r>
          <rPr>
            <sz val="8"/>
            <color indexed="81"/>
            <rFont val="Tahoma"/>
            <family val="2"/>
          </rPr>
          <t>The sum of central and local rates are deductible in the base, e.g (8.5+18.36)/(1+0.085+0.1836)=21.17
The rate is 20.648 without church tax</t>
        </r>
      </text>
    </comment>
  </commentList>
</comments>
</file>

<file path=xl/comments8.xml><?xml version="1.0" encoding="utf-8"?>
<comments xmlns="http://schemas.openxmlformats.org/spreadsheetml/2006/main">
  <authors>
    <author>ahn_t</author>
    <author>PM</author>
    <author>col-loc_adm</author>
    <author>Pedersen_U</author>
  </authors>
  <commentList>
    <comment ref="B14" authorId="0">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B17" authorId="1">
      <text>
        <r>
          <rPr>
            <sz val="8"/>
            <color indexed="81"/>
            <rFont val="Tahoma"/>
            <family val="2"/>
          </rPr>
          <t>The standard corporate income tax rate is 16%. As from 1 September 2006, taxpayers are obliged to pay a surtax of 4% on the basis of (adjusted) profit before taxation. The tax rate here was calculated as 16% plus 4%.</t>
        </r>
      </text>
    </comment>
    <comment ref="D35" authorId="2">
      <text>
        <r>
          <rPr>
            <sz val="8"/>
            <color indexed="81"/>
            <rFont val="Tahoma"/>
            <family val="2"/>
          </rPr>
          <t>The sum of central and local rates are deductible in the base, e.g 8.5/(1+0.085+0.186)=6.69
The rate is 6.732 without church tax</t>
        </r>
      </text>
    </comment>
    <comment ref="E35" authorId="3">
      <text>
        <r>
          <rPr>
            <sz val="8"/>
            <color indexed="81"/>
            <rFont val="Tahoma"/>
            <family val="2"/>
          </rPr>
          <t>The sum of central and local rates are deductible in the base, e.g 18.6/(1+0.085+0.186)=14.64
The rate is 14.066 without church tax</t>
        </r>
      </text>
    </comment>
    <comment ref="F35" authorId="3">
      <text>
        <r>
          <rPr>
            <sz val="8"/>
            <color indexed="81"/>
            <rFont val="Tahoma"/>
            <family val="2"/>
          </rPr>
          <t>The sum of central and local rates are deductible in the base, e.g (8.5+18.6)/(1+0.085+0.186)=21.32
The rate is 20.798 without church tax</t>
        </r>
      </text>
    </comment>
  </commentList>
</comments>
</file>

<file path=xl/comments9.xml><?xml version="1.0" encoding="utf-8"?>
<comments xmlns="http://schemas.openxmlformats.org/spreadsheetml/2006/main">
  <authors>
    <author>ahn_t</author>
    <author>PM</author>
    <author>col-loc_adm</author>
    <author>Pedersen_U</author>
  </authors>
  <commentList>
    <comment ref="B14" authorId="0">
      <text>
        <r>
          <rPr>
            <sz val="8"/>
            <color indexed="81"/>
            <rFont val="Tahoma"/>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t>
        </r>
      </text>
    </comment>
    <comment ref="B17" authorId="1">
      <text>
        <r>
          <rPr>
            <sz val="8"/>
            <color indexed="81"/>
            <rFont val="Tahoma"/>
            <family val="2"/>
            <charset val="238"/>
          </rPr>
          <t>The standard corporate income tax rate is 16%. As from 1 September 2006, taxpayers are obliged to pay a surtax of 4% on the basis of (adjusted) profit before taxation. The tax rate was calculated as 16% plus 4%/12 months*4 months.</t>
        </r>
      </text>
    </comment>
    <comment ref="D35" authorId="2">
      <text>
        <r>
          <rPr>
            <sz val="8"/>
            <color indexed="81"/>
            <rFont val="Tahoma"/>
            <family val="2"/>
          </rPr>
          <t>The sum of central and local rates are deductible in the base, e.g 8.5/(1+0.085+0.186)=6.69
The rate is 6.732 without church tax. 8.5/(1+0.085+0.23252)=6.452
The rate is 6.503 without church tax</t>
        </r>
      </text>
    </comment>
    <comment ref="E35" authorId="3">
      <text>
        <r>
          <rPr>
            <sz val="8"/>
            <color indexed="81"/>
            <rFont val="Tahoma"/>
            <family val="2"/>
          </rPr>
          <t>The sum of central and local rates are deductible in the base, e.g 18.6/(1+0.085+0.186)=14.64
The rate is 14.066 without church tax.</t>
        </r>
      </text>
    </comment>
    <comment ref="F35" authorId="3">
      <text>
        <r>
          <rPr>
            <sz val="8"/>
            <color indexed="81"/>
            <rFont val="Tahoma"/>
            <family val="2"/>
          </rPr>
          <t>The sum of central and local rates are deductible in the base, e.g (8.5+18.6)/(1+0.085+0.186)=21.32
The rate is 20.798 without church tax.</t>
        </r>
      </text>
    </comment>
  </commentList>
</comments>
</file>

<file path=xl/sharedStrings.xml><?xml version="1.0" encoding="utf-8"?>
<sst xmlns="http://schemas.openxmlformats.org/spreadsheetml/2006/main" count="1548" uniqueCount="168">
  <si>
    <r>
      <t xml:space="preserve">Sub-central government corporate income tax rate </t>
    </r>
    <r>
      <rPr>
        <b/>
        <vertAlign val="superscript"/>
        <sz val="10"/>
        <rFont val="Arial"/>
        <family val="2"/>
      </rPr>
      <t>4</t>
    </r>
  </si>
  <si>
    <r>
      <t>Combined corporate income tax rate</t>
    </r>
    <r>
      <rPr>
        <b/>
        <vertAlign val="superscript"/>
        <sz val="10"/>
        <rFont val="Arial"/>
        <family val="2"/>
      </rPr>
      <t xml:space="preserve"> 5</t>
    </r>
  </si>
  <si>
    <r>
      <t xml:space="preserve">Targeted corporate tax rates  </t>
    </r>
    <r>
      <rPr>
        <b/>
        <vertAlign val="superscript"/>
        <sz val="10"/>
        <rFont val="Arial"/>
        <family val="2"/>
      </rPr>
      <t>6</t>
    </r>
  </si>
  <si>
    <t>Country</t>
  </si>
  <si>
    <t>Y</t>
  </si>
  <si>
    <t>Austria</t>
  </si>
  <si>
    <t>N</t>
  </si>
  <si>
    <t>Belgium</t>
  </si>
  <si>
    <t>Canada</t>
  </si>
  <si>
    <t>Czech Republic</t>
  </si>
  <si>
    <t>Denmark</t>
  </si>
  <si>
    <t>Finland</t>
  </si>
  <si>
    <t xml:space="preserve">Iceland </t>
  </si>
  <si>
    <t>Ireland</t>
  </si>
  <si>
    <t>Japan</t>
  </si>
  <si>
    <t>Korea</t>
  </si>
  <si>
    <t>Luxembourg</t>
  </si>
  <si>
    <t xml:space="preserve">Mexico </t>
  </si>
  <si>
    <t xml:space="preserve">Netherlands </t>
  </si>
  <si>
    <t>Norway</t>
  </si>
  <si>
    <t>Portugal</t>
  </si>
  <si>
    <t>Slovak Republic</t>
  </si>
  <si>
    <t>Spain</t>
  </si>
  <si>
    <t xml:space="preserve">Sweden    </t>
  </si>
  <si>
    <t>Turkey</t>
  </si>
  <si>
    <t>Greece</t>
  </si>
  <si>
    <t>PART II. Taxation of Corporate and Capital Income (2003)</t>
  </si>
  <si>
    <t>PART II. Taxation of Corporate and Capital Income (2002)</t>
  </si>
  <si>
    <t>PART II. Taxation of Corporate and Capital Income (2001)</t>
  </si>
  <si>
    <t>PART II. Taxation of Corporate and Capital Income (2000)</t>
  </si>
  <si>
    <t>PART II. Taxation of Corporate and Capital Income (2005)</t>
  </si>
  <si>
    <t>PART II. Taxation of Corporate and Capital Income (2004)</t>
  </si>
  <si>
    <t>Y</t>
  </si>
  <si>
    <t>Y</t>
  </si>
  <si>
    <t>PART II. Taxation of Corporate and Capital Income (2006)</t>
  </si>
  <si>
    <t>PART II. Taxation of Corporate and Capital Income (2007)</t>
  </si>
  <si>
    <t>Poland</t>
  </si>
  <si>
    <t>PART II. Taxation of Corporate and Capital Income (2008)</t>
  </si>
  <si>
    <t>PART II. Taxation of Corporate and Capital Income (2009)</t>
  </si>
  <si>
    <t>15,825</t>
  </si>
  <si>
    <t>Mexico</t>
  </si>
  <si>
    <t xml:space="preserve">PART II. Taxation of Corporate and Capital Income (2010) </t>
  </si>
  <si>
    <t>Slovenia</t>
  </si>
  <si>
    <r>
      <t>Poland</t>
    </r>
    <r>
      <rPr>
        <b/>
        <vertAlign val="superscript"/>
        <sz val="10"/>
        <rFont val="Arial"/>
        <family val="2"/>
      </rPr>
      <t>i</t>
    </r>
  </si>
  <si>
    <t>Australia*</t>
  </si>
  <si>
    <t>France*</t>
  </si>
  <si>
    <t>Germany*</t>
  </si>
  <si>
    <t>Italy*</t>
  </si>
  <si>
    <t>New Zealand*</t>
  </si>
  <si>
    <t>Switzerland*</t>
  </si>
  <si>
    <t>United Kingdom*</t>
  </si>
  <si>
    <t>United States*</t>
  </si>
  <si>
    <t>Hungary*</t>
  </si>
  <si>
    <r>
      <t>United Kingdom</t>
    </r>
    <r>
      <rPr>
        <b/>
        <vertAlign val="superscript"/>
        <sz val="10"/>
        <rFont val="Arial"/>
        <family val="2"/>
      </rPr>
      <t>*</t>
    </r>
  </si>
  <si>
    <r>
      <t>Australia</t>
    </r>
    <r>
      <rPr>
        <b/>
        <vertAlign val="superscript"/>
        <sz val="10"/>
        <rFont val="Arial"/>
        <family val="2"/>
      </rPr>
      <t>*</t>
    </r>
  </si>
  <si>
    <r>
      <t>France</t>
    </r>
    <r>
      <rPr>
        <b/>
        <vertAlign val="superscript"/>
        <sz val="10"/>
        <rFont val="Arial"/>
        <family val="2"/>
      </rPr>
      <t>*</t>
    </r>
  </si>
  <si>
    <r>
      <t>Germany</t>
    </r>
    <r>
      <rPr>
        <b/>
        <vertAlign val="superscript"/>
        <sz val="10"/>
        <rFont val="Arial"/>
        <family val="2"/>
      </rPr>
      <t>*</t>
    </r>
  </si>
  <si>
    <r>
      <t>Hungary</t>
    </r>
    <r>
      <rPr>
        <b/>
        <vertAlign val="superscript"/>
        <sz val="10"/>
        <rFont val="Arial"/>
        <family val="2"/>
      </rPr>
      <t>*</t>
    </r>
  </si>
  <si>
    <r>
      <t>Italy</t>
    </r>
    <r>
      <rPr>
        <b/>
        <vertAlign val="superscript"/>
        <sz val="10"/>
        <rFont val="Arial"/>
        <family val="2"/>
      </rPr>
      <t>*</t>
    </r>
  </si>
  <si>
    <r>
      <t>New Zealand</t>
    </r>
    <r>
      <rPr>
        <b/>
        <vertAlign val="superscript"/>
        <sz val="10"/>
        <rFont val="Arial"/>
        <family val="2"/>
      </rPr>
      <t>*</t>
    </r>
  </si>
  <si>
    <r>
      <t>Switzerland</t>
    </r>
    <r>
      <rPr>
        <b/>
        <vertAlign val="superscript"/>
        <sz val="10"/>
        <rFont val="Arial"/>
        <family val="2"/>
      </rPr>
      <t>*</t>
    </r>
  </si>
  <si>
    <r>
      <t>United States</t>
    </r>
    <r>
      <rPr>
        <b/>
        <vertAlign val="superscript"/>
        <sz val="10"/>
        <rFont val="Arial"/>
        <family val="2"/>
      </rPr>
      <t>*</t>
    </r>
  </si>
  <si>
    <t>Estonia*</t>
  </si>
  <si>
    <t>Chile*</t>
  </si>
  <si>
    <t xml:space="preserve">Germany* </t>
  </si>
  <si>
    <t>Israel*</t>
  </si>
  <si>
    <t>Belgium*</t>
  </si>
  <si>
    <t>Turkey*</t>
  </si>
  <si>
    <r>
      <t>Belgium</t>
    </r>
    <r>
      <rPr>
        <b/>
        <vertAlign val="superscript"/>
        <sz val="10"/>
        <rFont val="Arial"/>
        <family val="2"/>
      </rPr>
      <t>*</t>
    </r>
  </si>
  <si>
    <r>
      <t>Chile</t>
    </r>
    <r>
      <rPr>
        <b/>
        <vertAlign val="superscript"/>
        <sz val="10"/>
        <rFont val="Arial"/>
        <family val="2"/>
      </rPr>
      <t>*</t>
    </r>
  </si>
  <si>
    <r>
      <t>Israel</t>
    </r>
    <r>
      <rPr>
        <b/>
        <vertAlign val="superscript"/>
        <sz val="10"/>
        <rFont val="Arial"/>
        <family val="2"/>
      </rPr>
      <t>*</t>
    </r>
  </si>
  <si>
    <t>Netherlands*</t>
  </si>
  <si>
    <r>
      <t>Poland</t>
    </r>
    <r>
      <rPr>
        <b/>
        <vertAlign val="superscript"/>
        <sz val="10"/>
        <rFont val="Arial"/>
        <family val="2"/>
      </rPr>
      <t>*</t>
    </r>
  </si>
  <si>
    <r>
      <t>Netherlands</t>
    </r>
    <r>
      <rPr>
        <b/>
        <sz val="10"/>
        <rFont val="Arial"/>
        <family val="2"/>
      </rPr>
      <t>*</t>
    </r>
  </si>
  <si>
    <r>
      <t>Portugal</t>
    </r>
    <r>
      <rPr>
        <b/>
        <vertAlign val="superscript"/>
        <sz val="10"/>
        <rFont val="Arial"/>
        <family val="2"/>
      </rPr>
      <t>*</t>
    </r>
  </si>
  <si>
    <r>
      <t>Netherlands</t>
    </r>
    <r>
      <rPr>
        <b/>
        <vertAlign val="superscript"/>
        <sz val="10"/>
        <rFont val="Arial"/>
        <family val="2"/>
      </rPr>
      <t>*</t>
    </r>
  </si>
  <si>
    <t>Poland*</t>
  </si>
  <si>
    <t>Luxembourg*</t>
  </si>
  <si>
    <t>PART II. Taxation of Corporate and Capital Income (2011)</t>
  </si>
  <si>
    <t>PART II. Taxation of Corporate and Capital Income (2012)</t>
  </si>
  <si>
    <t>Portugal*</t>
  </si>
  <si>
    <t xml:space="preserve">Iceland* </t>
  </si>
  <si>
    <t>Japan*</t>
  </si>
  <si>
    <t>PART II. Taxation of Corporate and Capital Income (2013)</t>
  </si>
  <si>
    <t>Key to abbreviations:</t>
  </si>
  <si>
    <t>n.a.: Data not provided</t>
  </si>
  <si>
    <t>Explanatory notes about the content of the table</t>
  </si>
  <si>
    <t xml:space="preserve">* Country-specific footnotes: </t>
  </si>
  <si>
    <r>
      <t>Table II.1. Corporate income tax rate</t>
    </r>
    <r>
      <rPr>
        <b/>
        <vertAlign val="superscript"/>
        <sz val="10"/>
        <rFont val="Arial"/>
        <family val="2"/>
      </rPr>
      <t xml:space="preserve"> 1</t>
    </r>
  </si>
  <si>
    <t xml:space="preserve">Statutory corporate income tax rate exclusive of surtax </t>
  </si>
  <si>
    <r>
      <t xml:space="preserve">Targeted corporate tax rates  </t>
    </r>
    <r>
      <rPr>
        <b/>
        <vertAlign val="superscript"/>
        <sz val="10"/>
        <color rgb="FFFF0000"/>
        <rFont val="Arial"/>
        <family val="2"/>
      </rPr>
      <t>6</t>
    </r>
  </si>
  <si>
    <t>PART II. Taxation of Corporate and Capital Income (2014)</t>
  </si>
  <si>
    <t>Slovak Republic*</t>
  </si>
  <si>
    <r>
      <t>*</t>
    </r>
    <r>
      <rPr>
        <sz val="10"/>
        <rFont val="Arial Narrow"/>
        <family val="2"/>
      </rPr>
      <t>:</t>
    </r>
    <r>
      <rPr>
        <b/>
        <sz val="10"/>
        <rFont val="Arial Narrow"/>
        <family val="2"/>
      </rPr>
      <t xml:space="preserve"> </t>
    </r>
    <r>
      <rPr>
        <sz val="10"/>
        <rFont val="Arial Narrow"/>
        <family val="2"/>
      </rPr>
      <t>Country specific footnotes (see list below)</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</si>
  <si>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(2.63% in 2014). See Explanatory Annex for more details.</t>
    </r>
  </si>
  <si>
    <r>
      <t>Germany</t>
    </r>
    <r>
      <rPr>
        <sz val="10"/>
        <rFont val="Arial Narrow"/>
        <family val="2"/>
      </rPr>
      <t>: the rates include the regional trade tax (</t>
    </r>
    <r>
      <rPr>
        <i/>
        <sz val="10"/>
        <rFont val="Arial Narrow"/>
        <family val="2"/>
      </rPr>
      <t>Gewerbesteuer</t>
    </r>
    <r>
      <rPr>
        <sz val="10"/>
        <rFont val="Arial Narrow"/>
        <family val="2"/>
      </rPr>
      <t>) and the surcharge.</t>
    </r>
  </si>
  <si>
    <r>
      <t xml:space="preserve">Hungary:  </t>
    </r>
    <r>
      <rPr>
        <sz val="10"/>
        <rFont val="Arial Narrow"/>
        <family val="2"/>
      </rPr>
      <t>the rates do not include the turnover based local business tax, the innovation tax, bank levy and surtax on the energy sector.</t>
    </r>
  </si>
  <si>
    <r>
      <t xml:space="preserve">Israel:  </t>
    </r>
    <r>
      <rPr>
        <sz val="10"/>
        <rFont val="Arial Narrow"/>
        <family val="2"/>
      </rPr>
      <t xml:space="preserve">within the VAT law, Financial Institutions pay taxes on the combination of their wages and salaries and their profits. These amounts are deductible from profits in the assessment of corporate income tax. See the Explanatory Annex for a table showing the historical tax rates. </t>
    </r>
  </si>
  <si>
    <r>
      <t>Italy</t>
    </r>
    <r>
      <rPr>
        <sz val="10"/>
        <rFont val="Arial Narrow"/>
        <family val="2"/>
      </rPr>
      <t>: these rates do not include the regional business tax (Imposta Regionale sulle Attività Produttive; IRAP).The effective CIT rate can be substantially reduced by a notional allowance for corporate equity (ACE). See the Explanatory Annex for more details.</t>
    </r>
  </si>
  <si>
    <r>
      <t>Luxembourg</t>
    </r>
    <r>
      <rPr>
        <sz val="10"/>
        <rFont val="Arial Narrow"/>
        <family val="2"/>
      </rPr>
      <t>:  the contribution to the unemployment fund is 5%</t>
    </r>
  </si>
  <si>
    <r>
      <t xml:space="preserve">Netherlands: </t>
    </r>
    <r>
      <rPr>
        <sz val="10"/>
        <rFont val="Arial Narrow"/>
        <family val="2"/>
      </rPr>
      <t>applies to taxable income over EUR 200,000</t>
    </r>
  </si>
  <si>
    <r>
      <t>New Zealand</t>
    </r>
    <r>
      <rPr>
        <sz val="10"/>
        <rFont val="Arial Narrow"/>
        <family val="2"/>
      </rPr>
      <t>: has a non-calendar tax year, the rates shown are those in effect as of 1 April.</t>
    </r>
  </si>
  <si>
    <r>
      <t xml:space="preserve">Poland: </t>
    </r>
    <r>
      <rPr>
        <sz val="10"/>
        <rFont val="Arial Narrow"/>
        <family val="2"/>
      </rPr>
      <t xml:space="preserve">there is no sub-cental government tax, however local authorities (of each level) participate in tax revenue at a given percentage for each level of local authority. </t>
    </r>
  </si>
  <si>
    <r>
      <t>Portugal</t>
    </r>
    <r>
      <rPr>
        <sz val="10"/>
        <rFont val="Arial Narrow"/>
        <family val="2"/>
      </rPr>
      <t xml:space="preserve">: since 2011 there is a State surtax. In 2011 this surtax was 2% for taxable profit above 2,000,000 euros. In 2012 it was 3% for taxable profit above 1,500,000 euros and 5% for taxable profit above 10,000,000. In 2013 it is 3% for taxable profit above 1,500,000 euros and 5% for taxable profit above 7,500,000. In 2014 it is 3% for taxable profit above 1,500,000 euros, 5% for taxable profit above 7,500,000 and 7% for taxable profit above 35,000,000 euros. </t>
    </r>
  </si>
  <si>
    <r>
      <t>Slovak Republic</t>
    </r>
    <r>
      <rPr>
        <sz val="10"/>
        <rFont val="Arial Narrow"/>
        <family val="2"/>
      </rPr>
      <t>: As of 2014, there is a minimum tax, called tax license, at three levels: EUR 480 for small corporations, not registered to VAT; EUR 960 for small corporations, registered to VAT and EUR 1,280 for large companies (turnover over EUR 500,000). These minimum amounts have to be paid if the tax calculated on the actual taxable income is lower. The minimum tax is paid as the ordinary CIT, i.e. when tax return is filed. The difference between the minimum tax and the tax calculated based on taxable income may be carried forward and deducted from tax liability up to 3 years. Companies in the first year of existence and non-profit organizations are exempt.</t>
    </r>
  </si>
  <si>
    <r>
      <t>Switzerland</t>
    </r>
    <r>
      <rPr>
        <sz val="10"/>
        <rFont val="Arial Narrow"/>
        <family val="2"/>
      </rPr>
      <t>: church taxes, which cannot be avoided by enterprises, are included.</t>
    </r>
  </si>
  <si>
    <r>
      <t>United States</t>
    </r>
    <r>
      <rPr>
        <sz val="10"/>
        <rFont val="Arial Narrow"/>
        <family val="2"/>
      </rPr>
      <t>: the sub-central rate is a weighted average state corporate marginal income tax rate.  See Explanatory Annex for more details.</t>
    </r>
  </si>
  <si>
    <r>
      <t>Australia</t>
    </r>
    <r>
      <rPr>
        <sz val="10"/>
        <rFont val="Arial Narrow"/>
        <family val="2"/>
      </rPr>
      <t>: has a non-calendar tax year, the rates shown are those in effect as of 1 July.</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</si>
  <si>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(2.742% in 2013). See Explanatory Annex for more details.</t>
    </r>
  </si>
  <si>
    <r>
      <t>Chile</t>
    </r>
    <r>
      <rPr>
        <sz val="10"/>
        <rFont val="Arial Narrow"/>
        <family val="2"/>
      </rPr>
      <t>: The Tax Reform Law, enacted and published in September 2012, permanently  increased the Corporate Income Tax rate to 20%.</t>
    </r>
  </si>
  <si>
    <r>
      <t xml:space="preserve">Estonia: </t>
    </r>
    <r>
      <rPr>
        <sz val="10"/>
        <rFont val="Arial Narrow"/>
        <family val="2"/>
      </rPr>
      <t xml:space="preserve"> from 1 January 2000, the corporate income tax is levied on distributed profits.</t>
    </r>
  </si>
  <si>
    <r>
      <t xml:space="preserve">Iceland: </t>
    </r>
    <r>
      <rPr>
        <sz val="10"/>
        <rFont val="Arial Narrow"/>
        <family val="2"/>
      </rPr>
      <t>In late 2011, the Icelandic Parliament passed Act No. 165/2011 on a new financial activities tax (FAT) as part of a general set of measures aimed at increasing tax revenues. The FAT, which is collected from financial institutions and insurance companies (excluding pension funds), comprises two components: (i) a levy on total remuneration paid to employees at a rate of 6.75% and (ii) a special income tax of 6% on institutions’ corporate income tax base in excess of ISK 1 billion.</t>
    </r>
  </si>
  <si>
    <r>
      <t>Italy</t>
    </r>
    <r>
      <rPr>
        <sz val="10"/>
        <rFont val="Arial Narrow"/>
        <family val="2"/>
      </rPr>
      <t>: these rates do not include the regional business tax (Imposta Regionale sulle Attività Produttive; IRAP). The effective CIT rate can be substantially reduced by a notional allowance for corporate equity (ACE). See the Explanatory Annex for more details.</t>
    </r>
  </si>
  <si>
    <r>
      <t>Japan</t>
    </r>
    <r>
      <rPr>
        <sz val="10"/>
        <rFont val="Arial Narrow"/>
        <family val="2"/>
      </rPr>
      <t>:  From 1 April 2012:  
- 'Central government corporate income tax rate' has been reduced to 25.5%. At the same time 'The Special Corporation Tax for Reconstruction' was imposed for a period of three years at a rate of 10% resulting in an overall 28.05% tax rate. These figures would be presented as 28.05(25.5) in the table above.  The 'Adjusted central government corporate income tax rate' has been reduced to 26.2%
- The 'Sub-central government corporate income tax rate' has been reduced to 10.8%
- As a result of these changes, the 'Combined corporate income tax rate' has been reduced to 37.0%.</t>
    </r>
  </si>
  <si>
    <r>
      <t>Portugal</t>
    </r>
    <r>
      <rPr>
        <sz val="10"/>
        <rFont val="Arial Narrow"/>
        <family val="2"/>
      </rPr>
      <t>: since 2011 there is a State surtax. In 2011 this surtax was 2% for taxable profit above 2,000,000 euros. In 2012 it was 3% for taxable profit above 1,500,000 euros and 5% for taxable profit above 10,000,000. And in 2013 it is 3% for taxable profit above 1,500,000 euros and 5% for taxable profit above 7,500,000. From 2014 onwards as in 2011.</t>
    </r>
  </si>
  <si>
    <r>
      <t>United Kingdom</t>
    </r>
    <r>
      <rPr>
        <sz val="10"/>
        <rFont val="Arial Narrow"/>
        <family val="2"/>
      </rPr>
      <t>: has a non-calendar tax year, the rates shown are those in effect as of 5 April.</t>
    </r>
  </si>
  <si>
    <r>
      <t>Chile</t>
    </r>
    <r>
      <rPr>
        <sz val="10"/>
        <rFont val="Arial Narrow"/>
        <family val="2"/>
      </rPr>
      <t>: individuals and legal entities that are not resident or domiciled in Chile are taxed on any income derived from Chilean sources, with a general tax rate of 35% (lower rates apply for some types of income and are available under double taxation agreements).</t>
    </r>
  </si>
  <si>
    <r>
      <t>France</t>
    </r>
    <r>
      <rPr>
        <sz val="10"/>
        <rFont val="Arial Narrow"/>
        <family val="2"/>
      </rPr>
      <t>: these are the rates applying to income earned in 2000, to be liquidated in 2001. The rates include surcharges, but do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surcharges is included as a comment.</t>
    </r>
  </si>
  <si>
    <r>
      <t xml:space="preserve">Hungary: </t>
    </r>
    <r>
      <rPr>
        <sz val="10"/>
        <rFont val="Arial Narrow"/>
        <family val="2"/>
      </rPr>
      <t>the rates do not include the turnover based local business tax .</t>
    </r>
  </si>
  <si>
    <r>
      <t>Italy</t>
    </r>
    <r>
      <rPr>
        <sz val="10"/>
        <rFont val="Arial Narrow"/>
        <family val="2"/>
      </rPr>
      <t>: these rates do not include the regional business tax (Imposta Regionale sulle Attività Produttive; IRAP). See explanatory notes for more details.</t>
    </r>
  </si>
  <si>
    <r>
      <t>Switzerland</t>
    </r>
    <r>
      <rPr>
        <sz val="10"/>
        <rFont val="Arial Narrow"/>
        <family val="2"/>
      </rPr>
      <t xml:space="preserve">: adjusted central and sub-central tax rates are calculated by the Swiss Federal Tax Administration (see 'Quels taux effectifs et nominaux d'imposition des sociétés en Suisse pour le calcul des coins fiscaux. Le procédé de la déduction fiscale en Suisse'). Church taxes are included, but the results excluding church taxes are indicated as comments. </t>
    </r>
  </si>
  <si>
    <r>
      <t>United States</t>
    </r>
    <r>
      <rPr>
        <sz val="10"/>
        <rFont val="Arial Narrow"/>
        <family val="2"/>
      </rPr>
      <t>: the sub-central rate is a weighted average state corporate marginal income tax rate.  See explanatory notes for more details.</t>
    </r>
  </si>
  <si>
    <r>
      <t>France</t>
    </r>
    <r>
      <rPr>
        <sz val="10"/>
        <rFont val="Arial Narrow"/>
        <family val="2"/>
      </rPr>
      <t>: these are the rates applying to income earned in 2001, to be liquidated in 2002. The rates include surcharges, but do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surcharges is included as a comment.</t>
    </r>
  </si>
  <si>
    <r>
      <t>France</t>
    </r>
    <r>
      <rPr>
        <sz val="10"/>
        <rFont val="Arial Narrow"/>
        <family val="2"/>
      </rPr>
      <t>: these are the rates applying to income earned in 2002, to be liquidated in 2003. The rates include surcharges, but do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surcharges is included as a comment.</t>
    </r>
  </si>
  <si>
    <r>
      <t>France</t>
    </r>
    <r>
      <rPr>
        <sz val="10"/>
        <rFont val="Arial Narrow"/>
        <family val="2"/>
      </rPr>
      <t>: these are the rates applying to income earned in 2003, to be liquidated in 2004. The rates include surcharges, but do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surcharges is included as a comment.</t>
    </r>
  </si>
  <si>
    <r>
      <t>France</t>
    </r>
    <r>
      <rPr>
        <sz val="10"/>
        <rFont val="Arial Narrow"/>
        <family val="2"/>
      </rPr>
      <t>: these are the rates applying to income earned in 2004, to be liquidated in 2005</t>
    </r>
  </si>
  <si>
    <r>
      <t>. The rates include surcharges, but do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surcharges is included as a comment.</t>
    </r>
  </si>
  <si>
    <r>
      <t xml:space="preserve">Hungary: </t>
    </r>
    <r>
      <rPr>
        <sz val="10"/>
        <rFont val="Arial Narrow"/>
        <family val="2"/>
      </rPr>
      <t>the rates do not include the turnover based local business tax and the innovation tax.</t>
    </r>
  </si>
  <si>
    <r>
      <t>France</t>
    </r>
    <r>
      <rPr>
        <sz val="10"/>
        <rFont val="Arial Narrow"/>
        <family val="2"/>
      </rPr>
      <t>: these are the rates applying to income earned in 2005, to be liquidated in 2006. The rates include surcharges, but do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surcharges is included as a comment.</t>
    </r>
  </si>
  <si>
    <r>
      <t xml:space="preserve">Hungary: </t>
    </r>
    <r>
      <rPr>
        <sz val="10"/>
        <rFont val="Arial Narrow"/>
        <family val="2"/>
      </rPr>
      <t>the rates do not include the turnover based local business tax, the innovation tax and the special tax payable by credit institutions and financial enterprises.</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</si>
  <si>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(3.442% in 2006). See explanatory notes for more details.</t>
    </r>
  </si>
  <si>
    <r>
      <t xml:space="preserve">France: </t>
    </r>
    <r>
      <rPr>
        <sz val="10"/>
        <rFont val="Arial Narrow"/>
        <family val="2"/>
      </rPr>
      <t>the rates include a surcharge, but does not include the local business tax (</t>
    </r>
    <r>
      <rPr>
        <i/>
        <sz val="10"/>
        <rFont val="Arial Narrow"/>
        <family val="2"/>
      </rPr>
      <t>Taxe professionnelle</t>
    </r>
    <r>
      <rPr>
        <sz val="10"/>
        <rFont val="Arial Narrow"/>
        <family val="2"/>
      </rPr>
      <t>) or the turnover based solidarity tax (</t>
    </r>
    <r>
      <rPr>
        <i/>
        <sz val="10"/>
        <rFont val="Arial Narrow"/>
        <family val="2"/>
      </rPr>
      <t>Contribution de Solidarité</t>
    </r>
    <r>
      <rPr>
        <sz val="10"/>
        <rFont val="Arial Narrow"/>
        <family val="2"/>
      </rPr>
      <t>). More information on the surcharge is included as a comment.</t>
    </r>
  </si>
  <si>
    <r>
      <t>Turkey</t>
    </r>
    <r>
      <rPr>
        <sz val="10"/>
        <rFont val="Arial Narrow"/>
        <family val="2"/>
      </rPr>
      <t>: from 21 June 2006 onwards, the corporate income tax rate was reduced from 30% to 20%. The rate of 20% will be applied to the corporate profits earned in 2006.</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</si>
  <si>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(3.781% in 2007). See explanatory notes for more details.</t>
    </r>
  </si>
  <si>
    <r>
      <t xml:space="preserve">Hungary: </t>
    </r>
    <r>
      <rPr>
        <sz val="10"/>
        <rFont val="Arial Narrow"/>
        <family val="2"/>
      </rPr>
      <t>the rates do not include the turnover based local business tax, the innovation tax and the credit institutions ' surtax.</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</si>
  <si>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(4.307% in 2008). See explanatory notes for more details.</t>
    </r>
  </si>
  <si>
    <r>
      <t xml:space="preserve">Netherlands: </t>
    </r>
    <r>
      <rPr>
        <sz val="10"/>
        <rFont val="Arial Narrow"/>
        <family val="2"/>
      </rPr>
      <t>applies to taxable income over EUR 275,000</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</si>
  <si>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(4.473% in 2009). See explanatory notes for more details.</t>
    </r>
  </si>
  <si>
    <r>
      <t xml:space="preserve">Hungary: </t>
    </r>
    <r>
      <rPr>
        <sz val="10"/>
        <rFont val="Arial Narrow"/>
        <family val="2"/>
      </rPr>
      <t>The rates do not include the turnover based local business tax, the innovation tax, the credit institutions' surtax and the energy suppliers' surtax.</t>
    </r>
  </si>
  <si>
    <r>
      <t>Portugal</t>
    </r>
    <r>
      <rPr>
        <sz val="10"/>
        <rFont val="Arial Narrow"/>
        <family val="2"/>
      </rPr>
      <t xml:space="preserve">: since 2009, two general tax rates are applied at a Central Government Level. A general tax rate of 12,5% will be applied for the first € 12500 of taxable income and a 25% tax rate will be applied for the remaining amount of taxable income (when the total taxable income exceeds € 12500) </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</si>
  <si>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(3.8% in 2010). See explanatory notes for more details.</t>
    </r>
  </si>
  <si>
    <r>
      <t xml:space="preserve">Hungary: </t>
    </r>
    <r>
      <rPr>
        <sz val="10"/>
        <rFont val="Arial Narrow"/>
        <family val="2"/>
      </rPr>
      <t xml:space="preserve"> the rates do not include the turnover based local business tax, the innovation tax, temporary sectoral taxes on corporations in the financial sector, energy sector, telecommunication and retail sectors.</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</si>
  <si>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(3.425% in 2011). See explanatory notes for more details.</t>
    </r>
  </si>
  <si>
    <r>
      <t>Chile</t>
    </r>
    <r>
      <rPr>
        <sz val="10"/>
        <rFont val="Arial Narrow"/>
        <family val="2"/>
      </rPr>
      <t xml:space="preserve">: The Corporate Income Tax rate will be temporarily increased to 20% and 18.5% for profits earned in 2011 and 2012 respectively.    It is one of the measures contained in Law 20.455, which was enacted to raise finance for the reconstruction of the country hit by an earthquake in February 2010. </t>
    </r>
  </si>
  <si>
    <r>
      <t xml:space="preserve">France: </t>
    </r>
    <r>
      <rPr>
        <sz val="10"/>
        <rFont val="Arial Narrow"/>
        <family val="2"/>
      </rPr>
      <t xml:space="preserve">The rates include a surcharge, but does not include the local business tax (Contribution économique territoriale, a new tax replacing the former Taxe professionnelle from January 1st 2011) or the turnover based solidarity tax (Contribution de Solidarité). More information on the surcharge is included as a comment. </t>
    </r>
  </si>
  <si>
    <r>
      <t>Hungary</t>
    </r>
    <r>
      <rPr>
        <sz val="10"/>
        <rFont val="Arial Narrow"/>
        <family val="2"/>
      </rPr>
      <t>the rates do not include the turnover based local business tax, the innovation tax, temporary sectoral taxes on corporations in the financial sector, energy sector, telecommunication and retail sectors.</t>
    </r>
  </si>
  <si>
    <r>
      <t>Italy</t>
    </r>
    <r>
      <rPr>
        <sz val="10"/>
        <rFont val="Arial Narrow"/>
        <family val="2"/>
      </rPr>
      <t>: these rates do not include the regional business tax (Imposta Regionale sulle Attività Produttive; IRAP). The effective CIT rate can be substantially reduced by a notional allowance for corporate equity (ACE). See  the explanatory notes for more details.</t>
    </r>
  </si>
  <si>
    <r>
      <t xml:space="preserve">Luxembourg: </t>
    </r>
    <r>
      <rPr>
        <sz val="10"/>
        <rFont val="Arial Narrow"/>
        <family val="2"/>
      </rPr>
      <t xml:space="preserve"> the contribution to the unemployment fund increased by 1% up to 5% (up from 4% in 2010)</t>
    </r>
  </si>
  <si>
    <r>
      <t>Belgium</t>
    </r>
    <r>
      <rPr>
        <sz val="10"/>
        <rFont val="Arial Narrow"/>
        <family val="2"/>
      </rPr>
      <t>: the effective CIT rate can be substantially reduced by a notional allowance for corporate equity (ACE). E.g. the effective tax rate is only half the nominal tax rate when the return on equity before tax is twice the notional interest rate (3.0% in 2012). See explanatory notes for more details.</t>
    </r>
  </si>
  <si>
    <r>
      <t xml:space="preserve">France: </t>
    </r>
    <r>
      <rPr>
        <sz val="10"/>
        <rFont val="Arial Narrow"/>
        <family val="2"/>
      </rPr>
      <t xml:space="preserve">The rates include a surcharge (the turnover based solidarity tax (Contribution de Solidarité)), but does not include the local business tax (Contribution économique territoriale, a new tax replacing the former Taxe professionnelle from January 1st 2011) or the 5% temporary surtax applies to the standard corporate income tax liability for large company with a turnover exceeding  EUR  250 million. More information on the surcharge is included as a comment. </t>
    </r>
  </si>
  <si>
    <r>
      <t xml:space="preserve">Hungary:  </t>
    </r>
    <r>
      <rPr>
        <sz val="10"/>
        <rFont val="Arial Narrow"/>
        <family val="2"/>
      </rPr>
      <t>the rates do not include the turnover based local business tax, the innovation tax, temporary sectoral taxes on corporations in the financial sector, energy sector, telecommunication and retail sectors.</t>
    </r>
  </si>
  <si>
    <r>
      <t xml:space="preserve">Iceland: </t>
    </r>
    <r>
      <rPr>
        <sz val="10"/>
        <rFont val="Arial Narrow"/>
        <family val="2"/>
      </rPr>
      <t>In late 2011, the Icelandic Parliament passed Act No. 165/2011 on a new financial activities tax (FAT) as part of a general set of measures aimed at increasing tax revenues. The FAT, which is collected from financial institutions and insurance companies (excluding pension funds), comprises two components: (i) a levy on total remuneration paid to employees at a rate of 5.45% and (ii) a special income tax of 6% on institutions’ corporate income tax base in excess of ISK 1 billion.</t>
    </r>
  </si>
  <si>
    <r>
      <t>Portugal</t>
    </r>
    <r>
      <rPr>
        <sz val="10"/>
        <rFont val="Arial Narrow"/>
        <family val="2"/>
      </rPr>
      <t xml:space="preserve">: </t>
    </r>
    <r>
      <rPr>
        <sz val="10"/>
        <color rgb="FF000000"/>
        <rFont val="Arial Narrow"/>
        <family val="2"/>
      </rPr>
      <t>since 2011 there is a State surtax. In 2011 this surtax was 2% for taxable profit above 2,000,000 euros, while in 2012 and 2013 this surtax is 3% for taxable profit above 1,500,000 euros and 5% for taxable profit above 10,000,000 euros. From 2014 onwards as in 2011.</t>
    </r>
  </si>
  <si>
    <t>Chile</t>
  </si>
  <si>
    <r>
      <t xml:space="preserve">1. </t>
    </r>
    <r>
      <rPr>
        <b/>
        <sz val="10"/>
        <rFont val="Arial Narrow"/>
        <family val="2"/>
      </rPr>
      <t>Corporate income tax rate</t>
    </r>
    <r>
      <rPr>
        <sz val="10"/>
        <rFont val="Arial Narrow"/>
        <family val="2"/>
      </rPr>
      <t xml:space="preserve"> - This table shows  'basic' (non-targeted) central, sub-central and combined (statutory) corporate income tax rates. Where a progressive (as opposed to flat) rate structure applies, the top marginal rate is shown. Further explanatory notes may be found in the Explanatory Annex.  </t>
    </r>
  </si>
  <si>
    <r>
      <t xml:space="preserve">3. </t>
    </r>
    <r>
      <rPr>
        <b/>
        <sz val="10"/>
        <rFont val="Arial Narrow"/>
        <family val="2"/>
      </rPr>
      <t>Adjusted central government corporate income tax rate</t>
    </r>
    <r>
      <rPr>
        <sz val="10"/>
        <rFont val="Arial Narrow"/>
        <family val="2"/>
      </rPr>
      <t xml:space="preserve"> - shows the basic central government statutory corporate income tax rate (inclusive of surtax (if any)), adjusted (if applicable) to show the net rate where the central government provides a deduction in respect of sub-central income tax. </t>
    </r>
  </si>
  <si>
    <r>
      <t xml:space="preserve">4. </t>
    </r>
    <r>
      <rPr>
        <b/>
        <sz val="10"/>
        <rFont val="Arial Narrow"/>
        <family val="2"/>
      </rPr>
      <t>Sub-central government corporate income tax rate</t>
    </r>
    <r>
      <rPr>
        <sz val="10"/>
        <rFont val="Arial Narrow"/>
        <family val="2"/>
      </rPr>
      <t xml:space="preserve"> - shows the basic sub-central (combined state/regional and local) statutory corporate income tax rate, inclusive of sub-central surtax (if any). The rate should be the representative rate reported in Table II.3. Where a sub-central surtax applies, the statutory sub-central corporate rate exclusive of surtax is shown in round brackets ( ).</t>
    </r>
  </si>
  <si>
    <r>
      <t xml:space="preserve">5. </t>
    </r>
    <r>
      <rPr>
        <b/>
        <sz val="10"/>
        <rFont val="Arial Narrow"/>
        <family val="2"/>
      </rPr>
      <t>Combined corporate income tax rate</t>
    </r>
    <r>
      <rPr>
        <sz val="10"/>
        <rFont val="Arial Narrow"/>
        <family val="2"/>
      </rPr>
      <t xml:space="preserve"> - shows the basic combined central and sub-central (statutory) corporate income tax rate given by the adjusted central government rate plus the sub-central rate. </t>
    </r>
  </si>
  <si>
    <r>
      <t xml:space="preserve">6. </t>
    </r>
    <r>
      <rPr>
        <b/>
        <sz val="10"/>
        <rFont val="Arial Narrow"/>
        <family val="2"/>
      </rPr>
      <t>Targeted corporate tax rates</t>
    </r>
    <r>
      <rPr>
        <sz val="10"/>
        <rFont val="Arial Narrow"/>
        <family val="2"/>
      </rPr>
      <t xml:space="preserve"> - indicates whether targeted (non-basic) corporate tax rates exist (e.g., with targeting through a special statutory corporate tax rate applied to qualifying income, or through a special deduction determined as a percentage of qualifying income). Where a 'Y' is shown, more information can be found in Table II.2.</t>
    </r>
  </si>
  <si>
    <r>
      <t>Greece</t>
    </r>
    <r>
      <rPr>
        <sz val="10"/>
        <rFont val="Arial Narrow"/>
        <family val="2"/>
      </rPr>
      <t xml:space="preserve"> The 26% tax rate applies to Corporations and to Legal entities which maintain double entry books. For those entities which maintain single entry accounting books, a tax rate of 26% is applicable for income up to 50,000€ and 33% for any exceeding amount.  </t>
    </r>
  </si>
  <si>
    <r>
      <t>Japan</t>
    </r>
    <r>
      <rPr>
        <sz val="10"/>
        <rFont val="Arial Narrow"/>
        <family val="2"/>
      </rPr>
      <t xml:space="preserve">:  From 1 April 2013:  
- 'Central government corporate income tax rate' is 25.5%. In addition, 'The Special Corporation Tax for Reconstruction' is imposed at a rate of 10% of the corporation tax amount, resulting in an overall 28.05% tax rate. These figures would be presented as 28.05 (Central government corporate income tax rate) and 25.5 (Statutory corporate income tax rate exclusive of surtax) in the table above.  
- 'The Special Corporation Tax for Reconstruction' was scheduled to be imposed for a period of three years from FY2012, but in the FY2014 tax reform, it was decided that the tax was going to be abolished one year ahead of schedule. As a result, the 'Adjusted central government corporate income tax rate' is going to be reduced to 23.8%. 
- The 'Combined corporate income tax rate' has been reduced to 34.6%. </t>
    </r>
  </si>
  <si>
    <r>
      <t xml:space="preserve">France: </t>
    </r>
    <r>
      <rPr>
        <sz val="10"/>
        <rFont val="Arial Narrow"/>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It does not include the local business tax (Contribution économique territoriale, which replaced the former Taxe professionnelle from January 1st 2010) or the 10,7% temporary surtax, which applies to the standard corporate income tax liability for large companies with a turnover exceeding  EUR 250 million. The CIT rate does not include the  3% additional contribution on distributed profits. 
 More information on the surcharge is included as a comment. </t>
    </r>
  </si>
  <si>
    <r>
      <t xml:space="preserve">France: </t>
    </r>
    <r>
      <rPr>
        <sz val="10"/>
        <rFont val="Arial Narrow"/>
        <family val="2"/>
      </rPr>
      <t xml:space="preserve">The standard corporate income tax rate is 33.33%. It is increased by a 3,3% surcharge (Contribution Sociale sur les Bénéfices) for companies with a turnover of at least EUR 7,630,000 on the part of their liable tax payments in excess of EUR 763,000 - resulting in an effective tax rate of 34.43% for companies that have profits above EUR 2,289,000. It does not include the local business tax (Contribution économique territoriale, which replaced the former Taxe professionnelle from January 1st 2010) or the 10,7% temporary surtax, which applies to the standard corporate income tax liability for large companies with a turnover exceeding  EUR 250 million. The CIT rate does not include the  3% additional contribution on distributed profits.
 More information on the surcharge is included as a comment. </t>
    </r>
  </si>
  <si>
    <r>
      <t>Portugal:</t>
    </r>
    <r>
      <rPr>
        <sz val="10"/>
        <rFont val="Arial Narrow"/>
        <family val="2"/>
      </rPr>
      <t xml:space="preserve"> since 2011 there is a State surtax. In 2011 this surtax was 2% for taxable profit above 2,000,000 euros, while in 2012 and 2013 this surtax is 3% for taxable profit above 1,500,000 euros and 5% for taxable profit above 10,000,000 euros. From 2014 onwards as in 2011.</t>
    </r>
  </si>
  <si>
    <r>
      <t xml:space="preserve">2. </t>
    </r>
    <r>
      <rPr>
        <b/>
        <sz val="10"/>
        <rFont val="Arial Narrow"/>
        <family val="2"/>
      </rPr>
      <t>Central government corporate income tax rate</t>
    </r>
    <r>
      <rPr>
        <sz val="10"/>
        <rFont val="Arial Narrow"/>
        <family val="2"/>
      </rPr>
      <t xml:space="preserve"> - shows the basic central government statutory (flat or top marginal) corporate income tax rate. Where surtax applies, the statutory corporate rate exclusive of surtax is shown in round brackets ( ).</t>
    </r>
  </si>
  <si>
    <t>Central government</t>
  </si>
  <si>
    <r>
      <t xml:space="preserve">Adjusted corporate income tax rate </t>
    </r>
    <r>
      <rPr>
        <b/>
        <vertAlign val="superscript"/>
        <sz val="10"/>
        <rFont val="Arial"/>
        <family val="2"/>
      </rPr>
      <t xml:space="preserve">3 </t>
    </r>
  </si>
  <si>
    <r>
      <t xml:space="preserve"> Corporate income tax rate </t>
    </r>
    <r>
      <rPr>
        <b/>
        <vertAlign val="superscript"/>
        <sz val="1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</si>
</sst>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0"/>
  </numFmts>
  <fonts count="19">
    <font>
      <sz val="10"/>
      <name val="Arial"/>
    </font>
    <font>
      <sz val="10"/>
      <name val="Arial"/>
      <family val="2"/>
    </font>
    <font>
      <b/>
      <sz val="10"/>
      <name val="Arial"/>
      <family val="2"/>
    </font>
    <font>
      <sz val="10"/>
      <name val="Arial"/>
      <family val="2"/>
    </font>
    <font>
      <b/>
      <vertAlign val="superscript"/>
      <sz val="10"/>
      <name val="Arial"/>
      <family val="2"/>
    </font>
    <font>
      <b/>
      <sz val="8"/>
      <color indexed="81"/>
      <name val="Tahoma"/>
      <family val="2"/>
    </font>
    <font>
      <sz val="8"/>
      <color indexed="81"/>
      <name val="Tahoma"/>
      <family val="2"/>
    </font>
    <font>
      <b/>
      <sz val="10"/>
      <color indexed="8"/>
      <name val="Arial"/>
      <family val="2"/>
    </font>
    <font>
      <sz val="10"/>
      <color indexed="8"/>
      <name val="Arial"/>
      <family val="2"/>
    </font>
    <font>
      <i/>
      <sz val="8"/>
      <color indexed="81"/>
      <name val="Tahoma"/>
      <family val="2"/>
    </font>
    <font>
      <sz val="8"/>
      <color indexed="81"/>
      <name val="Tahoma"/>
      <family val="2"/>
      <charset val="238"/>
    </font>
    <font>
      <sz val="10"/>
      <name val="Arial"/>
      <family val="2"/>
    </font>
    <font>
      <b/>
      <sz val="10"/>
      <color rgb="FFFF0000"/>
      <name val="Arial"/>
      <family val="2"/>
    </font>
    <font>
      <b/>
      <vertAlign val="superscript"/>
      <sz val="10"/>
      <color rgb="FFFF0000"/>
      <name val="Arial"/>
      <family val="2"/>
    </font>
    <font>
      <sz val="10"/>
      <name val="Arial Narrow"/>
      <family val="2"/>
    </font>
    <font>
      <b/>
      <sz val="10"/>
      <name val="Arial Narrow"/>
      <family val="2"/>
    </font>
    <font>
      <b/>
      <sz val="10"/>
      <color rgb="FFFF0000"/>
      <name val="Arial Narrow"/>
      <family val="2"/>
    </font>
    <font>
      <i/>
      <sz val="10"/>
      <name val="Arial Narrow"/>
      <family val="2"/>
    </font>
    <font>
      <sz val="10"/>
      <color rgb="FF000000"/>
      <name val="Arial Narrow"/>
      <family val="2"/>
    </font>
  </fonts>
  <fills count="2">
    <fill>
      <patternFill patternType="none"/>
    </fill>
    <fill>
      <patternFill patternType="gray125"/>
    </fill>
  </fills>
  <borders count="12">
    <border>
      <left/>
      <right/>
      <top/>
      <bottom/>
      <diagonal/>
    </border>
    <border>
      <left/>
      <right/>
      <top/>
      <bottom style="medium">
        <color indexed="64"/>
      </bottom>
      <diagonal/>
    </border>
    <border>
      <left/>
      <right/>
      <top style="thin">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9" fontId="1" fillId="0" borderId="0" applyFont="0" applyFill="0" applyBorder="0" applyAlignment="0" applyProtection="0"/>
    <xf numFmtId="9" fontId="11" fillId="0" borderId="0" applyFont="0" applyFill="0" applyBorder="0" applyAlignment="0" applyProtection="0"/>
    <xf numFmtId="164" fontId="3" fillId="0" borderId="0">
      <alignment horizontal="center" vertical="center"/>
    </xf>
  </cellStyleXfs>
  <cellXfs count="133">
    <xf numFmtId="0" fontId="0" fillId="0" borderId="0" xfId="0"/>
    <xf numFmtId="164" fontId="3" fillId="0" borderId="0" xfId="0" applyNumberFormat="1" applyFont="1" applyFill="1" applyAlignment="1">
      <alignment horizontal="center"/>
    </xf>
    <xf numFmtId="0" fontId="3" fillId="0" borderId="0" xfId="0" applyFont="1" applyFill="1" applyAlignment="1">
      <alignment horizontal="center"/>
    </xf>
    <xf numFmtId="165" fontId="3" fillId="0" borderId="0" xfId="0" applyNumberFormat="1" applyFont="1" applyFill="1" applyBorder="1" applyAlignment="1">
      <alignment horizontal="center"/>
    </xf>
    <xf numFmtId="165" fontId="3" fillId="0" borderId="0" xfId="0" applyNumberFormat="1" applyFont="1" applyFill="1" applyAlignment="1">
      <alignment horizontal="center"/>
    </xf>
    <xf numFmtId="166" fontId="3" fillId="0" borderId="0" xfId="0" applyNumberFormat="1" applyFont="1" applyFill="1" applyAlignment="1">
      <alignment horizontal="center"/>
    </xf>
    <xf numFmtId="0" fontId="0" fillId="0" borderId="0" xfId="0" applyFill="1"/>
    <xf numFmtId="0" fontId="3" fillId="0" borderId="0" xfId="0" applyFont="1" applyFill="1"/>
    <xf numFmtId="165" fontId="0" fillId="0" borderId="0" xfId="0" applyNumberFormat="1" applyFill="1"/>
    <xf numFmtId="0" fontId="0" fillId="0" borderId="0" xfId="0" applyFill="1" applyAlignment="1"/>
    <xf numFmtId="0" fontId="1" fillId="0" borderId="0" xfId="0" applyFont="1" applyFill="1"/>
    <xf numFmtId="165" fontId="1" fillId="0" borderId="0" xfId="0" applyNumberFormat="1" applyFont="1" applyFill="1"/>
    <xf numFmtId="0" fontId="2" fillId="0" borderId="0" xfId="0" applyFont="1" applyFill="1"/>
    <xf numFmtId="164" fontId="2" fillId="0" borderId="0" xfId="3" applyFont="1" applyFill="1" applyAlignment="1">
      <alignment horizontal="left" vertical="center"/>
    </xf>
    <xf numFmtId="0" fontId="0" fillId="0" borderId="0" xfId="0" applyNumberFormat="1" applyFill="1"/>
    <xf numFmtId="165" fontId="3" fillId="0" borderId="0" xfId="0" quotePrefix="1" applyNumberFormat="1" applyFont="1" applyFill="1" applyAlignment="1">
      <alignment horizontal="center"/>
    </xf>
    <xf numFmtId="0" fontId="7" fillId="0" borderId="0" xfId="0" applyFont="1" applyFill="1"/>
    <xf numFmtId="164" fontId="8" fillId="0" borderId="0" xfId="0" applyNumberFormat="1" applyFont="1" applyFill="1" applyAlignment="1">
      <alignment horizontal="center"/>
    </xf>
    <xf numFmtId="165" fontId="8" fillId="0" borderId="0" xfId="0" applyNumberFormat="1" applyFont="1" applyFill="1" applyAlignment="1">
      <alignment horizontal="center"/>
    </xf>
    <xf numFmtId="0" fontId="8" fillId="0" borderId="0" xfId="0" applyFont="1" applyFill="1"/>
    <xf numFmtId="0" fontId="2" fillId="0" borderId="0" xfId="0" applyFont="1" applyFill="1" applyAlignment="1">
      <alignment horizontal="left"/>
    </xf>
    <xf numFmtId="2" fontId="0" fillId="0" borderId="0" xfId="0" applyNumberFormat="1" applyFill="1" applyAlignment="1">
      <alignment horizontal="center"/>
    </xf>
    <xf numFmtId="165" fontId="0" fillId="0" borderId="0" xfId="0" applyNumberFormat="1" applyFill="1" applyAlignment="1">
      <alignment horizontal="center"/>
    </xf>
    <xf numFmtId="2" fontId="3" fillId="0" borderId="0" xfId="0" applyNumberFormat="1" applyFont="1" applyFill="1" applyAlignment="1">
      <alignment horizontal="center"/>
    </xf>
    <xf numFmtId="1" fontId="3" fillId="0" borderId="0" xfId="0" applyNumberFormat="1" applyFont="1" applyFill="1" applyAlignment="1">
      <alignment horizontal="center"/>
    </xf>
    <xf numFmtId="0" fontId="8" fillId="0" borderId="0" xfId="0" applyFont="1" applyFill="1" applyAlignment="1">
      <alignment horizontal="center"/>
    </xf>
    <xf numFmtId="0" fontId="0" fillId="0" borderId="0" xfId="0" applyFill="1" applyAlignment="1">
      <alignment horizontal="center"/>
    </xf>
    <xf numFmtId="2" fontId="3" fillId="0" borderId="0" xfId="1" applyNumberFormat="1" applyFont="1" applyFill="1" applyAlignment="1">
      <alignment horizontal="center"/>
    </xf>
    <xf numFmtId="0" fontId="2" fillId="0" borderId="0" xfId="0" applyFont="1" applyFill="1" applyAlignment="1">
      <alignment horizontal="center" wrapText="1"/>
    </xf>
    <xf numFmtId="164" fontId="2" fillId="0" borderId="0" xfId="3" applyFont="1" applyFill="1" applyAlignment="1">
      <alignment horizontal="left"/>
    </xf>
    <xf numFmtId="164" fontId="3" fillId="0" borderId="0" xfId="3" applyFont="1" applyFill="1">
      <alignment horizontal="center" vertical="center"/>
    </xf>
    <xf numFmtId="166" fontId="3" fillId="0" borderId="0" xfId="3" applyNumberFormat="1" applyFont="1" applyFill="1">
      <alignment horizontal="center" vertical="center"/>
    </xf>
    <xf numFmtId="165" fontId="3" fillId="0" borderId="0" xfId="3" quotePrefix="1" applyNumberFormat="1" applyFont="1" applyFill="1">
      <alignment horizontal="center" vertical="center"/>
    </xf>
    <xf numFmtId="165" fontId="3" fillId="0" borderId="0" xfId="3" applyNumberFormat="1" applyFont="1" applyFill="1">
      <alignment horizontal="center" vertical="center"/>
    </xf>
    <xf numFmtId="0" fontId="3" fillId="0" borderId="0" xfId="3" applyNumberFormat="1" applyFont="1" applyFill="1">
      <alignment horizontal="center" vertical="center"/>
    </xf>
    <xf numFmtId="0" fontId="2" fillId="0" borderId="0" xfId="0" applyFont="1" applyFill="1" applyAlignment="1">
      <alignment horizontal="left" vertical="top"/>
    </xf>
    <xf numFmtId="164" fontId="2" fillId="0" borderId="1" xfId="3" applyFont="1" applyFill="1" applyBorder="1" applyAlignment="1">
      <alignment horizontal="left" vertical="center"/>
    </xf>
    <xf numFmtId="0" fontId="2" fillId="0" borderId="1" xfId="0" applyFont="1" applyFill="1" applyBorder="1"/>
    <xf numFmtId="0" fontId="0" fillId="0" borderId="0" xfId="0" applyFill="1" applyAlignment="1">
      <alignment vertical="center"/>
    </xf>
    <xf numFmtId="165" fontId="0" fillId="0" borderId="0" xfId="0" applyNumberFormat="1" applyFill="1" applyAlignment="1">
      <alignment vertical="center"/>
    </xf>
    <xf numFmtId="164" fontId="3" fillId="0" borderId="0" xfId="3" applyFill="1" applyAlignment="1">
      <alignment horizontal="center" vertical="center"/>
    </xf>
    <xf numFmtId="166" fontId="3" fillId="0" borderId="0" xfId="3" applyNumberFormat="1" applyFill="1" applyAlignment="1">
      <alignment horizontal="center" vertical="center"/>
    </xf>
    <xf numFmtId="164" fontId="0" fillId="0" borderId="1" xfId="0" applyNumberFormat="1" applyFill="1" applyBorder="1" applyAlignment="1">
      <alignment horizontal="center"/>
    </xf>
    <xf numFmtId="165" fontId="0" fillId="0" borderId="1" xfId="0" applyNumberFormat="1" applyFill="1" applyBorder="1" applyAlignment="1">
      <alignment horizontal="center"/>
    </xf>
    <xf numFmtId="166" fontId="3" fillId="0" borderId="1" xfId="0" applyNumberFormat="1" applyFont="1" applyFill="1" applyBorder="1" applyAlignment="1">
      <alignment horizontal="center"/>
    </xf>
    <xf numFmtId="164" fontId="3" fillId="0" borderId="1" xfId="0" applyNumberFormat="1" applyFont="1" applyFill="1" applyBorder="1" applyAlignment="1">
      <alignment horizontal="center"/>
    </xf>
    <xf numFmtId="165" fontId="3" fillId="0" borderId="1" xfId="0" applyNumberFormat="1" applyFont="1" applyFill="1" applyBorder="1" applyAlignment="1">
      <alignment horizontal="center"/>
    </xf>
    <xf numFmtId="2" fontId="3" fillId="0" borderId="1" xfId="0" applyNumberFormat="1" applyFont="1" applyFill="1" applyBorder="1" applyAlignment="1">
      <alignment horizontal="center"/>
    </xf>
    <xf numFmtId="0" fontId="3" fillId="0" borderId="1" xfId="0" applyFont="1" applyFill="1" applyBorder="1" applyAlignment="1">
      <alignment horizontal="center"/>
    </xf>
    <xf numFmtId="164" fontId="2" fillId="0" borderId="1" xfId="3" applyFont="1" applyFill="1" applyBorder="1" applyAlignment="1">
      <alignment horizontal="left"/>
    </xf>
    <xf numFmtId="164" fontId="3" fillId="0" borderId="1" xfId="3" applyFont="1" applyFill="1" applyBorder="1">
      <alignment horizontal="center" vertical="center"/>
    </xf>
    <xf numFmtId="166" fontId="3" fillId="0" borderId="1" xfId="3" applyNumberFormat="1" applyFont="1" applyFill="1" applyBorder="1">
      <alignment horizontal="center" vertical="center"/>
    </xf>
    <xf numFmtId="165" fontId="3" fillId="0" borderId="1" xfId="3" applyNumberFormat="1" applyFont="1" applyFill="1" applyBorder="1">
      <alignment horizontal="center" vertical="center"/>
    </xf>
    <xf numFmtId="0" fontId="0" fillId="0" borderId="0" xfId="3" applyNumberFormat="1" applyFont="1" applyFill="1" applyAlignment="1">
      <alignment horizontal="center" vertical="center"/>
    </xf>
    <xf numFmtId="166" fontId="1" fillId="0" borderId="0" xfId="3" applyNumberFormat="1" applyFont="1" applyFill="1" applyAlignment="1">
      <alignment horizontal="center" vertical="center"/>
    </xf>
    <xf numFmtId="0" fontId="1" fillId="0" borderId="0" xfId="3" applyNumberFormat="1" applyFont="1" applyFill="1" applyAlignment="1">
      <alignment horizontal="center" vertical="center"/>
    </xf>
    <xf numFmtId="164" fontId="1" fillId="0" borderId="0" xfId="3" applyFont="1" applyFill="1" applyAlignment="1">
      <alignment horizontal="center" vertical="center"/>
    </xf>
    <xf numFmtId="0" fontId="1" fillId="0" borderId="0" xfId="0" applyFont="1" applyFill="1" applyAlignment="1"/>
    <xf numFmtId="164" fontId="1" fillId="0" borderId="0" xfId="3" applyFont="1" applyFill="1">
      <alignment horizontal="center" vertical="center"/>
    </xf>
    <xf numFmtId="166" fontId="1" fillId="0" borderId="0" xfId="3" applyNumberFormat="1" applyFont="1" applyFill="1">
      <alignment horizontal="center" vertical="center"/>
    </xf>
    <xf numFmtId="165" fontId="1" fillId="0" borderId="0" xfId="3" applyNumberFormat="1" applyFont="1" applyFill="1">
      <alignment horizontal="center" vertical="center"/>
    </xf>
    <xf numFmtId="166" fontId="1" fillId="0" borderId="1" xfId="3" applyNumberFormat="1" applyFont="1" applyFill="1" applyBorder="1" applyAlignment="1">
      <alignment horizontal="center" vertical="center"/>
    </xf>
    <xf numFmtId="0" fontId="1" fillId="0" borderId="1" xfId="3" applyNumberFormat="1" applyFont="1" applyFill="1" applyBorder="1" applyAlignment="1">
      <alignment horizontal="center" vertical="center"/>
    </xf>
    <xf numFmtId="164" fontId="1" fillId="0" borderId="1" xfId="3" applyFont="1" applyFill="1" applyBorder="1" applyAlignment="1">
      <alignment horizontal="center" vertical="center"/>
    </xf>
    <xf numFmtId="2" fontId="1" fillId="0" borderId="0" xfId="3" quotePrefix="1" applyNumberFormat="1" applyFont="1" applyFill="1" applyAlignment="1">
      <alignment horizontal="center" vertical="center"/>
    </xf>
    <xf numFmtId="2" fontId="1" fillId="0" borderId="0" xfId="3" applyNumberFormat="1" applyFont="1" applyFill="1" applyAlignment="1">
      <alignment horizontal="center" vertical="center"/>
    </xf>
    <xf numFmtId="2" fontId="1" fillId="0" borderId="1" xfId="3" applyNumberFormat="1" applyFont="1" applyFill="1" applyBorder="1" applyAlignment="1">
      <alignment horizontal="center" vertical="center"/>
    </xf>
    <xf numFmtId="2" fontId="3" fillId="0" borderId="0" xfId="3" quotePrefix="1" applyNumberFormat="1" applyFill="1" applyAlignment="1">
      <alignment horizontal="center" vertical="center"/>
    </xf>
    <xf numFmtId="0" fontId="14" fillId="0" borderId="0" xfId="0" applyFont="1" applyFill="1" applyAlignment="1">
      <alignment vertical="center"/>
    </xf>
    <xf numFmtId="165" fontId="14" fillId="0" borderId="0" xfId="0" applyNumberFormat="1" applyFont="1" applyFill="1" applyAlignment="1">
      <alignment vertical="center"/>
    </xf>
    <xf numFmtId="0" fontId="14" fillId="0" borderId="0" xfId="0" applyFont="1" applyFill="1"/>
    <xf numFmtId="0" fontId="14" fillId="0" borderId="0" xfId="0" applyFont="1" applyFill="1" applyAlignment="1">
      <alignment wrapText="1"/>
    </xf>
    <xf numFmtId="165" fontId="14" fillId="0" borderId="0" xfId="0" applyNumberFormat="1" applyFont="1" applyFill="1"/>
    <xf numFmtId="0" fontId="12" fillId="0" borderId="2" xfId="0" applyFont="1" applyFill="1" applyBorder="1" applyAlignment="1">
      <alignment horizontal="center" vertical="center" wrapText="1"/>
    </xf>
    <xf numFmtId="1" fontId="3" fillId="0" borderId="1" xfId="0" applyNumberFormat="1" applyFont="1" applyFill="1" applyBorder="1" applyAlignment="1">
      <alignment horizontal="center"/>
    </xf>
    <xf numFmtId="164" fontId="1" fillId="0" borderId="1" xfId="3" applyNumberFormat="1" applyFont="1" applyFill="1" applyBorder="1" applyAlignment="1">
      <alignment horizontal="center" vertical="center"/>
    </xf>
    <xf numFmtId="1" fontId="3" fillId="0" borderId="0" xfId="3" applyNumberFormat="1" applyFont="1" applyFill="1">
      <alignment horizontal="center" vertical="center"/>
    </xf>
    <xf numFmtId="1" fontId="3" fillId="0" borderId="1" xfId="3" applyNumberFormat="1" applyFont="1" applyFill="1" applyBorder="1">
      <alignment horizontal="center" vertical="center"/>
    </xf>
    <xf numFmtId="164" fontId="2" fillId="0" borderId="0" xfId="3" applyFont="1" applyFill="1" applyBorder="1" applyAlignment="1">
      <alignment horizontal="left" vertical="center"/>
    </xf>
    <xf numFmtId="166" fontId="1" fillId="0" borderId="0" xfId="3" applyNumberFormat="1" applyFont="1" applyFill="1" applyBorder="1" applyAlignment="1">
      <alignment horizontal="center" vertical="center"/>
    </xf>
    <xf numFmtId="164" fontId="1" fillId="0" borderId="0" xfId="3" applyNumberFormat="1" applyFont="1" applyFill="1" applyBorder="1" applyAlignment="1">
      <alignment horizontal="center" vertical="center"/>
    </xf>
    <xf numFmtId="2" fontId="1" fillId="0" borderId="0" xfId="3" applyNumberFormat="1" applyFont="1" applyFill="1" applyBorder="1" applyAlignment="1">
      <alignment horizontal="center" vertical="center"/>
    </xf>
    <xf numFmtId="0" fontId="1" fillId="0" borderId="0" xfId="3" applyNumberFormat="1" applyFont="1" applyFill="1" applyBorder="1" applyAlignment="1">
      <alignment horizontal="center" vertical="center"/>
    </xf>
    <xf numFmtId="164" fontId="1" fillId="0" borderId="0" xfId="3" applyFont="1" applyFill="1" applyBorder="1" applyAlignment="1">
      <alignment horizontal="center" vertical="center"/>
    </xf>
    <xf numFmtId="0" fontId="1" fillId="0" borderId="0" xfId="0" applyFont="1" applyFill="1" applyAlignment="1">
      <alignment vertical="center"/>
    </xf>
    <xf numFmtId="0" fontId="15" fillId="0" borderId="0" xfId="0" applyFont="1" applyAlignment="1">
      <alignment horizontal="left" vertical="top" wrapText="1" readingOrder="1"/>
    </xf>
    <xf numFmtId="0" fontId="15" fillId="0" borderId="0" xfId="0" applyFont="1" applyAlignment="1">
      <alignment horizontal="left" readingOrder="1"/>
    </xf>
    <xf numFmtId="0" fontId="14" fillId="0" borderId="0" xfId="0" applyFont="1" applyAlignment="1">
      <alignment horizontal="left" vertical="top" wrapText="1" readingOrder="1"/>
    </xf>
    <xf numFmtId="0" fontId="16" fillId="0" borderId="0" xfId="0" applyFont="1" applyAlignment="1">
      <alignment horizontal="left" vertical="top" wrapText="1" readingOrder="1"/>
    </xf>
    <xf numFmtId="0" fontId="15" fillId="0" borderId="0" xfId="0" applyFont="1" applyAlignment="1">
      <alignment horizontal="left" vertical="top" readingOrder="1"/>
    </xf>
    <xf numFmtId="0" fontId="15" fillId="0" borderId="0" xfId="0" applyFont="1" applyFill="1" applyAlignment="1">
      <alignment horizontal="left" vertical="top" wrapText="1" readingOrder="1"/>
    </xf>
    <xf numFmtId="166" fontId="1" fillId="0" borderId="0" xfId="0" applyNumberFormat="1" applyFont="1" applyFill="1" applyAlignment="1">
      <alignment horizontal="center"/>
    </xf>
    <xf numFmtId="166" fontId="1" fillId="0" borderId="1" xfId="0" applyNumberFormat="1" applyFont="1" applyFill="1" applyBorder="1" applyAlignment="1">
      <alignment horizontal="center"/>
    </xf>
    <xf numFmtId="166" fontId="1" fillId="0" borderId="0" xfId="0" applyNumberFormat="1" applyFont="1" applyFill="1"/>
    <xf numFmtId="166" fontId="1" fillId="0" borderId="1" xfId="3" applyNumberFormat="1" applyFont="1" applyFill="1" applyBorder="1">
      <alignment horizontal="center" vertical="center"/>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165" fontId="2" fillId="0" borderId="0" xfId="0" applyNumberFormat="1" applyFont="1" applyFill="1" applyBorder="1" applyAlignment="1">
      <alignment horizontal="center" vertical="center" wrapText="1"/>
    </xf>
    <xf numFmtId="165"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166" fontId="1" fillId="0" borderId="3" xfId="3" applyNumberFormat="1" applyFont="1" applyFill="1" applyBorder="1" applyAlignment="1">
      <alignment horizontal="center" vertical="center"/>
    </xf>
    <xf numFmtId="166" fontId="1" fillId="0" borderId="4" xfId="3"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6" xfId="0" applyFont="1" applyFill="1" applyBorder="1" applyAlignment="1">
      <alignment horizontal="center" vertical="center" wrapText="1"/>
    </xf>
    <xf numFmtId="166" fontId="1" fillId="0" borderId="5" xfId="3" applyNumberFormat="1" applyFont="1" applyFill="1" applyBorder="1" applyAlignment="1">
      <alignment horizontal="center" vertical="center"/>
    </xf>
    <xf numFmtId="166" fontId="1" fillId="0" borderId="6" xfId="3" applyNumberFormat="1" applyFont="1"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166" fontId="1" fillId="0" borderId="10" xfId="3" applyNumberFormat="1" applyFont="1" applyFill="1" applyBorder="1" applyAlignment="1">
      <alignment horizontal="center" vertical="center"/>
    </xf>
    <xf numFmtId="166" fontId="3" fillId="0" borderId="3" xfId="3" applyNumberFormat="1" applyFill="1" applyBorder="1" applyAlignment="1">
      <alignment horizontal="center" vertical="center"/>
    </xf>
    <xf numFmtId="166" fontId="3" fillId="0" borderId="10" xfId="0" applyNumberFormat="1" applyFont="1" applyFill="1" applyBorder="1" applyAlignment="1">
      <alignment horizontal="center"/>
    </xf>
    <xf numFmtId="166" fontId="3" fillId="0" borderId="3" xfId="0" applyNumberFormat="1" applyFont="1" applyFill="1" applyBorder="1" applyAlignment="1">
      <alignment horizontal="center"/>
    </xf>
    <xf numFmtId="166" fontId="8" fillId="0" borderId="3" xfId="0" applyNumberFormat="1" applyFont="1" applyFill="1" applyBorder="1" applyAlignment="1">
      <alignment horizontal="center"/>
    </xf>
    <xf numFmtId="166" fontId="0" fillId="0" borderId="4" xfId="0" applyNumberFormat="1" applyFill="1" applyBorder="1" applyAlignment="1">
      <alignment horizontal="center"/>
    </xf>
    <xf numFmtId="166" fontId="3" fillId="0" borderId="4" xfId="0" applyNumberFormat="1" applyFont="1" applyFill="1" applyBorder="1" applyAlignment="1">
      <alignment horizontal="center"/>
    </xf>
    <xf numFmtId="166" fontId="3" fillId="0" borderId="10" xfId="3" applyNumberFormat="1" applyFont="1" applyFill="1" applyBorder="1">
      <alignment horizontal="center" vertical="center"/>
    </xf>
    <xf numFmtId="166" fontId="3" fillId="0" borderId="3" xfId="3" applyNumberFormat="1" applyFont="1" applyFill="1" applyBorder="1">
      <alignment horizontal="center" vertical="center"/>
    </xf>
    <xf numFmtId="166" fontId="3" fillId="0" borderId="4" xfId="3" applyNumberFormat="1" applyFont="1" applyFill="1" applyBorder="1">
      <alignment horizontal="center" vertical="center"/>
    </xf>
    <xf numFmtId="166" fontId="1" fillId="0" borderId="3" xfId="3" applyNumberFormat="1" applyFont="1" applyFill="1" applyBorder="1">
      <alignment horizontal="center" vertical="center"/>
    </xf>
    <xf numFmtId="166" fontId="1" fillId="0" borderId="11" xfId="3" applyNumberFormat="1" applyFont="1" applyFill="1" applyBorder="1" applyAlignment="1">
      <alignment horizontal="center" vertical="center"/>
    </xf>
    <xf numFmtId="166" fontId="3" fillId="0" borderId="5" xfId="3" applyNumberFormat="1" applyFill="1" applyBorder="1" applyAlignment="1">
      <alignment horizontal="center" vertical="center"/>
    </xf>
    <xf numFmtId="166" fontId="3" fillId="0" borderId="11" xfId="0" applyNumberFormat="1" applyFont="1" applyFill="1" applyBorder="1" applyAlignment="1">
      <alignment horizontal="center"/>
    </xf>
    <xf numFmtId="166" fontId="3" fillId="0" borderId="5" xfId="0" applyNumberFormat="1" applyFont="1" applyFill="1" applyBorder="1" applyAlignment="1">
      <alignment horizontal="center"/>
    </xf>
    <xf numFmtId="166" fontId="8" fillId="0" borderId="5" xfId="0" applyNumberFormat="1" applyFont="1" applyFill="1" applyBorder="1" applyAlignment="1">
      <alignment horizontal="center"/>
    </xf>
    <xf numFmtId="166" fontId="0" fillId="0" borderId="6" xfId="0" applyNumberFormat="1" applyFill="1" applyBorder="1" applyAlignment="1">
      <alignment horizontal="center"/>
    </xf>
    <xf numFmtId="166" fontId="3" fillId="0" borderId="6" xfId="0" applyNumberFormat="1" applyFont="1" applyFill="1" applyBorder="1" applyAlignment="1">
      <alignment horizontal="center"/>
    </xf>
    <xf numFmtId="166" fontId="3" fillId="0" borderId="11" xfId="3" applyNumberFormat="1" applyFont="1" applyFill="1" applyBorder="1">
      <alignment horizontal="center" vertical="center"/>
    </xf>
    <xf numFmtId="166" fontId="3" fillId="0" borderId="5" xfId="3" applyNumberFormat="1" applyFont="1" applyFill="1" applyBorder="1">
      <alignment horizontal="center" vertical="center"/>
    </xf>
    <xf numFmtId="166" fontId="3" fillId="0" borderId="6" xfId="3" applyNumberFormat="1" applyFont="1" applyFill="1" applyBorder="1">
      <alignment horizontal="center" vertical="center"/>
    </xf>
    <xf numFmtId="166" fontId="1" fillId="0" borderId="5" xfId="3" applyNumberFormat="1" applyFont="1" applyFill="1" applyBorder="1">
      <alignment horizontal="center" vertical="center"/>
    </xf>
  </cellXfs>
  <cellStyles count="4">
    <cellStyle name="Normal" xfId="0" builtinId="0"/>
    <cellStyle name="Percent" xfId="1" builtinId="5"/>
    <cellStyle name="Percent 2" xfId="2"/>
    <cellStyle name="Table_center"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85"/>
  <sheetViews>
    <sheetView tabSelected="1" zoomScaleNormal="100" workbookViewId="0"/>
  </sheetViews>
  <sheetFormatPr defaultRowHeight="12.75"/>
  <cols>
    <col min="1" max="1" width="18.7109375" style="6" customWidth="1"/>
    <col min="2" max="2" width="18.7109375" style="38" customWidth="1"/>
    <col min="3" max="3" width="18.7109375" style="84" customWidth="1"/>
    <col min="4" max="4" width="18.7109375" style="38" customWidth="1"/>
    <col min="5" max="5" width="18.7109375" style="39" customWidth="1"/>
    <col min="6" max="6" width="18.7109375" style="38" customWidth="1"/>
    <col min="7" max="7" width="18.7109375" style="38" hidden="1" customWidth="1"/>
    <col min="8" max="8" width="18.7109375" style="38" customWidth="1"/>
    <col min="9" max="11" width="9.140625" style="6"/>
    <col min="12" max="12" width="14.85546875" style="6" customWidth="1"/>
    <col min="13" max="13" width="9.140625" style="6"/>
    <col min="14" max="14" width="9" style="6" bestFit="1" customWidth="1"/>
    <col min="15" max="15" width="4.5703125" style="6" bestFit="1" customWidth="1"/>
    <col min="16" max="16" width="9" style="6" bestFit="1" customWidth="1"/>
    <col min="17" max="16384" width="9.140625" style="6"/>
  </cols>
  <sheetData>
    <row r="1" spans="1:21" ht="27" customHeight="1">
      <c r="A1" s="35" t="s">
        <v>91</v>
      </c>
    </row>
    <row r="2" spans="1:21" ht="27" customHeight="1">
      <c r="A2" s="35" t="s">
        <v>88</v>
      </c>
      <c r="U2" s="9"/>
    </row>
    <row r="3" spans="1:21" ht="27" customHeight="1">
      <c r="A3" s="99" t="s">
        <v>3</v>
      </c>
      <c r="B3" s="108" t="s">
        <v>165</v>
      </c>
      <c r="C3" s="109"/>
      <c r="D3" s="110"/>
      <c r="E3" s="97" t="s">
        <v>0</v>
      </c>
      <c r="F3" s="95" t="s">
        <v>1</v>
      </c>
      <c r="H3" s="95" t="s">
        <v>2</v>
      </c>
      <c r="U3" s="9"/>
    </row>
    <row r="4" spans="1:21" ht="69" customHeight="1" thickBot="1">
      <c r="A4" s="104"/>
      <c r="B4" s="105" t="s">
        <v>167</v>
      </c>
      <c r="C4" s="100" t="s">
        <v>89</v>
      </c>
      <c r="D4" s="101" t="s">
        <v>166</v>
      </c>
      <c r="E4" s="98"/>
      <c r="F4" s="96"/>
      <c r="G4" s="73" t="s">
        <v>90</v>
      </c>
      <c r="H4" s="96"/>
      <c r="U4" s="9"/>
    </row>
    <row r="5" spans="1:21" s="10" customFormat="1" ht="15.95" customHeight="1">
      <c r="A5" s="13" t="s">
        <v>44</v>
      </c>
      <c r="B5" s="106">
        <v>30</v>
      </c>
      <c r="C5" s="80"/>
      <c r="D5" s="102">
        <v>30</v>
      </c>
      <c r="E5" s="64"/>
      <c r="F5" s="54">
        <f xml:space="preserve"> D5 + E5</f>
        <v>30</v>
      </c>
      <c r="G5" s="55">
        <f>IF(H5="Y",1,IF(H5="","",0))</f>
        <v>1</v>
      </c>
      <c r="H5" s="56" t="s">
        <v>4</v>
      </c>
      <c r="U5" s="57"/>
    </row>
    <row r="6" spans="1:21" s="10" customFormat="1" ht="15.95" customHeight="1">
      <c r="A6" s="13" t="s">
        <v>5</v>
      </c>
      <c r="B6" s="106">
        <v>25</v>
      </c>
      <c r="C6" s="80"/>
      <c r="D6" s="102">
        <v>25</v>
      </c>
      <c r="E6" s="64"/>
      <c r="F6" s="54">
        <f xml:space="preserve"> D6 + E6</f>
        <v>25</v>
      </c>
      <c r="G6" s="55">
        <f t="shared" ref="G6:G38" si="0">IF(H6="Y",1,IF(H6="","",0))</f>
        <v>0</v>
      </c>
      <c r="H6" s="56" t="s">
        <v>6</v>
      </c>
      <c r="U6" s="57"/>
    </row>
    <row r="7" spans="1:21" s="10" customFormat="1" ht="15.95" customHeight="1">
      <c r="A7" s="13" t="s">
        <v>66</v>
      </c>
      <c r="B7" s="106">
        <v>33.9</v>
      </c>
      <c r="C7" s="80">
        <v>33</v>
      </c>
      <c r="D7" s="102">
        <v>33.99</v>
      </c>
      <c r="E7" s="64"/>
      <c r="F7" s="54">
        <f xml:space="preserve"> D7 + E7</f>
        <v>33.99</v>
      </c>
      <c r="G7" s="55">
        <f t="shared" si="0"/>
        <v>1</v>
      </c>
      <c r="H7" s="56" t="s">
        <v>4</v>
      </c>
      <c r="U7" s="57"/>
    </row>
    <row r="8" spans="1:21" s="10" customFormat="1" ht="15.95" customHeight="1">
      <c r="A8" s="13" t="s">
        <v>8</v>
      </c>
      <c r="B8" s="106">
        <v>15</v>
      </c>
      <c r="C8" s="80"/>
      <c r="D8" s="102">
        <v>15</v>
      </c>
      <c r="E8" s="65">
        <v>11.3</v>
      </c>
      <c r="F8" s="54">
        <f>D8+E8</f>
        <v>26.3</v>
      </c>
      <c r="G8" s="55">
        <f t="shared" si="0"/>
        <v>1</v>
      </c>
      <c r="H8" s="56" t="s">
        <v>4</v>
      </c>
    </row>
    <row r="9" spans="1:21" s="10" customFormat="1" ht="15.95" customHeight="1">
      <c r="A9" s="13" t="s">
        <v>153</v>
      </c>
      <c r="B9" s="106">
        <v>20</v>
      </c>
      <c r="C9" s="80"/>
      <c r="D9" s="102">
        <v>20</v>
      </c>
      <c r="E9" s="65"/>
      <c r="F9" s="54">
        <v>20</v>
      </c>
      <c r="G9" s="55">
        <f t="shared" si="0"/>
        <v>1</v>
      </c>
      <c r="H9" s="56" t="s">
        <v>4</v>
      </c>
    </row>
    <row r="10" spans="1:21" s="10" customFormat="1" ht="15.95" customHeight="1">
      <c r="A10" s="13" t="s">
        <v>9</v>
      </c>
      <c r="B10" s="106">
        <v>19</v>
      </c>
      <c r="C10" s="80"/>
      <c r="D10" s="102">
        <v>19</v>
      </c>
      <c r="E10" s="65"/>
      <c r="F10" s="54">
        <f xml:space="preserve"> D10 + E10</f>
        <v>19</v>
      </c>
      <c r="G10" s="55">
        <f t="shared" si="0"/>
        <v>1</v>
      </c>
      <c r="H10" s="56" t="s">
        <v>4</v>
      </c>
      <c r="I10" s="58"/>
    </row>
    <row r="11" spans="1:21" s="10" customFormat="1" ht="15.95" customHeight="1">
      <c r="A11" s="13" t="s">
        <v>10</v>
      </c>
      <c r="B11" s="106">
        <v>24.5</v>
      </c>
      <c r="C11" s="80"/>
      <c r="D11" s="102">
        <v>24.5</v>
      </c>
      <c r="E11" s="65"/>
      <c r="F11" s="54">
        <f xml:space="preserve"> D11 + E11</f>
        <v>24.5</v>
      </c>
      <c r="G11" s="55">
        <f t="shared" si="0"/>
        <v>0</v>
      </c>
      <c r="H11" s="56" t="s">
        <v>6</v>
      </c>
    </row>
    <row r="12" spans="1:21" s="10" customFormat="1" ht="15.95" customHeight="1">
      <c r="A12" s="13" t="s">
        <v>62</v>
      </c>
      <c r="B12" s="106">
        <v>21</v>
      </c>
      <c r="C12" s="80"/>
      <c r="D12" s="102">
        <v>21</v>
      </c>
      <c r="E12" s="65"/>
      <c r="F12" s="54">
        <f xml:space="preserve"> D12 + E12</f>
        <v>21</v>
      </c>
      <c r="G12" s="55" t="str">
        <f t="shared" si="0"/>
        <v/>
      </c>
      <c r="H12" s="56"/>
    </row>
    <row r="13" spans="1:21" s="10" customFormat="1" ht="15.95" customHeight="1">
      <c r="A13" s="13" t="s">
        <v>11</v>
      </c>
      <c r="B13" s="106">
        <v>20</v>
      </c>
      <c r="C13" s="80"/>
      <c r="D13" s="102">
        <v>20</v>
      </c>
      <c r="E13" s="65"/>
      <c r="F13" s="54">
        <v>20</v>
      </c>
      <c r="G13" s="55">
        <f t="shared" si="0"/>
        <v>0</v>
      </c>
      <c r="H13" s="56" t="s">
        <v>6</v>
      </c>
    </row>
    <row r="14" spans="1:21" s="10" customFormat="1" ht="15.95" customHeight="1">
      <c r="A14" s="13" t="s">
        <v>45</v>
      </c>
      <c r="B14" s="106">
        <v>34.43</v>
      </c>
      <c r="C14" s="80">
        <v>33.299999999999997</v>
      </c>
      <c r="D14" s="102">
        <v>34.43</v>
      </c>
      <c r="E14" s="65"/>
      <c r="F14" s="54">
        <f xml:space="preserve"> D14 + E14</f>
        <v>34.43</v>
      </c>
      <c r="G14" s="55">
        <f t="shared" si="0"/>
        <v>1</v>
      </c>
      <c r="H14" s="56" t="s">
        <v>4</v>
      </c>
    </row>
    <row r="15" spans="1:21" s="10" customFormat="1" ht="15.95" customHeight="1">
      <c r="A15" s="13" t="s">
        <v>46</v>
      </c>
      <c r="B15" s="106">
        <v>15.824999999999999</v>
      </c>
      <c r="C15" s="80">
        <v>15</v>
      </c>
      <c r="D15" s="102">
        <v>15.824999999999999</v>
      </c>
      <c r="E15" s="65">
        <v>14.35</v>
      </c>
      <c r="F15" s="54">
        <v>30.175000000000001</v>
      </c>
      <c r="G15" s="55">
        <f t="shared" si="0"/>
        <v>0</v>
      </c>
      <c r="H15" s="56" t="s">
        <v>6</v>
      </c>
    </row>
    <row r="16" spans="1:21" s="10" customFormat="1" ht="15.95" customHeight="1">
      <c r="A16" s="13" t="s">
        <v>25</v>
      </c>
      <c r="B16" s="106">
        <v>26</v>
      </c>
      <c r="C16" s="80"/>
      <c r="D16" s="102">
        <v>26</v>
      </c>
      <c r="E16" s="65"/>
      <c r="F16" s="54">
        <v>26</v>
      </c>
      <c r="G16" s="55">
        <f t="shared" si="0"/>
        <v>1</v>
      </c>
      <c r="H16" s="56" t="s">
        <v>4</v>
      </c>
    </row>
    <row r="17" spans="1:8" s="10" customFormat="1" ht="15.95" customHeight="1">
      <c r="A17" s="13" t="s">
        <v>52</v>
      </c>
      <c r="B17" s="106">
        <v>19</v>
      </c>
      <c r="C17" s="80"/>
      <c r="D17" s="102">
        <v>19</v>
      </c>
      <c r="E17" s="65"/>
      <c r="F17" s="54">
        <f xml:space="preserve"> D17 + E17</f>
        <v>19</v>
      </c>
      <c r="G17" s="55">
        <f t="shared" si="0"/>
        <v>1</v>
      </c>
      <c r="H17" s="56" t="s">
        <v>4</v>
      </c>
    </row>
    <row r="18" spans="1:8" s="10" customFormat="1" ht="15.95" customHeight="1">
      <c r="A18" s="13" t="s">
        <v>81</v>
      </c>
      <c r="B18" s="106">
        <v>20</v>
      </c>
      <c r="C18" s="80"/>
      <c r="D18" s="102">
        <v>20</v>
      </c>
      <c r="E18" s="65"/>
      <c r="F18" s="54">
        <f xml:space="preserve"> D18 + E18</f>
        <v>20</v>
      </c>
      <c r="G18" s="55">
        <f t="shared" si="0"/>
        <v>1</v>
      </c>
      <c r="H18" s="56" t="s">
        <v>4</v>
      </c>
    </row>
    <row r="19" spans="1:8" s="10" customFormat="1" ht="15.95" customHeight="1">
      <c r="A19" s="13" t="s">
        <v>13</v>
      </c>
      <c r="B19" s="106">
        <v>12.5</v>
      </c>
      <c r="C19" s="80"/>
      <c r="D19" s="102">
        <v>12.5</v>
      </c>
      <c r="E19" s="65"/>
      <c r="F19" s="54">
        <f xml:space="preserve"> D19 + E19</f>
        <v>12.5</v>
      </c>
      <c r="G19" s="55">
        <f t="shared" si="0"/>
        <v>1</v>
      </c>
      <c r="H19" s="56" t="s">
        <v>4</v>
      </c>
    </row>
    <row r="20" spans="1:8" s="58" customFormat="1" ht="15.95" customHeight="1">
      <c r="A20" s="13" t="s">
        <v>65</v>
      </c>
      <c r="B20" s="106">
        <v>26.5</v>
      </c>
      <c r="C20" s="80"/>
      <c r="D20" s="102">
        <v>26.5</v>
      </c>
      <c r="E20" s="65">
        <v>0</v>
      </c>
      <c r="F20" s="54">
        <v>26.5</v>
      </c>
      <c r="G20" s="55">
        <f t="shared" si="0"/>
        <v>1</v>
      </c>
      <c r="H20" s="56" t="s">
        <v>4</v>
      </c>
    </row>
    <row r="21" spans="1:8" s="10" customFormat="1" ht="15.95" customHeight="1">
      <c r="A21" s="13" t="s">
        <v>47</v>
      </c>
      <c r="B21" s="106">
        <v>27.5</v>
      </c>
      <c r="C21" s="80"/>
      <c r="D21" s="102">
        <v>27.5</v>
      </c>
      <c r="E21" s="65"/>
      <c r="F21" s="54">
        <f xml:space="preserve"> D21 + E21</f>
        <v>27.5</v>
      </c>
      <c r="G21" s="55">
        <f t="shared" si="0"/>
        <v>0</v>
      </c>
      <c r="H21" s="56" t="s">
        <v>6</v>
      </c>
    </row>
    <row r="22" spans="1:8" s="10" customFormat="1" ht="15.95" customHeight="1">
      <c r="A22" s="13" t="s">
        <v>82</v>
      </c>
      <c r="B22" s="106">
        <v>28.05</v>
      </c>
      <c r="C22" s="80">
        <v>25.5</v>
      </c>
      <c r="D22" s="102">
        <v>26.17</v>
      </c>
      <c r="E22" s="65">
        <v>10.82</v>
      </c>
      <c r="F22" s="54">
        <v>36.99</v>
      </c>
      <c r="G22" s="55">
        <f t="shared" si="0"/>
        <v>1</v>
      </c>
      <c r="H22" s="56" t="s">
        <v>4</v>
      </c>
    </row>
    <row r="23" spans="1:8" s="10" customFormat="1" ht="15.95" customHeight="1">
      <c r="A23" s="13" t="s">
        <v>15</v>
      </c>
      <c r="B23" s="106">
        <v>22</v>
      </c>
      <c r="C23" s="80"/>
      <c r="D23" s="102">
        <v>22</v>
      </c>
      <c r="E23" s="65">
        <v>2.2000000000000002</v>
      </c>
      <c r="F23" s="54">
        <f xml:space="preserve"> D23 + E23</f>
        <v>24.2</v>
      </c>
      <c r="G23" s="55">
        <f t="shared" si="0"/>
        <v>1</v>
      </c>
      <c r="H23" s="56" t="s">
        <v>4</v>
      </c>
    </row>
    <row r="24" spans="1:8" s="10" customFormat="1" ht="15.95" customHeight="1">
      <c r="A24" s="13" t="s">
        <v>77</v>
      </c>
      <c r="B24" s="106">
        <v>22.47</v>
      </c>
      <c r="C24" s="80">
        <v>21</v>
      </c>
      <c r="D24" s="102">
        <v>22.47</v>
      </c>
      <c r="E24" s="65">
        <v>6.75</v>
      </c>
      <c r="F24" s="54">
        <f xml:space="preserve"> D24 + E24</f>
        <v>29.22</v>
      </c>
      <c r="G24" s="55">
        <f t="shared" si="0"/>
        <v>1</v>
      </c>
      <c r="H24" s="56" t="s">
        <v>4</v>
      </c>
    </row>
    <row r="25" spans="1:8" s="10" customFormat="1" ht="15.95" customHeight="1">
      <c r="A25" s="13" t="s">
        <v>40</v>
      </c>
      <c r="B25" s="106">
        <v>30</v>
      </c>
      <c r="C25" s="80"/>
      <c r="D25" s="102">
        <v>30</v>
      </c>
      <c r="E25" s="65"/>
      <c r="F25" s="54">
        <f xml:space="preserve"> D25 + E25</f>
        <v>30</v>
      </c>
      <c r="G25" s="55">
        <f t="shared" si="0"/>
        <v>1</v>
      </c>
      <c r="H25" s="56" t="s">
        <v>4</v>
      </c>
    </row>
    <row r="26" spans="1:8" s="10" customFormat="1" ht="15.95" customHeight="1">
      <c r="A26" s="13" t="s">
        <v>71</v>
      </c>
      <c r="B26" s="106">
        <v>25</v>
      </c>
      <c r="C26" s="80"/>
      <c r="D26" s="102">
        <v>25</v>
      </c>
      <c r="E26" s="65"/>
      <c r="F26" s="54">
        <f xml:space="preserve"> D26 + E26</f>
        <v>25</v>
      </c>
      <c r="G26" s="55">
        <f t="shared" si="0"/>
        <v>1</v>
      </c>
      <c r="H26" s="56" t="s">
        <v>4</v>
      </c>
    </row>
    <row r="27" spans="1:8" s="10" customFormat="1" ht="15.95" customHeight="1">
      <c r="A27" s="13" t="s">
        <v>48</v>
      </c>
      <c r="B27" s="106">
        <v>28</v>
      </c>
      <c r="C27" s="80"/>
      <c r="D27" s="102">
        <v>28</v>
      </c>
      <c r="E27" s="65"/>
      <c r="F27" s="54">
        <v>28</v>
      </c>
      <c r="G27" s="55">
        <f t="shared" si="0"/>
        <v>0</v>
      </c>
      <c r="H27" s="56" t="s">
        <v>6</v>
      </c>
    </row>
    <row r="28" spans="1:8" s="10" customFormat="1" ht="15.95" customHeight="1">
      <c r="A28" s="13" t="s">
        <v>19</v>
      </c>
      <c r="B28" s="106">
        <v>27</v>
      </c>
      <c r="C28" s="80"/>
      <c r="D28" s="102">
        <v>27</v>
      </c>
      <c r="E28" s="65"/>
      <c r="F28" s="54">
        <v>27</v>
      </c>
      <c r="G28" s="55">
        <f t="shared" si="0"/>
        <v>1</v>
      </c>
      <c r="H28" s="56" t="s">
        <v>4</v>
      </c>
    </row>
    <row r="29" spans="1:8" s="10" customFormat="1" ht="15.95" customHeight="1">
      <c r="A29" s="13" t="s">
        <v>76</v>
      </c>
      <c r="B29" s="106">
        <v>19</v>
      </c>
      <c r="C29" s="80"/>
      <c r="D29" s="102">
        <v>19</v>
      </c>
      <c r="E29" s="65"/>
      <c r="F29" s="54">
        <f t="shared" ref="F29:F34" si="1" xml:space="preserve"> D29 + E29</f>
        <v>19</v>
      </c>
      <c r="G29" s="55">
        <f t="shared" si="0"/>
        <v>0</v>
      </c>
      <c r="H29" s="56" t="s">
        <v>6</v>
      </c>
    </row>
    <row r="30" spans="1:8" s="10" customFormat="1" ht="15.95" customHeight="1">
      <c r="A30" s="13" t="s">
        <v>80</v>
      </c>
      <c r="B30" s="106">
        <v>30</v>
      </c>
      <c r="C30" s="80">
        <v>23</v>
      </c>
      <c r="D30" s="102">
        <v>30</v>
      </c>
      <c r="E30" s="65">
        <v>1.5</v>
      </c>
      <c r="F30" s="54">
        <f t="shared" si="1"/>
        <v>31.5</v>
      </c>
      <c r="G30" s="55">
        <f t="shared" si="0"/>
        <v>1</v>
      </c>
      <c r="H30" s="56" t="s">
        <v>4</v>
      </c>
    </row>
    <row r="31" spans="1:8" s="10" customFormat="1" ht="15.95" customHeight="1">
      <c r="A31" s="13" t="s">
        <v>92</v>
      </c>
      <c r="B31" s="106">
        <v>22</v>
      </c>
      <c r="C31" s="80"/>
      <c r="D31" s="102">
        <v>22</v>
      </c>
      <c r="E31" s="65"/>
      <c r="F31" s="54">
        <f t="shared" si="1"/>
        <v>22</v>
      </c>
      <c r="G31" s="55">
        <f t="shared" si="0"/>
        <v>0</v>
      </c>
      <c r="H31" s="56" t="s">
        <v>6</v>
      </c>
    </row>
    <row r="32" spans="1:8" s="10" customFormat="1" ht="15.95" customHeight="1">
      <c r="A32" s="13" t="s">
        <v>42</v>
      </c>
      <c r="B32" s="106">
        <v>17</v>
      </c>
      <c r="C32" s="80"/>
      <c r="D32" s="102">
        <v>17</v>
      </c>
      <c r="E32" s="65"/>
      <c r="F32" s="54">
        <f t="shared" si="1"/>
        <v>17</v>
      </c>
      <c r="G32" s="55" t="str">
        <f t="shared" si="0"/>
        <v/>
      </c>
      <c r="H32" s="56"/>
    </row>
    <row r="33" spans="1:8" s="10" customFormat="1" ht="15.95" customHeight="1">
      <c r="A33" s="13" t="s">
        <v>22</v>
      </c>
      <c r="B33" s="106">
        <v>30</v>
      </c>
      <c r="C33" s="80"/>
      <c r="D33" s="102">
        <v>30</v>
      </c>
      <c r="E33" s="65"/>
      <c r="F33" s="54">
        <f t="shared" si="1"/>
        <v>30</v>
      </c>
      <c r="G33" s="55">
        <f t="shared" si="0"/>
        <v>1</v>
      </c>
      <c r="H33" s="56" t="s">
        <v>4</v>
      </c>
    </row>
    <row r="34" spans="1:8" s="10" customFormat="1" ht="15.95" customHeight="1">
      <c r="A34" s="13" t="s">
        <v>23</v>
      </c>
      <c r="B34" s="106">
        <v>22</v>
      </c>
      <c r="C34" s="80"/>
      <c r="D34" s="102">
        <v>22</v>
      </c>
      <c r="E34" s="65"/>
      <c r="F34" s="54">
        <f t="shared" si="1"/>
        <v>22</v>
      </c>
      <c r="G34" s="55">
        <f t="shared" si="0"/>
        <v>0</v>
      </c>
      <c r="H34" s="56" t="s">
        <v>6</v>
      </c>
    </row>
    <row r="35" spans="1:8" s="10" customFormat="1" ht="15.95" customHeight="1">
      <c r="A35" s="13" t="s">
        <v>49</v>
      </c>
      <c r="B35" s="106">
        <v>8.5</v>
      </c>
      <c r="C35" s="80"/>
      <c r="D35" s="102">
        <f>100*B35/(100+B35+8*(100/100+119/100+10.01/100))</f>
        <v>6.7023705890516387</v>
      </c>
      <c r="E35" s="65">
        <f>100*(8*(100/100+119/100+10.01/100))/(100+8.5+8*(100/100+119/100+10.01/100))</f>
        <v>14.446210716223206</v>
      </c>
      <c r="F35" s="54">
        <f>D35+E35</f>
        <v>21.148581305274845</v>
      </c>
      <c r="G35" s="55">
        <f t="shared" si="0"/>
        <v>0</v>
      </c>
      <c r="H35" s="56" t="s">
        <v>6</v>
      </c>
    </row>
    <row r="36" spans="1:8" s="10" customFormat="1" ht="15.95" customHeight="1">
      <c r="A36" s="13" t="s">
        <v>24</v>
      </c>
      <c r="B36" s="106">
        <v>20</v>
      </c>
      <c r="C36" s="80"/>
      <c r="D36" s="102">
        <v>20</v>
      </c>
      <c r="E36" s="64"/>
      <c r="F36" s="54">
        <f>D36+E36</f>
        <v>20</v>
      </c>
      <c r="G36" s="55">
        <f t="shared" si="0"/>
        <v>0</v>
      </c>
      <c r="H36" s="56" t="s">
        <v>6</v>
      </c>
    </row>
    <row r="37" spans="1:8" s="10" customFormat="1" ht="15.95" customHeight="1">
      <c r="A37" s="78" t="s">
        <v>50</v>
      </c>
      <c r="B37" s="106">
        <v>21</v>
      </c>
      <c r="C37" s="80"/>
      <c r="D37" s="102">
        <v>21</v>
      </c>
      <c r="E37" s="81"/>
      <c r="F37" s="79">
        <f>D37+E37</f>
        <v>21</v>
      </c>
      <c r="G37" s="55">
        <f t="shared" si="0"/>
        <v>1</v>
      </c>
      <c r="H37" s="83" t="s">
        <v>4</v>
      </c>
    </row>
    <row r="38" spans="1:8" s="10" customFormat="1" ht="15.95" customHeight="1" thickBot="1">
      <c r="A38" s="36" t="s">
        <v>51</v>
      </c>
      <c r="B38" s="107">
        <v>35</v>
      </c>
      <c r="C38" s="75"/>
      <c r="D38" s="103">
        <f>B38-B38/100*E38</f>
        <v>32.798499999999997</v>
      </c>
      <c r="E38" s="66">
        <v>6.29</v>
      </c>
      <c r="F38" s="61">
        <v>39.134</v>
      </c>
      <c r="G38" s="62">
        <f t="shared" si="0"/>
        <v>1</v>
      </c>
      <c r="H38" s="63"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53.25"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c r="A51" s="85" t="s">
        <v>107</v>
      </c>
      <c r="B51" s="85"/>
      <c r="C51" s="85"/>
      <c r="D51" s="85"/>
      <c r="E51" s="85"/>
      <c r="F51" s="85"/>
      <c r="G51" s="85"/>
      <c r="H51" s="85"/>
    </row>
    <row r="52" spans="1:8" s="70" customFormat="1" ht="39.75" customHeight="1">
      <c r="A52" s="85" t="s">
        <v>94</v>
      </c>
      <c r="B52" s="85"/>
      <c r="C52" s="85"/>
      <c r="D52" s="85"/>
      <c r="E52" s="85"/>
      <c r="F52" s="85"/>
      <c r="G52" s="85"/>
      <c r="H52" s="85"/>
    </row>
    <row r="53" spans="1:8" s="70" customFormat="1" ht="28.5" customHeight="1">
      <c r="A53" s="85" t="s">
        <v>110</v>
      </c>
      <c r="B53" s="85"/>
      <c r="C53" s="85"/>
      <c r="D53" s="85"/>
      <c r="E53" s="85"/>
      <c r="F53" s="85"/>
      <c r="G53" s="85"/>
      <c r="H53" s="85"/>
    </row>
    <row r="54" spans="1:8" s="70" customFormat="1" ht="65.25" customHeight="1">
      <c r="A54" s="85" t="s">
        <v>162</v>
      </c>
      <c r="B54" s="85"/>
      <c r="C54" s="85"/>
      <c r="D54" s="85"/>
      <c r="E54" s="85"/>
      <c r="F54" s="85"/>
      <c r="G54" s="85"/>
      <c r="H54" s="85"/>
    </row>
    <row r="55" spans="1:8" s="70" customFormat="1" ht="34.5" customHeight="1">
      <c r="A55" s="85" t="s">
        <v>95</v>
      </c>
      <c r="B55" s="85"/>
      <c r="C55" s="85"/>
      <c r="D55" s="85"/>
      <c r="E55" s="85"/>
      <c r="F55" s="85"/>
      <c r="G55" s="85"/>
      <c r="H55" s="85"/>
    </row>
    <row r="56" spans="1:8" ht="29.25" customHeight="1">
      <c r="A56" s="85" t="s">
        <v>159</v>
      </c>
      <c r="B56" s="85"/>
      <c r="C56" s="85"/>
      <c r="D56" s="85"/>
      <c r="E56" s="85"/>
      <c r="F56" s="85"/>
      <c r="G56" s="85"/>
      <c r="H56" s="85"/>
    </row>
    <row r="57" spans="1:8" s="70" customFormat="1" ht="32.25" customHeight="1">
      <c r="A57" s="85" t="s">
        <v>96</v>
      </c>
      <c r="B57" s="85"/>
      <c r="C57" s="85"/>
      <c r="D57" s="85"/>
      <c r="E57" s="85"/>
      <c r="F57" s="85"/>
      <c r="G57" s="85"/>
      <c r="H57" s="85"/>
    </row>
    <row r="58" spans="1:8" s="70" customFormat="1" ht="63.75" customHeight="1">
      <c r="A58" s="85" t="s">
        <v>111</v>
      </c>
      <c r="B58" s="85"/>
      <c r="C58" s="85"/>
      <c r="D58" s="85"/>
      <c r="E58" s="85"/>
      <c r="F58" s="85"/>
      <c r="G58" s="85"/>
      <c r="H58" s="85"/>
    </row>
    <row r="59" spans="1:8" s="70" customFormat="1" ht="38.25" customHeight="1">
      <c r="A59" s="85" t="s">
        <v>97</v>
      </c>
      <c r="B59" s="85"/>
      <c r="C59" s="85"/>
      <c r="D59" s="85"/>
      <c r="E59" s="85"/>
      <c r="F59" s="85"/>
      <c r="G59" s="85"/>
      <c r="H59" s="85"/>
    </row>
    <row r="60" spans="1:8" s="70" customFormat="1" ht="38.25" customHeight="1">
      <c r="A60" s="85" t="s">
        <v>98</v>
      </c>
      <c r="B60" s="85"/>
      <c r="C60" s="85"/>
      <c r="D60" s="85"/>
      <c r="E60" s="85"/>
      <c r="F60" s="85"/>
      <c r="G60" s="85"/>
      <c r="H60" s="85"/>
    </row>
    <row r="61" spans="1:8" s="70" customFormat="1" ht="89.25" customHeight="1">
      <c r="A61" s="85" t="s">
        <v>160</v>
      </c>
      <c r="B61" s="85"/>
      <c r="C61" s="85"/>
      <c r="D61" s="85"/>
      <c r="E61" s="85"/>
      <c r="F61" s="85"/>
      <c r="G61" s="85"/>
      <c r="H61" s="85"/>
    </row>
    <row r="62" spans="1:8" s="70" customFormat="1" ht="25.5" customHeight="1">
      <c r="A62" s="85" t="s">
        <v>99</v>
      </c>
      <c r="B62" s="85"/>
      <c r="C62" s="85"/>
      <c r="D62" s="85"/>
      <c r="E62" s="85"/>
      <c r="F62" s="85"/>
      <c r="G62" s="85"/>
      <c r="H62" s="85"/>
    </row>
    <row r="63" spans="1:8" s="70" customFormat="1" ht="29.25" customHeight="1">
      <c r="A63" s="85" t="s">
        <v>100</v>
      </c>
      <c r="B63" s="85"/>
      <c r="C63" s="85"/>
      <c r="D63" s="85"/>
      <c r="E63" s="85"/>
      <c r="F63" s="85"/>
      <c r="G63" s="85"/>
      <c r="H63" s="85"/>
    </row>
    <row r="64" spans="1:8" s="70" customFormat="1" ht="29.25" customHeight="1">
      <c r="A64" s="85" t="s">
        <v>101</v>
      </c>
      <c r="B64" s="85"/>
      <c r="C64" s="85"/>
      <c r="D64" s="85"/>
      <c r="E64" s="85"/>
      <c r="F64" s="85"/>
      <c r="G64" s="85"/>
      <c r="H64" s="85"/>
    </row>
    <row r="65" spans="1:8" s="70" customFormat="1" ht="37.5" customHeight="1">
      <c r="A65" s="85" t="s">
        <v>102</v>
      </c>
      <c r="B65" s="85"/>
      <c r="C65" s="85"/>
      <c r="D65" s="85"/>
      <c r="E65" s="85"/>
      <c r="F65" s="85"/>
      <c r="G65" s="85"/>
      <c r="H65" s="85"/>
    </row>
    <row r="66" spans="1:8" s="70" customFormat="1" ht="70.5" customHeight="1">
      <c r="A66" s="85" t="s">
        <v>103</v>
      </c>
      <c r="B66" s="88"/>
      <c r="C66" s="88"/>
      <c r="D66" s="88"/>
      <c r="E66" s="88"/>
      <c r="F66" s="88"/>
      <c r="G66" s="88"/>
      <c r="H66" s="88"/>
    </row>
    <row r="67" spans="1:8" s="70" customFormat="1" ht="78.75" customHeight="1">
      <c r="A67" s="85" t="s">
        <v>104</v>
      </c>
      <c r="B67" s="85"/>
      <c r="C67" s="85"/>
      <c r="D67" s="85"/>
      <c r="E67" s="85"/>
      <c r="F67" s="85"/>
      <c r="G67" s="85"/>
      <c r="H67" s="85"/>
    </row>
    <row r="68" spans="1:8" s="70" customFormat="1" ht="29.25" customHeight="1">
      <c r="A68" s="85" t="s">
        <v>105</v>
      </c>
      <c r="B68" s="85"/>
      <c r="C68" s="85"/>
      <c r="D68" s="85"/>
      <c r="E68" s="85"/>
      <c r="F68" s="85"/>
      <c r="G68" s="85"/>
      <c r="H68" s="85"/>
    </row>
    <row r="69" spans="1:8" s="70" customFormat="1" ht="29.25" customHeight="1">
      <c r="A69" s="85" t="s">
        <v>115</v>
      </c>
      <c r="B69" s="85"/>
      <c r="C69" s="85"/>
      <c r="D69" s="85"/>
      <c r="E69" s="85"/>
      <c r="F69" s="85"/>
      <c r="G69" s="85"/>
      <c r="H69" s="85"/>
    </row>
    <row r="70" spans="1:8" s="70" customFormat="1" ht="29.25" customHeight="1">
      <c r="A70" s="85" t="s">
        <v>106</v>
      </c>
      <c r="B70" s="85"/>
      <c r="C70" s="85"/>
      <c r="D70" s="85"/>
      <c r="E70" s="85"/>
      <c r="F70" s="85"/>
      <c r="G70" s="85"/>
      <c r="H70" s="85"/>
    </row>
    <row r="71" spans="1:8" s="70" customFormat="1">
      <c r="B71" s="68"/>
      <c r="C71" s="68"/>
      <c r="D71" s="68"/>
      <c r="E71" s="69"/>
      <c r="F71" s="68"/>
      <c r="G71" s="68"/>
      <c r="H71" s="68"/>
    </row>
    <row r="72" spans="1:8" s="70" customFormat="1">
      <c r="B72" s="68"/>
      <c r="C72" s="68"/>
      <c r="D72" s="68"/>
      <c r="E72" s="69"/>
      <c r="F72" s="68"/>
      <c r="G72" s="68"/>
      <c r="H72" s="68"/>
    </row>
    <row r="73" spans="1:8" s="70" customFormat="1">
      <c r="B73" s="68"/>
      <c r="C73" s="68"/>
      <c r="D73" s="68"/>
      <c r="E73" s="69"/>
      <c r="F73" s="68"/>
      <c r="G73" s="68"/>
      <c r="H73" s="68"/>
    </row>
    <row r="74" spans="1:8" s="70" customFormat="1">
      <c r="B74" s="68"/>
      <c r="C74" s="68"/>
      <c r="D74" s="68"/>
      <c r="E74" s="69"/>
      <c r="F74" s="68"/>
      <c r="G74" s="68"/>
      <c r="H74" s="68"/>
    </row>
    <row r="75" spans="1:8" s="70" customFormat="1">
      <c r="B75" s="68"/>
      <c r="C75" s="68"/>
      <c r="D75" s="68"/>
      <c r="E75" s="69"/>
      <c r="F75" s="68"/>
      <c r="G75" s="68"/>
      <c r="H75" s="68"/>
    </row>
    <row r="76" spans="1:8" s="70" customFormat="1">
      <c r="B76" s="68"/>
      <c r="C76" s="68"/>
      <c r="D76" s="68"/>
      <c r="E76" s="69"/>
      <c r="F76" s="68"/>
      <c r="G76" s="68"/>
      <c r="H76" s="68"/>
    </row>
    <row r="77" spans="1:8" s="70" customFormat="1">
      <c r="B77" s="68"/>
      <c r="C77" s="68"/>
      <c r="D77" s="68"/>
      <c r="E77" s="69"/>
      <c r="F77" s="68"/>
      <c r="G77" s="68"/>
      <c r="H77" s="68"/>
    </row>
    <row r="78" spans="1:8" s="70" customFormat="1">
      <c r="B78" s="68"/>
      <c r="C78" s="68"/>
      <c r="D78" s="68"/>
      <c r="E78" s="69"/>
      <c r="F78" s="68"/>
      <c r="G78" s="68"/>
      <c r="H78" s="68"/>
    </row>
    <row r="79" spans="1:8" s="70" customFormat="1">
      <c r="B79" s="68"/>
      <c r="C79" s="68"/>
      <c r="D79" s="68"/>
      <c r="E79" s="69"/>
      <c r="F79" s="68"/>
      <c r="G79" s="68"/>
      <c r="H79" s="68"/>
    </row>
    <row r="85" spans="1:21" s="38" customFormat="1">
      <c r="A85" s="14"/>
      <c r="C85" s="84"/>
      <c r="E85" s="39"/>
      <c r="I85" s="6"/>
      <c r="J85" s="6"/>
      <c r="K85" s="6"/>
      <c r="L85" s="6"/>
      <c r="M85" s="6"/>
      <c r="N85" s="6"/>
      <c r="O85" s="6"/>
      <c r="P85" s="6"/>
      <c r="Q85" s="6"/>
      <c r="R85" s="6"/>
      <c r="S85" s="6"/>
      <c r="T85" s="6"/>
      <c r="U85" s="6"/>
    </row>
  </sheetData>
  <mergeCells count="36">
    <mergeCell ref="B3:D3"/>
    <mergeCell ref="E3:E4"/>
    <mergeCell ref="F3:F4"/>
    <mergeCell ref="H3:H4"/>
    <mergeCell ref="A3:A4"/>
    <mergeCell ref="A43:H43"/>
    <mergeCell ref="A40:H40"/>
    <mergeCell ref="A41:H41"/>
    <mergeCell ref="A42:H42"/>
    <mergeCell ref="A68:H68"/>
    <mergeCell ref="A60:H60"/>
    <mergeCell ref="A48:H48"/>
    <mergeCell ref="A49:H49"/>
    <mergeCell ref="A51:H51"/>
    <mergeCell ref="A52:H52"/>
    <mergeCell ref="A53:H53"/>
    <mergeCell ref="A54:H54"/>
    <mergeCell ref="A55:H55"/>
    <mergeCell ref="A57:H57"/>
    <mergeCell ref="A58:H58"/>
    <mergeCell ref="A59:H59"/>
    <mergeCell ref="A69:H69"/>
    <mergeCell ref="A70:H70"/>
    <mergeCell ref="A67:H67"/>
    <mergeCell ref="A61:H61"/>
    <mergeCell ref="A62:H62"/>
    <mergeCell ref="A63:H63"/>
    <mergeCell ref="A64:H64"/>
    <mergeCell ref="A65:H65"/>
    <mergeCell ref="A66:H66"/>
    <mergeCell ref="A56:H56"/>
    <mergeCell ref="A50:H50"/>
    <mergeCell ref="A47:H47"/>
    <mergeCell ref="A44:H44"/>
    <mergeCell ref="A45:H45"/>
    <mergeCell ref="A46:H46"/>
  </mergeCells>
  <printOptions gridLines="1"/>
  <pageMargins left="0.75" right="0.75" top="1" bottom="1" header="0.5" footer="0.5"/>
  <pageSetup paperSize="9" fitToHeight="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U39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9" width="11.140625" style="6" customWidth="1"/>
    <col min="10" max="16384" width="9.140625" style="6"/>
  </cols>
  <sheetData>
    <row r="1" spans="1:21" ht="27" customHeight="1">
      <c r="A1" s="35" t="s">
        <v>30</v>
      </c>
    </row>
    <row r="2" spans="1:21" ht="27" customHeight="1">
      <c r="A2" s="35" t="s">
        <v>88</v>
      </c>
      <c r="H2" s="28"/>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s="7" customFormat="1" ht="15.95" customHeight="1">
      <c r="A5" s="12" t="s">
        <v>44</v>
      </c>
      <c r="B5" s="124">
        <v>30</v>
      </c>
      <c r="C5" s="91"/>
      <c r="D5" s="113">
        <v>30</v>
      </c>
      <c r="E5" s="15"/>
      <c r="F5" s="5">
        <f xml:space="preserve"> D5 + E5</f>
        <v>30</v>
      </c>
      <c r="G5" s="24">
        <f>IF(H5="Y",1,IF(H5="","",0))</f>
        <v>1</v>
      </c>
      <c r="H5" s="1" t="s">
        <v>4</v>
      </c>
      <c r="J5" s="12"/>
    </row>
    <row r="6" spans="1:21" s="7" customFormat="1" ht="15.95" customHeight="1">
      <c r="A6" s="12" t="s">
        <v>5</v>
      </c>
      <c r="B6" s="125">
        <v>25</v>
      </c>
      <c r="C6" s="91"/>
      <c r="D6" s="114">
        <v>25</v>
      </c>
      <c r="E6" s="15"/>
      <c r="F6" s="5">
        <f xml:space="preserve"> D6 + E6</f>
        <v>25</v>
      </c>
      <c r="G6" s="24">
        <f t="shared" ref="G6:G38" si="0">IF(H6="Y",1,IF(H6="","",0))</f>
        <v>0</v>
      </c>
      <c r="H6" s="1" t="s">
        <v>6</v>
      </c>
      <c r="J6" s="12"/>
    </row>
    <row r="7" spans="1:21" s="7" customFormat="1" ht="15.95" customHeight="1">
      <c r="A7" s="12" t="s">
        <v>7</v>
      </c>
      <c r="B7" s="125">
        <v>33.99</v>
      </c>
      <c r="C7" s="91">
        <v>33</v>
      </c>
      <c r="D7" s="114">
        <v>33.99</v>
      </c>
      <c r="E7" s="15"/>
      <c r="F7" s="5">
        <f xml:space="preserve"> D7 + E7</f>
        <v>33.99</v>
      </c>
      <c r="G7" s="24">
        <f t="shared" si="0"/>
        <v>1</v>
      </c>
      <c r="H7" s="1" t="s">
        <v>4</v>
      </c>
      <c r="J7" s="12"/>
    </row>
    <row r="8" spans="1:21" s="7" customFormat="1" ht="15.95" customHeight="1">
      <c r="A8" s="12" t="s">
        <v>8</v>
      </c>
      <c r="B8" s="125">
        <v>22.12</v>
      </c>
      <c r="C8" s="91">
        <v>21</v>
      </c>
      <c r="D8" s="114">
        <v>22.12</v>
      </c>
      <c r="E8" s="4">
        <v>12.06</v>
      </c>
      <c r="F8" s="5">
        <f>D8+E8</f>
        <v>34.18</v>
      </c>
      <c r="G8" s="24">
        <f t="shared" si="0"/>
        <v>1</v>
      </c>
      <c r="H8" s="2" t="s">
        <v>4</v>
      </c>
      <c r="J8" s="12"/>
    </row>
    <row r="9" spans="1:21" ht="15.95" customHeight="1">
      <c r="A9" s="12" t="s">
        <v>63</v>
      </c>
      <c r="B9" s="125">
        <v>17</v>
      </c>
      <c r="C9" s="91"/>
      <c r="D9" s="114">
        <v>17</v>
      </c>
      <c r="E9" s="4"/>
      <c r="F9" s="5">
        <f>D9+E9</f>
        <v>17</v>
      </c>
      <c r="G9" s="24">
        <f t="shared" si="0"/>
        <v>1</v>
      </c>
      <c r="H9" s="2" t="s">
        <v>4</v>
      </c>
    </row>
    <row r="10" spans="1:21" s="19" customFormat="1" ht="15.95" customHeight="1">
      <c r="A10" s="16" t="s">
        <v>9</v>
      </c>
      <c r="B10" s="126">
        <v>26</v>
      </c>
      <c r="C10" s="91"/>
      <c r="D10" s="115">
        <v>26</v>
      </c>
      <c r="E10" s="18"/>
      <c r="F10" s="5">
        <f>D10+E10</f>
        <v>26</v>
      </c>
      <c r="G10" s="24">
        <f t="shared" si="0"/>
        <v>1</v>
      </c>
      <c r="H10" s="25" t="s">
        <v>4</v>
      </c>
      <c r="J10" s="16"/>
    </row>
    <row r="11" spans="1:21" s="10" customFormat="1" ht="15.95" customHeight="1">
      <c r="A11" s="12" t="s">
        <v>10</v>
      </c>
      <c r="B11" s="125">
        <v>28</v>
      </c>
      <c r="C11" s="91"/>
      <c r="D11" s="114">
        <v>28</v>
      </c>
      <c r="E11" s="4"/>
      <c r="F11" s="5">
        <f>D11+E11</f>
        <v>28</v>
      </c>
      <c r="G11" s="24">
        <f t="shared" si="0"/>
        <v>0</v>
      </c>
      <c r="H11" s="2" t="s">
        <v>6</v>
      </c>
      <c r="J11" s="12"/>
    </row>
    <row r="12" spans="1:21" s="10" customFormat="1" ht="15.95" customHeight="1">
      <c r="A12" s="12" t="s">
        <v>62</v>
      </c>
      <c r="B12" s="125">
        <v>24</v>
      </c>
      <c r="C12" s="91"/>
      <c r="D12" s="114">
        <v>24</v>
      </c>
      <c r="E12" s="4"/>
      <c r="F12" s="5">
        <f>D12+E12</f>
        <v>24</v>
      </c>
      <c r="G12" s="24" t="str">
        <f t="shared" si="0"/>
        <v/>
      </c>
      <c r="H12" s="2"/>
      <c r="J12" s="12"/>
    </row>
    <row r="13" spans="1:21" s="7" customFormat="1" ht="15.95" customHeight="1">
      <c r="A13" s="12" t="s">
        <v>11</v>
      </c>
      <c r="B13" s="125">
        <v>26</v>
      </c>
      <c r="C13" s="91"/>
      <c r="D13" s="114">
        <v>26</v>
      </c>
      <c r="E13" s="4"/>
      <c r="F13" s="5">
        <v>26</v>
      </c>
      <c r="G13" s="24">
        <f t="shared" si="0"/>
        <v>0</v>
      </c>
      <c r="H13" s="2" t="s">
        <v>6</v>
      </c>
      <c r="J13" s="12"/>
    </row>
    <row r="14" spans="1:21" s="7" customFormat="1" ht="15.95" customHeight="1">
      <c r="A14" s="12" t="s">
        <v>45</v>
      </c>
      <c r="B14" s="125">
        <v>34.950000000000003</v>
      </c>
      <c r="C14" s="91">
        <v>33.33</v>
      </c>
      <c r="D14" s="114">
        <v>34.950000000000003</v>
      </c>
      <c r="E14" s="4"/>
      <c r="F14" s="5">
        <f>+D14+E14</f>
        <v>34.950000000000003</v>
      </c>
      <c r="G14" s="24">
        <f t="shared" si="0"/>
        <v>1</v>
      </c>
      <c r="H14" s="2" t="s">
        <v>4</v>
      </c>
      <c r="J14" s="12"/>
    </row>
    <row r="15" spans="1:21" s="7" customFormat="1" ht="15.95" customHeight="1">
      <c r="A15" s="12" t="s">
        <v>46</v>
      </c>
      <c r="B15" s="125">
        <v>26.375</v>
      </c>
      <c r="C15" s="91">
        <v>25</v>
      </c>
      <c r="D15" s="114">
        <f xml:space="preserve"> 26.375 * (100 - E15) / 100</f>
        <v>21.887966804979257</v>
      </c>
      <c r="E15" s="4">
        <f xml:space="preserve"> (0.05 * 410) / (100 + (0.05 * 410)) * 100</f>
        <v>17.012448132780083</v>
      </c>
      <c r="F15" s="5">
        <f xml:space="preserve"> D15 + E15</f>
        <v>38.900414937759336</v>
      </c>
      <c r="G15" s="24">
        <f t="shared" si="0"/>
        <v>0</v>
      </c>
      <c r="H15" s="23" t="s">
        <v>6</v>
      </c>
      <c r="J15" s="12"/>
    </row>
    <row r="16" spans="1:21" s="7" customFormat="1" ht="15.95" customHeight="1">
      <c r="A16" s="12" t="s">
        <v>25</v>
      </c>
      <c r="B16" s="125">
        <v>32</v>
      </c>
      <c r="C16" s="91"/>
      <c r="D16" s="114">
        <v>32</v>
      </c>
      <c r="E16" s="4"/>
      <c r="F16" s="5">
        <f xml:space="preserve"> D16 + E16</f>
        <v>32</v>
      </c>
      <c r="G16" s="24">
        <f t="shared" si="0"/>
        <v>1</v>
      </c>
      <c r="H16" s="2" t="s">
        <v>4</v>
      </c>
      <c r="J16" s="12"/>
    </row>
    <row r="17" spans="1:10" s="7" customFormat="1" ht="15.95" customHeight="1">
      <c r="A17" s="12" t="s">
        <v>52</v>
      </c>
      <c r="B17" s="125">
        <v>16</v>
      </c>
      <c r="C17" s="91"/>
      <c r="D17" s="114">
        <v>16</v>
      </c>
      <c r="E17" s="4"/>
      <c r="F17" s="5">
        <f xml:space="preserve"> D17 + E17</f>
        <v>16</v>
      </c>
      <c r="G17" s="24">
        <f t="shared" si="0"/>
        <v>1</v>
      </c>
      <c r="H17" s="1" t="s">
        <v>4</v>
      </c>
      <c r="J17" s="12"/>
    </row>
    <row r="18" spans="1:10" s="10" customFormat="1" ht="15.95" customHeight="1">
      <c r="A18" s="12" t="s">
        <v>12</v>
      </c>
      <c r="B18" s="125">
        <v>18</v>
      </c>
      <c r="C18" s="91"/>
      <c r="D18" s="114">
        <v>18</v>
      </c>
      <c r="E18" s="4"/>
      <c r="F18" s="5">
        <f xml:space="preserve"> D18 + E18</f>
        <v>18</v>
      </c>
      <c r="G18" s="24">
        <f t="shared" si="0"/>
        <v>0</v>
      </c>
      <c r="H18" s="2" t="s">
        <v>6</v>
      </c>
      <c r="J18" s="12"/>
    </row>
    <row r="19" spans="1:10" s="7" customFormat="1" ht="15.95" customHeight="1">
      <c r="A19" s="20" t="s">
        <v>13</v>
      </c>
      <c r="B19" s="125">
        <v>12.5</v>
      </c>
      <c r="C19" s="91"/>
      <c r="D19" s="114">
        <v>12.5</v>
      </c>
      <c r="E19" s="4"/>
      <c r="F19" s="5">
        <f xml:space="preserve"> D19 + E19</f>
        <v>12.5</v>
      </c>
      <c r="G19" s="24">
        <f t="shared" si="0"/>
        <v>1</v>
      </c>
      <c r="H19" s="2" t="s">
        <v>4</v>
      </c>
      <c r="J19" s="20"/>
    </row>
    <row r="20" spans="1:10" s="7" customFormat="1" ht="15.95" customHeight="1">
      <c r="A20" s="20" t="s">
        <v>65</v>
      </c>
      <c r="B20" s="125">
        <v>34</v>
      </c>
      <c r="C20" s="91"/>
      <c r="D20" s="114">
        <v>34</v>
      </c>
      <c r="E20" s="4">
        <v>0</v>
      </c>
      <c r="F20" s="5">
        <v>34</v>
      </c>
      <c r="G20" s="24">
        <f t="shared" si="0"/>
        <v>1</v>
      </c>
      <c r="H20" s="2" t="s">
        <v>4</v>
      </c>
      <c r="J20" s="20"/>
    </row>
    <row r="21" spans="1:10" s="10" customFormat="1" ht="15.95" customHeight="1">
      <c r="A21" s="12" t="s">
        <v>47</v>
      </c>
      <c r="B21" s="125">
        <v>33</v>
      </c>
      <c r="C21" s="91"/>
      <c r="D21" s="114">
        <v>33</v>
      </c>
      <c r="E21" s="4"/>
      <c r="F21" s="5">
        <f xml:space="preserve"> D21 + E21</f>
        <v>33</v>
      </c>
      <c r="G21" s="24">
        <f t="shared" si="0"/>
        <v>0</v>
      </c>
      <c r="H21" s="2" t="s">
        <v>6</v>
      </c>
      <c r="J21" s="12"/>
    </row>
    <row r="22" spans="1:10" s="7" customFormat="1" ht="15.95" customHeight="1">
      <c r="A22" s="12" t="s">
        <v>14</v>
      </c>
      <c r="B22" s="125">
        <v>30</v>
      </c>
      <c r="C22" s="91"/>
      <c r="D22" s="114">
        <v>27.99</v>
      </c>
      <c r="E22" s="4">
        <v>11.55</v>
      </c>
      <c r="F22" s="5">
        <v>39.54</v>
      </c>
      <c r="G22" s="24">
        <f t="shared" si="0"/>
        <v>1</v>
      </c>
      <c r="H22" s="2" t="s">
        <v>4</v>
      </c>
      <c r="J22" s="12"/>
    </row>
    <row r="23" spans="1:10" ht="15.95" customHeight="1">
      <c r="A23" s="12" t="s">
        <v>15</v>
      </c>
      <c r="B23" s="125">
        <v>25</v>
      </c>
      <c r="C23" s="91"/>
      <c r="D23" s="114">
        <v>25</v>
      </c>
      <c r="E23" s="22">
        <v>2.5</v>
      </c>
      <c r="F23" s="5">
        <v>27.5</v>
      </c>
      <c r="G23" s="24">
        <f t="shared" si="0"/>
        <v>1</v>
      </c>
      <c r="H23" s="26" t="s">
        <v>32</v>
      </c>
      <c r="J23" s="12"/>
    </row>
    <row r="24" spans="1:10" s="7" customFormat="1" ht="15.95" customHeight="1">
      <c r="A24" s="12" t="s">
        <v>16</v>
      </c>
      <c r="B24" s="125">
        <v>22.88</v>
      </c>
      <c r="C24" s="91">
        <v>22</v>
      </c>
      <c r="D24" s="114">
        <v>22.88</v>
      </c>
      <c r="E24" s="4">
        <v>7.5</v>
      </c>
      <c r="F24" s="5">
        <f xml:space="preserve"> D24 + E24</f>
        <v>30.38</v>
      </c>
      <c r="G24" s="24">
        <f t="shared" si="0"/>
        <v>1</v>
      </c>
      <c r="H24" s="2" t="s">
        <v>4</v>
      </c>
      <c r="J24" s="12"/>
    </row>
    <row r="25" spans="1:10" s="10" customFormat="1" ht="15.95" customHeight="1">
      <c r="A25" s="12" t="s">
        <v>17</v>
      </c>
      <c r="B25" s="125">
        <v>30</v>
      </c>
      <c r="C25" s="91"/>
      <c r="D25" s="114">
        <v>30</v>
      </c>
      <c r="E25" s="4"/>
      <c r="F25" s="5">
        <f xml:space="preserve"> D25 + E25</f>
        <v>30</v>
      </c>
      <c r="G25" s="24">
        <f t="shared" si="0"/>
        <v>1</v>
      </c>
      <c r="H25" s="2" t="s">
        <v>4</v>
      </c>
      <c r="J25" s="12"/>
    </row>
    <row r="26" spans="1:10" s="7" customFormat="1" ht="15.95" customHeight="1">
      <c r="A26" s="12" t="s">
        <v>18</v>
      </c>
      <c r="B26" s="125">
        <v>31.5</v>
      </c>
      <c r="C26" s="91"/>
      <c r="D26" s="114">
        <v>31.5</v>
      </c>
      <c r="E26" s="4"/>
      <c r="F26" s="5">
        <v>31.5</v>
      </c>
      <c r="G26" s="24">
        <f t="shared" si="0"/>
        <v>1</v>
      </c>
      <c r="H26" s="2" t="s">
        <v>4</v>
      </c>
      <c r="J26" s="12"/>
    </row>
    <row r="27" spans="1:10" s="7" customFormat="1" ht="15.95" customHeight="1">
      <c r="A27" s="12" t="s">
        <v>48</v>
      </c>
      <c r="B27" s="125">
        <v>33</v>
      </c>
      <c r="C27" s="91"/>
      <c r="D27" s="114">
        <v>33</v>
      </c>
      <c r="E27" s="4"/>
      <c r="F27" s="5">
        <f t="shared" ref="F27:F34" si="1" xml:space="preserve"> D27 + E27</f>
        <v>33</v>
      </c>
      <c r="G27" s="24">
        <f t="shared" si="0"/>
        <v>0</v>
      </c>
      <c r="H27" s="1" t="s">
        <v>6</v>
      </c>
      <c r="J27" s="12"/>
    </row>
    <row r="28" spans="1:10" s="10" customFormat="1" ht="15.95" customHeight="1">
      <c r="A28" s="12" t="s">
        <v>19</v>
      </c>
      <c r="B28" s="125">
        <v>23.75</v>
      </c>
      <c r="C28" s="91"/>
      <c r="D28" s="114">
        <v>23.75</v>
      </c>
      <c r="E28" s="4">
        <v>4.25</v>
      </c>
      <c r="F28" s="5">
        <f t="shared" si="1"/>
        <v>28</v>
      </c>
      <c r="G28" s="24">
        <f t="shared" si="0"/>
        <v>1</v>
      </c>
      <c r="H28" s="2" t="s">
        <v>4</v>
      </c>
      <c r="J28" s="12"/>
    </row>
    <row r="29" spans="1:10" s="7" customFormat="1" ht="15.95" customHeight="1">
      <c r="A29" s="12" t="s">
        <v>36</v>
      </c>
      <c r="B29" s="125">
        <v>19</v>
      </c>
      <c r="C29" s="91"/>
      <c r="D29" s="114">
        <v>19</v>
      </c>
      <c r="E29" s="4"/>
      <c r="F29" s="5">
        <f t="shared" si="1"/>
        <v>19</v>
      </c>
      <c r="G29" s="24">
        <f t="shared" si="0"/>
        <v>0</v>
      </c>
      <c r="H29" s="2" t="s">
        <v>6</v>
      </c>
      <c r="J29" s="12"/>
    </row>
    <row r="30" spans="1:10" s="10" customFormat="1" ht="15.95" customHeight="1">
      <c r="A30" s="12" t="s">
        <v>20</v>
      </c>
      <c r="B30" s="125">
        <v>25</v>
      </c>
      <c r="C30" s="91"/>
      <c r="D30" s="114">
        <v>25</v>
      </c>
      <c r="E30" s="4">
        <v>2.5</v>
      </c>
      <c r="F30" s="5">
        <f t="shared" si="1"/>
        <v>27.5</v>
      </c>
      <c r="G30" s="24">
        <f t="shared" si="0"/>
        <v>1</v>
      </c>
      <c r="H30" s="1" t="s">
        <v>4</v>
      </c>
      <c r="J30" s="12"/>
    </row>
    <row r="31" spans="1:10" s="7" customFormat="1" ht="15.95" customHeight="1">
      <c r="A31" s="12" t="s">
        <v>21</v>
      </c>
      <c r="B31" s="125">
        <v>19</v>
      </c>
      <c r="C31" s="91"/>
      <c r="D31" s="114">
        <v>19</v>
      </c>
      <c r="E31" s="4"/>
      <c r="F31" s="5">
        <f t="shared" si="1"/>
        <v>19</v>
      </c>
      <c r="G31" s="24">
        <f t="shared" si="0"/>
        <v>0</v>
      </c>
      <c r="H31" s="2" t="s">
        <v>6</v>
      </c>
      <c r="J31" s="12"/>
    </row>
    <row r="32" spans="1:10" s="7" customFormat="1" ht="15.95" customHeight="1">
      <c r="A32" s="12" t="s">
        <v>42</v>
      </c>
      <c r="B32" s="125">
        <v>25</v>
      </c>
      <c r="C32" s="91"/>
      <c r="D32" s="114">
        <v>25</v>
      </c>
      <c r="E32" s="4"/>
      <c r="F32" s="5">
        <f t="shared" si="1"/>
        <v>25</v>
      </c>
      <c r="G32" s="24" t="str">
        <f t="shared" si="0"/>
        <v/>
      </c>
      <c r="H32" s="2"/>
      <c r="J32" s="12"/>
    </row>
    <row r="33" spans="1:10" s="10" customFormat="1" ht="15.95" customHeight="1">
      <c r="A33" s="12" t="s">
        <v>22</v>
      </c>
      <c r="B33" s="125">
        <v>35</v>
      </c>
      <c r="C33" s="91"/>
      <c r="D33" s="114">
        <v>35</v>
      </c>
      <c r="E33" s="4"/>
      <c r="F33" s="5">
        <f t="shared" si="1"/>
        <v>35</v>
      </c>
      <c r="G33" s="24">
        <f t="shared" si="0"/>
        <v>1</v>
      </c>
      <c r="H33" s="2" t="s">
        <v>4</v>
      </c>
      <c r="J33" s="12"/>
    </row>
    <row r="34" spans="1:10" s="7" customFormat="1" ht="15.95" customHeight="1">
      <c r="A34" s="12" t="s">
        <v>23</v>
      </c>
      <c r="B34" s="125">
        <v>28</v>
      </c>
      <c r="C34" s="91"/>
      <c r="D34" s="114">
        <v>28</v>
      </c>
      <c r="E34" s="4"/>
      <c r="F34" s="5">
        <f t="shared" si="1"/>
        <v>28</v>
      </c>
      <c r="G34" s="24">
        <f t="shared" si="0"/>
        <v>0</v>
      </c>
      <c r="H34" s="2" t="s">
        <v>6</v>
      </c>
      <c r="J34" s="12"/>
    </row>
    <row r="35" spans="1:10" s="7" customFormat="1" ht="15.95" customHeight="1">
      <c r="A35" s="12" t="s">
        <v>49</v>
      </c>
      <c r="B35" s="125">
        <v>8.5</v>
      </c>
      <c r="C35" s="91"/>
      <c r="D35" s="114">
        <v>6.69</v>
      </c>
      <c r="E35" s="4">
        <v>14.64</v>
      </c>
      <c r="F35" s="5">
        <v>21.32</v>
      </c>
      <c r="G35" s="24">
        <f t="shared" si="0"/>
        <v>0</v>
      </c>
      <c r="H35" s="1" t="s">
        <v>6</v>
      </c>
      <c r="J35" s="27"/>
    </row>
    <row r="36" spans="1:10" s="10" customFormat="1" ht="15.95" customHeight="1">
      <c r="A36" s="12" t="s">
        <v>24</v>
      </c>
      <c r="B36" s="125">
        <v>30</v>
      </c>
      <c r="C36" s="91"/>
      <c r="D36" s="114">
        <v>30</v>
      </c>
      <c r="E36" s="15"/>
      <c r="F36" s="5">
        <f>D36+E36</f>
        <v>30</v>
      </c>
      <c r="G36" s="24">
        <f t="shared" si="0"/>
        <v>0</v>
      </c>
      <c r="H36" s="2" t="s">
        <v>6</v>
      </c>
      <c r="J36" s="12"/>
    </row>
    <row r="37" spans="1:10" s="7" customFormat="1" ht="15.95" customHeight="1">
      <c r="A37" s="12" t="s">
        <v>50</v>
      </c>
      <c r="B37" s="125">
        <v>30</v>
      </c>
      <c r="C37" s="91"/>
      <c r="D37" s="114">
        <v>30</v>
      </c>
      <c r="E37" s="4"/>
      <c r="F37" s="5">
        <f xml:space="preserve"> D37 + E37</f>
        <v>30</v>
      </c>
      <c r="G37" s="24">
        <f t="shared" si="0"/>
        <v>1</v>
      </c>
      <c r="H37" s="2" t="s">
        <v>4</v>
      </c>
      <c r="J37" s="12"/>
    </row>
    <row r="38" spans="1:10" ht="15.95" customHeight="1" thickBot="1">
      <c r="A38" s="37" t="s">
        <v>51</v>
      </c>
      <c r="B38" s="128">
        <v>35</v>
      </c>
      <c r="C38" s="92"/>
      <c r="D38" s="117">
        <f>B38-B38/100*E38</f>
        <v>32.69</v>
      </c>
      <c r="E38" s="46">
        <v>6.6</v>
      </c>
      <c r="F38" s="44">
        <f>D38+E38</f>
        <v>39.29</v>
      </c>
      <c r="G38" s="74">
        <f t="shared" si="0"/>
        <v>1</v>
      </c>
      <c r="H38" s="48" t="s">
        <v>4</v>
      </c>
      <c r="J38" s="12"/>
    </row>
    <row r="39" spans="1:10" s="10" customFormat="1" ht="15.95" customHeight="1">
      <c r="A39" s="78"/>
      <c r="B39" s="79"/>
      <c r="C39" s="80"/>
      <c r="D39" s="79"/>
      <c r="E39" s="81"/>
      <c r="F39" s="79"/>
      <c r="G39" s="82"/>
      <c r="H39" s="83"/>
    </row>
    <row r="40" spans="1:10" s="70" customFormat="1">
      <c r="A40" s="85" t="s">
        <v>84</v>
      </c>
      <c r="B40" s="85"/>
      <c r="C40" s="85"/>
      <c r="D40" s="85"/>
      <c r="E40" s="85"/>
      <c r="F40" s="85"/>
      <c r="G40" s="85"/>
      <c r="H40" s="85"/>
    </row>
    <row r="41" spans="1:10" s="70" customFormat="1">
      <c r="A41" s="87" t="s">
        <v>85</v>
      </c>
      <c r="B41" s="87"/>
      <c r="C41" s="87"/>
      <c r="D41" s="87"/>
      <c r="E41" s="87"/>
      <c r="F41" s="87"/>
      <c r="G41" s="87"/>
      <c r="H41" s="87"/>
    </row>
    <row r="42" spans="1:10" s="70" customFormat="1">
      <c r="A42" s="85" t="s">
        <v>93</v>
      </c>
      <c r="B42" s="85"/>
      <c r="C42" s="85"/>
      <c r="D42" s="85"/>
      <c r="E42" s="85"/>
      <c r="F42" s="85"/>
      <c r="G42" s="85"/>
      <c r="H42" s="85"/>
    </row>
    <row r="43" spans="1:10" s="70" customFormat="1">
      <c r="A43" s="89" t="s">
        <v>86</v>
      </c>
      <c r="B43" s="89"/>
      <c r="C43" s="89"/>
      <c r="D43" s="89"/>
      <c r="E43" s="89"/>
      <c r="F43" s="89"/>
      <c r="G43" s="89"/>
      <c r="H43" s="89"/>
    </row>
    <row r="44" spans="1:10" s="71" customFormat="1" ht="33" customHeight="1">
      <c r="A44" s="87" t="s">
        <v>154</v>
      </c>
      <c r="B44" s="87"/>
      <c r="C44" s="87"/>
      <c r="D44" s="87"/>
      <c r="E44" s="87"/>
      <c r="F44" s="87"/>
      <c r="G44" s="87"/>
      <c r="H44" s="87"/>
    </row>
    <row r="45" spans="1:10" s="71" customFormat="1" ht="33" customHeight="1">
      <c r="A45" s="87" t="s">
        <v>164</v>
      </c>
      <c r="B45" s="87"/>
      <c r="C45" s="87"/>
      <c r="D45" s="87"/>
      <c r="E45" s="87"/>
      <c r="F45" s="87"/>
      <c r="G45" s="87"/>
      <c r="H45" s="87"/>
    </row>
    <row r="46" spans="1:10" s="71" customFormat="1" ht="33" customHeight="1">
      <c r="A46" s="87" t="s">
        <v>155</v>
      </c>
      <c r="B46" s="87"/>
      <c r="C46" s="87"/>
      <c r="D46" s="87"/>
      <c r="E46" s="87"/>
      <c r="F46" s="87"/>
      <c r="G46" s="87"/>
      <c r="H46" s="87"/>
    </row>
    <row r="47" spans="1:10" s="71" customFormat="1" ht="33" customHeight="1">
      <c r="A47" s="87" t="s">
        <v>156</v>
      </c>
      <c r="B47" s="87"/>
      <c r="C47" s="87"/>
      <c r="D47" s="87"/>
      <c r="E47" s="87"/>
      <c r="F47" s="87"/>
      <c r="G47" s="87"/>
      <c r="H47" s="87"/>
    </row>
    <row r="48" spans="1:10"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116</v>
      </c>
      <c r="B52" s="85"/>
      <c r="C52" s="85"/>
      <c r="D52" s="85"/>
      <c r="E52" s="85"/>
      <c r="F52" s="85"/>
      <c r="G52" s="85"/>
      <c r="H52" s="85"/>
    </row>
    <row r="53" spans="1:8" s="70" customFormat="1" ht="30.75" customHeight="1">
      <c r="A53" s="85" t="s">
        <v>110</v>
      </c>
      <c r="B53" s="85"/>
      <c r="C53" s="85"/>
      <c r="D53" s="85"/>
      <c r="E53" s="85"/>
      <c r="F53" s="85"/>
      <c r="G53" s="85"/>
      <c r="H53" s="85"/>
    </row>
    <row r="54" spans="1:8" s="70" customFormat="1" ht="30.75" customHeight="1">
      <c r="A54" s="85" t="s">
        <v>128</v>
      </c>
      <c r="B54" s="85"/>
      <c r="C54" s="85"/>
      <c r="D54" s="85"/>
      <c r="E54" s="85"/>
      <c r="F54" s="85"/>
      <c r="G54" s="85"/>
      <c r="H54" s="85"/>
    </row>
    <row r="55" spans="1:8" s="70" customFormat="1" ht="34.5" customHeight="1">
      <c r="A55" s="85" t="s">
        <v>95</v>
      </c>
      <c r="B55" s="85"/>
      <c r="C55" s="85"/>
      <c r="D55" s="85"/>
      <c r="E55" s="85"/>
      <c r="F55" s="85"/>
      <c r="G55" s="85"/>
      <c r="H55" s="85"/>
    </row>
    <row r="56" spans="1:8" s="70" customFormat="1" ht="30.75" customHeight="1">
      <c r="A56" s="85" t="s">
        <v>129</v>
      </c>
      <c r="B56" s="85"/>
      <c r="C56" s="85"/>
      <c r="D56" s="85"/>
      <c r="E56" s="85"/>
      <c r="F56" s="85"/>
      <c r="G56" s="85"/>
      <c r="H56" s="85"/>
    </row>
    <row r="57" spans="1:8" s="70" customFormat="1" ht="30.75" customHeight="1">
      <c r="A57" s="85" t="s">
        <v>97</v>
      </c>
      <c r="B57" s="85"/>
      <c r="C57" s="85"/>
      <c r="D57" s="85"/>
      <c r="E57" s="85"/>
      <c r="F57" s="85"/>
      <c r="G57" s="85"/>
      <c r="H57" s="85"/>
    </row>
    <row r="58" spans="1:8" s="70" customFormat="1" ht="25.5" customHeight="1">
      <c r="A58" s="85" t="s">
        <v>119</v>
      </c>
      <c r="B58" s="85"/>
      <c r="C58" s="85"/>
      <c r="D58" s="85"/>
      <c r="E58" s="85"/>
      <c r="F58" s="85"/>
      <c r="G58" s="85"/>
      <c r="H58" s="85"/>
    </row>
    <row r="59" spans="1:8" s="70" customFormat="1" ht="25.5" customHeight="1">
      <c r="A59" s="85" t="s">
        <v>101</v>
      </c>
      <c r="B59" s="85"/>
      <c r="C59" s="85"/>
      <c r="D59" s="85"/>
      <c r="E59" s="85"/>
      <c r="F59" s="85"/>
      <c r="G59" s="85"/>
      <c r="H59" s="85"/>
    </row>
    <row r="60" spans="1:8" s="70" customFormat="1" ht="30.75" customHeight="1">
      <c r="A60" s="85" t="s">
        <v>120</v>
      </c>
      <c r="B60" s="85"/>
      <c r="C60" s="85"/>
      <c r="D60" s="85"/>
      <c r="E60" s="85"/>
      <c r="F60" s="85"/>
      <c r="G60" s="85"/>
      <c r="H60" s="85"/>
    </row>
    <row r="61" spans="1:8" s="70" customFormat="1" ht="25.5" customHeight="1">
      <c r="A61" s="85" t="s">
        <v>115</v>
      </c>
      <c r="B61" s="85"/>
      <c r="C61" s="85"/>
      <c r="D61" s="85"/>
      <c r="E61" s="85"/>
      <c r="F61" s="85"/>
      <c r="G61" s="85"/>
      <c r="H61" s="85"/>
    </row>
    <row r="62" spans="1:8" s="70" customFormat="1" ht="30.75" customHeight="1">
      <c r="A62" s="85" t="s">
        <v>121</v>
      </c>
      <c r="B62" s="85"/>
      <c r="C62" s="85"/>
      <c r="D62" s="85"/>
      <c r="E62" s="85"/>
      <c r="F62" s="85"/>
      <c r="G62" s="85"/>
      <c r="H62" s="85"/>
    </row>
    <row r="63" spans="1:8" s="70" customFormat="1" ht="30.75" customHeight="1">
      <c r="E63" s="72"/>
    </row>
    <row r="64" spans="1:8" s="70" customFormat="1" ht="30.75" customHeight="1">
      <c r="E64" s="72"/>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row r="71" spans="5:5" s="10" customFormat="1" ht="12.75" customHeight="1">
      <c r="E71" s="11"/>
    </row>
    <row r="72" spans="5:5" s="10" customFormat="1" ht="12.75" customHeight="1">
      <c r="E72" s="11"/>
    </row>
    <row r="73" spans="5:5" s="10" customFormat="1" ht="12.75" customHeight="1">
      <c r="E73" s="11"/>
    </row>
    <row r="74" spans="5:5" s="10" customFormat="1" ht="12.75" customHeight="1">
      <c r="E74" s="11"/>
    </row>
    <row r="75" spans="5:5" s="10" customFormat="1" ht="12.75" customHeight="1">
      <c r="E75" s="11"/>
    </row>
    <row r="76" spans="5:5" s="10" customFormat="1" ht="12.75" customHeight="1">
      <c r="E76" s="11"/>
    </row>
    <row r="77" spans="5:5" s="10" customFormat="1" ht="12.75" customHeight="1">
      <c r="E77" s="11"/>
    </row>
    <row r="78" spans="5:5" s="10" customFormat="1" ht="12.75" customHeight="1">
      <c r="E78" s="11"/>
    </row>
    <row r="79" spans="5:5" s="10" customFormat="1" ht="12.75" customHeight="1">
      <c r="E79" s="11"/>
    </row>
    <row r="80" spans="5:5" s="10" customFormat="1" ht="12.75" customHeight="1">
      <c r="E80" s="11"/>
    </row>
    <row r="81" spans="5:5" s="10" customFormat="1" ht="12.75" customHeight="1">
      <c r="E81" s="11"/>
    </row>
    <row r="82" spans="5:5" s="10" customFormat="1">
      <c r="E82" s="11"/>
    </row>
    <row r="83" spans="5:5" s="10" customFormat="1">
      <c r="E83" s="11"/>
    </row>
    <row r="84" spans="5:5" s="10" customFormat="1">
      <c r="E84" s="11"/>
    </row>
    <row r="85" spans="5:5" s="10" customFormat="1">
      <c r="E85" s="11"/>
    </row>
    <row r="86" spans="5:5" s="10" customFormat="1">
      <c r="E86" s="11"/>
    </row>
    <row r="87" spans="5:5" s="10" customFormat="1">
      <c r="E87" s="11"/>
    </row>
    <row r="88" spans="5:5" s="10" customFormat="1">
      <c r="E88" s="11"/>
    </row>
    <row r="89" spans="5:5" s="10" customFormat="1">
      <c r="E89" s="11"/>
    </row>
    <row r="90" spans="5:5" s="10" customFormat="1">
      <c r="E90" s="11"/>
    </row>
    <row r="91" spans="5:5" s="10" customFormat="1">
      <c r="E91" s="11"/>
    </row>
    <row r="92" spans="5:5" s="10" customFormat="1">
      <c r="E92" s="11"/>
    </row>
    <row r="93" spans="5:5" s="10" customFormat="1">
      <c r="E93" s="11"/>
    </row>
    <row r="94" spans="5:5" s="10" customFormat="1">
      <c r="E94" s="11"/>
    </row>
    <row r="95" spans="5:5" s="10" customFormat="1">
      <c r="E95" s="11"/>
    </row>
    <row r="96" spans="5:5" s="10" customFormat="1">
      <c r="E96" s="11"/>
    </row>
    <row r="97" spans="5:5" s="10" customFormat="1">
      <c r="E97" s="11"/>
    </row>
    <row r="98" spans="5:5" s="10" customFormat="1">
      <c r="E98" s="11"/>
    </row>
    <row r="99" spans="5:5" s="10" customFormat="1">
      <c r="E99" s="11"/>
    </row>
    <row r="100" spans="5:5" s="10" customFormat="1">
      <c r="E100" s="11"/>
    </row>
    <row r="101" spans="5:5" s="10" customFormat="1">
      <c r="E101" s="11"/>
    </row>
    <row r="102" spans="5:5" s="10" customFormat="1">
      <c r="E102" s="11"/>
    </row>
    <row r="103" spans="5:5" s="10" customFormat="1">
      <c r="E103" s="11"/>
    </row>
    <row r="104" spans="5:5" s="10" customFormat="1">
      <c r="E104" s="11"/>
    </row>
    <row r="105" spans="5:5" s="10" customFormat="1">
      <c r="E105" s="11"/>
    </row>
    <row r="106" spans="5:5" s="10" customFormat="1">
      <c r="E106" s="11"/>
    </row>
    <row r="107" spans="5:5" s="10" customFormat="1">
      <c r="E107" s="11"/>
    </row>
    <row r="108" spans="5:5" s="10" customFormat="1">
      <c r="E108" s="11"/>
    </row>
    <row r="109" spans="5:5" s="10" customFormat="1">
      <c r="E109" s="11"/>
    </row>
    <row r="110" spans="5:5" s="10" customFormat="1">
      <c r="E110" s="11"/>
    </row>
    <row r="111" spans="5:5" s="10" customFormat="1">
      <c r="E111" s="11"/>
    </row>
    <row r="112" spans="5:5" s="10" customFormat="1">
      <c r="E112" s="11"/>
    </row>
    <row r="113" spans="5:5" s="10" customFormat="1">
      <c r="E113" s="11"/>
    </row>
    <row r="114" spans="5:5" s="10" customFormat="1">
      <c r="E114" s="11"/>
    </row>
    <row r="115" spans="5:5" s="10" customFormat="1">
      <c r="E115" s="11"/>
    </row>
    <row r="116" spans="5:5" s="10" customFormat="1">
      <c r="E116" s="11"/>
    </row>
    <row r="117" spans="5:5" s="10" customFormat="1">
      <c r="E117" s="11"/>
    </row>
    <row r="118" spans="5:5" s="10" customFormat="1">
      <c r="E118" s="11"/>
    </row>
    <row r="119" spans="5:5" s="10" customFormat="1">
      <c r="E119" s="11"/>
    </row>
    <row r="120" spans="5:5" s="10" customFormat="1">
      <c r="E120" s="11"/>
    </row>
    <row r="121" spans="5:5" s="10" customFormat="1">
      <c r="E121" s="11"/>
    </row>
    <row r="122" spans="5:5" s="10" customFormat="1">
      <c r="E122" s="11"/>
    </row>
    <row r="123" spans="5:5" s="10" customFormat="1">
      <c r="E123" s="11"/>
    </row>
    <row r="124" spans="5:5" s="10" customFormat="1">
      <c r="E124" s="11"/>
    </row>
    <row r="125" spans="5:5" s="10" customFormat="1">
      <c r="E125" s="11"/>
    </row>
    <row r="126" spans="5:5" s="10" customFormat="1">
      <c r="E126" s="11"/>
    </row>
    <row r="127" spans="5:5" s="10" customFormat="1">
      <c r="E127" s="11"/>
    </row>
    <row r="128" spans="5:5" s="10" customFormat="1">
      <c r="E128" s="11"/>
    </row>
    <row r="129" spans="5:5" s="10" customFormat="1">
      <c r="E129" s="11"/>
    </row>
    <row r="130" spans="5:5" s="10" customFormat="1">
      <c r="E130" s="11"/>
    </row>
    <row r="131" spans="5:5" s="10" customFormat="1">
      <c r="E131" s="11"/>
    </row>
    <row r="132" spans="5:5" s="10" customFormat="1">
      <c r="E132" s="11"/>
    </row>
    <row r="133" spans="5:5" s="10" customFormat="1">
      <c r="E133" s="11"/>
    </row>
    <row r="134" spans="5:5" s="10" customFormat="1">
      <c r="E134" s="11"/>
    </row>
    <row r="135" spans="5:5" s="10" customFormat="1">
      <c r="E135" s="11"/>
    </row>
    <row r="136" spans="5:5" s="10" customFormat="1">
      <c r="E136" s="11"/>
    </row>
    <row r="137" spans="5:5" s="10" customFormat="1">
      <c r="E137" s="11"/>
    </row>
    <row r="138" spans="5:5" s="10" customFormat="1">
      <c r="E138" s="11"/>
    </row>
    <row r="139" spans="5:5" s="10" customFormat="1">
      <c r="E139" s="11"/>
    </row>
    <row r="140" spans="5:5" s="10" customFormat="1">
      <c r="E140" s="11"/>
    </row>
    <row r="141" spans="5:5" s="10" customFormat="1">
      <c r="E141" s="11"/>
    </row>
    <row r="142" spans="5:5" s="10" customFormat="1">
      <c r="E142" s="11"/>
    </row>
    <row r="143" spans="5:5" s="10" customFormat="1">
      <c r="E143" s="11"/>
    </row>
    <row r="144" spans="5:5" s="10" customFormat="1">
      <c r="E144" s="11"/>
    </row>
    <row r="145" spans="5:5" s="10" customFormat="1">
      <c r="E145" s="11"/>
    </row>
    <row r="146" spans="5:5" s="10" customFormat="1">
      <c r="E146" s="11"/>
    </row>
    <row r="147" spans="5:5" s="10" customFormat="1">
      <c r="E147" s="11"/>
    </row>
    <row r="148" spans="5:5" s="10" customFormat="1">
      <c r="E148" s="11"/>
    </row>
    <row r="149" spans="5:5" s="10" customFormat="1">
      <c r="E149" s="11"/>
    </row>
    <row r="150" spans="5:5" s="10" customFormat="1">
      <c r="E150" s="11"/>
    </row>
    <row r="151" spans="5:5" s="10" customFormat="1">
      <c r="E151" s="11"/>
    </row>
    <row r="152" spans="5:5" s="10" customFormat="1">
      <c r="E152" s="11"/>
    </row>
    <row r="153" spans="5:5" s="10" customFormat="1">
      <c r="E153" s="11"/>
    </row>
    <row r="154" spans="5:5" s="10" customFormat="1">
      <c r="E154" s="11"/>
    </row>
    <row r="155" spans="5:5" s="10" customFormat="1">
      <c r="E155" s="11"/>
    </row>
    <row r="156" spans="5:5" s="10" customFormat="1">
      <c r="E156" s="11"/>
    </row>
    <row r="157" spans="5:5" s="10" customFormat="1">
      <c r="E157" s="11"/>
    </row>
    <row r="158" spans="5:5" s="10" customFormat="1">
      <c r="E158" s="11"/>
    </row>
    <row r="159" spans="5:5" s="10" customFormat="1">
      <c r="E159" s="11"/>
    </row>
    <row r="160" spans="5:5" s="10" customFormat="1">
      <c r="E160" s="11"/>
    </row>
    <row r="161" spans="5:5" s="10" customFormat="1">
      <c r="E161" s="11"/>
    </row>
    <row r="162" spans="5:5" s="10" customFormat="1">
      <c r="E162" s="11"/>
    </row>
    <row r="163" spans="5:5" s="10" customFormat="1">
      <c r="E163" s="11"/>
    </row>
    <row r="164" spans="5:5" s="10" customFormat="1">
      <c r="E164" s="11"/>
    </row>
    <row r="165" spans="5:5" s="10" customFormat="1">
      <c r="E165" s="11"/>
    </row>
    <row r="166" spans="5:5" s="10" customFormat="1">
      <c r="E166" s="11"/>
    </row>
    <row r="167" spans="5:5" s="10" customFormat="1">
      <c r="E167" s="11"/>
    </row>
    <row r="168" spans="5:5" s="10" customFormat="1">
      <c r="E168" s="11"/>
    </row>
    <row r="169" spans="5:5" s="10" customFormat="1">
      <c r="E169" s="11"/>
    </row>
    <row r="170" spans="5:5" s="10" customFormat="1">
      <c r="E170" s="11"/>
    </row>
    <row r="171" spans="5:5" s="10" customFormat="1">
      <c r="E171" s="11"/>
    </row>
    <row r="172" spans="5:5" s="10" customFormat="1">
      <c r="E172" s="11"/>
    </row>
    <row r="173" spans="5:5" s="10" customFormat="1">
      <c r="E173" s="11"/>
    </row>
    <row r="174" spans="5:5" s="10" customFormat="1">
      <c r="E174" s="11"/>
    </row>
    <row r="175" spans="5:5" s="10" customFormat="1">
      <c r="E175" s="11"/>
    </row>
    <row r="176" spans="5:5" s="10" customFormat="1">
      <c r="E176" s="11"/>
    </row>
    <row r="177" spans="5:5" s="10" customFormat="1">
      <c r="E177" s="11"/>
    </row>
    <row r="178" spans="5:5" s="10" customFormat="1">
      <c r="E178" s="11"/>
    </row>
    <row r="179" spans="5:5" s="10" customFormat="1">
      <c r="E179" s="11"/>
    </row>
    <row r="180" spans="5:5" s="10" customFormat="1">
      <c r="E180" s="11"/>
    </row>
    <row r="181" spans="5:5" s="10" customFormat="1">
      <c r="E181" s="11"/>
    </row>
    <row r="182" spans="5:5" s="10" customFormat="1">
      <c r="E182" s="11"/>
    </row>
    <row r="183" spans="5:5" s="10" customFormat="1">
      <c r="E183" s="11"/>
    </row>
    <row r="184" spans="5:5" s="10" customFormat="1">
      <c r="E184" s="11"/>
    </row>
    <row r="185" spans="5:5" s="10" customFormat="1">
      <c r="E185" s="11"/>
    </row>
    <row r="186" spans="5:5" s="10" customFormat="1">
      <c r="E186" s="11"/>
    </row>
    <row r="187" spans="5:5" s="10" customFormat="1">
      <c r="E187" s="11"/>
    </row>
    <row r="188" spans="5:5" s="10" customFormat="1">
      <c r="E188" s="11"/>
    </row>
    <row r="189" spans="5:5" s="10" customFormat="1">
      <c r="E189" s="11"/>
    </row>
    <row r="190" spans="5:5" s="10" customFormat="1">
      <c r="E190" s="11"/>
    </row>
    <row r="191" spans="5:5" s="10" customFormat="1">
      <c r="E191" s="11"/>
    </row>
    <row r="192" spans="5:5" s="10" customFormat="1">
      <c r="E192" s="11"/>
    </row>
    <row r="193" spans="5:5" s="10" customFormat="1">
      <c r="E193" s="11"/>
    </row>
    <row r="194" spans="5:5" s="10" customFormat="1">
      <c r="E194" s="11"/>
    </row>
    <row r="195" spans="5:5" s="10" customFormat="1">
      <c r="E195" s="11"/>
    </row>
    <row r="196" spans="5:5" s="10" customFormat="1">
      <c r="E196" s="11"/>
    </row>
    <row r="197" spans="5:5" s="10" customFormat="1">
      <c r="E197" s="11"/>
    </row>
    <row r="198" spans="5:5" s="10" customFormat="1">
      <c r="E198" s="11"/>
    </row>
    <row r="199" spans="5:5" s="10" customFormat="1">
      <c r="E199" s="11"/>
    </row>
    <row r="200" spans="5:5" s="10" customFormat="1">
      <c r="E200" s="11"/>
    </row>
    <row r="201" spans="5:5" s="10" customFormat="1">
      <c r="E201" s="11"/>
    </row>
    <row r="202" spans="5:5" s="10" customFormat="1">
      <c r="E202" s="11"/>
    </row>
    <row r="203" spans="5:5" s="10" customFormat="1">
      <c r="E203" s="11"/>
    </row>
    <row r="204" spans="5:5" s="10" customFormat="1">
      <c r="E204" s="11"/>
    </row>
    <row r="205" spans="5:5" s="10" customFormat="1">
      <c r="E205" s="11"/>
    </row>
    <row r="206" spans="5:5" s="10" customFormat="1">
      <c r="E206" s="11"/>
    </row>
    <row r="207" spans="5:5" s="10" customFormat="1">
      <c r="E207" s="11"/>
    </row>
    <row r="208" spans="5:5" s="10" customFormat="1">
      <c r="E208" s="11"/>
    </row>
    <row r="209" spans="5:5" s="10" customFormat="1">
      <c r="E209" s="11"/>
    </row>
    <row r="210" spans="5:5" s="10" customFormat="1">
      <c r="E210" s="11"/>
    </row>
    <row r="211" spans="5:5" s="10" customFormat="1">
      <c r="E211" s="11"/>
    </row>
    <row r="212" spans="5:5" s="10" customFormat="1">
      <c r="E212" s="11"/>
    </row>
    <row r="213" spans="5:5" s="10" customFormat="1">
      <c r="E213" s="11"/>
    </row>
    <row r="214" spans="5:5" s="10" customFormat="1">
      <c r="E214" s="11"/>
    </row>
    <row r="215" spans="5:5" s="10" customFormat="1">
      <c r="E215" s="11"/>
    </row>
    <row r="216" spans="5:5" s="10" customFormat="1">
      <c r="E216" s="11"/>
    </row>
    <row r="217" spans="5:5" s="10" customFormat="1">
      <c r="E217" s="11"/>
    </row>
    <row r="218" spans="5:5" s="10" customFormat="1">
      <c r="E218" s="11"/>
    </row>
    <row r="219" spans="5:5" s="10" customFormat="1">
      <c r="E219" s="11"/>
    </row>
    <row r="220" spans="5:5" s="10" customFormat="1">
      <c r="E220" s="11"/>
    </row>
    <row r="221" spans="5:5" s="10" customFormat="1">
      <c r="E221" s="11"/>
    </row>
    <row r="222" spans="5:5" s="10" customFormat="1">
      <c r="E222" s="11"/>
    </row>
    <row r="223" spans="5:5" s="10" customFormat="1">
      <c r="E223" s="11"/>
    </row>
    <row r="224" spans="5:5" s="10" customFormat="1">
      <c r="E224" s="11"/>
    </row>
    <row r="225" spans="5:5" s="10" customFormat="1">
      <c r="E225" s="11"/>
    </row>
    <row r="226" spans="5:5" s="10" customFormat="1">
      <c r="E226" s="11"/>
    </row>
    <row r="227" spans="5:5" s="10" customFormat="1">
      <c r="E227" s="11"/>
    </row>
    <row r="228" spans="5:5" s="10" customFormat="1">
      <c r="E228" s="11"/>
    </row>
    <row r="229" spans="5:5" s="10" customFormat="1">
      <c r="E229" s="11"/>
    </row>
    <row r="230" spans="5:5" s="10" customFormat="1">
      <c r="E230" s="11"/>
    </row>
    <row r="231" spans="5:5" s="10" customFormat="1">
      <c r="E231" s="11"/>
    </row>
    <row r="232" spans="5:5" s="10" customFormat="1">
      <c r="E232" s="11"/>
    </row>
    <row r="233" spans="5:5" s="10" customFormat="1">
      <c r="E233" s="11"/>
    </row>
    <row r="234" spans="5:5" s="10" customFormat="1">
      <c r="E234" s="11"/>
    </row>
    <row r="235" spans="5:5" s="10" customFormat="1">
      <c r="E235" s="11"/>
    </row>
    <row r="236" spans="5:5" s="10" customFormat="1">
      <c r="E236" s="11"/>
    </row>
    <row r="237" spans="5:5" s="10" customFormat="1">
      <c r="E237" s="11"/>
    </row>
    <row r="238" spans="5:5" s="10" customFormat="1">
      <c r="E238" s="11"/>
    </row>
    <row r="239" spans="5:5" s="10" customFormat="1">
      <c r="E239" s="11"/>
    </row>
    <row r="240" spans="5:5" s="10" customFormat="1">
      <c r="E240" s="11"/>
    </row>
    <row r="241" spans="5:5" s="10" customFormat="1">
      <c r="E241" s="11"/>
    </row>
    <row r="242" spans="5:5" s="10" customFormat="1">
      <c r="E242" s="11"/>
    </row>
    <row r="243" spans="5:5" s="10" customFormat="1">
      <c r="E243" s="11"/>
    </row>
    <row r="244" spans="5:5" s="10" customFormat="1">
      <c r="E244" s="11"/>
    </row>
    <row r="245" spans="5:5" s="10" customFormat="1">
      <c r="E245" s="11"/>
    </row>
    <row r="246" spans="5:5" s="10" customFormat="1">
      <c r="E246" s="11"/>
    </row>
    <row r="247" spans="5:5" s="10" customFormat="1">
      <c r="E247" s="11"/>
    </row>
    <row r="248" spans="5:5" s="10" customFormat="1">
      <c r="E248" s="11"/>
    </row>
    <row r="249" spans="5:5" s="10" customFormat="1">
      <c r="E249" s="11"/>
    </row>
    <row r="250" spans="5:5" s="10" customFormat="1">
      <c r="E250" s="11"/>
    </row>
    <row r="251" spans="5:5" s="10" customFormat="1">
      <c r="E251" s="11"/>
    </row>
    <row r="252" spans="5:5" s="10" customFormat="1">
      <c r="E252" s="11"/>
    </row>
    <row r="253" spans="5:5" s="10" customFormat="1">
      <c r="E253" s="11"/>
    </row>
    <row r="254" spans="5:5" s="10" customFormat="1">
      <c r="E254" s="11"/>
    </row>
    <row r="255" spans="5:5" s="10" customFormat="1">
      <c r="E255" s="11"/>
    </row>
    <row r="256" spans="5:5" s="10" customFormat="1">
      <c r="E256" s="11"/>
    </row>
    <row r="257" spans="5:5" s="10" customFormat="1">
      <c r="E257" s="11"/>
    </row>
    <row r="258" spans="5:5" s="10" customFormat="1">
      <c r="E258" s="11"/>
    </row>
    <row r="259" spans="5:5" s="10" customFormat="1">
      <c r="E259" s="11"/>
    </row>
    <row r="260" spans="5:5" s="10" customFormat="1">
      <c r="E260" s="11"/>
    </row>
    <row r="261" spans="5:5" s="10" customFormat="1">
      <c r="E261" s="11"/>
    </row>
    <row r="262" spans="5:5" s="10" customFormat="1">
      <c r="E262" s="11"/>
    </row>
    <row r="263" spans="5:5" s="10" customFormat="1">
      <c r="E263" s="11"/>
    </row>
    <row r="264" spans="5:5" s="10" customFormat="1">
      <c r="E264" s="11"/>
    </row>
    <row r="265" spans="5:5" s="10" customFormat="1">
      <c r="E265" s="11"/>
    </row>
    <row r="266" spans="5:5" s="10" customFormat="1">
      <c r="E266" s="11"/>
    </row>
    <row r="267" spans="5:5" s="10" customFormat="1">
      <c r="E267" s="11"/>
    </row>
    <row r="268" spans="5:5" s="10" customFormat="1">
      <c r="E268" s="11"/>
    </row>
    <row r="269" spans="5:5" s="10" customFormat="1">
      <c r="E269" s="11"/>
    </row>
    <row r="270" spans="5:5" s="10" customFormat="1">
      <c r="E270" s="11"/>
    </row>
    <row r="271" spans="5:5" s="10" customFormat="1">
      <c r="E271" s="11"/>
    </row>
    <row r="272" spans="5:5" s="10" customFormat="1">
      <c r="E272" s="11"/>
    </row>
    <row r="273" spans="5:5" s="10" customFormat="1">
      <c r="E273" s="11"/>
    </row>
    <row r="274" spans="5:5" s="10" customFormat="1">
      <c r="E274" s="11"/>
    </row>
    <row r="275" spans="5:5" s="10" customFormat="1">
      <c r="E275" s="11"/>
    </row>
    <row r="276" spans="5:5" s="10" customFormat="1">
      <c r="E276" s="11"/>
    </row>
    <row r="277" spans="5:5" s="10" customFormat="1">
      <c r="E277" s="11"/>
    </row>
    <row r="278" spans="5:5" s="10" customFormat="1">
      <c r="E278" s="11"/>
    </row>
    <row r="279" spans="5:5" s="10" customFormat="1">
      <c r="E279" s="11"/>
    </row>
    <row r="280" spans="5:5" s="10" customFormat="1">
      <c r="E280" s="11"/>
    </row>
    <row r="281" spans="5:5" s="10" customFormat="1">
      <c r="E281" s="11"/>
    </row>
    <row r="282" spans="5:5" s="10" customFormat="1">
      <c r="E282" s="11"/>
    </row>
    <row r="283" spans="5:5" s="10" customFormat="1">
      <c r="E283" s="11"/>
    </row>
    <row r="284" spans="5:5" s="10" customFormat="1">
      <c r="E284" s="11"/>
    </row>
    <row r="285" spans="5:5" s="10" customFormat="1">
      <c r="E285" s="11"/>
    </row>
    <row r="286" spans="5:5" s="10" customFormat="1">
      <c r="E286" s="11"/>
    </row>
    <row r="287" spans="5:5" s="10" customFormat="1">
      <c r="E287" s="11"/>
    </row>
    <row r="288" spans="5:5" s="10" customFormat="1">
      <c r="E288" s="11"/>
    </row>
    <row r="289" spans="5:5" s="10" customFormat="1">
      <c r="E289" s="11"/>
    </row>
    <row r="290" spans="5:5" s="10" customFormat="1">
      <c r="E290" s="11"/>
    </row>
    <row r="291" spans="5:5" s="10" customFormat="1">
      <c r="E291" s="11"/>
    </row>
    <row r="292" spans="5:5" s="10" customFormat="1">
      <c r="E292" s="11"/>
    </row>
    <row r="293" spans="5:5" s="10" customFormat="1">
      <c r="E293" s="11"/>
    </row>
    <row r="294" spans="5:5" s="10" customFormat="1">
      <c r="E294" s="11"/>
    </row>
    <row r="295" spans="5:5" s="10" customFormat="1">
      <c r="E295" s="11"/>
    </row>
    <row r="296" spans="5:5" s="10" customFormat="1">
      <c r="E296" s="11"/>
    </row>
    <row r="297" spans="5:5" s="10" customFormat="1">
      <c r="E297" s="11"/>
    </row>
    <row r="298" spans="5:5" s="10" customFormat="1">
      <c r="E298" s="11"/>
    </row>
    <row r="299" spans="5:5" s="10" customFormat="1">
      <c r="E299" s="11"/>
    </row>
    <row r="300" spans="5:5" s="10" customFormat="1">
      <c r="E300" s="11"/>
    </row>
    <row r="301" spans="5:5" s="10" customFormat="1">
      <c r="E301" s="11"/>
    </row>
    <row r="302" spans="5:5" s="10" customFormat="1">
      <c r="E302" s="11"/>
    </row>
    <row r="303" spans="5:5" s="10" customFormat="1">
      <c r="E303" s="11"/>
    </row>
    <row r="304" spans="5:5" s="10" customFormat="1">
      <c r="E304" s="11"/>
    </row>
    <row r="305" spans="5:5" s="10" customFormat="1">
      <c r="E305" s="11"/>
    </row>
    <row r="306" spans="5:5" s="10" customFormat="1">
      <c r="E306" s="11"/>
    </row>
    <row r="307" spans="5:5" s="10" customFormat="1">
      <c r="E307" s="11"/>
    </row>
    <row r="308" spans="5:5" s="10" customFormat="1">
      <c r="E308" s="11"/>
    </row>
    <row r="309" spans="5:5" s="10" customFormat="1">
      <c r="E309" s="11"/>
    </row>
    <row r="310" spans="5:5" s="10" customFormat="1">
      <c r="E310" s="11"/>
    </row>
    <row r="311" spans="5:5" s="10" customFormat="1">
      <c r="E311" s="11"/>
    </row>
    <row r="312" spans="5:5" s="10" customFormat="1">
      <c r="E312" s="11"/>
    </row>
    <row r="313" spans="5:5" s="10" customFormat="1">
      <c r="E313" s="11"/>
    </row>
    <row r="314" spans="5:5" s="10" customFormat="1">
      <c r="E314" s="11"/>
    </row>
    <row r="315" spans="5:5" s="10" customFormat="1">
      <c r="E315" s="11"/>
    </row>
    <row r="316" spans="5:5" s="10" customFormat="1">
      <c r="E316" s="11"/>
    </row>
    <row r="317" spans="5:5" s="10" customFormat="1">
      <c r="E317" s="11"/>
    </row>
    <row r="318" spans="5:5" s="10" customFormat="1">
      <c r="E318" s="11"/>
    </row>
    <row r="319" spans="5:5" s="10" customFormat="1">
      <c r="E319" s="11"/>
    </row>
    <row r="320" spans="5:5" s="10" customFormat="1">
      <c r="E320" s="11"/>
    </row>
    <row r="321" spans="5:5" s="10" customFormat="1">
      <c r="E321" s="11"/>
    </row>
    <row r="322" spans="5:5" s="10" customFormat="1">
      <c r="E322" s="11"/>
    </row>
    <row r="323" spans="5:5" s="10" customFormat="1">
      <c r="E323" s="11"/>
    </row>
    <row r="324" spans="5:5" s="10" customFormat="1">
      <c r="E324" s="11"/>
    </row>
    <row r="325" spans="5:5" s="10" customFormat="1">
      <c r="E325" s="11"/>
    </row>
    <row r="326" spans="5:5" s="10" customFormat="1">
      <c r="E326" s="11"/>
    </row>
    <row r="327" spans="5:5" s="10" customFormat="1">
      <c r="E327" s="11"/>
    </row>
    <row r="328" spans="5:5" s="10" customFormat="1">
      <c r="E328" s="11"/>
    </row>
    <row r="329" spans="5:5" s="10" customFormat="1">
      <c r="E329" s="11"/>
    </row>
    <row r="330" spans="5:5" s="10" customFormat="1">
      <c r="E330" s="11"/>
    </row>
    <row r="331" spans="5:5" s="10" customFormat="1">
      <c r="E331" s="11"/>
    </row>
    <row r="332" spans="5:5" s="10" customFormat="1">
      <c r="E332" s="11"/>
    </row>
    <row r="333" spans="5:5" s="10" customFormat="1">
      <c r="E333" s="11"/>
    </row>
    <row r="334" spans="5:5" s="10" customFormat="1">
      <c r="E334" s="11"/>
    </row>
    <row r="335" spans="5:5" s="10" customFormat="1">
      <c r="E335" s="11"/>
    </row>
    <row r="336" spans="5:5" s="10" customFormat="1">
      <c r="E336" s="11"/>
    </row>
    <row r="337" spans="5:5" s="10" customFormat="1">
      <c r="E337" s="11"/>
    </row>
    <row r="338" spans="5:5" s="10" customFormat="1">
      <c r="E338" s="11"/>
    </row>
    <row r="339" spans="5:5" s="10" customFormat="1">
      <c r="E339" s="11"/>
    </row>
    <row r="340" spans="5:5" s="10" customFormat="1">
      <c r="E340" s="11"/>
    </row>
    <row r="341" spans="5:5" s="10" customFormat="1">
      <c r="E341" s="11"/>
    </row>
    <row r="342" spans="5:5" s="10" customFormat="1">
      <c r="E342" s="11"/>
    </row>
    <row r="343" spans="5:5" s="10" customFormat="1">
      <c r="E343" s="11"/>
    </row>
    <row r="344" spans="5:5" s="10" customFormat="1">
      <c r="E344" s="11"/>
    </row>
    <row r="345" spans="5:5" s="10" customFormat="1">
      <c r="E345" s="11"/>
    </row>
    <row r="346" spans="5:5" s="10" customFormat="1">
      <c r="E346" s="11"/>
    </row>
    <row r="347" spans="5:5" s="10" customFormat="1">
      <c r="E347" s="11"/>
    </row>
    <row r="348" spans="5:5" s="10" customFormat="1">
      <c r="E348" s="11"/>
    </row>
    <row r="349" spans="5:5" s="10" customFormat="1">
      <c r="E349" s="11"/>
    </row>
    <row r="350" spans="5:5" s="10" customFormat="1">
      <c r="E350" s="11"/>
    </row>
    <row r="351" spans="5:5" s="10" customFormat="1">
      <c r="E351" s="11"/>
    </row>
    <row r="352" spans="5:5" s="10" customFormat="1">
      <c r="E352" s="11"/>
    </row>
    <row r="353" spans="5:5" s="10" customFormat="1">
      <c r="E353" s="11"/>
    </row>
    <row r="354" spans="5:5" s="10" customFormat="1">
      <c r="E354" s="11"/>
    </row>
    <row r="355" spans="5:5" s="10" customFormat="1">
      <c r="E355" s="11"/>
    </row>
    <row r="356" spans="5:5" s="10" customFormat="1">
      <c r="E356" s="11"/>
    </row>
    <row r="357" spans="5:5" s="10" customFormat="1">
      <c r="E357" s="11"/>
    </row>
    <row r="358" spans="5:5" s="10" customFormat="1">
      <c r="E358" s="11"/>
    </row>
    <row r="359" spans="5:5" s="10" customFormat="1">
      <c r="E359" s="11"/>
    </row>
    <row r="360" spans="5:5" s="10" customFormat="1">
      <c r="E360" s="11"/>
    </row>
    <row r="361" spans="5:5" s="10" customFormat="1">
      <c r="E361" s="11"/>
    </row>
    <row r="362" spans="5:5" s="10" customFormat="1">
      <c r="E362" s="11"/>
    </row>
    <row r="363" spans="5:5" s="10" customFormat="1">
      <c r="E363" s="11"/>
    </row>
    <row r="364" spans="5:5" s="10" customFormat="1">
      <c r="E364" s="11"/>
    </row>
    <row r="365" spans="5:5" s="10" customFormat="1">
      <c r="E365" s="11"/>
    </row>
    <row r="366" spans="5:5" s="10" customFormat="1">
      <c r="E366" s="11"/>
    </row>
    <row r="367" spans="5:5" s="10" customFormat="1">
      <c r="E367" s="11"/>
    </row>
    <row r="368" spans="5:5" s="10" customFormat="1">
      <c r="E368" s="11"/>
    </row>
    <row r="369" spans="5:5" s="10" customFormat="1">
      <c r="E369" s="11"/>
    </row>
    <row r="370" spans="5:5" s="10" customFormat="1">
      <c r="E370" s="11"/>
    </row>
    <row r="371" spans="5:5" s="10" customFormat="1">
      <c r="E371" s="11"/>
    </row>
    <row r="372" spans="5:5" s="10" customFormat="1">
      <c r="E372" s="11"/>
    </row>
    <row r="373" spans="5:5" s="10" customFormat="1">
      <c r="E373" s="11"/>
    </row>
    <row r="374" spans="5:5" s="10" customFormat="1">
      <c r="E374" s="11"/>
    </row>
    <row r="375" spans="5:5" s="10" customFormat="1">
      <c r="E375" s="11"/>
    </row>
    <row r="376" spans="5:5" s="10" customFormat="1">
      <c r="E376" s="11"/>
    </row>
    <row r="377" spans="5:5" s="10" customFormat="1">
      <c r="E377" s="11"/>
    </row>
    <row r="378" spans="5:5" s="10" customFormat="1">
      <c r="E378" s="11"/>
    </row>
    <row r="379" spans="5:5" s="10" customFormat="1">
      <c r="E379" s="11"/>
    </row>
    <row r="380" spans="5:5" s="10" customFormat="1">
      <c r="E380" s="11"/>
    </row>
    <row r="381" spans="5:5" s="10" customFormat="1">
      <c r="E381" s="11"/>
    </row>
    <row r="382" spans="5:5" s="10" customFormat="1">
      <c r="E382" s="11"/>
    </row>
    <row r="383" spans="5:5" s="10" customFormat="1">
      <c r="E383" s="11"/>
    </row>
    <row r="384" spans="5:5" s="10" customFormat="1">
      <c r="E384" s="11"/>
    </row>
    <row r="385" spans="5:5" s="10" customFormat="1">
      <c r="E385" s="11"/>
    </row>
    <row r="386" spans="5:5" s="10" customFormat="1">
      <c r="E386" s="11"/>
    </row>
    <row r="387" spans="5:5" s="10" customFormat="1">
      <c r="E387" s="11"/>
    </row>
    <row r="388" spans="5:5" s="10" customFormat="1">
      <c r="E388" s="11"/>
    </row>
    <row r="389" spans="5:5" s="10" customFormat="1">
      <c r="E389" s="11"/>
    </row>
    <row r="390" spans="5:5" s="10" customFormat="1">
      <c r="E390" s="11"/>
    </row>
  </sheetData>
  <mergeCells count="28">
    <mergeCell ref="A3:A4"/>
    <mergeCell ref="B3:D3"/>
    <mergeCell ref="E3:E4"/>
    <mergeCell ref="F3:F4"/>
    <mergeCell ref="H3:H4"/>
    <mergeCell ref="A54:H54"/>
    <mergeCell ref="A55:H55"/>
    <mergeCell ref="A61:H61"/>
    <mergeCell ref="A62:H62"/>
    <mergeCell ref="A56:H56"/>
    <mergeCell ref="A57:H57"/>
    <mergeCell ref="A58:H58"/>
    <mergeCell ref="A59:H59"/>
    <mergeCell ref="A60:H60"/>
    <mergeCell ref="A40:H40"/>
    <mergeCell ref="A41:H41"/>
    <mergeCell ref="A51:H51"/>
    <mergeCell ref="A52:H52"/>
    <mergeCell ref="A53:H53"/>
    <mergeCell ref="A47:H47"/>
    <mergeCell ref="A48:H48"/>
    <mergeCell ref="A49:H49"/>
    <mergeCell ref="A50:H50"/>
    <mergeCell ref="A42:H42"/>
    <mergeCell ref="A43:H43"/>
    <mergeCell ref="A44:H44"/>
    <mergeCell ref="A45:H45"/>
    <mergeCell ref="A46:H46"/>
  </mergeCells>
  <phoneticPr fontId="0" type="noConversion"/>
  <pageMargins left="0.75" right="0.75" top="1" bottom="1" header="0.5" footer="0.5"/>
  <pageSetup paperSize="9" scale="72"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U39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31</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s="7" customFormat="1" ht="15.95" customHeight="1">
      <c r="A5" s="12" t="s">
        <v>44</v>
      </c>
      <c r="B5" s="124">
        <v>30</v>
      </c>
      <c r="C5" s="91"/>
      <c r="D5" s="113">
        <v>30</v>
      </c>
      <c r="E5" s="15"/>
      <c r="F5" s="5">
        <f xml:space="preserve"> D5 + E5</f>
        <v>30</v>
      </c>
      <c r="G5" s="24">
        <f>IF(H5="Y",1,IF(H5="","",0))</f>
        <v>1</v>
      </c>
      <c r="H5" s="1" t="s">
        <v>4</v>
      </c>
      <c r="I5" s="12"/>
    </row>
    <row r="6" spans="1:21" s="7" customFormat="1" ht="15.95" customHeight="1">
      <c r="A6" s="12" t="s">
        <v>5</v>
      </c>
      <c r="B6" s="125">
        <v>34</v>
      </c>
      <c r="C6" s="91"/>
      <c r="D6" s="114">
        <v>34</v>
      </c>
      <c r="E6" s="15"/>
      <c r="F6" s="5">
        <f xml:space="preserve"> D6 + E6</f>
        <v>34</v>
      </c>
      <c r="G6" s="24">
        <f t="shared" ref="G6:G38" si="0">IF(H6="Y",1,IF(H6="","",0))</f>
        <v>0</v>
      </c>
      <c r="H6" s="1" t="s">
        <v>6</v>
      </c>
      <c r="I6" s="12"/>
    </row>
    <row r="7" spans="1:21" s="7" customFormat="1" ht="15.95" customHeight="1">
      <c r="A7" s="12" t="s">
        <v>7</v>
      </c>
      <c r="B7" s="125">
        <v>33.99</v>
      </c>
      <c r="C7" s="91">
        <v>33</v>
      </c>
      <c r="D7" s="114">
        <v>33.99</v>
      </c>
      <c r="E7" s="15"/>
      <c r="F7" s="5">
        <f xml:space="preserve"> D7 + E7</f>
        <v>33.99</v>
      </c>
      <c r="G7" s="24">
        <f t="shared" si="0"/>
        <v>1</v>
      </c>
      <c r="H7" s="1" t="s">
        <v>4</v>
      </c>
      <c r="I7" s="12"/>
    </row>
    <row r="8" spans="1:21" s="7" customFormat="1" ht="15.95" customHeight="1">
      <c r="A8" s="12" t="s">
        <v>8</v>
      </c>
      <c r="B8" s="125">
        <v>22.12</v>
      </c>
      <c r="C8" s="91">
        <v>21</v>
      </c>
      <c r="D8" s="114">
        <v>22.12</v>
      </c>
      <c r="E8" s="4">
        <v>12.26</v>
      </c>
      <c r="F8" s="5">
        <f>D8+E8</f>
        <v>34.380000000000003</v>
      </c>
      <c r="G8" s="24">
        <f t="shared" si="0"/>
        <v>1</v>
      </c>
      <c r="H8" s="2" t="s">
        <v>4</v>
      </c>
      <c r="I8" s="12"/>
    </row>
    <row r="9" spans="1:21" ht="15.95" customHeight="1">
      <c r="A9" s="12" t="s">
        <v>63</v>
      </c>
      <c r="B9" s="125">
        <v>17</v>
      </c>
      <c r="C9" s="91"/>
      <c r="D9" s="114">
        <v>17</v>
      </c>
      <c r="E9" s="4"/>
      <c r="F9" s="5">
        <f>D9+E9</f>
        <v>17</v>
      </c>
      <c r="G9" s="24">
        <f t="shared" si="0"/>
        <v>1</v>
      </c>
      <c r="H9" s="2" t="s">
        <v>4</v>
      </c>
    </row>
    <row r="10" spans="1:21" s="19" customFormat="1" ht="15.95" customHeight="1">
      <c r="A10" s="16" t="s">
        <v>9</v>
      </c>
      <c r="B10" s="126">
        <v>28</v>
      </c>
      <c r="C10" s="91"/>
      <c r="D10" s="115">
        <v>28</v>
      </c>
      <c r="E10" s="18"/>
      <c r="F10" s="5">
        <f>D10+E10</f>
        <v>28</v>
      </c>
      <c r="G10" s="24">
        <f t="shared" si="0"/>
        <v>1</v>
      </c>
      <c r="H10" s="25" t="s">
        <v>4</v>
      </c>
      <c r="I10" s="16"/>
    </row>
    <row r="11" spans="1:21" s="10" customFormat="1" ht="15.95" customHeight="1">
      <c r="A11" s="12" t="s">
        <v>10</v>
      </c>
      <c r="B11" s="125">
        <v>30</v>
      </c>
      <c r="C11" s="91"/>
      <c r="D11" s="114">
        <v>30</v>
      </c>
      <c r="E11" s="4"/>
      <c r="F11" s="5">
        <f>D11+E11</f>
        <v>30</v>
      </c>
      <c r="G11" s="24">
        <f t="shared" si="0"/>
        <v>0</v>
      </c>
      <c r="H11" s="2" t="s">
        <v>6</v>
      </c>
      <c r="I11" s="12"/>
    </row>
    <row r="12" spans="1:21" s="10" customFormat="1" ht="15.95" customHeight="1">
      <c r="A12" s="12" t="s">
        <v>62</v>
      </c>
      <c r="B12" s="125">
        <v>26</v>
      </c>
      <c r="C12" s="91"/>
      <c r="D12" s="114">
        <v>26</v>
      </c>
      <c r="E12" s="4"/>
      <c r="F12" s="5">
        <f>D12+E12</f>
        <v>26</v>
      </c>
      <c r="G12" s="24" t="str">
        <f t="shared" si="0"/>
        <v/>
      </c>
      <c r="H12" s="2"/>
      <c r="I12" s="12"/>
    </row>
    <row r="13" spans="1:21" s="7" customFormat="1" ht="15.95" customHeight="1">
      <c r="A13" s="12" t="s">
        <v>11</v>
      </c>
      <c r="B13" s="125">
        <v>29</v>
      </c>
      <c r="C13" s="91"/>
      <c r="D13" s="114">
        <v>29</v>
      </c>
      <c r="E13" s="4"/>
      <c r="F13" s="5">
        <f t="shared" ref="F13:F19" si="1" xml:space="preserve"> D13 + E13</f>
        <v>29</v>
      </c>
      <c r="G13" s="24">
        <f t="shared" si="0"/>
        <v>0</v>
      </c>
      <c r="H13" s="2" t="s">
        <v>6</v>
      </c>
      <c r="I13" s="12"/>
    </row>
    <row r="14" spans="1:21" s="7" customFormat="1" ht="15.95" customHeight="1">
      <c r="A14" s="12" t="s">
        <v>45</v>
      </c>
      <c r="B14" s="125">
        <v>35.43</v>
      </c>
      <c r="C14" s="91">
        <v>33.33</v>
      </c>
      <c r="D14" s="114">
        <v>35.43</v>
      </c>
      <c r="E14" s="4"/>
      <c r="F14" s="5">
        <f t="shared" si="1"/>
        <v>35.43</v>
      </c>
      <c r="G14" s="24">
        <f t="shared" si="0"/>
        <v>1</v>
      </c>
      <c r="H14" s="2" t="s">
        <v>4</v>
      </c>
      <c r="I14" s="12"/>
    </row>
    <row r="15" spans="1:21" s="7" customFormat="1" ht="15.95" customHeight="1">
      <c r="A15" s="12" t="s">
        <v>56</v>
      </c>
      <c r="B15" s="125">
        <v>26.375</v>
      </c>
      <c r="C15" s="91">
        <v>33</v>
      </c>
      <c r="D15" s="114">
        <f xml:space="preserve"> 26.375 * (100 - E15) / 100</f>
        <v>21.887966804979257</v>
      </c>
      <c r="E15" s="4">
        <f xml:space="preserve"> (0.05 * 410) / (100 + (0.05 * 410)) * 100</f>
        <v>17.012448132780083</v>
      </c>
      <c r="F15" s="5">
        <f t="shared" si="1"/>
        <v>38.900414937759336</v>
      </c>
      <c r="G15" s="24">
        <f t="shared" si="0"/>
        <v>0</v>
      </c>
      <c r="H15" s="23" t="s">
        <v>6</v>
      </c>
      <c r="I15" s="12"/>
    </row>
    <row r="16" spans="1:21" s="7" customFormat="1" ht="15.95" customHeight="1">
      <c r="A16" s="12" t="s">
        <v>25</v>
      </c>
      <c r="B16" s="125">
        <v>35</v>
      </c>
      <c r="C16" s="91"/>
      <c r="D16" s="114">
        <v>35</v>
      </c>
      <c r="E16" s="4"/>
      <c r="F16" s="5">
        <f t="shared" si="1"/>
        <v>35</v>
      </c>
      <c r="G16" s="24">
        <f t="shared" si="0"/>
        <v>1</v>
      </c>
      <c r="H16" s="2" t="s">
        <v>4</v>
      </c>
      <c r="I16" s="12"/>
    </row>
    <row r="17" spans="1:9" s="7" customFormat="1" ht="15.95" customHeight="1">
      <c r="A17" s="12" t="s">
        <v>52</v>
      </c>
      <c r="B17" s="125">
        <v>16</v>
      </c>
      <c r="C17" s="91"/>
      <c r="D17" s="114">
        <v>16</v>
      </c>
      <c r="E17" s="4"/>
      <c r="F17" s="5">
        <f t="shared" si="1"/>
        <v>16</v>
      </c>
      <c r="G17" s="24">
        <f t="shared" si="0"/>
        <v>1</v>
      </c>
      <c r="H17" s="1" t="s">
        <v>4</v>
      </c>
      <c r="I17" s="12"/>
    </row>
    <row r="18" spans="1:9" s="10" customFormat="1" ht="15.95" customHeight="1">
      <c r="A18" s="12" t="s">
        <v>12</v>
      </c>
      <c r="B18" s="125">
        <v>18</v>
      </c>
      <c r="C18" s="91"/>
      <c r="D18" s="114">
        <v>18</v>
      </c>
      <c r="E18" s="4"/>
      <c r="F18" s="5">
        <f t="shared" si="1"/>
        <v>18</v>
      </c>
      <c r="G18" s="24">
        <f t="shared" si="0"/>
        <v>0</v>
      </c>
      <c r="H18" s="2" t="s">
        <v>6</v>
      </c>
      <c r="I18" s="12"/>
    </row>
    <row r="19" spans="1:9" s="7" customFormat="1" ht="15.95" customHeight="1">
      <c r="A19" s="20" t="s">
        <v>13</v>
      </c>
      <c r="B19" s="125">
        <v>12.5</v>
      </c>
      <c r="C19" s="91"/>
      <c r="D19" s="114">
        <v>12.5</v>
      </c>
      <c r="E19" s="4"/>
      <c r="F19" s="5">
        <f t="shared" si="1"/>
        <v>12.5</v>
      </c>
      <c r="G19" s="24">
        <f t="shared" si="0"/>
        <v>1</v>
      </c>
      <c r="H19" s="2" t="s">
        <v>4</v>
      </c>
      <c r="I19" s="20"/>
    </row>
    <row r="20" spans="1:9" s="7" customFormat="1" ht="15.95" customHeight="1">
      <c r="A20" s="20" t="s">
        <v>65</v>
      </c>
      <c r="B20" s="125">
        <v>35</v>
      </c>
      <c r="C20" s="91"/>
      <c r="D20" s="114">
        <v>35</v>
      </c>
      <c r="E20" s="4">
        <v>0</v>
      </c>
      <c r="F20" s="5">
        <v>35</v>
      </c>
      <c r="G20" s="24">
        <f t="shared" si="0"/>
        <v>1</v>
      </c>
      <c r="H20" s="2" t="s">
        <v>4</v>
      </c>
      <c r="I20" s="20"/>
    </row>
    <row r="21" spans="1:9" s="10" customFormat="1" ht="15.95" customHeight="1">
      <c r="A21" s="12" t="s">
        <v>47</v>
      </c>
      <c r="B21" s="125">
        <v>33</v>
      </c>
      <c r="C21" s="91"/>
      <c r="D21" s="114">
        <v>33</v>
      </c>
      <c r="E21" s="4"/>
      <c r="F21" s="5">
        <f xml:space="preserve"> D21 + E21</f>
        <v>33</v>
      </c>
      <c r="G21" s="24">
        <f t="shared" si="0"/>
        <v>0</v>
      </c>
      <c r="H21" s="2" t="s">
        <v>6</v>
      </c>
      <c r="I21" s="12"/>
    </row>
    <row r="22" spans="1:9" s="7" customFormat="1" ht="15.95" customHeight="1">
      <c r="A22" s="12" t="s">
        <v>14</v>
      </c>
      <c r="B22" s="125">
        <v>30</v>
      </c>
      <c r="C22" s="91"/>
      <c r="D22" s="114">
        <v>27.99</v>
      </c>
      <c r="E22" s="4">
        <v>11.55</v>
      </c>
      <c r="F22" s="5">
        <v>39.54</v>
      </c>
      <c r="G22" s="24">
        <f t="shared" si="0"/>
        <v>1</v>
      </c>
      <c r="H22" s="2" t="s">
        <v>4</v>
      </c>
      <c r="I22" s="12"/>
    </row>
    <row r="23" spans="1:9" ht="15.95" customHeight="1">
      <c r="A23" s="12" t="s">
        <v>15</v>
      </c>
      <c r="B23" s="125">
        <v>27</v>
      </c>
      <c r="C23" s="91"/>
      <c r="D23" s="114">
        <v>27</v>
      </c>
      <c r="E23" s="22">
        <v>2.7</v>
      </c>
      <c r="F23" s="5">
        <v>29.7</v>
      </c>
      <c r="G23" s="24">
        <f t="shared" si="0"/>
        <v>1</v>
      </c>
      <c r="H23" s="26" t="s">
        <v>33</v>
      </c>
      <c r="I23" s="12"/>
    </row>
    <row r="24" spans="1:9" s="7" customFormat="1" ht="15.95" customHeight="1">
      <c r="A24" s="12" t="s">
        <v>16</v>
      </c>
      <c r="B24" s="125">
        <v>22.88</v>
      </c>
      <c r="C24" s="91">
        <v>22</v>
      </c>
      <c r="D24" s="114">
        <v>22.88</v>
      </c>
      <c r="E24" s="4">
        <v>7.5</v>
      </c>
      <c r="F24" s="5">
        <f t="shared" ref="F24:F34" si="2" xml:space="preserve"> D24 + E24</f>
        <v>30.38</v>
      </c>
      <c r="G24" s="24">
        <f t="shared" si="0"/>
        <v>1</v>
      </c>
      <c r="H24" s="2" t="s">
        <v>4</v>
      </c>
      <c r="I24" s="12"/>
    </row>
    <row r="25" spans="1:9" s="10" customFormat="1" ht="15.95" customHeight="1">
      <c r="A25" s="12" t="s">
        <v>17</v>
      </c>
      <c r="B25" s="125">
        <v>33</v>
      </c>
      <c r="C25" s="91"/>
      <c r="D25" s="114">
        <v>33</v>
      </c>
      <c r="E25" s="4"/>
      <c r="F25" s="5">
        <f t="shared" si="2"/>
        <v>33</v>
      </c>
      <c r="G25" s="24">
        <f t="shared" si="0"/>
        <v>1</v>
      </c>
      <c r="H25" s="2" t="s">
        <v>4</v>
      </c>
      <c r="I25" s="12"/>
    </row>
    <row r="26" spans="1:9" s="7" customFormat="1" ht="15.95" customHeight="1">
      <c r="A26" s="12" t="s">
        <v>18</v>
      </c>
      <c r="B26" s="125">
        <v>34.5</v>
      </c>
      <c r="C26" s="91"/>
      <c r="D26" s="114">
        <v>34.5</v>
      </c>
      <c r="E26" s="4"/>
      <c r="F26" s="5">
        <f t="shared" si="2"/>
        <v>34.5</v>
      </c>
      <c r="G26" s="24">
        <f t="shared" si="0"/>
        <v>1</v>
      </c>
      <c r="H26" s="2" t="s">
        <v>4</v>
      </c>
      <c r="I26" s="12"/>
    </row>
    <row r="27" spans="1:9" s="7" customFormat="1" ht="15.95" customHeight="1">
      <c r="A27" s="12" t="s">
        <v>48</v>
      </c>
      <c r="B27" s="125">
        <v>33</v>
      </c>
      <c r="C27" s="91"/>
      <c r="D27" s="114">
        <v>33</v>
      </c>
      <c r="E27" s="4"/>
      <c r="F27" s="5">
        <f t="shared" si="2"/>
        <v>33</v>
      </c>
      <c r="G27" s="24">
        <f t="shared" si="0"/>
        <v>0</v>
      </c>
      <c r="H27" s="1" t="s">
        <v>6</v>
      </c>
      <c r="I27" s="12"/>
    </row>
    <row r="28" spans="1:9" s="10" customFormat="1" ht="15.95" customHeight="1">
      <c r="A28" s="12" t="s">
        <v>19</v>
      </c>
      <c r="B28" s="125">
        <v>28</v>
      </c>
      <c r="C28" s="91"/>
      <c r="D28" s="114">
        <v>28</v>
      </c>
      <c r="E28" s="4"/>
      <c r="F28" s="5">
        <f t="shared" si="2"/>
        <v>28</v>
      </c>
      <c r="G28" s="24">
        <f t="shared" si="0"/>
        <v>1</v>
      </c>
      <c r="H28" s="2" t="s">
        <v>4</v>
      </c>
      <c r="I28" s="12"/>
    </row>
    <row r="29" spans="1:9" s="7" customFormat="1" ht="15.95" customHeight="1">
      <c r="A29" s="12" t="s">
        <v>36</v>
      </c>
      <c r="B29" s="125">
        <v>19</v>
      </c>
      <c r="C29" s="91"/>
      <c r="D29" s="114">
        <v>19</v>
      </c>
      <c r="E29" s="4"/>
      <c r="F29" s="5">
        <f t="shared" si="2"/>
        <v>19</v>
      </c>
      <c r="G29" s="24">
        <f t="shared" si="0"/>
        <v>0</v>
      </c>
      <c r="H29" s="2" t="s">
        <v>6</v>
      </c>
      <c r="I29" s="12"/>
    </row>
    <row r="30" spans="1:9" s="10" customFormat="1" ht="15.95" customHeight="1">
      <c r="A30" s="12" t="s">
        <v>20</v>
      </c>
      <c r="B30" s="125">
        <v>25</v>
      </c>
      <c r="C30" s="91"/>
      <c r="D30" s="114">
        <v>25</v>
      </c>
      <c r="E30" s="4">
        <v>2.5</v>
      </c>
      <c r="F30" s="5">
        <f t="shared" si="2"/>
        <v>27.5</v>
      </c>
      <c r="G30" s="24">
        <f t="shared" si="0"/>
        <v>1</v>
      </c>
      <c r="H30" s="1" t="s">
        <v>4</v>
      </c>
      <c r="I30" s="12"/>
    </row>
    <row r="31" spans="1:9" s="7" customFormat="1" ht="15.95" customHeight="1">
      <c r="A31" s="12" t="s">
        <v>21</v>
      </c>
      <c r="B31" s="125">
        <v>19</v>
      </c>
      <c r="C31" s="91"/>
      <c r="D31" s="114">
        <v>19</v>
      </c>
      <c r="E31" s="4"/>
      <c r="F31" s="5">
        <f t="shared" si="2"/>
        <v>19</v>
      </c>
      <c r="G31" s="24">
        <f t="shared" si="0"/>
        <v>0</v>
      </c>
      <c r="H31" s="2" t="s">
        <v>6</v>
      </c>
      <c r="I31" s="12"/>
    </row>
    <row r="32" spans="1:9" s="7" customFormat="1" ht="15.95" customHeight="1">
      <c r="A32" s="12" t="s">
        <v>42</v>
      </c>
      <c r="B32" s="125">
        <v>25</v>
      </c>
      <c r="C32" s="91"/>
      <c r="D32" s="114">
        <v>25</v>
      </c>
      <c r="E32" s="4"/>
      <c r="F32" s="5">
        <f t="shared" si="2"/>
        <v>25</v>
      </c>
      <c r="G32" s="24" t="str">
        <f t="shared" si="0"/>
        <v/>
      </c>
      <c r="H32" s="2"/>
      <c r="I32" s="12"/>
    </row>
    <row r="33" spans="1:9" s="10" customFormat="1" ht="15.95" customHeight="1">
      <c r="A33" s="12" t="s">
        <v>22</v>
      </c>
      <c r="B33" s="125">
        <v>35</v>
      </c>
      <c r="C33" s="91"/>
      <c r="D33" s="114">
        <v>35</v>
      </c>
      <c r="E33" s="4"/>
      <c r="F33" s="5">
        <f t="shared" si="2"/>
        <v>35</v>
      </c>
      <c r="G33" s="24">
        <f t="shared" si="0"/>
        <v>1</v>
      </c>
      <c r="H33" s="2" t="s">
        <v>4</v>
      </c>
      <c r="I33" s="12"/>
    </row>
    <row r="34" spans="1:9" s="7" customFormat="1" ht="15.95" customHeight="1">
      <c r="A34" s="12" t="s">
        <v>23</v>
      </c>
      <c r="B34" s="125">
        <v>28</v>
      </c>
      <c r="C34" s="91"/>
      <c r="D34" s="114">
        <v>28</v>
      </c>
      <c r="E34" s="4"/>
      <c r="F34" s="5">
        <f t="shared" si="2"/>
        <v>28</v>
      </c>
      <c r="G34" s="24">
        <f t="shared" si="0"/>
        <v>0</v>
      </c>
      <c r="H34" s="2" t="s">
        <v>6</v>
      </c>
      <c r="I34" s="12"/>
    </row>
    <row r="35" spans="1:9" s="7" customFormat="1" ht="15.95" customHeight="1">
      <c r="A35" s="12" t="s">
        <v>49</v>
      </c>
      <c r="B35" s="125">
        <v>8.5</v>
      </c>
      <c r="C35" s="91"/>
      <c r="D35" s="114">
        <f>100*B35/(100+B35+10*(100/100+122/100+10.52/100))</f>
        <v>6.4515149675147239</v>
      </c>
      <c r="E35" s="4">
        <f>100*(10*(100/100+122/100+10.52/100))/(100+8.5+10*(100/100+122/100+10.52/100))</f>
        <v>17.648308944076746</v>
      </c>
      <c r="F35" s="5">
        <f>D35+E35</f>
        <v>24.099823911591471</v>
      </c>
      <c r="G35" s="24">
        <f t="shared" si="0"/>
        <v>0</v>
      </c>
      <c r="H35" s="1" t="s">
        <v>6</v>
      </c>
      <c r="I35" s="27"/>
    </row>
    <row r="36" spans="1:9" s="10" customFormat="1" ht="15.95" customHeight="1">
      <c r="A36" s="12" t="s">
        <v>24</v>
      </c>
      <c r="B36" s="125">
        <v>33</v>
      </c>
      <c r="C36" s="91"/>
      <c r="D36" s="114">
        <v>33</v>
      </c>
      <c r="E36" s="15"/>
      <c r="F36" s="5">
        <f>D36+E36</f>
        <v>33</v>
      </c>
      <c r="G36" s="24">
        <f t="shared" si="0"/>
        <v>0</v>
      </c>
      <c r="H36" s="2" t="s">
        <v>6</v>
      </c>
      <c r="I36" s="12"/>
    </row>
    <row r="37" spans="1:9" s="7" customFormat="1" ht="15.95" customHeight="1">
      <c r="A37" s="12" t="s">
        <v>50</v>
      </c>
      <c r="B37" s="125">
        <v>30</v>
      </c>
      <c r="C37" s="91"/>
      <c r="D37" s="114">
        <v>30</v>
      </c>
      <c r="E37" s="4"/>
      <c r="F37" s="5">
        <f xml:space="preserve"> D37 + E37</f>
        <v>30</v>
      </c>
      <c r="G37" s="24">
        <f t="shared" si="0"/>
        <v>1</v>
      </c>
      <c r="H37" s="2" t="s">
        <v>4</v>
      </c>
      <c r="I37" s="12"/>
    </row>
    <row r="38" spans="1:9" ht="15.95" customHeight="1" thickBot="1">
      <c r="A38" s="37" t="s">
        <v>51</v>
      </c>
      <c r="B38" s="128">
        <v>35</v>
      </c>
      <c r="C38" s="92"/>
      <c r="D38" s="117">
        <f>B38-B38/100*E38</f>
        <v>32.676000000000002</v>
      </c>
      <c r="E38" s="46">
        <v>6.64</v>
      </c>
      <c r="F38" s="44">
        <f>D38+E38</f>
        <v>39.316000000000003</v>
      </c>
      <c r="G38" s="74">
        <f t="shared" si="0"/>
        <v>1</v>
      </c>
      <c r="H38" s="48" t="s">
        <v>4</v>
      </c>
      <c r="I38" s="12"/>
    </row>
    <row r="39" spans="1:9" s="10" customFormat="1" ht="15.95" customHeight="1">
      <c r="A39" s="78"/>
      <c r="B39" s="79"/>
      <c r="C39" s="80"/>
      <c r="D39" s="79"/>
      <c r="E39" s="81"/>
      <c r="F39" s="79"/>
      <c r="G39" s="82"/>
      <c r="H39" s="83"/>
    </row>
    <row r="40" spans="1:9" s="70" customFormat="1">
      <c r="A40" s="85" t="s">
        <v>84</v>
      </c>
      <c r="B40" s="85"/>
      <c r="C40" s="85"/>
      <c r="D40" s="85"/>
      <c r="E40" s="85"/>
      <c r="F40" s="85"/>
      <c r="G40" s="85"/>
      <c r="H40" s="85"/>
    </row>
    <row r="41" spans="1:9" s="70" customFormat="1">
      <c r="A41" s="87" t="s">
        <v>85</v>
      </c>
      <c r="B41" s="87"/>
      <c r="C41" s="87"/>
      <c r="D41" s="87"/>
      <c r="E41" s="87"/>
      <c r="F41" s="87"/>
      <c r="G41" s="87"/>
      <c r="H41" s="87"/>
    </row>
    <row r="42" spans="1:9" s="70" customFormat="1">
      <c r="A42" s="85" t="s">
        <v>93</v>
      </c>
      <c r="B42" s="85"/>
      <c r="C42" s="85"/>
      <c r="D42" s="85"/>
      <c r="E42" s="85"/>
      <c r="F42" s="85"/>
      <c r="G42" s="85"/>
      <c r="H42" s="85"/>
    </row>
    <row r="43" spans="1:9" s="70" customFormat="1">
      <c r="A43" s="89" t="s">
        <v>86</v>
      </c>
      <c r="B43" s="89"/>
      <c r="C43" s="89"/>
      <c r="D43" s="89"/>
      <c r="E43" s="89"/>
      <c r="F43" s="89"/>
      <c r="G43" s="89"/>
      <c r="H43" s="89"/>
    </row>
    <row r="44" spans="1:9" s="71" customFormat="1" ht="33" customHeight="1">
      <c r="A44" s="87" t="s">
        <v>154</v>
      </c>
      <c r="B44" s="87"/>
      <c r="C44" s="87"/>
      <c r="D44" s="87"/>
      <c r="E44" s="87"/>
      <c r="F44" s="87"/>
      <c r="G44" s="87"/>
      <c r="H44" s="87"/>
    </row>
    <row r="45" spans="1:9" s="71" customFormat="1" ht="33" customHeight="1">
      <c r="A45" s="87" t="s">
        <v>164</v>
      </c>
      <c r="B45" s="87"/>
      <c r="C45" s="87"/>
      <c r="D45" s="87"/>
      <c r="E45" s="87"/>
      <c r="F45" s="87"/>
      <c r="G45" s="87"/>
      <c r="H45" s="87"/>
    </row>
    <row r="46" spans="1:9" s="71" customFormat="1" ht="33" customHeight="1">
      <c r="A46" s="87" t="s">
        <v>155</v>
      </c>
      <c r="B46" s="87"/>
      <c r="C46" s="87"/>
      <c r="D46" s="87"/>
      <c r="E46" s="87"/>
      <c r="F46" s="87"/>
      <c r="G46" s="87"/>
      <c r="H46" s="87"/>
    </row>
    <row r="47" spans="1:9" s="71" customFormat="1" ht="33" customHeight="1">
      <c r="A47" s="87" t="s">
        <v>156</v>
      </c>
      <c r="B47" s="87"/>
      <c r="C47" s="87"/>
      <c r="D47" s="87"/>
      <c r="E47" s="87"/>
      <c r="F47" s="87"/>
      <c r="G47" s="87"/>
      <c r="H47" s="87"/>
    </row>
    <row r="48" spans="1:9"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116</v>
      </c>
      <c r="B52" s="85"/>
      <c r="C52" s="85"/>
      <c r="D52" s="85"/>
      <c r="E52" s="85"/>
      <c r="F52" s="85"/>
      <c r="G52" s="85"/>
      <c r="H52" s="85"/>
    </row>
    <row r="53" spans="1:8" s="70" customFormat="1" ht="30.75" customHeight="1">
      <c r="A53" s="85" t="s">
        <v>110</v>
      </c>
      <c r="B53" s="85"/>
      <c r="C53" s="85"/>
      <c r="D53" s="85"/>
      <c r="E53" s="85"/>
      <c r="F53" s="85"/>
      <c r="G53" s="85"/>
      <c r="H53" s="85"/>
    </row>
    <row r="54" spans="1:8" s="70" customFormat="1" ht="30.75" customHeight="1">
      <c r="A54" s="85" t="s">
        <v>125</v>
      </c>
      <c r="B54" s="85" t="s">
        <v>126</v>
      </c>
      <c r="C54" s="85"/>
      <c r="D54" s="85"/>
      <c r="E54" s="85"/>
      <c r="F54" s="85"/>
      <c r="G54" s="85"/>
      <c r="H54" s="85"/>
    </row>
    <row r="55" spans="1:8" s="70" customFormat="1" ht="34.5" customHeight="1">
      <c r="A55" s="85" t="s">
        <v>95</v>
      </c>
      <c r="B55" s="85"/>
      <c r="C55" s="85"/>
      <c r="D55" s="85"/>
      <c r="E55" s="85"/>
      <c r="F55" s="85"/>
      <c r="G55" s="85"/>
      <c r="H55" s="85"/>
    </row>
    <row r="56" spans="1:8" s="70" customFormat="1" ht="30.75" customHeight="1">
      <c r="A56" s="85" t="s">
        <v>127</v>
      </c>
      <c r="B56" s="85"/>
      <c r="C56" s="85"/>
      <c r="D56" s="85"/>
      <c r="E56" s="85"/>
      <c r="F56" s="85"/>
      <c r="G56" s="85"/>
      <c r="H56" s="85"/>
    </row>
    <row r="57" spans="1:8" s="70" customFormat="1" ht="30.75" customHeight="1">
      <c r="A57" s="85" t="s">
        <v>97</v>
      </c>
      <c r="B57" s="85"/>
      <c r="C57" s="85"/>
      <c r="D57" s="85"/>
      <c r="E57" s="85"/>
      <c r="F57" s="85"/>
      <c r="G57" s="85"/>
      <c r="H57" s="85"/>
    </row>
    <row r="58" spans="1:8" s="70" customFormat="1" ht="25.5" customHeight="1">
      <c r="A58" s="85" t="s">
        <v>119</v>
      </c>
      <c r="B58" s="85"/>
      <c r="C58" s="85"/>
      <c r="D58" s="85"/>
      <c r="E58" s="85"/>
      <c r="F58" s="85"/>
      <c r="G58" s="85"/>
      <c r="H58" s="85"/>
    </row>
    <row r="59" spans="1:8" s="70" customFormat="1" ht="25.5" customHeight="1">
      <c r="A59" s="85" t="s">
        <v>101</v>
      </c>
      <c r="B59" s="85"/>
      <c r="C59" s="85"/>
      <c r="D59" s="85"/>
      <c r="E59" s="85"/>
      <c r="F59" s="85"/>
      <c r="G59" s="85"/>
      <c r="H59" s="85"/>
    </row>
    <row r="60" spans="1:8" s="70" customFormat="1" ht="30.75" customHeight="1">
      <c r="A60" s="85" t="s">
        <v>120</v>
      </c>
      <c r="B60" s="85"/>
      <c r="C60" s="85"/>
      <c r="D60" s="85"/>
      <c r="E60" s="85"/>
      <c r="F60" s="85"/>
      <c r="G60" s="85"/>
      <c r="H60" s="85"/>
    </row>
    <row r="61" spans="1:8" s="70" customFormat="1" ht="25.5" customHeight="1">
      <c r="A61" s="85" t="s">
        <v>115</v>
      </c>
      <c r="B61" s="85"/>
      <c r="C61" s="85"/>
      <c r="D61" s="85"/>
      <c r="E61" s="85"/>
      <c r="F61" s="85"/>
      <c r="G61" s="85"/>
      <c r="H61" s="85"/>
    </row>
    <row r="62" spans="1:8" s="70" customFormat="1" ht="30.75" customHeight="1">
      <c r="A62" s="85" t="s">
        <v>121</v>
      </c>
      <c r="B62" s="85"/>
      <c r="C62" s="85"/>
      <c r="D62" s="85"/>
      <c r="E62" s="85"/>
      <c r="F62" s="85"/>
      <c r="G62" s="85"/>
      <c r="H62" s="85"/>
    </row>
    <row r="63" spans="1:8" s="70" customFormat="1" ht="30.75" customHeight="1">
      <c r="E63" s="72"/>
    </row>
    <row r="64" spans="1:8" s="70" customFormat="1" ht="30.75" customHeight="1">
      <c r="E64" s="72"/>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row r="71" spans="5:5" s="10" customFormat="1" ht="12.75" customHeight="1">
      <c r="E71" s="11"/>
    </row>
    <row r="72" spans="5:5" s="10" customFormat="1" ht="12.75" customHeight="1">
      <c r="E72" s="11"/>
    </row>
    <row r="73" spans="5:5" s="10" customFormat="1" ht="12.75" customHeight="1">
      <c r="E73" s="11"/>
    </row>
    <row r="74" spans="5:5" s="10" customFormat="1" ht="12.75" customHeight="1">
      <c r="E74" s="11"/>
    </row>
    <row r="75" spans="5:5" s="10" customFormat="1" ht="12.75" customHeight="1">
      <c r="E75" s="11"/>
    </row>
    <row r="76" spans="5:5" s="10" customFormat="1" ht="12.75" customHeight="1">
      <c r="E76" s="11"/>
    </row>
    <row r="77" spans="5:5" s="10" customFormat="1" ht="12.75" customHeight="1">
      <c r="E77" s="11"/>
    </row>
    <row r="78" spans="5:5" s="10" customFormat="1" ht="12.75" customHeight="1">
      <c r="E78" s="11"/>
    </row>
    <row r="79" spans="5:5" s="10" customFormat="1" ht="12.75" customHeight="1">
      <c r="E79" s="11"/>
    </row>
    <row r="80" spans="5:5" s="10" customFormat="1" ht="12.75" customHeight="1">
      <c r="E80" s="11"/>
    </row>
    <row r="81" spans="5:5" s="10" customFormat="1" ht="12.75" customHeight="1">
      <c r="E81" s="11"/>
    </row>
    <row r="82" spans="5:5" s="10" customFormat="1">
      <c r="E82" s="11"/>
    </row>
    <row r="83" spans="5:5" s="10" customFormat="1">
      <c r="E83" s="11"/>
    </row>
    <row r="84" spans="5:5" s="10" customFormat="1">
      <c r="E84" s="11"/>
    </row>
    <row r="85" spans="5:5" s="10" customFormat="1">
      <c r="E85" s="11"/>
    </row>
    <row r="86" spans="5:5" s="10" customFormat="1">
      <c r="E86" s="11"/>
    </row>
    <row r="87" spans="5:5" s="10" customFormat="1">
      <c r="E87" s="11"/>
    </row>
    <row r="88" spans="5:5" s="10" customFormat="1">
      <c r="E88" s="11"/>
    </row>
    <row r="89" spans="5:5" s="10" customFormat="1">
      <c r="E89" s="11"/>
    </row>
    <row r="90" spans="5:5" s="10" customFormat="1">
      <c r="E90" s="11"/>
    </row>
    <row r="91" spans="5:5" s="10" customFormat="1">
      <c r="E91" s="11"/>
    </row>
    <row r="92" spans="5:5" s="10" customFormat="1">
      <c r="E92" s="11"/>
    </row>
    <row r="93" spans="5:5" s="10" customFormat="1">
      <c r="E93" s="11"/>
    </row>
    <row r="94" spans="5:5" s="10" customFormat="1">
      <c r="E94" s="11"/>
    </row>
    <row r="95" spans="5:5" s="10" customFormat="1">
      <c r="E95" s="11"/>
    </row>
    <row r="96" spans="5:5" s="10" customFormat="1">
      <c r="E96" s="11"/>
    </row>
    <row r="97" spans="5:5" s="10" customFormat="1">
      <c r="E97" s="11"/>
    </row>
    <row r="98" spans="5:5" s="10" customFormat="1">
      <c r="E98" s="11"/>
    </row>
    <row r="99" spans="5:5" s="10" customFormat="1">
      <c r="E99" s="11"/>
    </row>
    <row r="100" spans="5:5" s="10" customFormat="1">
      <c r="E100" s="11"/>
    </row>
    <row r="101" spans="5:5" s="10" customFormat="1">
      <c r="E101" s="11"/>
    </row>
    <row r="102" spans="5:5" s="10" customFormat="1">
      <c r="E102" s="11"/>
    </row>
    <row r="103" spans="5:5" s="10" customFormat="1">
      <c r="E103" s="11"/>
    </row>
    <row r="104" spans="5:5" s="10" customFormat="1">
      <c r="E104" s="11"/>
    </row>
    <row r="105" spans="5:5" s="10" customFormat="1">
      <c r="E105" s="11"/>
    </row>
    <row r="106" spans="5:5" s="10" customFormat="1">
      <c r="E106" s="11"/>
    </row>
    <row r="107" spans="5:5" s="10" customFormat="1">
      <c r="E107" s="11"/>
    </row>
    <row r="108" spans="5:5" s="10" customFormat="1">
      <c r="E108" s="11"/>
    </row>
    <row r="109" spans="5:5" s="10" customFormat="1">
      <c r="E109" s="11"/>
    </row>
    <row r="110" spans="5:5" s="10" customFormat="1">
      <c r="E110" s="11"/>
    </row>
    <row r="111" spans="5:5" s="10" customFormat="1">
      <c r="E111" s="11"/>
    </row>
    <row r="112" spans="5:5" s="10" customFormat="1">
      <c r="E112" s="11"/>
    </row>
    <row r="113" spans="5:5" s="10" customFormat="1">
      <c r="E113" s="11"/>
    </row>
    <row r="114" spans="5:5" s="10" customFormat="1">
      <c r="E114" s="11"/>
    </row>
    <row r="115" spans="5:5" s="10" customFormat="1">
      <c r="E115" s="11"/>
    </row>
    <row r="116" spans="5:5" s="10" customFormat="1">
      <c r="E116" s="11"/>
    </row>
    <row r="117" spans="5:5" s="10" customFormat="1">
      <c r="E117" s="11"/>
    </row>
    <row r="118" spans="5:5" s="10" customFormat="1">
      <c r="E118" s="11"/>
    </row>
    <row r="119" spans="5:5" s="10" customFormat="1">
      <c r="E119" s="11"/>
    </row>
    <row r="120" spans="5:5" s="10" customFormat="1">
      <c r="E120" s="11"/>
    </row>
    <row r="121" spans="5:5" s="10" customFormat="1">
      <c r="E121" s="11"/>
    </row>
    <row r="122" spans="5:5" s="10" customFormat="1">
      <c r="E122" s="11"/>
    </row>
    <row r="123" spans="5:5" s="10" customFormat="1">
      <c r="E123" s="11"/>
    </row>
    <row r="124" spans="5:5" s="10" customFormat="1">
      <c r="E124" s="11"/>
    </row>
    <row r="125" spans="5:5" s="10" customFormat="1">
      <c r="E125" s="11"/>
    </row>
    <row r="126" spans="5:5" s="10" customFormat="1">
      <c r="E126" s="11"/>
    </row>
    <row r="127" spans="5:5" s="10" customFormat="1">
      <c r="E127" s="11"/>
    </row>
    <row r="128" spans="5:5" s="10" customFormat="1">
      <c r="E128" s="11"/>
    </row>
    <row r="129" spans="5:5" s="10" customFormat="1">
      <c r="E129" s="11"/>
    </row>
    <row r="130" spans="5:5" s="10" customFormat="1">
      <c r="E130" s="11"/>
    </row>
    <row r="131" spans="5:5" s="10" customFormat="1">
      <c r="E131" s="11"/>
    </row>
    <row r="132" spans="5:5" s="10" customFormat="1">
      <c r="E132" s="11"/>
    </row>
    <row r="133" spans="5:5" s="10" customFormat="1">
      <c r="E133" s="11"/>
    </row>
    <row r="134" spans="5:5" s="10" customFormat="1">
      <c r="E134" s="11"/>
    </row>
    <row r="135" spans="5:5" s="10" customFormat="1">
      <c r="E135" s="11"/>
    </row>
    <row r="136" spans="5:5" s="10" customFormat="1">
      <c r="E136" s="11"/>
    </row>
    <row r="137" spans="5:5" s="10" customFormat="1">
      <c r="E137" s="11"/>
    </row>
    <row r="138" spans="5:5" s="10" customFormat="1">
      <c r="E138" s="11"/>
    </row>
    <row r="139" spans="5:5" s="10" customFormat="1">
      <c r="E139" s="11"/>
    </row>
    <row r="140" spans="5:5" s="10" customFormat="1">
      <c r="E140" s="11"/>
    </row>
    <row r="141" spans="5:5" s="10" customFormat="1">
      <c r="E141" s="11"/>
    </row>
    <row r="142" spans="5:5" s="10" customFormat="1">
      <c r="E142" s="11"/>
    </row>
    <row r="143" spans="5:5" s="10" customFormat="1">
      <c r="E143" s="11"/>
    </row>
    <row r="144" spans="5:5" s="10" customFormat="1">
      <c r="E144" s="11"/>
    </row>
    <row r="145" spans="5:5" s="10" customFormat="1">
      <c r="E145" s="11"/>
    </row>
    <row r="146" spans="5:5" s="10" customFormat="1">
      <c r="E146" s="11"/>
    </row>
    <row r="147" spans="5:5" s="10" customFormat="1">
      <c r="E147" s="11"/>
    </row>
    <row r="148" spans="5:5" s="10" customFormat="1">
      <c r="E148" s="11"/>
    </row>
    <row r="149" spans="5:5" s="10" customFormat="1">
      <c r="E149" s="11"/>
    </row>
    <row r="150" spans="5:5" s="10" customFormat="1">
      <c r="E150" s="11"/>
    </row>
    <row r="151" spans="5:5" s="10" customFormat="1">
      <c r="E151" s="11"/>
    </row>
    <row r="152" spans="5:5" s="10" customFormat="1">
      <c r="E152" s="11"/>
    </row>
    <row r="153" spans="5:5" s="10" customFormat="1">
      <c r="E153" s="11"/>
    </row>
    <row r="154" spans="5:5" s="10" customFormat="1">
      <c r="E154" s="11"/>
    </row>
    <row r="155" spans="5:5" s="10" customFormat="1">
      <c r="E155" s="11"/>
    </row>
    <row r="156" spans="5:5" s="10" customFormat="1">
      <c r="E156" s="11"/>
    </row>
    <row r="157" spans="5:5" s="10" customFormat="1">
      <c r="E157" s="11"/>
    </row>
    <row r="158" spans="5:5" s="10" customFormat="1">
      <c r="E158" s="11"/>
    </row>
    <row r="159" spans="5:5" s="10" customFormat="1">
      <c r="E159" s="11"/>
    </row>
    <row r="160" spans="5:5" s="10" customFormat="1">
      <c r="E160" s="11"/>
    </row>
    <row r="161" spans="5:5" s="10" customFormat="1">
      <c r="E161" s="11"/>
    </row>
    <row r="162" spans="5:5" s="10" customFormat="1">
      <c r="E162" s="11"/>
    </row>
    <row r="163" spans="5:5" s="10" customFormat="1">
      <c r="E163" s="11"/>
    </row>
    <row r="164" spans="5:5" s="10" customFormat="1">
      <c r="E164" s="11"/>
    </row>
    <row r="165" spans="5:5" s="10" customFormat="1">
      <c r="E165" s="11"/>
    </row>
    <row r="166" spans="5:5" s="10" customFormat="1">
      <c r="E166" s="11"/>
    </row>
    <row r="167" spans="5:5" s="10" customFormat="1">
      <c r="E167" s="11"/>
    </row>
    <row r="168" spans="5:5" s="10" customFormat="1">
      <c r="E168" s="11"/>
    </row>
    <row r="169" spans="5:5" s="10" customFormat="1">
      <c r="E169" s="11"/>
    </row>
    <row r="170" spans="5:5" s="10" customFormat="1">
      <c r="E170" s="11"/>
    </row>
    <row r="171" spans="5:5" s="10" customFormat="1">
      <c r="E171" s="11"/>
    </row>
    <row r="172" spans="5:5" s="10" customFormat="1">
      <c r="E172" s="11"/>
    </row>
    <row r="173" spans="5:5" s="10" customFormat="1">
      <c r="E173" s="11"/>
    </row>
    <row r="174" spans="5:5" s="10" customFormat="1">
      <c r="E174" s="11"/>
    </row>
    <row r="175" spans="5:5" s="10" customFormat="1">
      <c r="E175" s="11"/>
    </row>
    <row r="176" spans="5:5" s="10" customFormat="1">
      <c r="E176" s="11"/>
    </row>
    <row r="177" spans="5:5" s="10" customFormat="1">
      <c r="E177" s="11"/>
    </row>
    <row r="178" spans="5:5" s="10" customFormat="1">
      <c r="E178" s="11"/>
    </row>
    <row r="179" spans="5:5" s="10" customFormat="1">
      <c r="E179" s="11"/>
    </row>
    <row r="180" spans="5:5" s="10" customFormat="1">
      <c r="E180" s="11"/>
    </row>
    <row r="181" spans="5:5" s="10" customFormat="1">
      <c r="E181" s="11"/>
    </row>
    <row r="182" spans="5:5" s="10" customFormat="1">
      <c r="E182" s="11"/>
    </row>
    <row r="183" spans="5:5" s="10" customFormat="1">
      <c r="E183" s="11"/>
    </row>
    <row r="184" spans="5:5" s="10" customFormat="1">
      <c r="E184" s="11"/>
    </row>
    <row r="185" spans="5:5" s="10" customFormat="1">
      <c r="E185" s="11"/>
    </row>
    <row r="186" spans="5:5" s="10" customFormat="1">
      <c r="E186" s="11"/>
    </row>
    <row r="187" spans="5:5" s="10" customFormat="1">
      <c r="E187" s="11"/>
    </row>
    <row r="188" spans="5:5" s="10" customFormat="1">
      <c r="E188" s="11"/>
    </row>
    <row r="189" spans="5:5" s="10" customFormat="1">
      <c r="E189" s="11"/>
    </row>
    <row r="190" spans="5:5" s="10" customFormat="1">
      <c r="E190" s="11"/>
    </row>
    <row r="191" spans="5:5" s="10" customFormat="1">
      <c r="E191" s="11"/>
    </row>
    <row r="192" spans="5:5" s="10" customFormat="1">
      <c r="E192" s="11"/>
    </row>
    <row r="193" spans="5:5" s="10" customFormat="1">
      <c r="E193" s="11"/>
    </row>
    <row r="194" spans="5:5" s="10" customFormat="1">
      <c r="E194" s="11"/>
    </row>
    <row r="195" spans="5:5" s="10" customFormat="1">
      <c r="E195" s="11"/>
    </row>
    <row r="196" spans="5:5" s="10" customFormat="1">
      <c r="E196" s="11"/>
    </row>
    <row r="197" spans="5:5" s="10" customFormat="1">
      <c r="E197" s="11"/>
    </row>
    <row r="198" spans="5:5" s="10" customFormat="1">
      <c r="E198" s="11"/>
    </row>
    <row r="199" spans="5:5" s="10" customFormat="1">
      <c r="E199" s="11"/>
    </row>
    <row r="200" spans="5:5" s="10" customFormat="1">
      <c r="E200" s="11"/>
    </row>
    <row r="201" spans="5:5" s="10" customFormat="1">
      <c r="E201" s="11"/>
    </row>
    <row r="202" spans="5:5" s="10" customFormat="1">
      <c r="E202" s="11"/>
    </row>
    <row r="203" spans="5:5" s="10" customFormat="1">
      <c r="E203" s="11"/>
    </row>
    <row r="204" spans="5:5" s="10" customFormat="1">
      <c r="E204" s="11"/>
    </row>
    <row r="205" spans="5:5" s="10" customFormat="1">
      <c r="E205" s="11"/>
    </row>
    <row r="206" spans="5:5" s="10" customFormat="1">
      <c r="E206" s="11"/>
    </row>
    <row r="207" spans="5:5" s="10" customFormat="1">
      <c r="E207" s="11"/>
    </row>
    <row r="208" spans="5:5" s="10" customFormat="1">
      <c r="E208" s="11"/>
    </row>
    <row r="209" spans="5:5" s="10" customFormat="1">
      <c r="E209" s="11"/>
    </row>
    <row r="210" spans="5:5" s="10" customFormat="1">
      <c r="E210" s="11"/>
    </row>
    <row r="211" spans="5:5" s="10" customFormat="1">
      <c r="E211" s="11"/>
    </row>
    <row r="212" spans="5:5" s="10" customFormat="1">
      <c r="E212" s="11"/>
    </row>
    <row r="213" spans="5:5" s="10" customFormat="1">
      <c r="E213" s="11"/>
    </row>
    <row r="214" spans="5:5" s="10" customFormat="1">
      <c r="E214" s="11"/>
    </row>
    <row r="215" spans="5:5" s="10" customFormat="1">
      <c r="E215" s="11"/>
    </row>
    <row r="216" spans="5:5" s="10" customFormat="1">
      <c r="E216" s="11"/>
    </row>
    <row r="217" spans="5:5" s="10" customFormat="1">
      <c r="E217" s="11"/>
    </row>
    <row r="218" spans="5:5" s="10" customFormat="1">
      <c r="E218" s="11"/>
    </row>
    <row r="219" spans="5:5" s="10" customFormat="1">
      <c r="E219" s="11"/>
    </row>
    <row r="220" spans="5:5" s="10" customFormat="1">
      <c r="E220" s="11"/>
    </row>
    <row r="221" spans="5:5" s="10" customFormat="1">
      <c r="E221" s="11"/>
    </row>
    <row r="222" spans="5:5" s="10" customFormat="1">
      <c r="E222" s="11"/>
    </row>
    <row r="223" spans="5:5" s="10" customFormat="1">
      <c r="E223" s="11"/>
    </row>
    <row r="224" spans="5:5" s="10" customFormat="1">
      <c r="E224" s="11"/>
    </row>
    <row r="225" spans="5:5" s="10" customFormat="1">
      <c r="E225" s="11"/>
    </row>
    <row r="226" spans="5:5" s="10" customFormat="1">
      <c r="E226" s="11"/>
    </row>
    <row r="227" spans="5:5" s="10" customFormat="1">
      <c r="E227" s="11"/>
    </row>
    <row r="228" spans="5:5" s="10" customFormat="1">
      <c r="E228" s="11"/>
    </row>
    <row r="229" spans="5:5" s="10" customFormat="1">
      <c r="E229" s="11"/>
    </row>
    <row r="230" spans="5:5" s="10" customFormat="1">
      <c r="E230" s="11"/>
    </row>
    <row r="231" spans="5:5" s="10" customFormat="1">
      <c r="E231" s="11"/>
    </row>
    <row r="232" spans="5:5" s="10" customFormat="1">
      <c r="E232" s="11"/>
    </row>
    <row r="233" spans="5:5" s="10" customFormat="1">
      <c r="E233" s="11"/>
    </row>
    <row r="234" spans="5:5" s="10" customFormat="1">
      <c r="E234" s="11"/>
    </row>
    <row r="235" spans="5:5" s="10" customFormat="1">
      <c r="E235" s="11"/>
    </row>
    <row r="236" spans="5:5" s="10" customFormat="1">
      <c r="E236" s="11"/>
    </row>
    <row r="237" spans="5:5" s="10" customFormat="1">
      <c r="E237" s="11"/>
    </row>
    <row r="238" spans="5:5" s="10" customFormat="1">
      <c r="E238" s="11"/>
    </row>
    <row r="239" spans="5:5" s="10" customFormat="1">
      <c r="E239" s="11"/>
    </row>
    <row r="240" spans="5:5" s="10" customFormat="1">
      <c r="E240" s="11"/>
    </row>
    <row r="241" spans="5:5" s="10" customFormat="1">
      <c r="E241" s="11"/>
    </row>
    <row r="242" spans="5:5" s="10" customFormat="1">
      <c r="E242" s="11"/>
    </row>
    <row r="243" spans="5:5" s="10" customFormat="1">
      <c r="E243" s="11"/>
    </row>
    <row r="244" spans="5:5" s="10" customFormat="1">
      <c r="E244" s="11"/>
    </row>
    <row r="245" spans="5:5" s="10" customFormat="1">
      <c r="E245" s="11"/>
    </row>
    <row r="246" spans="5:5" s="10" customFormat="1">
      <c r="E246" s="11"/>
    </row>
    <row r="247" spans="5:5" s="10" customFormat="1">
      <c r="E247" s="11"/>
    </row>
    <row r="248" spans="5:5" s="10" customFormat="1">
      <c r="E248" s="11"/>
    </row>
    <row r="249" spans="5:5" s="10" customFormat="1">
      <c r="E249" s="11"/>
    </row>
    <row r="250" spans="5:5" s="10" customFormat="1">
      <c r="E250" s="11"/>
    </row>
    <row r="251" spans="5:5" s="10" customFormat="1">
      <c r="E251" s="11"/>
    </row>
    <row r="252" spans="5:5" s="10" customFormat="1">
      <c r="E252" s="11"/>
    </row>
    <row r="253" spans="5:5" s="10" customFormat="1">
      <c r="E253" s="11"/>
    </row>
    <row r="254" spans="5:5" s="10" customFormat="1">
      <c r="E254" s="11"/>
    </row>
    <row r="255" spans="5:5" s="10" customFormat="1">
      <c r="E255" s="11"/>
    </row>
    <row r="256" spans="5:5" s="10" customFormat="1">
      <c r="E256" s="11"/>
    </row>
    <row r="257" spans="5:5" s="10" customFormat="1">
      <c r="E257" s="11"/>
    </row>
    <row r="258" spans="5:5" s="10" customFormat="1">
      <c r="E258" s="11"/>
    </row>
    <row r="259" spans="5:5" s="10" customFormat="1">
      <c r="E259" s="11"/>
    </row>
    <row r="260" spans="5:5" s="10" customFormat="1">
      <c r="E260" s="11"/>
    </row>
    <row r="261" spans="5:5" s="10" customFormat="1">
      <c r="E261" s="11"/>
    </row>
    <row r="262" spans="5:5" s="10" customFormat="1">
      <c r="E262" s="11"/>
    </row>
    <row r="263" spans="5:5" s="10" customFormat="1">
      <c r="E263" s="11"/>
    </row>
    <row r="264" spans="5:5" s="10" customFormat="1">
      <c r="E264" s="11"/>
    </row>
    <row r="265" spans="5:5" s="10" customFormat="1">
      <c r="E265" s="11"/>
    </row>
    <row r="266" spans="5:5" s="10" customFormat="1">
      <c r="E266" s="11"/>
    </row>
    <row r="267" spans="5:5" s="10" customFormat="1">
      <c r="E267" s="11"/>
    </row>
    <row r="268" spans="5:5" s="10" customFormat="1">
      <c r="E268" s="11"/>
    </row>
    <row r="269" spans="5:5" s="10" customFormat="1">
      <c r="E269" s="11"/>
    </row>
    <row r="270" spans="5:5" s="10" customFormat="1">
      <c r="E270" s="11"/>
    </row>
    <row r="271" spans="5:5" s="10" customFormat="1">
      <c r="E271" s="11"/>
    </row>
    <row r="272" spans="5:5" s="10" customFormat="1">
      <c r="E272" s="11"/>
    </row>
    <row r="273" spans="5:5" s="10" customFormat="1">
      <c r="E273" s="11"/>
    </row>
    <row r="274" spans="5:5" s="10" customFormat="1">
      <c r="E274" s="11"/>
    </row>
    <row r="275" spans="5:5" s="10" customFormat="1">
      <c r="E275" s="11"/>
    </row>
    <row r="276" spans="5:5" s="10" customFormat="1">
      <c r="E276" s="11"/>
    </row>
    <row r="277" spans="5:5" s="10" customFormat="1">
      <c r="E277" s="11"/>
    </row>
    <row r="278" spans="5:5" s="10" customFormat="1">
      <c r="E278" s="11"/>
    </row>
    <row r="279" spans="5:5" s="10" customFormat="1">
      <c r="E279" s="11"/>
    </row>
    <row r="280" spans="5:5" s="10" customFormat="1">
      <c r="E280" s="11"/>
    </row>
    <row r="281" spans="5:5" s="10" customFormat="1">
      <c r="E281" s="11"/>
    </row>
    <row r="282" spans="5:5" s="10" customFormat="1">
      <c r="E282" s="11"/>
    </row>
    <row r="283" spans="5:5" s="10" customFormat="1">
      <c r="E283" s="11"/>
    </row>
    <row r="284" spans="5:5" s="10" customFormat="1">
      <c r="E284" s="11"/>
    </row>
    <row r="285" spans="5:5" s="10" customFormat="1">
      <c r="E285" s="11"/>
    </row>
    <row r="286" spans="5:5" s="10" customFormat="1">
      <c r="E286" s="11"/>
    </row>
    <row r="287" spans="5:5" s="10" customFormat="1">
      <c r="E287" s="11"/>
    </row>
    <row r="288" spans="5:5" s="10" customFormat="1">
      <c r="E288" s="11"/>
    </row>
    <row r="289" spans="5:5" s="10" customFormat="1">
      <c r="E289" s="11"/>
    </row>
    <row r="290" spans="5:5" s="10" customFormat="1">
      <c r="E290" s="11"/>
    </row>
    <row r="291" spans="5:5" s="10" customFormat="1">
      <c r="E291" s="11"/>
    </row>
    <row r="292" spans="5:5" s="10" customFormat="1">
      <c r="E292" s="11"/>
    </row>
    <row r="293" spans="5:5" s="10" customFormat="1">
      <c r="E293" s="11"/>
    </row>
    <row r="294" spans="5:5" s="10" customFormat="1">
      <c r="E294" s="11"/>
    </row>
    <row r="295" spans="5:5" s="10" customFormat="1">
      <c r="E295" s="11"/>
    </row>
    <row r="296" spans="5:5" s="10" customFormat="1">
      <c r="E296" s="11"/>
    </row>
    <row r="297" spans="5:5" s="10" customFormat="1">
      <c r="E297" s="11"/>
    </row>
    <row r="298" spans="5:5" s="10" customFormat="1">
      <c r="E298" s="11"/>
    </row>
    <row r="299" spans="5:5" s="10" customFormat="1">
      <c r="E299" s="11"/>
    </row>
    <row r="300" spans="5:5" s="10" customFormat="1">
      <c r="E300" s="11"/>
    </row>
    <row r="301" spans="5:5" s="10" customFormat="1">
      <c r="E301" s="11"/>
    </row>
    <row r="302" spans="5:5" s="10" customFormat="1">
      <c r="E302" s="11"/>
    </row>
    <row r="303" spans="5:5" s="10" customFormat="1">
      <c r="E303" s="11"/>
    </row>
    <row r="304" spans="5:5" s="10" customFormat="1">
      <c r="E304" s="11"/>
    </row>
    <row r="305" spans="5:5" s="10" customFormat="1">
      <c r="E305" s="11"/>
    </row>
    <row r="306" spans="5:5" s="10" customFormat="1">
      <c r="E306" s="11"/>
    </row>
    <row r="307" spans="5:5" s="10" customFormat="1">
      <c r="E307" s="11"/>
    </row>
    <row r="308" spans="5:5" s="10" customFormat="1">
      <c r="E308" s="11"/>
    </row>
    <row r="309" spans="5:5" s="10" customFormat="1">
      <c r="E309" s="11"/>
    </row>
    <row r="310" spans="5:5" s="10" customFormat="1">
      <c r="E310" s="11"/>
    </row>
    <row r="311" spans="5:5" s="10" customFormat="1">
      <c r="E311" s="11"/>
    </row>
    <row r="312" spans="5:5" s="10" customFormat="1">
      <c r="E312" s="11"/>
    </row>
    <row r="313" spans="5:5" s="10" customFormat="1">
      <c r="E313" s="11"/>
    </row>
    <row r="314" spans="5:5" s="10" customFormat="1">
      <c r="E314" s="11"/>
    </row>
    <row r="315" spans="5:5" s="10" customFormat="1">
      <c r="E315" s="11"/>
    </row>
    <row r="316" spans="5:5" s="10" customFormat="1">
      <c r="E316" s="11"/>
    </row>
    <row r="317" spans="5:5" s="10" customFormat="1">
      <c r="E317" s="11"/>
    </row>
    <row r="318" spans="5:5" s="10" customFormat="1">
      <c r="E318" s="11"/>
    </row>
    <row r="319" spans="5:5" s="10" customFormat="1">
      <c r="E319" s="11"/>
    </row>
    <row r="320" spans="5:5" s="10" customFormat="1">
      <c r="E320" s="11"/>
    </row>
    <row r="321" spans="5:5" s="10" customFormat="1">
      <c r="E321" s="11"/>
    </row>
    <row r="322" spans="5:5" s="10" customFormat="1">
      <c r="E322" s="11"/>
    </row>
    <row r="323" spans="5:5" s="10" customFormat="1">
      <c r="E323" s="11"/>
    </row>
    <row r="324" spans="5:5" s="10" customFormat="1">
      <c r="E324" s="11"/>
    </row>
    <row r="325" spans="5:5" s="10" customFormat="1">
      <c r="E325" s="11"/>
    </row>
    <row r="326" spans="5:5" s="10" customFormat="1">
      <c r="E326" s="11"/>
    </row>
    <row r="327" spans="5:5" s="10" customFormat="1">
      <c r="E327" s="11"/>
    </row>
    <row r="328" spans="5:5" s="10" customFormat="1">
      <c r="E328" s="11"/>
    </row>
    <row r="329" spans="5:5" s="10" customFormat="1">
      <c r="E329" s="11"/>
    </row>
    <row r="330" spans="5:5" s="10" customFormat="1">
      <c r="E330" s="11"/>
    </row>
    <row r="331" spans="5:5" s="10" customFormat="1">
      <c r="E331" s="11"/>
    </row>
    <row r="332" spans="5:5" s="10" customFormat="1">
      <c r="E332" s="11"/>
    </row>
    <row r="333" spans="5:5" s="10" customFormat="1">
      <c r="E333" s="11"/>
    </row>
    <row r="334" spans="5:5" s="10" customFormat="1">
      <c r="E334" s="11"/>
    </row>
    <row r="335" spans="5:5" s="10" customFormat="1">
      <c r="E335" s="11"/>
    </row>
    <row r="336" spans="5:5" s="10" customFormat="1">
      <c r="E336" s="11"/>
    </row>
    <row r="337" spans="5:5" s="10" customFormat="1">
      <c r="E337" s="11"/>
    </row>
    <row r="338" spans="5:5" s="10" customFormat="1">
      <c r="E338" s="11"/>
    </row>
    <row r="339" spans="5:5" s="10" customFormat="1">
      <c r="E339" s="11"/>
    </row>
    <row r="340" spans="5:5" s="10" customFormat="1">
      <c r="E340" s="11"/>
    </row>
    <row r="341" spans="5:5" s="10" customFormat="1">
      <c r="E341" s="11"/>
    </row>
    <row r="342" spans="5:5" s="10" customFormat="1">
      <c r="E342" s="11"/>
    </row>
    <row r="343" spans="5:5" s="10" customFormat="1">
      <c r="E343" s="11"/>
    </row>
    <row r="344" spans="5:5" s="10" customFormat="1">
      <c r="E344" s="11"/>
    </row>
    <row r="345" spans="5:5" s="10" customFormat="1">
      <c r="E345" s="11"/>
    </row>
    <row r="346" spans="5:5" s="10" customFormat="1">
      <c r="E346" s="11"/>
    </row>
    <row r="347" spans="5:5" s="10" customFormat="1">
      <c r="E347" s="11"/>
    </row>
    <row r="348" spans="5:5" s="10" customFormat="1">
      <c r="E348" s="11"/>
    </row>
    <row r="349" spans="5:5" s="10" customFormat="1">
      <c r="E349" s="11"/>
    </row>
    <row r="350" spans="5:5" s="10" customFormat="1">
      <c r="E350" s="11"/>
    </row>
    <row r="351" spans="5:5" s="10" customFormat="1">
      <c r="E351" s="11"/>
    </row>
    <row r="352" spans="5:5" s="10" customFormat="1">
      <c r="E352" s="11"/>
    </row>
    <row r="353" spans="5:5" s="10" customFormat="1">
      <c r="E353" s="11"/>
    </row>
    <row r="354" spans="5:5" s="10" customFormat="1">
      <c r="E354" s="11"/>
    </row>
    <row r="355" spans="5:5" s="10" customFormat="1">
      <c r="E355" s="11"/>
    </row>
    <row r="356" spans="5:5" s="10" customFormat="1">
      <c r="E356" s="11"/>
    </row>
    <row r="357" spans="5:5" s="10" customFormat="1">
      <c r="E357" s="11"/>
    </row>
    <row r="358" spans="5:5" s="10" customFormat="1">
      <c r="E358" s="11"/>
    </row>
    <row r="359" spans="5:5" s="10" customFormat="1">
      <c r="E359" s="11"/>
    </row>
    <row r="360" spans="5:5" s="10" customFormat="1">
      <c r="E360" s="11"/>
    </row>
    <row r="361" spans="5:5" s="10" customFormat="1">
      <c r="E361" s="11"/>
    </row>
    <row r="362" spans="5:5" s="10" customFormat="1">
      <c r="E362" s="11"/>
    </row>
    <row r="363" spans="5:5" s="10" customFormat="1">
      <c r="E363" s="11"/>
    </row>
    <row r="364" spans="5:5" s="10" customFormat="1">
      <c r="E364" s="11"/>
    </row>
    <row r="365" spans="5:5" s="10" customFormat="1">
      <c r="E365" s="11"/>
    </row>
    <row r="366" spans="5:5" s="10" customFormat="1">
      <c r="E366" s="11"/>
    </row>
    <row r="367" spans="5:5" s="10" customFormat="1">
      <c r="E367" s="11"/>
    </row>
    <row r="368" spans="5:5" s="10" customFormat="1">
      <c r="E368" s="11"/>
    </row>
    <row r="369" spans="5:5" s="10" customFormat="1">
      <c r="E369" s="11"/>
    </row>
    <row r="370" spans="5:5" s="10" customFormat="1">
      <c r="E370" s="11"/>
    </row>
    <row r="371" spans="5:5" s="10" customFormat="1">
      <c r="E371" s="11"/>
    </row>
    <row r="372" spans="5:5" s="10" customFormat="1">
      <c r="E372" s="11"/>
    </row>
    <row r="373" spans="5:5" s="10" customFormat="1">
      <c r="E373" s="11"/>
    </row>
    <row r="374" spans="5:5" s="10" customFormat="1">
      <c r="E374" s="11"/>
    </row>
    <row r="375" spans="5:5" s="10" customFormat="1">
      <c r="E375" s="11"/>
    </row>
    <row r="376" spans="5:5" s="10" customFormat="1">
      <c r="E376" s="11"/>
    </row>
    <row r="377" spans="5:5" s="10" customFormat="1">
      <c r="E377" s="11"/>
    </row>
    <row r="378" spans="5:5" s="10" customFormat="1">
      <c r="E378" s="11"/>
    </row>
    <row r="379" spans="5:5" s="10" customFormat="1">
      <c r="E379" s="11"/>
    </row>
    <row r="380" spans="5:5" s="10" customFormat="1">
      <c r="E380" s="11"/>
    </row>
    <row r="381" spans="5:5" s="10" customFormat="1">
      <c r="E381" s="11"/>
    </row>
    <row r="382" spans="5:5" s="10" customFormat="1">
      <c r="E382" s="11"/>
    </row>
    <row r="383" spans="5:5" s="10" customFormat="1">
      <c r="E383" s="11"/>
    </row>
    <row r="384" spans="5:5" s="10" customFormat="1">
      <c r="E384" s="11"/>
    </row>
    <row r="385" spans="5:5" s="10" customFormat="1">
      <c r="E385" s="11"/>
    </row>
    <row r="386" spans="5:5" s="10" customFormat="1">
      <c r="E386" s="11"/>
    </row>
    <row r="387" spans="5:5" s="10" customFormat="1">
      <c r="E387" s="11"/>
    </row>
    <row r="388" spans="5:5" s="10" customFormat="1">
      <c r="E388" s="11"/>
    </row>
    <row r="389" spans="5:5" s="10" customFormat="1">
      <c r="E389" s="11"/>
    </row>
    <row r="390" spans="5:5" s="10" customFormat="1">
      <c r="E390" s="11"/>
    </row>
  </sheetData>
  <mergeCells count="28">
    <mergeCell ref="A3:A4"/>
    <mergeCell ref="B3:D3"/>
    <mergeCell ref="E3:E4"/>
    <mergeCell ref="F3:F4"/>
    <mergeCell ref="H3:H4"/>
    <mergeCell ref="A54:H54"/>
    <mergeCell ref="A55:H55"/>
    <mergeCell ref="A61:H61"/>
    <mergeCell ref="A62:H62"/>
    <mergeCell ref="A56:H56"/>
    <mergeCell ref="A57:H57"/>
    <mergeCell ref="A58:H58"/>
    <mergeCell ref="A59:H59"/>
    <mergeCell ref="A60:H60"/>
    <mergeCell ref="A40:H40"/>
    <mergeCell ref="A41:H41"/>
    <mergeCell ref="A51:H51"/>
    <mergeCell ref="A52:H52"/>
    <mergeCell ref="A53:H53"/>
    <mergeCell ref="A47:H47"/>
    <mergeCell ref="A48:H48"/>
    <mergeCell ref="A49:H49"/>
    <mergeCell ref="A50:H50"/>
    <mergeCell ref="A42:H42"/>
    <mergeCell ref="A43:H43"/>
    <mergeCell ref="A44:H44"/>
    <mergeCell ref="A45:H45"/>
    <mergeCell ref="A46:H46"/>
  </mergeCells>
  <phoneticPr fontId="0" type="noConversion"/>
  <pageMargins left="0.75" right="0.75" top="1" bottom="1" header="0.5" footer="0.5"/>
  <pageSetup paperSize="9" scale="72"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U39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26</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s="7" customFormat="1" ht="15.95" customHeight="1">
      <c r="A5" s="12" t="s">
        <v>44</v>
      </c>
      <c r="B5" s="124">
        <v>30</v>
      </c>
      <c r="C5" s="91"/>
      <c r="D5" s="113">
        <v>30</v>
      </c>
      <c r="E5" s="15"/>
      <c r="F5" s="5">
        <f t="shared" ref="F5:F19" si="0" xml:space="preserve"> D5 + E5</f>
        <v>30</v>
      </c>
      <c r="G5" s="24">
        <f>IF(H5="Y",1,IF(H5="","",0))</f>
        <v>1</v>
      </c>
      <c r="H5" s="1" t="s">
        <v>4</v>
      </c>
      <c r="I5" s="12"/>
    </row>
    <row r="6" spans="1:21" s="7" customFormat="1" ht="15.95" customHeight="1">
      <c r="A6" s="12" t="s">
        <v>5</v>
      </c>
      <c r="B6" s="125">
        <v>34</v>
      </c>
      <c r="C6" s="91"/>
      <c r="D6" s="114">
        <v>34</v>
      </c>
      <c r="E6" s="15"/>
      <c r="F6" s="5">
        <f t="shared" si="0"/>
        <v>34</v>
      </c>
      <c r="G6" s="24">
        <f t="shared" ref="G6:G38" si="1">IF(H6="Y",1,IF(H6="","",0))</f>
        <v>0</v>
      </c>
      <c r="H6" s="1" t="s">
        <v>6</v>
      </c>
      <c r="I6" s="12"/>
    </row>
    <row r="7" spans="1:21" s="7" customFormat="1" ht="15.95" customHeight="1">
      <c r="A7" s="12" t="s">
        <v>7</v>
      </c>
      <c r="B7" s="125">
        <v>33.99</v>
      </c>
      <c r="C7" s="91">
        <v>33</v>
      </c>
      <c r="D7" s="114">
        <v>33.99</v>
      </c>
      <c r="E7" s="15"/>
      <c r="F7" s="5">
        <f t="shared" si="0"/>
        <v>33.99</v>
      </c>
      <c r="G7" s="24">
        <f t="shared" si="1"/>
        <v>1</v>
      </c>
      <c r="H7" s="1" t="s">
        <v>4</v>
      </c>
      <c r="I7" s="12"/>
    </row>
    <row r="8" spans="1:21" s="7" customFormat="1" ht="15.95" customHeight="1">
      <c r="A8" s="12" t="s">
        <v>8</v>
      </c>
      <c r="B8" s="125">
        <v>24.12</v>
      </c>
      <c r="C8" s="91">
        <v>23</v>
      </c>
      <c r="D8" s="114">
        <v>24.12</v>
      </c>
      <c r="E8" s="4">
        <v>11.75</v>
      </c>
      <c r="F8" s="5">
        <f t="shared" si="0"/>
        <v>35.870000000000005</v>
      </c>
      <c r="G8" s="24">
        <f t="shared" si="1"/>
        <v>1</v>
      </c>
      <c r="H8" s="2" t="s">
        <v>4</v>
      </c>
      <c r="I8" s="12"/>
    </row>
    <row r="9" spans="1:21" ht="15.95" customHeight="1">
      <c r="A9" s="12" t="s">
        <v>63</v>
      </c>
      <c r="B9" s="125">
        <v>16.5</v>
      </c>
      <c r="C9" s="91"/>
      <c r="D9" s="114">
        <v>16.5</v>
      </c>
      <c r="E9" s="4"/>
      <c r="F9" s="5">
        <f t="shared" si="0"/>
        <v>16.5</v>
      </c>
      <c r="G9" s="24">
        <f t="shared" si="1"/>
        <v>1</v>
      </c>
      <c r="H9" s="2" t="s">
        <v>4</v>
      </c>
    </row>
    <row r="10" spans="1:21" s="19" customFormat="1" ht="15.95" customHeight="1">
      <c r="A10" s="16" t="s">
        <v>9</v>
      </c>
      <c r="B10" s="126">
        <v>31</v>
      </c>
      <c r="C10" s="91"/>
      <c r="D10" s="115">
        <v>31</v>
      </c>
      <c r="E10" s="18"/>
      <c r="F10" s="5">
        <f t="shared" si="0"/>
        <v>31</v>
      </c>
      <c r="G10" s="24">
        <f t="shared" si="1"/>
        <v>1</v>
      </c>
      <c r="H10" s="25" t="s">
        <v>4</v>
      </c>
      <c r="I10" s="16"/>
    </row>
    <row r="11" spans="1:21" s="10" customFormat="1" ht="15.95" customHeight="1">
      <c r="A11" s="12" t="s">
        <v>10</v>
      </c>
      <c r="B11" s="125">
        <v>30</v>
      </c>
      <c r="C11" s="91"/>
      <c r="D11" s="114">
        <v>30</v>
      </c>
      <c r="E11" s="4"/>
      <c r="F11" s="5">
        <f t="shared" si="0"/>
        <v>30</v>
      </c>
      <c r="G11" s="24">
        <f t="shared" si="1"/>
        <v>0</v>
      </c>
      <c r="H11" s="2" t="s">
        <v>6</v>
      </c>
      <c r="I11" s="12"/>
    </row>
    <row r="12" spans="1:21" s="10" customFormat="1" ht="15.95" customHeight="1">
      <c r="A12" s="12" t="s">
        <v>62</v>
      </c>
      <c r="B12" s="125">
        <v>26</v>
      </c>
      <c r="C12" s="91"/>
      <c r="D12" s="114">
        <v>26</v>
      </c>
      <c r="E12" s="4"/>
      <c r="F12" s="5">
        <f t="shared" si="0"/>
        <v>26</v>
      </c>
      <c r="G12" s="24" t="str">
        <f t="shared" si="1"/>
        <v/>
      </c>
      <c r="H12" s="2"/>
      <c r="I12" s="12"/>
    </row>
    <row r="13" spans="1:21" s="7" customFormat="1" ht="15.95" customHeight="1">
      <c r="A13" s="12" t="s">
        <v>11</v>
      </c>
      <c r="B13" s="125">
        <v>29</v>
      </c>
      <c r="C13" s="93"/>
      <c r="D13" s="114">
        <v>29</v>
      </c>
      <c r="E13" s="4"/>
      <c r="F13" s="5">
        <f t="shared" si="0"/>
        <v>29</v>
      </c>
      <c r="G13" s="24">
        <f t="shared" si="1"/>
        <v>0</v>
      </c>
      <c r="H13" s="2" t="s">
        <v>6</v>
      </c>
      <c r="I13" s="12"/>
    </row>
    <row r="14" spans="1:21" s="7" customFormat="1" ht="15.95" customHeight="1">
      <c r="A14" s="12" t="s">
        <v>45</v>
      </c>
      <c r="B14" s="125">
        <v>35.43</v>
      </c>
      <c r="C14" s="91">
        <v>33.33</v>
      </c>
      <c r="D14" s="114">
        <v>35.43</v>
      </c>
      <c r="E14" s="4"/>
      <c r="F14" s="5">
        <f t="shared" si="0"/>
        <v>35.43</v>
      </c>
      <c r="G14" s="24">
        <f t="shared" si="1"/>
        <v>1</v>
      </c>
      <c r="H14" s="2" t="s">
        <v>4</v>
      </c>
      <c r="I14" s="12"/>
    </row>
    <row r="15" spans="1:21" s="7" customFormat="1" ht="15.95" customHeight="1">
      <c r="A15" s="12" t="s">
        <v>46</v>
      </c>
      <c r="B15" s="125">
        <v>27.96</v>
      </c>
      <c r="C15" s="91">
        <v>26.5</v>
      </c>
      <c r="D15" s="114">
        <f xml:space="preserve"> 27.96 * (100 - E15) / 100</f>
        <v>23.203319502074692</v>
      </c>
      <c r="E15" s="4">
        <f xml:space="preserve"> (0.05 * 410) / (100 + (0.05 * 410)) * 100</f>
        <v>17.012448132780083</v>
      </c>
      <c r="F15" s="5">
        <f t="shared" si="0"/>
        <v>40.215767634854771</v>
      </c>
      <c r="G15" s="24">
        <f t="shared" si="1"/>
        <v>0</v>
      </c>
      <c r="H15" s="2" t="s">
        <v>6</v>
      </c>
      <c r="I15" s="12"/>
    </row>
    <row r="16" spans="1:21" s="7" customFormat="1" ht="15.95" customHeight="1">
      <c r="A16" s="12" t="s">
        <v>25</v>
      </c>
      <c r="B16" s="125">
        <v>35</v>
      </c>
      <c r="C16" s="91"/>
      <c r="D16" s="114">
        <v>35</v>
      </c>
      <c r="E16" s="4"/>
      <c r="F16" s="5">
        <f t="shared" si="0"/>
        <v>35</v>
      </c>
      <c r="G16" s="24">
        <f t="shared" si="1"/>
        <v>1</v>
      </c>
      <c r="H16" s="2" t="s">
        <v>4</v>
      </c>
      <c r="I16" s="12"/>
    </row>
    <row r="17" spans="1:9" s="7" customFormat="1" ht="15.95" customHeight="1">
      <c r="A17" s="12" t="s">
        <v>52</v>
      </c>
      <c r="B17" s="125">
        <v>18</v>
      </c>
      <c r="C17" s="91"/>
      <c r="D17" s="114">
        <v>18</v>
      </c>
      <c r="E17" s="4"/>
      <c r="F17" s="5">
        <f t="shared" si="0"/>
        <v>18</v>
      </c>
      <c r="G17" s="24">
        <f t="shared" si="1"/>
        <v>1</v>
      </c>
      <c r="H17" s="1" t="s">
        <v>4</v>
      </c>
      <c r="I17" s="12"/>
    </row>
    <row r="18" spans="1:9" s="10" customFormat="1" ht="15.95" customHeight="1">
      <c r="A18" s="12" t="s">
        <v>12</v>
      </c>
      <c r="B18" s="125">
        <v>18</v>
      </c>
      <c r="C18" s="91"/>
      <c r="D18" s="114">
        <v>18</v>
      </c>
      <c r="E18" s="4"/>
      <c r="F18" s="5">
        <f t="shared" si="0"/>
        <v>18</v>
      </c>
      <c r="G18" s="24">
        <f t="shared" si="1"/>
        <v>0</v>
      </c>
      <c r="H18" s="2" t="s">
        <v>6</v>
      </c>
      <c r="I18" s="12"/>
    </row>
    <row r="19" spans="1:9" s="7" customFormat="1" ht="15.95" customHeight="1">
      <c r="A19" s="20" t="s">
        <v>13</v>
      </c>
      <c r="B19" s="125">
        <v>12.5</v>
      </c>
      <c r="C19" s="91"/>
      <c r="D19" s="114">
        <v>12.5</v>
      </c>
      <c r="E19" s="4"/>
      <c r="F19" s="5">
        <f t="shared" si="0"/>
        <v>12.5</v>
      </c>
      <c r="G19" s="24">
        <f t="shared" si="1"/>
        <v>1</v>
      </c>
      <c r="H19" s="2" t="s">
        <v>4</v>
      </c>
      <c r="I19" s="20"/>
    </row>
    <row r="20" spans="1:9" s="7" customFormat="1" ht="15.95" customHeight="1">
      <c r="A20" s="20" t="s">
        <v>65</v>
      </c>
      <c r="B20" s="125">
        <v>36</v>
      </c>
      <c r="C20" s="91"/>
      <c r="D20" s="114">
        <v>36</v>
      </c>
      <c r="E20" s="4">
        <v>0</v>
      </c>
      <c r="F20" s="5">
        <v>36</v>
      </c>
      <c r="G20" s="24">
        <f t="shared" si="1"/>
        <v>1</v>
      </c>
      <c r="H20" s="2" t="s">
        <v>4</v>
      </c>
      <c r="I20" s="20"/>
    </row>
    <row r="21" spans="1:9" s="10" customFormat="1" ht="15.95" customHeight="1">
      <c r="A21" s="12" t="s">
        <v>47</v>
      </c>
      <c r="B21" s="125">
        <v>34</v>
      </c>
      <c r="C21" s="91"/>
      <c r="D21" s="114">
        <v>34</v>
      </c>
      <c r="E21" s="4"/>
      <c r="F21" s="5">
        <f t="shared" ref="F21:F34" si="2" xml:space="preserve"> D21 + E21</f>
        <v>34</v>
      </c>
      <c r="G21" s="24">
        <f t="shared" si="1"/>
        <v>0</v>
      </c>
      <c r="H21" s="2" t="s">
        <v>6</v>
      </c>
      <c r="I21" s="12"/>
    </row>
    <row r="22" spans="1:9" s="7" customFormat="1" ht="15.95" customHeight="1">
      <c r="A22" s="12" t="s">
        <v>14</v>
      </c>
      <c r="B22" s="125">
        <v>30</v>
      </c>
      <c r="C22" s="91"/>
      <c r="D22" s="114">
        <v>27.37</v>
      </c>
      <c r="E22" s="4">
        <v>13.5</v>
      </c>
      <c r="F22" s="5">
        <f t="shared" si="2"/>
        <v>40.870000000000005</v>
      </c>
      <c r="G22" s="24">
        <f t="shared" si="1"/>
        <v>1</v>
      </c>
      <c r="H22" s="26" t="s">
        <v>4</v>
      </c>
      <c r="I22" s="12"/>
    </row>
    <row r="23" spans="1:9" ht="15.95" customHeight="1">
      <c r="A23" s="12" t="s">
        <v>15</v>
      </c>
      <c r="B23" s="125">
        <v>27</v>
      </c>
      <c r="C23" s="91"/>
      <c r="D23" s="114">
        <v>27</v>
      </c>
      <c r="E23" s="22">
        <v>2.7</v>
      </c>
      <c r="F23" s="5">
        <f t="shared" si="2"/>
        <v>29.7</v>
      </c>
      <c r="G23" s="24">
        <f t="shared" si="1"/>
        <v>1</v>
      </c>
      <c r="H23" s="26" t="s">
        <v>4</v>
      </c>
      <c r="I23" s="12"/>
    </row>
    <row r="24" spans="1:9" s="7" customFormat="1" ht="15.95" customHeight="1">
      <c r="A24" s="12" t="s">
        <v>16</v>
      </c>
      <c r="B24" s="125">
        <v>22.88</v>
      </c>
      <c r="C24" s="91">
        <v>22</v>
      </c>
      <c r="D24" s="114">
        <v>22.88</v>
      </c>
      <c r="E24" s="4">
        <v>7.5</v>
      </c>
      <c r="F24" s="5">
        <f t="shared" si="2"/>
        <v>30.38</v>
      </c>
      <c r="G24" s="24">
        <f t="shared" si="1"/>
        <v>1</v>
      </c>
      <c r="H24" s="2" t="s">
        <v>4</v>
      </c>
      <c r="I24" s="12"/>
    </row>
    <row r="25" spans="1:9" s="10" customFormat="1" ht="15.95" customHeight="1">
      <c r="A25" s="12" t="s">
        <v>17</v>
      </c>
      <c r="B25" s="125">
        <v>34</v>
      </c>
      <c r="C25" s="91"/>
      <c r="D25" s="114">
        <v>34</v>
      </c>
      <c r="E25" s="4"/>
      <c r="F25" s="5">
        <f t="shared" si="2"/>
        <v>34</v>
      </c>
      <c r="G25" s="24">
        <f t="shared" si="1"/>
        <v>1</v>
      </c>
      <c r="H25" s="2" t="s">
        <v>4</v>
      </c>
      <c r="I25" s="12"/>
    </row>
    <row r="26" spans="1:9" s="7" customFormat="1" ht="15.95" customHeight="1">
      <c r="A26" s="12" t="s">
        <v>18</v>
      </c>
      <c r="B26" s="125">
        <v>34.5</v>
      </c>
      <c r="C26" s="91"/>
      <c r="D26" s="114">
        <v>34.5</v>
      </c>
      <c r="E26" s="4"/>
      <c r="F26" s="5">
        <f t="shared" si="2"/>
        <v>34.5</v>
      </c>
      <c r="G26" s="24">
        <f t="shared" si="1"/>
        <v>1</v>
      </c>
      <c r="H26" s="2" t="s">
        <v>4</v>
      </c>
      <c r="I26" s="12"/>
    </row>
    <row r="27" spans="1:9" s="7" customFormat="1" ht="15.95" customHeight="1">
      <c r="A27" s="12" t="s">
        <v>48</v>
      </c>
      <c r="B27" s="125">
        <v>33</v>
      </c>
      <c r="C27" s="91"/>
      <c r="D27" s="114">
        <v>33</v>
      </c>
      <c r="E27" s="4"/>
      <c r="F27" s="5">
        <f t="shared" si="2"/>
        <v>33</v>
      </c>
      <c r="G27" s="24">
        <f t="shared" si="1"/>
        <v>0</v>
      </c>
      <c r="H27" s="1" t="s">
        <v>6</v>
      </c>
      <c r="I27" s="12"/>
    </row>
    <row r="28" spans="1:9" s="10" customFormat="1" ht="15.95" customHeight="1">
      <c r="A28" s="12" t="s">
        <v>19</v>
      </c>
      <c r="B28" s="125">
        <v>28</v>
      </c>
      <c r="C28" s="91"/>
      <c r="D28" s="114">
        <v>28</v>
      </c>
      <c r="E28" s="4"/>
      <c r="F28" s="5">
        <f t="shared" si="2"/>
        <v>28</v>
      </c>
      <c r="G28" s="24">
        <f t="shared" si="1"/>
        <v>1</v>
      </c>
      <c r="H28" s="2" t="s">
        <v>4</v>
      </c>
      <c r="I28" s="12"/>
    </row>
    <row r="29" spans="1:9" s="7" customFormat="1" ht="15.95" customHeight="1">
      <c r="A29" s="12" t="s">
        <v>36</v>
      </c>
      <c r="B29" s="125">
        <v>27</v>
      </c>
      <c r="C29" s="91"/>
      <c r="D29" s="114">
        <v>27</v>
      </c>
      <c r="E29" s="4"/>
      <c r="F29" s="5">
        <f t="shared" si="2"/>
        <v>27</v>
      </c>
      <c r="G29" s="24">
        <f t="shared" si="1"/>
        <v>0</v>
      </c>
      <c r="H29" s="2" t="s">
        <v>6</v>
      </c>
      <c r="I29" s="12"/>
    </row>
    <row r="30" spans="1:9" s="10" customFormat="1" ht="15.95" customHeight="1">
      <c r="A30" s="12" t="s">
        <v>20</v>
      </c>
      <c r="B30" s="125">
        <v>30</v>
      </c>
      <c r="C30" s="91"/>
      <c r="D30" s="114">
        <v>30</v>
      </c>
      <c r="E30" s="4">
        <v>3</v>
      </c>
      <c r="F30" s="5">
        <f t="shared" si="2"/>
        <v>33</v>
      </c>
      <c r="G30" s="24">
        <f t="shared" si="1"/>
        <v>1</v>
      </c>
      <c r="H30" s="1" t="s">
        <v>4</v>
      </c>
      <c r="I30" s="12"/>
    </row>
    <row r="31" spans="1:9" s="7" customFormat="1" ht="15.95" customHeight="1">
      <c r="A31" s="12" t="s">
        <v>21</v>
      </c>
      <c r="B31" s="125">
        <v>25</v>
      </c>
      <c r="C31" s="91"/>
      <c r="D31" s="114">
        <v>25</v>
      </c>
      <c r="E31" s="4"/>
      <c r="F31" s="5">
        <f t="shared" si="2"/>
        <v>25</v>
      </c>
      <c r="G31" s="24">
        <f t="shared" si="1"/>
        <v>1</v>
      </c>
      <c r="H31" s="2" t="s">
        <v>4</v>
      </c>
      <c r="I31" s="12"/>
    </row>
    <row r="32" spans="1:9" s="7" customFormat="1" ht="15.95" customHeight="1">
      <c r="A32" s="12" t="s">
        <v>42</v>
      </c>
      <c r="B32" s="125">
        <v>25</v>
      </c>
      <c r="C32" s="91"/>
      <c r="D32" s="114">
        <v>25</v>
      </c>
      <c r="E32" s="4"/>
      <c r="F32" s="5">
        <f t="shared" si="2"/>
        <v>25</v>
      </c>
      <c r="G32" s="24" t="str">
        <f t="shared" si="1"/>
        <v/>
      </c>
      <c r="H32" s="2"/>
      <c r="I32" s="12"/>
    </row>
    <row r="33" spans="1:9" s="10" customFormat="1" ht="15.95" customHeight="1">
      <c r="A33" s="12" t="s">
        <v>22</v>
      </c>
      <c r="B33" s="125">
        <v>35</v>
      </c>
      <c r="C33" s="91"/>
      <c r="D33" s="114">
        <v>35</v>
      </c>
      <c r="E33" s="4"/>
      <c r="F33" s="5">
        <f t="shared" si="2"/>
        <v>35</v>
      </c>
      <c r="G33" s="24">
        <f t="shared" si="1"/>
        <v>1</v>
      </c>
      <c r="H33" s="2" t="s">
        <v>4</v>
      </c>
      <c r="I33" s="12"/>
    </row>
    <row r="34" spans="1:9" s="7" customFormat="1" ht="15.95" customHeight="1">
      <c r="A34" s="12" t="s">
        <v>23</v>
      </c>
      <c r="B34" s="125">
        <v>28</v>
      </c>
      <c r="C34" s="91"/>
      <c r="D34" s="114">
        <v>28</v>
      </c>
      <c r="E34" s="4"/>
      <c r="F34" s="5">
        <f t="shared" si="2"/>
        <v>28</v>
      </c>
      <c r="G34" s="24">
        <f t="shared" si="1"/>
        <v>0</v>
      </c>
      <c r="H34" s="2" t="s">
        <v>6</v>
      </c>
      <c r="I34" s="12"/>
    </row>
    <row r="35" spans="1:9" s="7" customFormat="1" ht="15.95" customHeight="1">
      <c r="A35" s="12" t="s">
        <v>49</v>
      </c>
      <c r="B35" s="125">
        <v>8.5</v>
      </c>
      <c r="C35" s="91"/>
      <c r="D35" s="114">
        <f>100*B35/(100+B35+10*(100/100+122/100+10.52/100))</f>
        <v>6.4515149675147239</v>
      </c>
      <c r="E35" s="4">
        <f>100*(10*(100/100+122/100+10.52/100))/(100+8.5+10*(100/100+122/100+10.52/100))</f>
        <v>17.648308944076746</v>
      </c>
      <c r="F35" s="5">
        <f>D35+E35</f>
        <v>24.099823911591471</v>
      </c>
      <c r="G35" s="24">
        <f t="shared" si="1"/>
        <v>0</v>
      </c>
      <c r="H35" s="1" t="s">
        <v>6</v>
      </c>
      <c r="I35" s="27"/>
    </row>
    <row r="36" spans="1:9" s="10" customFormat="1" ht="15.95" customHeight="1">
      <c r="A36" s="12" t="s">
        <v>24</v>
      </c>
      <c r="B36" s="125">
        <v>30</v>
      </c>
      <c r="C36" s="91"/>
      <c r="D36" s="114">
        <v>30</v>
      </c>
      <c r="E36" s="15"/>
      <c r="F36" s="5">
        <f>D36+E36</f>
        <v>30</v>
      </c>
      <c r="G36" s="24">
        <f t="shared" si="1"/>
        <v>0</v>
      </c>
      <c r="H36" s="2" t="s">
        <v>6</v>
      </c>
      <c r="I36" s="12"/>
    </row>
    <row r="37" spans="1:9" s="7" customFormat="1" ht="15.95" customHeight="1">
      <c r="A37" s="12" t="s">
        <v>50</v>
      </c>
      <c r="B37" s="125">
        <v>30</v>
      </c>
      <c r="C37" s="91"/>
      <c r="D37" s="114">
        <v>30</v>
      </c>
      <c r="E37" s="4"/>
      <c r="F37" s="5">
        <f xml:space="preserve"> D37 + E37</f>
        <v>30</v>
      </c>
      <c r="G37" s="24">
        <f t="shared" si="1"/>
        <v>1</v>
      </c>
      <c r="H37" s="2" t="s">
        <v>4</v>
      </c>
      <c r="I37" s="12"/>
    </row>
    <row r="38" spans="1:9" ht="15.95" customHeight="1" thickBot="1">
      <c r="A38" s="37" t="s">
        <v>51</v>
      </c>
      <c r="B38" s="128">
        <v>35</v>
      </c>
      <c r="C38" s="92"/>
      <c r="D38" s="117">
        <f>B38-B38/100*E38</f>
        <v>32.672499999999999</v>
      </c>
      <c r="E38" s="46">
        <v>6.65</v>
      </c>
      <c r="F38" s="44">
        <f xml:space="preserve"> D38 + E38</f>
        <v>39.322499999999998</v>
      </c>
      <c r="G38" s="74">
        <f t="shared" si="1"/>
        <v>1</v>
      </c>
      <c r="H38" s="48" t="s">
        <v>4</v>
      </c>
      <c r="I38" s="12"/>
    </row>
    <row r="39" spans="1:9" s="10" customFormat="1" ht="15.95" customHeight="1">
      <c r="A39" s="78"/>
      <c r="B39" s="79"/>
      <c r="C39" s="80"/>
      <c r="D39" s="79"/>
      <c r="E39" s="81"/>
      <c r="F39" s="79"/>
      <c r="G39" s="82"/>
      <c r="H39" s="83"/>
    </row>
    <row r="40" spans="1:9" s="70" customFormat="1">
      <c r="A40" s="85" t="s">
        <v>84</v>
      </c>
      <c r="B40" s="85"/>
      <c r="C40" s="85"/>
      <c r="D40" s="85"/>
      <c r="E40" s="85"/>
      <c r="F40" s="85"/>
      <c r="G40" s="85"/>
      <c r="H40" s="85"/>
    </row>
    <row r="41" spans="1:9" s="70" customFormat="1">
      <c r="A41" s="87" t="s">
        <v>85</v>
      </c>
      <c r="B41" s="87"/>
      <c r="C41" s="87"/>
      <c r="D41" s="87"/>
      <c r="E41" s="87"/>
      <c r="F41" s="87"/>
      <c r="G41" s="87"/>
      <c r="H41" s="87"/>
    </row>
    <row r="42" spans="1:9" s="70" customFormat="1">
      <c r="A42" s="85" t="s">
        <v>93</v>
      </c>
      <c r="B42" s="85"/>
      <c r="C42" s="85"/>
      <c r="D42" s="85"/>
      <c r="E42" s="85"/>
      <c r="F42" s="85"/>
      <c r="G42" s="85"/>
      <c r="H42" s="85"/>
    </row>
    <row r="43" spans="1:9" s="70" customFormat="1">
      <c r="A43" s="89" t="s">
        <v>86</v>
      </c>
      <c r="B43" s="89"/>
      <c r="C43" s="89"/>
      <c r="D43" s="89"/>
      <c r="E43" s="89"/>
      <c r="F43" s="89"/>
      <c r="G43" s="89"/>
      <c r="H43" s="89"/>
    </row>
    <row r="44" spans="1:9" s="71" customFormat="1" ht="33" customHeight="1">
      <c r="A44" s="87" t="s">
        <v>154</v>
      </c>
      <c r="B44" s="87"/>
      <c r="C44" s="87"/>
      <c r="D44" s="87"/>
      <c r="E44" s="87"/>
      <c r="F44" s="87"/>
      <c r="G44" s="87"/>
      <c r="H44" s="87"/>
    </row>
    <row r="45" spans="1:9" s="71" customFormat="1" ht="33" customHeight="1">
      <c r="A45" s="87" t="s">
        <v>164</v>
      </c>
      <c r="B45" s="87"/>
      <c r="C45" s="87"/>
      <c r="D45" s="87"/>
      <c r="E45" s="87"/>
      <c r="F45" s="87"/>
      <c r="G45" s="87"/>
      <c r="H45" s="87"/>
    </row>
    <row r="46" spans="1:9" s="71" customFormat="1" ht="33" customHeight="1">
      <c r="A46" s="87" t="s">
        <v>155</v>
      </c>
      <c r="B46" s="87"/>
      <c r="C46" s="87"/>
      <c r="D46" s="87"/>
      <c r="E46" s="87"/>
      <c r="F46" s="87"/>
      <c r="G46" s="87"/>
      <c r="H46" s="87"/>
    </row>
    <row r="47" spans="1:9" s="71" customFormat="1" ht="33" customHeight="1">
      <c r="A47" s="87" t="s">
        <v>156</v>
      </c>
      <c r="B47" s="87"/>
      <c r="C47" s="87"/>
      <c r="D47" s="87"/>
      <c r="E47" s="87"/>
      <c r="F47" s="87"/>
      <c r="G47" s="87"/>
      <c r="H47" s="87"/>
    </row>
    <row r="48" spans="1:9"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116</v>
      </c>
      <c r="B52" s="85"/>
      <c r="C52" s="85"/>
      <c r="D52" s="85"/>
      <c r="E52" s="85"/>
      <c r="F52" s="85"/>
      <c r="G52" s="85"/>
      <c r="H52" s="85"/>
    </row>
    <row r="53" spans="1:8" s="70" customFormat="1" ht="30.75" customHeight="1">
      <c r="A53" s="85" t="s">
        <v>110</v>
      </c>
      <c r="B53" s="85"/>
      <c r="C53" s="85"/>
      <c r="D53" s="85"/>
      <c r="E53" s="85"/>
      <c r="F53" s="85"/>
      <c r="G53" s="85"/>
      <c r="H53" s="85"/>
    </row>
    <row r="54" spans="1:8" s="70" customFormat="1" ht="30.75" customHeight="1">
      <c r="A54" s="85" t="s">
        <v>124</v>
      </c>
      <c r="B54" s="85"/>
      <c r="C54" s="85"/>
      <c r="D54" s="85"/>
      <c r="E54" s="85"/>
      <c r="F54" s="85"/>
      <c r="G54" s="85"/>
      <c r="H54" s="85"/>
    </row>
    <row r="55" spans="1:8" s="70" customFormat="1" ht="34.5" customHeight="1">
      <c r="A55" s="85" t="s">
        <v>95</v>
      </c>
      <c r="B55" s="85"/>
      <c r="C55" s="85"/>
      <c r="D55" s="85"/>
      <c r="E55" s="85"/>
      <c r="F55" s="85"/>
      <c r="G55" s="85"/>
      <c r="H55" s="85"/>
    </row>
    <row r="56" spans="1:8" s="70" customFormat="1" ht="30.75" customHeight="1">
      <c r="A56" s="85" t="s">
        <v>118</v>
      </c>
      <c r="B56" s="85"/>
      <c r="C56" s="85"/>
      <c r="D56" s="85"/>
      <c r="E56" s="85"/>
      <c r="F56" s="85"/>
      <c r="G56" s="85"/>
      <c r="H56" s="85"/>
    </row>
    <row r="57" spans="1:8" s="70" customFormat="1" ht="30.75" customHeight="1">
      <c r="A57" s="85" t="s">
        <v>97</v>
      </c>
      <c r="B57" s="85"/>
      <c r="C57" s="85"/>
      <c r="D57" s="85"/>
      <c r="E57" s="85"/>
      <c r="F57" s="85"/>
      <c r="G57" s="85"/>
      <c r="H57" s="85"/>
    </row>
    <row r="58" spans="1:8" s="70" customFormat="1" ht="25.5" customHeight="1">
      <c r="A58" s="85" t="s">
        <v>119</v>
      </c>
      <c r="B58" s="85"/>
      <c r="C58" s="85"/>
      <c r="D58" s="85"/>
      <c r="E58" s="85"/>
      <c r="F58" s="85"/>
      <c r="G58" s="85"/>
      <c r="H58" s="85"/>
    </row>
    <row r="59" spans="1:8" s="70" customFormat="1" ht="25.5" customHeight="1">
      <c r="A59" s="85" t="s">
        <v>101</v>
      </c>
      <c r="B59" s="85"/>
      <c r="C59" s="85"/>
      <c r="D59" s="85"/>
      <c r="E59" s="85"/>
      <c r="F59" s="85"/>
      <c r="G59" s="85"/>
      <c r="H59" s="85"/>
    </row>
    <row r="60" spans="1:8" s="70" customFormat="1" ht="30.75" customHeight="1">
      <c r="A60" s="85" t="s">
        <v>120</v>
      </c>
      <c r="B60" s="85"/>
      <c r="C60" s="85"/>
      <c r="D60" s="85"/>
      <c r="E60" s="85"/>
      <c r="F60" s="85"/>
      <c r="G60" s="85"/>
      <c r="H60" s="85"/>
    </row>
    <row r="61" spans="1:8" s="70" customFormat="1" ht="25.5" customHeight="1">
      <c r="A61" s="85" t="s">
        <v>115</v>
      </c>
      <c r="B61" s="85"/>
      <c r="C61" s="85"/>
      <c r="D61" s="85"/>
      <c r="E61" s="85"/>
      <c r="F61" s="85"/>
      <c r="G61" s="85"/>
      <c r="H61" s="85"/>
    </row>
    <row r="62" spans="1:8" s="70" customFormat="1" ht="30.75" customHeight="1">
      <c r="A62" s="85" t="s">
        <v>121</v>
      </c>
      <c r="B62" s="85"/>
      <c r="C62" s="85"/>
      <c r="D62" s="85"/>
      <c r="E62" s="85"/>
      <c r="F62" s="85"/>
      <c r="G62" s="85"/>
      <c r="H62" s="85"/>
    </row>
    <row r="63" spans="1:8" s="70" customFormat="1" ht="30.75" customHeight="1">
      <c r="E63" s="72"/>
    </row>
    <row r="64" spans="1:8" s="70" customFormat="1" ht="30.75" customHeight="1">
      <c r="E64" s="72"/>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row r="71" spans="5:5" s="10" customFormat="1" ht="12.75" customHeight="1">
      <c r="E71" s="11"/>
    </row>
    <row r="72" spans="5:5" s="10" customFormat="1" ht="12.75" customHeight="1">
      <c r="E72" s="11"/>
    </row>
    <row r="73" spans="5:5" s="10" customFormat="1" ht="12.75" customHeight="1">
      <c r="E73" s="11"/>
    </row>
    <row r="74" spans="5:5" s="10" customFormat="1" ht="12.75" customHeight="1">
      <c r="E74" s="11"/>
    </row>
    <row r="75" spans="5:5" s="10" customFormat="1" ht="12.75" customHeight="1">
      <c r="E75" s="11"/>
    </row>
    <row r="76" spans="5:5" s="10" customFormat="1" ht="12.75" customHeight="1">
      <c r="E76" s="11"/>
    </row>
    <row r="77" spans="5:5" s="10" customFormat="1" ht="12.75" customHeight="1">
      <c r="E77" s="11"/>
    </row>
    <row r="78" spans="5:5" s="10" customFormat="1" ht="12.75" customHeight="1">
      <c r="E78" s="11"/>
    </row>
    <row r="79" spans="5:5" s="10" customFormat="1" ht="12.75" customHeight="1">
      <c r="E79" s="11"/>
    </row>
    <row r="80" spans="5:5" s="10" customFormat="1" ht="12.75" customHeight="1">
      <c r="E80" s="11"/>
    </row>
    <row r="81" spans="5:5" s="10" customFormat="1" ht="12.75" customHeight="1">
      <c r="E81" s="11"/>
    </row>
    <row r="82" spans="5:5" s="10" customFormat="1">
      <c r="E82" s="11"/>
    </row>
    <row r="83" spans="5:5" s="10" customFormat="1">
      <c r="E83" s="11"/>
    </row>
    <row r="84" spans="5:5" s="10" customFormat="1">
      <c r="E84" s="11"/>
    </row>
    <row r="85" spans="5:5" s="10" customFormat="1">
      <c r="E85" s="11"/>
    </row>
    <row r="86" spans="5:5" s="10" customFormat="1">
      <c r="E86" s="11"/>
    </row>
    <row r="87" spans="5:5" s="10" customFormat="1">
      <c r="E87" s="11"/>
    </row>
    <row r="88" spans="5:5" s="10" customFormat="1">
      <c r="E88" s="11"/>
    </row>
    <row r="89" spans="5:5" s="10" customFormat="1">
      <c r="E89" s="11"/>
    </row>
    <row r="90" spans="5:5" s="10" customFormat="1">
      <c r="E90" s="11"/>
    </row>
    <row r="91" spans="5:5" s="10" customFormat="1">
      <c r="E91" s="11"/>
    </row>
    <row r="92" spans="5:5" s="10" customFormat="1">
      <c r="E92" s="11"/>
    </row>
    <row r="93" spans="5:5" s="10" customFormat="1">
      <c r="E93" s="11"/>
    </row>
    <row r="94" spans="5:5" s="10" customFormat="1">
      <c r="E94" s="11"/>
    </row>
    <row r="95" spans="5:5" s="10" customFormat="1">
      <c r="E95" s="11"/>
    </row>
    <row r="96" spans="5:5" s="10" customFormat="1">
      <c r="E96" s="11"/>
    </row>
    <row r="97" spans="5:5" s="10" customFormat="1">
      <c r="E97" s="11"/>
    </row>
    <row r="98" spans="5:5" s="10" customFormat="1">
      <c r="E98" s="11"/>
    </row>
    <row r="99" spans="5:5" s="10" customFormat="1">
      <c r="E99" s="11"/>
    </row>
    <row r="100" spans="5:5" s="10" customFormat="1">
      <c r="E100" s="11"/>
    </row>
    <row r="101" spans="5:5" s="10" customFormat="1">
      <c r="E101" s="11"/>
    </row>
    <row r="102" spans="5:5" s="10" customFormat="1">
      <c r="E102" s="11"/>
    </row>
    <row r="103" spans="5:5" s="10" customFormat="1">
      <c r="E103" s="11"/>
    </row>
    <row r="104" spans="5:5" s="10" customFormat="1">
      <c r="E104" s="11"/>
    </row>
    <row r="105" spans="5:5" s="10" customFormat="1">
      <c r="E105" s="11"/>
    </row>
    <row r="106" spans="5:5" s="10" customFormat="1">
      <c r="E106" s="11"/>
    </row>
    <row r="107" spans="5:5" s="10" customFormat="1">
      <c r="E107" s="11"/>
    </row>
    <row r="108" spans="5:5" s="10" customFormat="1">
      <c r="E108" s="11"/>
    </row>
    <row r="109" spans="5:5" s="10" customFormat="1">
      <c r="E109" s="11"/>
    </row>
    <row r="110" spans="5:5" s="10" customFormat="1">
      <c r="E110" s="11"/>
    </row>
    <row r="111" spans="5:5" s="10" customFormat="1">
      <c r="E111" s="11"/>
    </row>
    <row r="112" spans="5:5" s="10" customFormat="1">
      <c r="E112" s="11"/>
    </row>
    <row r="113" spans="5:5" s="10" customFormat="1">
      <c r="E113" s="11"/>
    </row>
    <row r="114" spans="5:5" s="10" customFormat="1">
      <c r="E114" s="11"/>
    </row>
    <row r="115" spans="5:5" s="10" customFormat="1">
      <c r="E115" s="11"/>
    </row>
    <row r="116" spans="5:5" s="10" customFormat="1">
      <c r="E116" s="11"/>
    </row>
    <row r="117" spans="5:5" s="10" customFormat="1">
      <c r="E117" s="11"/>
    </row>
    <row r="118" spans="5:5" s="10" customFormat="1">
      <c r="E118" s="11"/>
    </row>
    <row r="119" spans="5:5" s="10" customFormat="1">
      <c r="E119" s="11"/>
    </row>
    <row r="120" spans="5:5" s="10" customFormat="1">
      <c r="E120" s="11"/>
    </row>
    <row r="121" spans="5:5" s="10" customFormat="1">
      <c r="E121" s="11"/>
    </row>
    <row r="122" spans="5:5" s="10" customFormat="1">
      <c r="E122" s="11"/>
    </row>
    <row r="123" spans="5:5" s="10" customFormat="1">
      <c r="E123" s="11"/>
    </row>
    <row r="124" spans="5:5" s="10" customFormat="1">
      <c r="E124" s="11"/>
    </row>
    <row r="125" spans="5:5" s="10" customFormat="1">
      <c r="E125" s="11"/>
    </row>
    <row r="126" spans="5:5" s="10" customFormat="1">
      <c r="E126" s="11"/>
    </row>
    <row r="127" spans="5:5" s="10" customFormat="1">
      <c r="E127" s="11"/>
    </row>
    <row r="128" spans="5:5" s="10" customFormat="1">
      <c r="E128" s="11"/>
    </row>
    <row r="129" spans="5:5" s="10" customFormat="1">
      <c r="E129" s="11"/>
    </row>
    <row r="130" spans="5:5" s="10" customFormat="1">
      <c r="E130" s="11"/>
    </row>
    <row r="131" spans="5:5" s="10" customFormat="1">
      <c r="E131" s="11"/>
    </row>
    <row r="132" spans="5:5" s="10" customFormat="1">
      <c r="E132" s="11"/>
    </row>
    <row r="133" spans="5:5" s="10" customFormat="1">
      <c r="E133" s="11"/>
    </row>
    <row r="134" spans="5:5" s="10" customFormat="1">
      <c r="E134" s="11"/>
    </row>
    <row r="135" spans="5:5" s="10" customFormat="1">
      <c r="E135" s="11"/>
    </row>
    <row r="136" spans="5:5" s="10" customFormat="1">
      <c r="E136" s="11"/>
    </row>
    <row r="137" spans="5:5" s="10" customFormat="1">
      <c r="E137" s="11"/>
    </row>
    <row r="138" spans="5:5" s="10" customFormat="1">
      <c r="E138" s="11"/>
    </row>
    <row r="139" spans="5:5" s="10" customFormat="1">
      <c r="E139" s="11"/>
    </row>
    <row r="140" spans="5:5" s="10" customFormat="1">
      <c r="E140" s="11"/>
    </row>
    <row r="141" spans="5:5" s="10" customFormat="1">
      <c r="E141" s="11"/>
    </row>
    <row r="142" spans="5:5" s="10" customFormat="1">
      <c r="E142" s="11"/>
    </row>
    <row r="143" spans="5:5" s="10" customFormat="1">
      <c r="E143" s="11"/>
    </row>
    <row r="144" spans="5:5" s="10" customFormat="1">
      <c r="E144" s="11"/>
    </row>
    <row r="145" spans="5:5" s="10" customFormat="1">
      <c r="E145" s="11"/>
    </row>
    <row r="146" spans="5:5" s="10" customFormat="1">
      <c r="E146" s="11"/>
    </row>
    <row r="147" spans="5:5" s="10" customFormat="1">
      <c r="E147" s="11"/>
    </row>
    <row r="148" spans="5:5" s="10" customFormat="1">
      <c r="E148" s="11"/>
    </row>
    <row r="149" spans="5:5" s="10" customFormat="1">
      <c r="E149" s="11"/>
    </row>
    <row r="150" spans="5:5" s="10" customFormat="1">
      <c r="E150" s="11"/>
    </row>
    <row r="151" spans="5:5" s="10" customFormat="1">
      <c r="E151" s="11"/>
    </row>
    <row r="152" spans="5:5" s="10" customFormat="1">
      <c r="E152" s="11"/>
    </row>
    <row r="153" spans="5:5" s="10" customFormat="1">
      <c r="E153" s="11"/>
    </row>
    <row r="154" spans="5:5" s="10" customFormat="1">
      <c r="E154" s="11"/>
    </row>
    <row r="155" spans="5:5" s="10" customFormat="1">
      <c r="E155" s="11"/>
    </row>
    <row r="156" spans="5:5" s="10" customFormat="1">
      <c r="E156" s="11"/>
    </row>
    <row r="157" spans="5:5" s="10" customFormat="1">
      <c r="E157" s="11"/>
    </row>
    <row r="158" spans="5:5" s="10" customFormat="1">
      <c r="E158" s="11"/>
    </row>
    <row r="159" spans="5:5" s="10" customFormat="1">
      <c r="E159" s="11"/>
    </row>
    <row r="160" spans="5:5" s="10" customFormat="1">
      <c r="E160" s="11"/>
    </row>
    <row r="161" spans="5:5" s="10" customFormat="1">
      <c r="E161" s="11"/>
    </row>
    <row r="162" spans="5:5" s="10" customFormat="1">
      <c r="E162" s="11"/>
    </row>
    <row r="163" spans="5:5" s="10" customFormat="1">
      <c r="E163" s="11"/>
    </row>
    <row r="164" spans="5:5" s="10" customFormat="1">
      <c r="E164" s="11"/>
    </row>
    <row r="165" spans="5:5" s="10" customFormat="1">
      <c r="E165" s="11"/>
    </row>
    <row r="166" spans="5:5" s="10" customFormat="1">
      <c r="E166" s="11"/>
    </row>
    <row r="167" spans="5:5" s="10" customFormat="1">
      <c r="E167" s="11"/>
    </row>
    <row r="168" spans="5:5" s="10" customFormat="1">
      <c r="E168" s="11"/>
    </row>
    <row r="169" spans="5:5" s="10" customFormat="1">
      <c r="E169" s="11"/>
    </row>
    <row r="170" spans="5:5" s="10" customFormat="1">
      <c r="E170" s="11"/>
    </row>
    <row r="171" spans="5:5" s="10" customFormat="1">
      <c r="E171" s="11"/>
    </row>
    <row r="172" spans="5:5" s="10" customFormat="1">
      <c r="E172" s="11"/>
    </row>
    <row r="173" spans="5:5" s="10" customFormat="1">
      <c r="E173" s="11"/>
    </row>
    <row r="174" spans="5:5" s="10" customFormat="1">
      <c r="E174" s="11"/>
    </row>
    <row r="175" spans="5:5" s="10" customFormat="1">
      <c r="E175" s="11"/>
    </row>
    <row r="176" spans="5:5" s="10" customFormat="1">
      <c r="E176" s="11"/>
    </row>
    <row r="177" spans="5:5" s="10" customFormat="1">
      <c r="E177" s="11"/>
    </row>
    <row r="178" spans="5:5" s="10" customFormat="1">
      <c r="E178" s="11"/>
    </row>
    <row r="179" spans="5:5" s="10" customFormat="1">
      <c r="E179" s="11"/>
    </row>
    <row r="180" spans="5:5" s="10" customFormat="1">
      <c r="E180" s="11"/>
    </row>
    <row r="181" spans="5:5" s="10" customFormat="1">
      <c r="E181" s="11"/>
    </row>
    <row r="182" spans="5:5" s="10" customFormat="1">
      <c r="E182" s="11"/>
    </row>
    <row r="183" spans="5:5" s="10" customFormat="1">
      <c r="E183" s="11"/>
    </row>
    <row r="184" spans="5:5" s="10" customFormat="1">
      <c r="E184" s="11"/>
    </row>
    <row r="185" spans="5:5" s="10" customFormat="1">
      <c r="E185" s="11"/>
    </row>
    <row r="186" spans="5:5" s="10" customFormat="1">
      <c r="E186" s="11"/>
    </row>
    <row r="187" spans="5:5" s="10" customFormat="1">
      <c r="E187" s="11"/>
    </row>
    <row r="188" spans="5:5" s="10" customFormat="1">
      <c r="E188" s="11"/>
    </row>
    <row r="189" spans="5:5" s="10" customFormat="1">
      <c r="E189" s="11"/>
    </row>
    <row r="190" spans="5:5" s="10" customFormat="1">
      <c r="E190" s="11"/>
    </row>
    <row r="191" spans="5:5" s="10" customFormat="1">
      <c r="E191" s="11"/>
    </row>
    <row r="192" spans="5:5" s="10" customFormat="1">
      <c r="E192" s="11"/>
    </row>
    <row r="193" spans="5:5" s="10" customFormat="1">
      <c r="E193" s="11"/>
    </row>
    <row r="194" spans="5:5" s="10" customFormat="1">
      <c r="E194" s="11"/>
    </row>
    <row r="195" spans="5:5" s="10" customFormat="1">
      <c r="E195" s="11"/>
    </row>
    <row r="196" spans="5:5" s="10" customFormat="1">
      <c r="E196" s="11"/>
    </row>
    <row r="197" spans="5:5" s="10" customFormat="1">
      <c r="E197" s="11"/>
    </row>
    <row r="198" spans="5:5" s="10" customFormat="1">
      <c r="E198" s="11"/>
    </row>
    <row r="199" spans="5:5" s="10" customFormat="1">
      <c r="E199" s="11"/>
    </row>
    <row r="200" spans="5:5" s="10" customFormat="1">
      <c r="E200" s="11"/>
    </row>
    <row r="201" spans="5:5" s="10" customFormat="1">
      <c r="E201" s="11"/>
    </row>
    <row r="202" spans="5:5" s="10" customFormat="1">
      <c r="E202" s="11"/>
    </row>
    <row r="203" spans="5:5" s="10" customFormat="1">
      <c r="E203" s="11"/>
    </row>
    <row r="204" spans="5:5" s="10" customFormat="1">
      <c r="E204" s="11"/>
    </row>
    <row r="205" spans="5:5" s="10" customFormat="1">
      <c r="E205" s="11"/>
    </row>
    <row r="206" spans="5:5" s="10" customFormat="1">
      <c r="E206" s="11"/>
    </row>
    <row r="207" spans="5:5" s="10" customFormat="1">
      <c r="E207" s="11"/>
    </row>
    <row r="208" spans="5:5" s="10" customFormat="1">
      <c r="E208" s="11"/>
    </row>
    <row r="209" spans="5:5" s="10" customFormat="1">
      <c r="E209" s="11"/>
    </row>
    <row r="210" spans="5:5" s="10" customFormat="1">
      <c r="E210" s="11"/>
    </row>
    <row r="211" spans="5:5" s="10" customFormat="1">
      <c r="E211" s="11"/>
    </row>
    <row r="212" spans="5:5" s="10" customFormat="1">
      <c r="E212" s="11"/>
    </row>
    <row r="213" spans="5:5" s="10" customFormat="1">
      <c r="E213" s="11"/>
    </row>
    <row r="214" spans="5:5" s="10" customFormat="1">
      <c r="E214" s="11"/>
    </row>
    <row r="215" spans="5:5" s="10" customFormat="1">
      <c r="E215" s="11"/>
    </row>
    <row r="216" spans="5:5" s="10" customFormat="1">
      <c r="E216" s="11"/>
    </row>
    <row r="217" spans="5:5" s="10" customFormat="1">
      <c r="E217" s="11"/>
    </row>
    <row r="218" spans="5:5" s="10" customFormat="1">
      <c r="E218" s="11"/>
    </row>
    <row r="219" spans="5:5" s="10" customFormat="1">
      <c r="E219" s="11"/>
    </row>
    <row r="220" spans="5:5" s="10" customFormat="1">
      <c r="E220" s="11"/>
    </row>
    <row r="221" spans="5:5" s="10" customFormat="1">
      <c r="E221" s="11"/>
    </row>
    <row r="222" spans="5:5" s="10" customFormat="1">
      <c r="E222" s="11"/>
    </row>
    <row r="223" spans="5:5" s="10" customFormat="1">
      <c r="E223" s="11"/>
    </row>
    <row r="224" spans="5:5" s="10" customFormat="1">
      <c r="E224" s="11"/>
    </row>
    <row r="225" spans="5:5" s="10" customFormat="1">
      <c r="E225" s="11"/>
    </row>
    <row r="226" spans="5:5" s="10" customFormat="1">
      <c r="E226" s="11"/>
    </row>
    <row r="227" spans="5:5" s="10" customFormat="1">
      <c r="E227" s="11"/>
    </row>
    <row r="228" spans="5:5" s="10" customFormat="1">
      <c r="E228" s="11"/>
    </row>
    <row r="229" spans="5:5" s="10" customFormat="1">
      <c r="E229" s="11"/>
    </row>
    <row r="230" spans="5:5" s="10" customFormat="1">
      <c r="E230" s="11"/>
    </row>
    <row r="231" spans="5:5" s="10" customFormat="1">
      <c r="E231" s="11"/>
    </row>
    <row r="232" spans="5:5" s="10" customFormat="1">
      <c r="E232" s="11"/>
    </row>
    <row r="233" spans="5:5" s="10" customFormat="1">
      <c r="E233" s="11"/>
    </row>
    <row r="234" spans="5:5" s="10" customFormat="1">
      <c r="E234" s="11"/>
    </row>
    <row r="235" spans="5:5" s="10" customFormat="1">
      <c r="E235" s="11"/>
    </row>
    <row r="236" spans="5:5" s="10" customFormat="1">
      <c r="E236" s="11"/>
    </row>
    <row r="237" spans="5:5" s="10" customFormat="1">
      <c r="E237" s="11"/>
    </row>
    <row r="238" spans="5:5" s="10" customFormat="1">
      <c r="E238" s="11"/>
    </row>
    <row r="239" spans="5:5" s="10" customFormat="1">
      <c r="E239" s="11"/>
    </row>
    <row r="240" spans="5:5" s="10" customFormat="1">
      <c r="E240" s="11"/>
    </row>
    <row r="241" spans="5:5" s="10" customFormat="1">
      <c r="E241" s="11"/>
    </row>
    <row r="242" spans="5:5" s="10" customFormat="1">
      <c r="E242" s="11"/>
    </row>
    <row r="243" spans="5:5" s="10" customFormat="1">
      <c r="E243" s="11"/>
    </row>
    <row r="244" spans="5:5" s="10" customFormat="1">
      <c r="E244" s="11"/>
    </row>
    <row r="245" spans="5:5" s="10" customFormat="1">
      <c r="E245" s="11"/>
    </row>
    <row r="246" spans="5:5" s="10" customFormat="1">
      <c r="E246" s="11"/>
    </row>
    <row r="247" spans="5:5" s="10" customFormat="1">
      <c r="E247" s="11"/>
    </row>
    <row r="248" spans="5:5" s="10" customFormat="1">
      <c r="E248" s="11"/>
    </row>
    <row r="249" spans="5:5" s="10" customFormat="1">
      <c r="E249" s="11"/>
    </row>
    <row r="250" spans="5:5" s="10" customFormat="1">
      <c r="E250" s="11"/>
    </row>
    <row r="251" spans="5:5" s="10" customFormat="1">
      <c r="E251" s="11"/>
    </row>
    <row r="252" spans="5:5" s="10" customFormat="1">
      <c r="E252" s="11"/>
    </row>
    <row r="253" spans="5:5" s="10" customFormat="1">
      <c r="E253" s="11"/>
    </row>
    <row r="254" spans="5:5" s="10" customFormat="1">
      <c r="E254" s="11"/>
    </row>
    <row r="255" spans="5:5" s="10" customFormat="1">
      <c r="E255" s="11"/>
    </row>
    <row r="256" spans="5:5" s="10" customFormat="1">
      <c r="E256" s="11"/>
    </row>
    <row r="257" spans="5:5" s="10" customFormat="1">
      <c r="E257" s="11"/>
    </row>
    <row r="258" spans="5:5" s="10" customFormat="1">
      <c r="E258" s="11"/>
    </row>
    <row r="259" spans="5:5" s="10" customFormat="1">
      <c r="E259" s="11"/>
    </row>
    <row r="260" spans="5:5" s="10" customFormat="1">
      <c r="E260" s="11"/>
    </row>
    <row r="261" spans="5:5" s="10" customFormat="1">
      <c r="E261" s="11"/>
    </row>
    <row r="262" spans="5:5" s="10" customFormat="1">
      <c r="E262" s="11"/>
    </row>
    <row r="263" spans="5:5" s="10" customFormat="1">
      <c r="E263" s="11"/>
    </row>
    <row r="264" spans="5:5" s="10" customFormat="1">
      <c r="E264" s="11"/>
    </row>
    <row r="265" spans="5:5" s="10" customFormat="1">
      <c r="E265" s="11"/>
    </row>
    <row r="266" spans="5:5" s="10" customFormat="1">
      <c r="E266" s="11"/>
    </row>
    <row r="267" spans="5:5" s="10" customFormat="1">
      <c r="E267" s="11"/>
    </row>
    <row r="268" spans="5:5" s="10" customFormat="1">
      <c r="E268" s="11"/>
    </row>
    <row r="269" spans="5:5" s="10" customFormat="1">
      <c r="E269" s="11"/>
    </row>
    <row r="270" spans="5:5" s="10" customFormat="1">
      <c r="E270" s="11"/>
    </row>
    <row r="271" spans="5:5" s="10" customFormat="1">
      <c r="E271" s="11"/>
    </row>
    <row r="272" spans="5:5" s="10" customFormat="1">
      <c r="E272" s="11"/>
    </row>
    <row r="273" spans="5:5" s="10" customFormat="1">
      <c r="E273" s="11"/>
    </row>
    <row r="274" spans="5:5" s="10" customFormat="1">
      <c r="E274" s="11"/>
    </row>
    <row r="275" spans="5:5" s="10" customFormat="1">
      <c r="E275" s="11"/>
    </row>
    <row r="276" spans="5:5" s="10" customFormat="1">
      <c r="E276" s="11"/>
    </row>
    <row r="277" spans="5:5" s="10" customFormat="1">
      <c r="E277" s="11"/>
    </row>
    <row r="278" spans="5:5" s="10" customFormat="1">
      <c r="E278" s="11"/>
    </row>
    <row r="279" spans="5:5" s="10" customFormat="1">
      <c r="E279" s="11"/>
    </row>
    <row r="280" spans="5:5" s="10" customFormat="1">
      <c r="E280" s="11"/>
    </row>
    <row r="281" spans="5:5" s="10" customFormat="1">
      <c r="E281" s="11"/>
    </row>
    <row r="282" spans="5:5" s="10" customFormat="1">
      <c r="E282" s="11"/>
    </row>
    <row r="283" spans="5:5" s="10" customFormat="1">
      <c r="E283" s="11"/>
    </row>
    <row r="284" spans="5:5" s="10" customFormat="1">
      <c r="E284" s="11"/>
    </row>
    <row r="285" spans="5:5" s="10" customFormat="1">
      <c r="E285" s="11"/>
    </row>
    <row r="286" spans="5:5" s="10" customFormat="1">
      <c r="E286" s="11"/>
    </row>
    <row r="287" spans="5:5" s="10" customFormat="1">
      <c r="E287" s="11"/>
    </row>
    <row r="288" spans="5:5" s="10" customFormat="1">
      <c r="E288" s="11"/>
    </row>
    <row r="289" spans="5:5" s="10" customFormat="1">
      <c r="E289" s="11"/>
    </row>
    <row r="290" spans="5:5" s="10" customFormat="1">
      <c r="E290" s="11"/>
    </row>
    <row r="291" spans="5:5" s="10" customFormat="1">
      <c r="E291" s="11"/>
    </row>
    <row r="292" spans="5:5" s="10" customFormat="1">
      <c r="E292" s="11"/>
    </row>
    <row r="293" spans="5:5" s="10" customFormat="1">
      <c r="E293" s="11"/>
    </row>
    <row r="294" spans="5:5" s="10" customFormat="1">
      <c r="E294" s="11"/>
    </row>
    <row r="295" spans="5:5" s="10" customFormat="1">
      <c r="E295" s="11"/>
    </row>
    <row r="296" spans="5:5" s="10" customFormat="1">
      <c r="E296" s="11"/>
    </row>
    <row r="297" spans="5:5" s="10" customFormat="1">
      <c r="E297" s="11"/>
    </row>
    <row r="298" spans="5:5" s="10" customFormat="1">
      <c r="E298" s="11"/>
    </row>
    <row r="299" spans="5:5" s="10" customFormat="1">
      <c r="E299" s="11"/>
    </row>
    <row r="300" spans="5:5" s="10" customFormat="1">
      <c r="E300" s="11"/>
    </row>
    <row r="301" spans="5:5" s="10" customFormat="1">
      <c r="E301" s="11"/>
    </row>
    <row r="302" spans="5:5" s="10" customFormat="1">
      <c r="E302" s="11"/>
    </row>
    <row r="303" spans="5:5" s="10" customFormat="1">
      <c r="E303" s="11"/>
    </row>
    <row r="304" spans="5:5" s="10" customFormat="1">
      <c r="E304" s="11"/>
    </row>
    <row r="305" spans="5:5" s="10" customFormat="1">
      <c r="E305" s="11"/>
    </row>
    <row r="306" spans="5:5" s="10" customFormat="1">
      <c r="E306" s="11"/>
    </row>
    <row r="307" spans="5:5" s="10" customFormat="1">
      <c r="E307" s="11"/>
    </row>
    <row r="308" spans="5:5" s="10" customFormat="1">
      <c r="E308" s="11"/>
    </row>
    <row r="309" spans="5:5" s="10" customFormat="1">
      <c r="E309" s="11"/>
    </row>
    <row r="310" spans="5:5" s="10" customFormat="1">
      <c r="E310" s="11"/>
    </row>
    <row r="311" spans="5:5" s="10" customFormat="1">
      <c r="E311" s="11"/>
    </row>
    <row r="312" spans="5:5" s="10" customFormat="1">
      <c r="E312" s="11"/>
    </row>
    <row r="313" spans="5:5" s="10" customFormat="1">
      <c r="E313" s="11"/>
    </row>
    <row r="314" spans="5:5" s="10" customFormat="1">
      <c r="E314" s="11"/>
    </row>
    <row r="315" spans="5:5" s="10" customFormat="1">
      <c r="E315" s="11"/>
    </row>
    <row r="316" spans="5:5" s="10" customFormat="1">
      <c r="E316" s="11"/>
    </row>
    <row r="317" spans="5:5" s="10" customFormat="1">
      <c r="E317" s="11"/>
    </row>
    <row r="318" spans="5:5" s="10" customFormat="1">
      <c r="E318" s="11"/>
    </row>
    <row r="319" spans="5:5" s="10" customFormat="1">
      <c r="E319" s="11"/>
    </row>
    <row r="320" spans="5:5" s="10" customFormat="1">
      <c r="E320" s="11"/>
    </row>
    <row r="321" spans="5:5" s="10" customFormat="1">
      <c r="E321" s="11"/>
    </row>
    <row r="322" spans="5:5" s="10" customFormat="1">
      <c r="E322" s="11"/>
    </row>
    <row r="323" spans="5:5" s="10" customFormat="1">
      <c r="E323" s="11"/>
    </row>
    <row r="324" spans="5:5" s="10" customFormat="1">
      <c r="E324" s="11"/>
    </row>
    <row r="325" spans="5:5" s="10" customFormat="1">
      <c r="E325" s="11"/>
    </row>
    <row r="326" spans="5:5" s="10" customFormat="1">
      <c r="E326" s="11"/>
    </row>
    <row r="327" spans="5:5" s="10" customFormat="1">
      <c r="E327" s="11"/>
    </row>
    <row r="328" spans="5:5" s="10" customFormat="1">
      <c r="E328" s="11"/>
    </row>
    <row r="329" spans="5:5" s="10" customFormat="1">
      <c r="E329" s="11"/>
    </row>
    <row r="330" spans="5:5" s="10" customFormat="1">
      <c r="E330" s="11"/>
    </row>
    <row r="331" spans="5:5" s="10" customFormat="1">
      <c r="E331" s="11"/>
    </row>
    <row r="332" spans="5:5" s="10" customFormat="1">
      <c r="E332" s="11"/>
    </row>
    <row r="333" spans="5:5" s="10" customFormat="1">
      <c r="E333" s="11"/>
    </row>
    <row r="334" spans="5:5" s="10" customFormat="1">
      <c r="E334" s="11"/>
    </row>
    <row r="335" spans="5:5" s="10" customFormat="1">
      <c r="E335" s="11"/>
    </row>
    <row r="336" spans="5:5" s="10" customFormat="1">
      <c r="E336" s="11"/>
    </row>
    <row r="337" spans="5:5" s="10" customFormat="1">
      <c r="E337" s="11"/>
    </row>
    <row r="338" spans="5:5" s="10" customFormat="1">
      <c r="E338" s="11"/>
    </row>
    <row r="339" spans="5:5" s="10" customFormat="1">
      <c r="E339" s="11"/>
    </row>
    <row r="340" spans="5:5" s="10" customFormat="1">
      <c r="E340" s="11"/>
    </row>
    <row r="341" spans="5:5" s="10" customFormat="1">
      <c r="E341" s="11"/>
    </row>
    <row r="342" spans="5:5" s="10" customFormat="1">
      <c r="E342" s="11"/>
    </row>
    <row r="343" spans="5:5" s="10" customFormat="1">
      <c r="E343" s="11"/>
    </row>
    <row r="344" spans="5:5" s="10" customFormat="1">
      <c r="E344" s="11"/>
    </row>
    <row r="345" spans="5:5" s="10" customFormat="1">
      <c r="E345" s="11"/>
    </row>
    <row r="346" spans="5:5" s="10" customFormat="1">
      <c r="E346" s="11"/>
    </row>
    <row r="347" spans="5:5" s="10" customFormat="1">
      <c r="E347" s="11"/>
    </row>
    <row r="348" spans="5:5" s="10" customFormat="1">
      <c r="E348" s="11"/>
    </row>
    <row r="349" spans="5:5" s="10" customFormat="1">
      <c r="E349" s="11"/>
    </row>
    <row r="350" spans="5:5" s="10" customFormat="1">
      <c r="E350" s="11"/>
    </row>
    <row r="351" spans="5:5" s="10" customFormat="1">
      <c r="E351" s="11"/>
    </row>
    <row r="352" spans="5:5" s="10" customFormat="1">
      <c r="E352" s="11"/>
    </row>
    <row r="353" spans="5:5" s="10" customFormat="1">
      <c r="E353" s="11"/>
    </row>
    <row r="354" spans="5:5" s="10" customFormat="1">
      <c r="E354" s="11"/>
    </row>
    <row r="355" spans="5:5" s="10" customFormat="1">
      <c r="E355" s="11"/>
    </row>
    <row r="356" spans="5:5" s="10" customFormat="1">
      <c r="E356" s="11"/>
    </row>
    <row r="357" spans="5:5" s="10" customFormat="1">
      <c r="E357" s="11"/>
    </row>
    <row r="358" spans="5:5" s="10" customFormat="1">
      <c r="E358" s="11"/>
    </row>
    <row r="359" spans="5:5" s="10" customFormat="1">
      <c r="E359" s="11"/>
    </row>
    <row r="360" spans="5:5" s="10" customFormat="1">
      <c r="E360" s="11"/>
    </row>
    <row r="361" spans="5:5" s="10" customFormat="1">
      <c r="E361" s="11"/>
    </row>
    <row r="362" spans="5:5" s="10" customFormat="1">
      <c r="E362" s="11"/>
    </row>
    <row r="363" spans="5:5" s="10" customFormat="1">
      <c r="E363" s="11"/>
    </row>
    <row r="364" spans="5:5" s="10" customFormat="1">
      <c r="E364" s="11"/>
    </row>
    <row r="365" spans="5:5" s="10" customFormat="1">
      <c r="E365" s="11"/>
    </row>
    <row r="366" spans="5:5" s="10" customFormat="1">
      <c r="E366" s="11"/>
    </row>
    <row r="367" spans="5:5" s="10" customFormat="1">
      <c r="E367" s="11"/>
    </row>
    <row r="368" spans="5:5" s="10" customFormat="1">
      <c r="E368" s="11"/>
    </row>
    <row r="369" spans="5:5" s="10" customFormat="1">
      <c r="E369" s="11"/>
    </row>
    <row r="370" spans="5:5" s="10" customFormat="1">
      <c r="E370" s="11"/>
    </row>
    <row r="371" spans="5:5" s="10" customFormat="1">
      <c r="E371" s="11"/>
    </row>
    <row r="372" spans="5:5" s="10" customFormat="1">
      <c r="E372" s="11"/>
    </row>
    <row r="373" spans="5:5" s="10" customFormat="1">
      <c r="E373" s="11"/>
    </row>
    <row r="374" spans="5:5" s="10" customFormat="1">
      <c r="E374" s="11"/>
    </row>
    <row r="375" spans="5:5" s="10" customFormat="1">
      <c r="E375" s="11"/>
    </row>
    <row r="376" spans="5:5" s="10" customFormat="1">
      <c r="E376" s="11"/>
    </row>
    <row r="377" spans="5:5" s="10" customFormat="1">
      <c r="E377" s="11"/>
    </row>
    <row r="378" spans="5:5" s="10" customFormat="1">
      <c r="E378" s="11"/>
    </row>
    <row r="379" spans="5:5" s="10" customFormat="1">
      <c r="E379" s="11"/>
    </row>
    <row r="380" spans="5:5" s="10" customFormat="1">
      <c r="E380" s="11"/>
    </row>
    <row r="381" spans="5:5" s="10" customFormat="1">
      <c r="E381" s="11"/>
    </row>
    <row r="382" spans="5:5" s="10" customFormat="1">
      <c r="E382" s="11"/>
    </row>
    <row r="383" spans="5:5" s="10" customFormat="1">
      <c r="E383" s="11"/>
    </row>
    <row r="384" spans="5:5" s="10" customFormat="1">
      <c r="E384" s="11"/>
    </row>
    <row r="385" spans="5:5" s="10" customFormat="1">
      <c r="E385" s="11"/>
    </row>
    <row r="386" spans="5:5" s="10" customFormat="1">
      <c r="E386" s="11"/>
    </row>
    <row r="387" spans="5:5" s="10" customFormat="1">
      <c r="E387" s="11"/>
    </row>
    <row r="388" spans="5:5" s="10" customFormat="1">
      <c r="E388" s="11"/>
    </row>
    <row r="389" spans="5:5" s="10" customFormat="1">
      <c r="E389" s="11"/>
    </row>
    <row r="390" spans="5:5" s="10" customFormat="1">
      <c r="E390" s="11"/>
    </row>
  </sheetData>
  <mergeCells count="28">
    <mergeCell ref="A3:A4"/>
    <mergeCell ref="B3:D3"/>
    <mergeCell ref="E3:E4"/>
    <mergeCell ref="F3:F4"/>
    <mergeCell ref="H3:H4"/>
    <mergeCell ref="A54:H54"/>
    <mergeCell ref="A55:H55"/>
    <mergeCell ref="A61:H61"/>
    <mergeCell ref="A62:H62"/>
    <mergeCell ref="A56:H56"/>
    <mergeCell ref="A57:H57"/>
    <mergeCell ref="A58:H58"/>
    <mergeCell ref="A59:H59"/>
    <mergeCell ref="A60:H60"/>
    <mergeCell ref="A40:H40"/>
    <mergeCell ref="A41:H41"/>
    <mergeCell ref="A51:H51"/>
    <mergeCell ref="A52:H52"/>
    <mergeCell ref="A53:H53"/>
    <mergeCell ref="A47:H47"/>
    <mergeCell ref="A48:H48"/>
    <mergeCell ref="A49:H49"/>
    <mergeCell ref="A50:H50"/>
    <mergeCell ref="A42:H42"/>
    <mergeCell ref="A43:H43"/>
    <mergeCell ref="A44:H44"/>
    <mergeCell ref="A45:H45"/>
    <mergeCell ref="A46:H46"/>
  </mergeCells>
  <phoneticPr fontId="0" type="noConversion"/>
  <pageMargins left="0.75" right="0.75" top="1" bottom="1" header="0.5" footer="0.5"/>
  <pageSetup paperSize="9" scale="72"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U390"/>
  <sheetViews>
    <sheetView zoomScaleNormal="100" zoomScaleSheetLayoutView="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27</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s="7" customFormat="1" ht="15.95" customHeight="1">
      <c r="A5" s="12" t="s">
        <v>44</v>
      </c>
      <c r="B5" s="124">
        <v>30</v>
      </c>
      <c r="C5" s="91"/>
      <c r="D5" s="113">
        <v>30</v>
      </c>
      <c r="E5" s="15"/>
      <c r="F5" s="5">
        <f xml:space="preserve"> D5 + E5</f>
        <v>30</v>
      </c>
      <c r="G5" s="24">
        <f>IF(H5="Y",1,IF(H5="","",0))</f>
        <v>1</v>
      </c>
      <c r="H5" s="23" t="s">
        <v>4</v>
      </c>
      <c r="I5" s="12"/>
    </row>
    <row r="6" spans="1:21" s="7" customFormat="1" ht="15.95" customHeight="1">
      <c r="A6" s="12" t="s">
        <v>5</v>
      </c>
      <c r="B6" s="125">
        <v>34</v>
      </c>
      <c r="C6" s="91"/>
      <c r="D6" s="114">
        <v>34</v>
      </c>
      <c r="E6" s="15"/>
      <c r="F6" s="5">
        <f xml:space="preserve"> D6 + E6</f>
        <v>34</v>
      </c>
      <c r="G6" s="24">
        <f t="shared" ref="G6:G38" si="0">IF(H6="Y",1,IF(H6="","",0))</f>
        <v>0</v>
      </c>
      <c r="H6" s="23" t="s">
        <v>6</v>
      </c>
      <c r="I6" s="12"/>
    </row>
    <row r="7" spans="1:21" s="7" customFormat="1" ht="15.95" customHeight="1">
      <c r="A7" s="12" t="s">
        <v>7</v>
      </c>
      <c r="B7" s="125">
        <v>40.200000000000003</v>
      </c>
      <c r="C7" s="91">
        <v>39</v>
      </c>
      <c r="D7" s="114">
        <f>39*1.03</f>
        <v>40.17</v>
      </c>
      <c r="E7" s="15"/>
      <c r="F7" s="5">
        <f xml:space="preserve"> D7 + E7</f>
        <v>40.17</v>
      </c>
      <c r="G7" s="24">
        <f t="shared" si="0"/>
        <v>1</v>
      </c>
      <c r="H7" s="23" t="s">
        <v>4</v>
      </c>
      <c r="I7" s="12"/>
    </row>
    <row r="8" spans="1:21" s="7" customFormat="1" ht="15.95" customHeight="1">
      <c r="A8" s="12" t="s">
        <v>8</v>
      </c>
      <c r="B8" s="125">
        <v>26.12</v>
      </c>
      <c r="C8" s="91">
        <v>25</v>
      </c>
      <c r="D8" s="114">
        <v>26.12</v>
      </c>
      <c r="E8" s="4">
        <v>11.9</v>
      </c>
      <c r="F8" s="5">
        <f xml:space="preserve"> D8 + E8</f>
        <v>38.020000000000003</v>
      </c>
      <c r="G8" s="24">
        <f t="shared" si="0"/>
        <v>1</v>
      </c>
      <c r="H8" s="23" t="s">
        <v>4</v>
      </c>
      <c r="I8" s="12"/>
    </row>
    <row r="9" spans="1:21" ht="15.95" customHeight="1">
      <c r="A9" s="12" t="s">
        <v>63</v>
      </c>
      <c r="B9" s="125">
        <v>16</v>
      </c>
      <c r="C9" s="91"/>
      <c r="D9" s="114">
        <v>16</v>
      </c>
      <c r="E9" s="4"/>
      <c r="F9" s="5">
        <v>16</v>
      </c>
      <c r="G9" s="24">
        <f t="shared" si="0"/>
        <v>1</v>
      </c>
      <c r="H9" s="2" t="s">
        <v>4</v>
      </c>
    </row>
    <row r="10" spans="1:21" s="7" customFormat="1" ht="15.95" customHeight="1">
      <c r="A10" s="16" t="s">
        <v>9</v>
      </c>
      <c r="B10" s="125">
        <v>31</v>
      </c>
      <c r="C10" s="91"/>
      <c r="D10" s="114">
        <v>31</v>
      </c>
      <c r="E10" s="4"/>
      <c r="F10" s="5">
        <f t="shared" ref="F10:F19" si="1" xml:space="preserve"> D10 + E10</f>
        <v>31</v>
      </c>
      <c r="G10" s="24">
        <f t="shared" si="0"/>
        <v>1</v>
      </c>
      <c r="H10" s="23" t="s">
        <v>4</v>
      </c>
      <c r="I10" s="12"/>
    </row>
    <row r="11" spans="1:21" s="10" customFormat="1" ht="15.95" customHeight="1">
      <c r="A11" s="12" t="s">
        <v>10</v>
      </c>
      <c r="B11" s="125">
        <v>30</v>
      </c>
      <c r="C11" s="91"/>
      <c r="D11" s="114">
        <v>30</v>
      </c>
      <c r="E11" s="4"/>
      <c r="F11" s="5">
        <f t="shared" si="1"/>
        <v>30</v>
      </c>
      <c r="G11" s="24">
        <f t="shared" si="0"/>
        <v>0</v>
      </c>
      <c r="H11" s="23" t="s">
        <v>6</v>
      </c>
      <c r="I11" s="12"/>
    </row>
    <row r="12" spans="1:21" s="10" customFormat="1" ht="15.95" customHeight="1">
      <c r="A12" s="12" t="s">
        <v>62</v>
      </c>
      <c r="B12" s="125">
        <v>26</v>
      </c>
      <c r="C12" s="91"/>
      <c r="D12" s="114">
        <v>26</v>
      </c>
      <c r="E12" s="4"/>
      <c r="F12" s="5">
        <f t="shared" si="1"/>
        <v>26</v>
      </c>
      <c r="G12" s="24" t="str">
        <f t="shared" si="0"/>
        <v/>
      </c>
      <c r="H12" s="23"/>
      <c r="I12" s="12"/>
    </row>
    <row r="13" spans="1:21" s="7" customFormat="1" ht="15.95" customHeight="1">
      <c r="A13" s="12" t="s">
        <v>11</v>
      </c>
      <c r="B13" s="125">
        <v>29</v>
      </c>
      <c r="C13" s="91"/>
      <c r="D13" s="114">
        <v>29</v>
      </c>
      <c r="E13" s="4"/>
      <c r="F13" s="5">
        <f t="shared" si="1"/>
        <v>29</v>
      </c>
      <c r="G13" s="24">
        <f t="shared" si="0"/>
        <v>0</v>
      </c>
      <c r="H13" s="23" t="s">
        <v>6</v>
      </c>
      <c r="I13" s="12"/>
    </row>
    <row r="14" spans="1:21" s="7" customFormat="1" ht="15.95" customHeight="1">
      <c r="A14" s="12" t="s">
        <v>45</v>
      </c>
      <c r="B14" s="125">
        <v>35.43</v>
      </c>
      <c r="C14" s="91">
        <v>33.33</v>
      </c>
      <c r="D14" s="114">
        <v>35.43</v>
      </c>
      <c r="E14" s="4"/>
      <c r="F14" s="5">
        <f t="shared" si="1"/>
        <v>35.43</v>
      </c>
      <c r="G14" s="24">
        <f t="shared" si="0"/>
        <v>1</v>
      </c>
      <c r="H14" s="23" t="s">
        <v>4</v>
      </c>
      <c r="I14" s="12"/>
    </row>
    <row r="15" spans="1:21" s="7" customFormat="1" ht="15.95" customHeight="1">
      <c r="A15" s="12" t="s">
        <v>46</v>
      </c>
      <c r="B15" s="125">
        <v>26.375</v>
      </c>
      <c r="C15" s="91">
        <v>25</v>
      </c>
      <c r="D15" s="114">
        <f xml:space="preserve"> 26.375 * (100 - E15) / 100</f>
        <v>21.887966804979257</v>
      </c>
      <c r="E15" s="4">
        <f xml:space="preserve"> (0.05 * 410) / (100 + (0.05 * 410)) * 100</f>
        <v>17.012448132780083</v>
      </c>
      <c r="F15" s="5">
        <f t="shared" si="1"/>
        <v>38.900414937759336</v>
      </c>
      <c r="G15" s="24">
        <f t="shared" si="0"/>
        <v>0</v>
      </c>
      <c r="H15" s="23" t="s">
        <v>6</v>
      </c>
      <c r="I15" s="12"/>
    </row>
    <row r="16" spans="1:21" s="7" customFormat="1" ht="15.95" customHeight="1">
      <c r="A16" s="12" t="s">
        <v>25</v>
      </c>
      <c r="B16" s="125">
        <v>35</v>
      </c>
      <c r="C16" s="91"/>
      <c r="D16" s="114">
        <v>35</v>
      </c>
      <c r="E16" s="4"/>
      <c r="F16" s="5">
        <f t="shared" si="1"/>
        <v>35</v>
      </c>
      <c r="G16" s="24">
        <f t="shared" si="0"/>
        <v>1</v>
      </c>
      <c r="H16" s="23" t="s">
        <v>4</v>
      </c>
      <c r="I16" s="12"/>
    </row>
    <row r="17" spans="1:9" s="7" customFormat="1" ht="15.95" customHeight="1">
      <c r="A17" s="12" t="s">
        <v>52</v>
      </c>
      <c r="B17" s="125">
        <v>18</v>
      </c>
      <c r="C17" s="91"/>
      <c r="D17" s="114">
        <v>18</v>
      </c>
      <c r="E17" s="4"/>
      <c r="F17" s="5">
        <f t="shared" si="1"/>
        <v>18</v>
      </c>
      <c r="G17" s="24">
        <f t="shared" si="0"/>
        <v>1</v>
      </c>
      <c r="H17" s="23" t="s">
        <v>4</v>
      </c>
      <c r="I17" s="12"/>
    </row>
    <row r="18" spans="1:9" s="10" customFormat="1" ht="15.95" customHeight="1">
      <c r="A18" s="12" t="s">
        <v>12</v>
      </c>
      <c r="B18" s="125">
        <v>18</v>
      </c>
      <c r="C18" s="91"/>
      <c r="D18" s="114">
        <v>18</v>
      </c>
      <c r="E18" s="4"/>
      <c r="F18" s="5">
        <f t="shared" si="1"/>
        <v>18</v>
      </c>
      <c r="G18" s="24">
        <f t="shared" si="0"/>
        <v>0</v>
      </c>
      <c r="H18" s="23" t="s">
        <v>6</v>
      </c>
      <c r="I18" s="12"/>
    </row>
    <row r="19" spans="1:9" s="7" customFormat="1" ht="15.95" customHeight="1">
      <c r="A19" s="20" t="s">
        <v>13</v>
      </c>
      <c r="B19" s="125">
        <v>16</v>
      </c>
      <c r="C19" s="91"/>
      <c r="D19" s="114">
        <v>16</v>
      </c>
      <c r="E19" s="4"/>
      <c r="F19" s="5">
        <f t="shared" si="1"/>
        <v>16</v>
      </c>
      <c r="G19" s="24">
        <f t="shared" si="0"/>
        <v>1</v>
      </c>
      <c r="H19" s="23" t="s">
        <v>4</v>
      </c>
      <c r="I19" s="20"/>
    </row>
    <row r="20" spans="1:9" s="7" customFormat="1" ht="15.95" customHeight="1">
      <c r="A20" s="20" t="s">
        <v>65</v>
      </c>
      <c r="B20" s="125">
        <v>36</v>
      </c>
      <c r="C20" s="91"/>
      <c r="D20" s="114">
        <v>36</v>
      </c>
      <c r="E20" s="4">
        <v>0</v>
      </c>
      <c r="F20" s="5">
        <v>36</v>
      </c>
      <c r="G20" s="24">
        <f t="shared" si="0"/>
        <v>1</v>
      </c>
      <c r="H20" s="2" t="s">
        <v>4</v>
      </c>
      <c r="I20" s="20"/>
    </row>
    <row r="21" spans="1:9" s="10" customFormat="1" ht="15.95" customHeight="1">
      <c r="A21" s="12" t="s">
        <v>47</v>
      </c>
      <c r="B21" s="125">
        <v>36</v>
      </c>
      <c r="C21" s="91"/>
      <c r="D21" s="114">
        <v>36</v>
      </c>
      <c r="E21" s="4"/>
      <c r="F21" s="5">
        <f t="shared" ref="F21:F34" si="2" xml:space="preserve"> D21 + E21</f>
        <v>36</v>
      </c>
      <c r="G21" s="24">
        <f t="shared" si="0"/>
        <v>0</v>
      </c>
      <c r="H21" s="23" t="s">
        <v>6</v>
      </c>
      <c r="I21" s="12"/>
    </row>
    <row r="22" spans="1:9" s="7" customFormat="1" ht="15.95" customHeight="1">
      <c r="A22" s="12" t="s">
        <v>14</v>
      </c>
      <c r="B22" s="125">
        <v>30</v>
      </c>
      <c r="C22" s="91"/>
      <c r="D22" s="114">
        <v>27.37</v>
      </c>
      <c r="E22" s="4">
        <v>13.5</v>
      </c>
      <c r="F22" s="5">
        <f t="shared" si="2"/>
        <v>40.870000000000005</v>
      </c>
      <c r="G22" s="24">
        <f t="shared" si="0"/>
        <v>1</v>
      </c>
      <c r="H22" s="21" t="s">
        <v>4</v>
      </c>
      <c r="I22" s="12"/>
    </row>
    <row r="23" spans="1:9" ht="15.95" customHeight="1">
      <c r="A23" s="12" t="s">
        <v>15</v>
      </c>
      <c r="B23" s="125">
        <v>27</v>
      </c>
      <c r="C23" s="91"/>
      <c r="D23" s="114">
        <v>27</v>
      </c>
      <c r="E23" s="22">
        <v>2.7</v>
      </c>
      <c r="F23" s="5">
        <f t="shared" si="2"/>
        <v>29.7</v>
      </c>
      <c r="G23" s="24">
        <f t="shared" si="0"/>
        <v>1</v>
      </c>
      <c r="H23" s="21" t="s">
        <v>4</v>
      </c>
      <c r="I23" s="12"/>
    </row>
    <row r="24" spans="1:9" s="7" customFormat="1" ht="15.95" customHeight="1">
      <c r="A24" s="12" t="s">
        <v>16</v>
      </c>
      <c r="B24" s="125">
        <v>22.88</v>
      </c>
      <c r="C24" s="91">
        <v>22</v>
      </c>
      <c r="D24" s="114">
        <v>22.88</v>
      </c>
      <c r="E24" s="4">
        <v>7.5</v>
      </c>
      <c r="F24" s="5">
        <f t="shared" si="2"/>
        <v>30.38</v>
      </c>
      <c r="G24" s="24">
        <f t="shared" si="0"/>
        <v>1</v>
      </c>
      <c r="H24" s="23" t="s">
        <v>4</v>
      </c>
      <c r="I24" s="12"/>
    </row>
    <row r="25" spans="1:9" s="10" customFormat="1" ht="15.95" customHeight="1">
      <c r="A25" s="12" t="s">
        <v>17</v>
      </c>
      <c r="B25" s="125">
        <v>35</v>
      </c>
      <c r="C25" s="91"/>
      <c r="D25" s="114">
        <v>35</v>
      </c>
      <c r="E25" s="4"/>
      <c r="F25" s="5">
        <f t="shared" si="2"/>
        <v>35</v>
      </c>
      <c r="G25" s="24">
        <f t="shared" si="0"/>
        <v>1</v>
      </c>
      <c r="H25" s="23" t="s">
        <v>4</v>
      </c>
      <c r="I25" s="12"/>
    </row>
    <row r="26" spans="1:9" s="7" customFormat="1" ht="15.95" customHeight="1">
      <c r="A26" s="12" t="s">
        <v>18</v>
      </c>
      <c r="B26" s="125">
        <v>34.5</v>
      </c>
      <c r="C26" s="91"/>
      <c r="D26" s="114">
        <v>34.5</v>
      </c>
      <c r="E26" s="4"/>
      <c r="F26" s="5">
        <f t="shared" si="2"/>
        <v>34.5</v>
      </c>
      <c r="G26" s="24">
        <f t="shared" si="0"/>
        <v>1</v>
      </c>
      <c r="H26" s="23" t="s">
        <v>4</v>
      </c>
      <c r="I26" s="12"/>
    </row>
    <row r="27" spans="1:9" s="7" customFormat="1" ht="15.95" customHeight="1">
      <c r="A27" s="12" t="s">
        <v>48</v>
      </c>
      <c r="B27" s="125">
        <v>33</v>
      </c>
      <c r="C27" s="91"/>
      <c r="D27" s="114">
        <v>33</v>
      </c>
      <c r="E27" s="4"/>
      <c r="F27" s="5">
        <f t="shared" si="2"/>
        <v>33</v>
      </c>
      <c r="G27" s="24">
        <f t="shared" si="0"/>
        <v>0</v>
      </c>
      <c r="H27" s="23" t="s">
        <v>6</v>
      </c>
      <c r="I27" s="12"/>
    </row>
    <row r="28" spans="1:9" s="10" customFormat="1" ht="15.95" customHeight="1">
      <c r="A28" s="12" t="s">
        <v>19</v>
      </c>
      <c r="B28" s="125">
        <v>28</v>
      </c>
      <c r="C28" s="91"/>
      <c r="D28" s="114">
        <v>28</v>
      </c>
      <c r="E28" s="4"/>
      <c r="F28" s="5">
        <f t="shared" si="2"/>
        <v>28</v>
      </c>
      <c r="G28" s="24">
        <f t="shared" si="0"/>
        <v>1</v>
      </c>
      <c r="H28" s="23" t="s">
        <v>4</v>
      </c>
      <c r="I28" s="12"/>
    </row>
    <row r="29" spans="1:9" s="7" customFormat="1" ht="15.95" customHeight="1">
      <c r="A29" s="12" t="s">
        <v>36</v>
      </c>
      <c r="B29" s="125">
        <v>28</v>
      </c>
      <c r="C29" s="91"/>
      <c r="D29" s="114">
        <v>28</v>
      </c>
      <c r="E29" s="4"/>
      <c r="F29" s="5">
        <f t="shared" si="2"/>
        <v>28</v>
      </c>
      <c r="G29" s="24">
        <f t="shared" si="0"/>
        <v>0</v>
      </c>
      <c r="H29" s="2" t="s">
        <v>6</v>
      </c>
      <c r="I29" s="12"/>
    </row>
    <row r="30" spans="1:9" s="10" customFormat="1" ht="15.95" customHeight="1">
      <c r="A30" s="12" t="s">
        <v>20</v>
      </c>
      <c r="B30" s="125">
        <v>30</v>
      </c>
      <c r="C30" s="91"/>
      <c r="D30" s="114">
        <v>30</v>
      </c>
      <c r="E30" s="4">
        <v>3</v>
      </c>
      <c r="F30" s="5">
        <f t="shared" si="2"/>
        <v>33</v>
      </c>
      <c r="G30" s="24">
        <f t="shared" si="0"/>
        <v>1</v>
      </c>
      <c r="H30" s="23" t="s">
        <v>4</v>
      </c>
      <c r="I30" s="12"/>
    </row>
    <row r="31" spans="1:9" s="7" customFormat="1" ht="15.95" customHeight="1">
      <c r="A31" s="12" t="s">
        <v>21</v>
      </c>
      <c r="B31" s="125">
        <v>25</v>
      </c>
      <c r="C31" s="91"/>
      <c r="D31" s="114">
        <v>25</v>
      </c>
      <c r="E31" s="4"/>
      <c r="F31" s="5">
        <f t="shared" si="2"/>
        <v>25</v>
      </c>
      <c r="G31" s="24">
        <f t="shared" si="0"/>
        <v>1</v>
      </c>
      <c r="H31" s="23" t="s">
        <v>4</v>
      </c>
      <c r="I31" s="12"/>
    </row>
    <row r="32" spans="1:9" s="7" customFormat="1" ht="15.95" customHeight="1">
      <c r="A32" s="12" t="s">
        <v>42</v>
      </c>
      <c r="B32" s="125">
        <v>25</v>
      </c>
      <c r="C32" s="91"/>
      <c r="D32" s="114">
        <v>25</v>
      </c>
      <c r="E32" s="4"/>
      <c r="F32" s="5">
        <f t="shared" si="2"/>
        <v>25</v>
      </c>
      <c r="G32" s="24" t="str">
        <f t="shared" si="0"/>
        <v/>
      </c>
      <c r="H32" s="23"/>
      <c r="I32" s="12"/>
    </row>
    <row r="33" spans="1:9" s="10" customFormat="1" ht="15.95" customHeight="1">
      <c r="A33" s="12" t="s">
        <v>22</v>
      </c>
      <c r="B33" s="125">
        <v>35</v>
      </c>
      <c r="C33" s="91"/>
      <c r="D33" s="114">
        <v>35</v>
      </c>
      <c r="E33" s="4"/>
      <c r="F33" s="5">
        <f t="shared" si="2"/>
        <v>35</v>
      </c>
      <c r="G33" s="24">
        <f t="shared" si="0"/>
        <v>1</v>
      </c>
      <c r="H33" s="23" t="s">
        <v>4</v>
      </c>
      <c r="I33" s="12"/>
    </row>
    <row r="34" spans="1:9" s="7" customFormat="1" ht="15.95" customHeight="1">
      <c r="A34" s="12" t="s">
        <v>23</v>
      </c>
      <c r="B34" s="125">
        <v>28</v>
      </c>
      <c r="C34" s="91"/>
      <c r="D34" s="114">
        <v>28</v>
      </c>
      <c r="E34" s="4"/>
      <c r="F34" s="5">
        <f t="shared" si="2"/>
        <v>28</v>
      </c>
      <c r="G34" s="24">
        <f t="shared" si="0"/>
        <v>0</v>
      </c>
      <c r="H34" s="23" t="s">
        <v>6</v>
      </c>
      <c r="I34" s="12"/>
    </row>
    <row r="35" spans="1:9" s="7" customFormat="1" ht="15.95" customHeight="1">
      <c r="A35" s="12" t="s">
        <v>49</v>
      </c>
      <c r="B35" s="125">
        <v>8.5</v>
      </c>
      <c r="C35" s="91"/>
      <c r="D35" s="114">
        <f>100*B35/(100+B35+10*(105/100+122/100+11.02/100))</f>
        <v>6.4246950159483607</v>
      </c>
      <c r="E35" s="4">
        <f>100*(10*(105/100+122/100+11.02/100))/(100+8.5+10*(105/100+122/100+11.02/100))</f>
        <v>17.990657737600337</v>
      </c>
      <c r="F35" s="5">
        <f>D35+E35</f>
        <v>24.415352753548696</v>
      </c>
      <c r="G35" s="24">
        <f t="shared" si="0"/>
        <v>0</v>
      </c>
      <c r="H35" s="23" t="s">
        <v>6</v>
      </c>
      <c r="I35" s="12"/>
    </row>
    <row r="36" spans="1:9" s="10" customFormat="1" ht="15.95" customHeight="1">
      <c r="A36" s="12" t="s">
        <v>24</v>
      </c>
      <c r="B36" s="125">
        <v>33</v>
      </c>
      <c r="C36" s="91">
        <v>30</v>
      </c>
      <c r="D36" s="114">
        <v>33</v>
      </c>
      <c r="E36" s="15"/>
      <c r="F36" s="5">
        <f xml:space="preserve"> D36 + E36</f>
        <v>33</v>
      </c>
      <c r="G36" s="24">
        <f t="shared" si="0"/>
        <v>0</v>
      </c>
      <c r="H36" s="23" t="s">
        <v>6</v>
      </c>
      <c r="I36" s="12"/>
    </row>
    <row r="37" spans="1:9" s="7" customFormat="1" ht="15.95" customHeight="1">
      <c r="A37" s="12" t="s">
        <v>50</v>
      </c>
      <c r="B37" s="125">
        <v>30</v>
      </c>
      <c r="C37" s="91"/>
      <c r="D37" s="114">
        <v>30</v>
      </c>
      <c r="E37" s="4"/>
      <c r="F37" s="5">
        <f xml:space="preserve"> D37 + E37</f>
        <v>30</v>
      </c>
      <c r="G37" s="24">
        <f t="shared" si="0"/>
        <v>1</v>
      </c>
      <c r="H37" s="23" t="s">
        <v>4</v>
      </c>
      <c r="I37" s="12"/>
    </row>
    <row r="38" spans="1:9" ht="15.95" customHeight="1" thickBot="1">
      <c r="A38" s="37" t="s">
        <v>51</v>
      </c>
      <c r="B38" s="128">
        <v>35</v>
      </c>
      <c r="C38" s="92"/>
      <c r="D38" s="117">
        <f>B38-B38/100*E38</f>
        <v>32.686500000000002</v>
      </c>
      <c r="E38" s="46">
        <v>6.61</v>
      </c>
      <c r="F38" s="44">
        <f xml:space="preserve"> D38 + E38</f>
        <v>39.296500000000002</v>
      </c>
      <c r="G38" s="74">
        <f t="shared" si="0"/>
        <v>1</v>
      </c>
      <c r="H38" s="47" t="s">
        <v>4</v>
      </c>
      <c r="I38" s="12"/>
    </row>
    <row r="39" spans="1:9" s="10" customFormat="1" ht="15.95" customHeight="1">
      <c r="A39" s="78"/>
      <c r="B39" s="79"/>
      <c r="C39" s="80"/>
      <c r="D39" s="79"/>
      <c r="E39" s="81"/>
      <c r="F39" s="79"/>
      <c r="G39" s="82"/>
      <c r="H39" s="83"/>
    </row>
    <row r="40" spans="1:9" s="70" customFormat="1">
      <c r="A40" s="85" t="s">
        <v>84</v>
      </c>
      <c r="B40" s="85"/>
      <c r="C40" s="85"/>
      <c r="D40" s="85"/>
      <c r="E40" s="85"/>
      <c r="F40" s="85"/>
      <c r="G40" s="85"/>
      <c r="H40" s="85"/>
    </row>
    <row r="41" spans="1:9" s="70" customFormat="1">
      <c r="A41" s="87" t="s">
        <v>85</v>
      </c>
      <c r="B41" s="87"/>
      <c r="C41" s="87"/>
      <c r="D41" s="87"/>
      <c r="E41" s="87"/>
      <c r="F41" s="87"/>
      <c r="G41" s="87"/>
      <c r="H41" s="87"/>
    </row>
    <row r="42" spans="1:9" s="70" customFormat="1">
      <c r="A42" s="85" t="s">
        <v>93</v>
      </c>
      <c r="B42" s="85"/>
      <c r="C42" s="85"/>
      <c r="D42" s="85"/>
      <c r="E42" s="85"/>
      <c r="F42" s="85"/>
      <c r="G42" s="85"/>
      <c r="H42" s="85"/>
    </row>
    <row r="43" spans="1:9" s="70" customFormat="1">
      <c r="A43" s="89" t="s">
        <v>86</v>
      </c>
      <c r="B43" s="89"/>
      <c r="C43" s="89"/>
      <c r="D43" s="89"/>
      <c r="E43" s="89"/>
      <c r="F43" s="89"/>
      <c r="G43" s="89"/>
      <c r="H43" s="89"/>
    </row>
    <row r="44" spans="1:9" s="71" customFormat="1" ht="33" customHeight="1">
      <c r="A44" s="87" t="s">
        <v>154</v>
      </c>
      <c r="B44" s="87"/>
      <c r="C44" s="87"/>
      <c r="D44" s="87"/>
      <c r="E44" s="87"/>
      <c r="F44" s="87"/>
      <c r="G44" s="87"/>
      <c r="H44" s="87"/>
    </row>
    <row r="45" spans="1:9" s="71" customFormat="1" ht="33" customHeight="1">
      <c r="A45" s="87" t="s">
        <v>164</v>
      </c>
      <c r="B45" s="87"/>
      <c r="C45" s="87"/>
      <c r="D45" s="87"/>
      <c r="E45" s="87"/>
      <c r="F45" s="87"/>
      <c r="G45" s="87"/>
      <c r="H45" s="87"/>
    </row>
    <row r="46" spans="1:9" s="71" customFormat="1" ht="33" customHeight="1">
      <c r="A46" s="87" t="s">
        <v>155</v>
      </c>
      <c r="B46" s="87"/>
      <c r="C46" s="87"/>
      <c r="D46" s="87"/>
      <c r="E46" s="87"/>
      <c r="F46" s="87"/>
      <c r="G46" s="87"/>
      <c r="H46" s="87"/>
    </row>
    <row r="47" spans="1:9" s="71" customFormat="1" ht="33" customHeight="1">
      <c r="A47" s="87" t="s">
        <v>156</v>
      </c>
      <c r="B47" s="87"/>
      <c r="C47" s="87"/>
      <c r="D47" s="87"/>
      <c r="E47" s="87"/>
      <c r="F47" s="87"/>
      <c r="G47" s="87"/>
      <c r="H47" s="87"/>
    </row>
    <row r="48" spans="1:9"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116</v>
      </c>
      <c r="B52" s="85"/>
      <c r="C52" s="85"/>
      <c r="D52" s="85"/>
      <c r="E52" s="85"/>
      <c r="F52" s="85"/>
      <c r="G52" s="85"/>
      <c r="H52" s="85"/>
    </row>
    <row r="53" spans="1:8" s="70" customFormat="1" ht="30.75" customHeight="1">
      <c r="A53" s="85" t="s">
        <v>110</v>
      </c>
      <c r="B53" s="85"/>
      <c r="C53" s="85"/>
      <c r="D53" s="85"/>
      <c r="E53" s="85"/>
      <c r="F53" s="85"/>
      <c r="G53" s="85"/>
      <c r="H53" s="85"/>
    </row>
    <row r="54" spans="1:8" s="70" customFormat="1" ht="30.75" customHeight="1">
      <c r="A54" s="85" t="s">
        <v>123</v>
      </c>
      <c r="B54" s="85"/>
      <c r="C54" s="85"/>
      <c r="D54" s="85"/>
      <c r="E54" s="85"/>
      <c r="F54" s="85"/>
      <c r="G54" s="85"/>
      <c r="H54" s="85"/>
    </row>
    <row r="55" spans="1:8" s="70" customFormat="1" ht="34.5" customHeight="1">
      <c r="A55" s="85" t="s">
        <v>95</v>
      </c>
      <c r="B55" s="85"/>
      <c r="C55" s="85"/>
      <c r="D55" s="85"/>
      <c r="E55" s="85"/>
      <c r="F55" s="85"/>
      <c r="G55" s="85"/>
      <c r="H55" s="85"/>
    </row>
    <row r="56" spans="1:8" s="70" customFormat="1" ht="30.75" customHeight="1">
      <c r="A56" s="85" t="s">
        <v>118</v>
      </c>
      <c r="B56" s="85"/>
      <c r="C56" s="85"/>
      <c r="D56" s="85"/>
      <c r="E56" s="85"/>
      <c r="F56" s="85"/>
      <c r="G56" s="85"/>
      <c r="H56" s="85"/>
    </row>
    <row r="57" spans="1:8" s="70" customFormat="1" ht="30.75" customHeight="1">
      <c r="A57" s="85" t="s">
        <v>97</v>
      </c>
      <c r="B57" s="85"/>
      <c r="C57" s="85"/>
      <c r="D57" s="85"/>
      <c r="E57" s="85"/>
      <c r="F57" s="85"/>
      <c r="G57" s="85"/>
      <c r="H57" s="85"/>
    </row>
    <row r="58" spans="1:8" s="70" customFormat="1" ht="25.5" customHeight="1">
      <c r="A58" s="85" t="s">
        <v>119</v>
      </c>
      <c r="B58" s="85"/>
      <c r="C58" s="85"/>
      <c r="D58" s="85"/>
      <c r="E58" s="85"/>
      <c r="F58" s="85"/>
      <c r="G58" s="85"/>
      <c r="H58" s="85"/>
    </row>
    <row r="59" spans="1:8" s="70" customFormat="1" ht="25.5" customHeight="1">
      <c r="A59" s="85" t="s">
        <v>101</v>
      </c>
      <c r="B59" s="85"/>
      <c r="C59" s="85"/>
      <c r="D59" s="85"/>
      <c r="E59" s="85"/>
      <c r="F59" s="85"/>
      <c r="G59" s="85"/>
      <c r="H59" s="85"/>
    </row>
    <row r="60" spans="1:8" s="70" customFormat="1" ht="30.75" customHeight="1">
      <c r="A60" s="85" t="s">
        <v>120</v>
      </c>
      <c r="B60" s="85"/>
      <c r="C60" s="85"/>
      <c r="D60" s="85"/>
      <c r="E60" s="85"/>
      <c r="F60" s="85"/>
      <c r="G60" s="85"/>
      <c r="H60" s="85"/>
    </row>
    <row r="61" spans="1:8" s="70" customFormat="1" ht="25.5" customHeight="1">
      <c r="A61" s="85" t="s">
        <v>115</v>
      </c>
      <c r="B61" s="85"/>
      <c r="C61" s="85"/>
      <c r="D61" s="85"/>
      <c r="E61" s="85"/>
      <c r="F61" s="85"/>
      <c r="G61" s="85"/>
      <c r="H61" s="85"/>
    </row>
    <row r="62" spans="1:8" s="70" customFormat="1" ht="30.75" customHeight="1">
      <c r="A62" s="85" t="s">
        <v>121</v>
      </c>
      <c r="B62" s="85"/>
      <c r="C62" s="85"/>
      <c r="D62" s="85"/>
      <c r="E62" s="85"/>
      <c r="F62" s="85"/>
      <c r="G62" s="85"/>
      <c r="H62" s="85"/>
    </row>
    <row r="63" spans="1:8" s="70" customFormat="1" ht="30.75" customHeight="1">
      <c r="E63" s="72"/>
    </row>
    <row r="64" spans="1:8" s="70" customFormat="1" ht="30.75" customHeight="1">
      <c r="E64" s="72"/>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row r="71" spans="5:5" s="10" customFormat="1" ht="12.75" customHeight="1">
      <c r="E71" s="11"/>
    </row>
    <row r="72" spans="5:5" s="10" customFormat="1" ht="12.75" customHeight="1">
      <c r="E72" s="11"/>
    </row>
    <row r="73" spans="5:5" s="10" customFormat="1" ht="12.75" customHeight="1">
      <c r="E73" s="11"/>
    </row>
    <row r="74" spans="5:5" s="10" customFormat="1" ht="12.75" customHeight="1">
      <c r="E74" s="11"/>
    </row>
    <row r="75" spans="5:5" s="10" customFormat="1" ht="12.75" customHeight="1">
      <c r="E75" s="11"/>
    </row>
    <row r="76" spans="5:5" s="10" customFormat="1" ht="12.75" customHeight="1">
      <c r="E76" s="11"/>
    </row>
    <row r="77" spans="5:5" s="10" customFormat="1" ht="12.75" customHeight="1">
      <c r="E77" s="11"/>
    </row>
    <row r="78" spans="5:5" s="10" customFormat="1" ht="12.75" customHeight="1">
      <c r="E78" s="11"/>
    </row>
    <row r="79" spans="5:5" s="10" customFormat="1" ht="12.75" customHeight="1">
      <c r="E79" s="11"/>
    </row>
    <row r="80" spans="5:5" s="10" customFormat="1" ht="12.75" customHeight="1">
      <c r="E80" s="11"/>
    </row>
    <row r="81" spans="5:5" s="10" customFormat="1" ht="12.75" customHeight="1">
      <c r="E81" s="11"/>
    </row>
    <row r="82" spans="5:5" s="10" customFormat="1">
      <c r="E82" s="11"/>
    </row>
    <row r="83" spans="5:5" s="10" customFormat="1">
      <c r="E83" s="11"/>
    </row>
    <row r="84" spans="5:5" s="10" customFormat="1">
      <c r="E84" s="11"/>
    </row>
    <row r="85" spans="5:5" s="10" customFormat="1">
      <c r="E85" s="11"/>
    </row>
    <row r="86" spans="5:5" s="10" customFormat="1">
      <c r="E86" s="11"/>
    </row>
    <row r="87" spans="5:5" s="10" customFormat="1">
      <c r="E87" s="11"/>
    </row>
    <row r="88" spans="5:5" s="10" customFormat="1">
      <c r="E88" s="11"/>
    </row>
    <row r="89" spans="5:5" s="10" customFormat="1">
      <c r="E89" s="11"/>
    </row>
    <row r="90" spans="5:5" s="10" customFormat="1">
      <c r="E90" s="11"/>
    </row>
    <row r="91" spans="5:5" s="10" customFormat="1">
      <c r="E91" s="11"/>
    </row>
    <row r="92" spans="5:5" s="10" customFormat="1">
      <c r="E92" s="11"/>
    </row>
    <row r="93" spans="5:5" s="10" customFormat="1">
      <c r="E93" s="11"/>
    </row>
    <row r="94" spans="5:5" s="10" customFormat="1">
      <c r="E94" s="11"/>
    </row>
    <row r="95" spans="5:5" s="10" customFormat="1">
      <c r="E95" s="11"/>
    </row>
    <row r="96" spans="5:5" s="10" customFormat="1">
      <c r="E96" s="11"/>
    </row>
    <row r="97" spans="5:5" s="10" customFormat="1">
      <c r="E97" s="11"/>
    </row>
    <row r="98" spans="5:5" s="10" customFormat="1">
      <c r="E98" s="11"/>
    </row>
    <row r="99" spans="5:5" s="10" customFormat="1">
      <c r="E99" s="11"/>
    </row>
    <row r="100" spans="5:5" s="10" customFormat="1">
      <c r="E100" s="11"/>
    </row>
    <row r="101" spans="5:5" s="10" customFormat="1">
      <c r="E101" s="11"/>
    </row>
    <row r="102" spans="5:5" s="10" customFormat="1">
      <c r="E102" s="11"/>
    </row>
    <row r="103" spans="5:5" s="10" customFormat="1">
      <c r="E103" s="11"/>
    </row>
    <row r="104" spans="5:5" s="10" customFormat="1">
      <c r="E104" s="11"/>
    </row>
    <row r="105" spans="5:5" s="10" customFormat="1">
      <c r="E105" s="11"/>
    </row>
    <row r="106" spans="5:5" s="10" customFormat="1">
      <c r="E106" s="11"/>
    </row>
    <row r="107" spans="5:5" s="10" customFormat="1">
      <c r="E107" s="11"/>
    </row>
    <row r="108" spans="5:5" s="10" customFormat="1">
      <c r="E108" s="11"/>
    </row>
    <row r="109" spans="5:5" s="10" customFormat="1">
      <c r="E109" s="11"/>
    </row>
    <row r="110" spans="5:5" s="10" customFormat="1">
      <c r="E110" s="11"/>
    </row>
    <row r="111" spans="5:5" s="10" customFormat="1">
      <c r="E111" s="11"/>
    </row>
    <row r="112" spans="5:5" s="10" customFormat="1">
      <c r="E112" s="11"/>
    </row>
    <row r="113" spans="5:5" s="10" customFormat="1">
      <c r="E113" s="11"/>
    </row>
    <row r="114" spans="5:5" s="10" customFormat="1">
      <c r="E114" s="11"/>
    </row>
    <row r="115" spans="5:5" s="10" customFormat="1">
      <c r="E115" s="11"/>
    </row>
    <row r="116" spans="5:5" s="10" customFormat="1">
      <c r="E116" s="11"/>
    </row>
    <row r="117" spans="5:5" s="10" customFormat="1">
      <c r="E117" s="11"/>
    </row>
    <row r="118" spans="5:5" s="10" customFormat="1">
      <c r="E118" s="11"/>
    </row>
    <row r="119" spans="5:5" s="10" customFormat="1">
      <c r="E119" s="11"/>
    </row>
    <row r="120" spans="5:5" s="10" customFormat="1">
      <c r="E120" s="11"/>
    </row>
    <row r="121" spans="5:5" s="10" customFormat="1">
      <c r="E121" s="11"/>
    </row>
    <row r="122" spans="5:5" s="10" customFormat="1">
      <c r="E122" s="11"/>
    </row>
    <row r="123" spans="5:5" s="10" customFormat="1">
      <c r="E123" s="11"/>
    </row>
    <row r="124" spans="5:5" s="10" customFormat="1">
      <c r="E124" s="11"/>
    </row>
    <row r="125" spans="5:5" s="10" customFormat="1">
      <c r="E125" s="11"/>
    </row>
    <row r="126" spans="5:5" s="10" customFormat="1">
      <c r="E126" s="11"/>
    </row>
    <row r="127" spans="5:5" s="10" customFormat="1">
      <c r="E127" s="11"/>
    </row>
    <row r="128" spans="5:5" s="10" customFormat="1">
      <c r="E128" s="11"/>
    </row>
    <row r="129" spans="5:5" s="10" customFormat="1">
      <c r="E129" s="11"/>
    </row>
    <row r="130" spans="5:5" s="10" customFormat="1">
      <c r="E130" s="11"/>
    </row>
    <row r="131" spans="5:5" s="10" customFormat="1">
      <c r="E131" s="11"/>
    </row>
    <row r="132" spans="5:5" s="10" customFormat="1">
      <c r="E132" s="11"/>
    </row>
    <row r="133" spans="5:5" s="10" customFormat="1">
      <c r="E133" s="11"/>
    </row>
    <row r="134" spans="5:5" s="10" customFormat="1">
      <c r="E134" s="11"/>
    </row>
    <row r="135" spans="5:5" s="10" customFormat="1">
      <c r="E135" s="11"/>
    </row>
    <row r="136" spans="5:5" s="10" customFormat="1">
      <c r="E136" s="11"/>
    </row>
    <row r="137" spans="5:5" s="10" customFormat="1">
      <c r="E137" s="11"/>
    </row>
    <row r="138" spans="5:5" s="10" customFormat="1">
      <c r="E138" s="11"/>
    </row>
    <row r="139" spans="5:5" s="10" customFormat="1">
      <c r="E139" s="11"/>
    </row>
    <row r="140" spans="5:5" s="10" customFormat="1">
      <c r="E140" s="11"/>
    </row>
    <row r="141" spans="5:5" s="10" customFormat="1">
      <c r="E141" s="11"/>
    </row>
    <row r="142" spans="5:5" s="10" customFormat="1">
      <c r="E142" s="11"/>
    </row>
    <row r="143" spans="5:5" s="10" customFormat="1">
      <c r="E143" s="11"/>
    </row>
    <row r="144" spans="5:5" s="10" customFormat="1">
      <c r="E144" s="11"/>
    </row>
    <row r="145" spans="5:5" s="10" customFormat="1">
      <c r="E145" s="11"/>
    </row>
    <row r="146" spans="5:5" s="10" customFormat="1">
      <c r="E146" s="11"/>
    </row>
    <row r="147" spans="5:5" s="10" customFormat="1">
      <c r="E147" s="11"/>
    </row>
    <row r="148" spans="5:5" s="10" customFormat="1">
      <c r="E148" s="11"/>
    </row>
    <row r="149" spans="5:5" s="10" customFormat="1">
      <c r="E149" s="11"/>
    </row>
    <row r="150" spans="5:5" s="10" customFormat="1">
      <c r="E150" s="11"/>
    </row>
    <row r="151" spans="5:5" s="10" customFormat="1">
      <c r="E151" s="11"/>
    </row>
    <row r="152" spans="5:5" s="10" customFormat="1">
      <c r="E152" s="11"/>
    </row>
    <row r="153" spans="5:5" s="10" customFormat="1">
      <c r="E153" s="11"/>
    </row>
    <row r="154" spans="5:5" s="10" customFormat="1">
      <c r="E154" s="11"/>
    </row>
    <row r="155" spans="5:5" s="10" customFormat="1">
      <c r="E155" s="11"/>
    </row>
    <row r="156" spans="5:5" s="10" customFormat="1">
      <c r="E156" s="11"/>
    </row>
    <row r="157" spans="5:5" s="10" customFormat="1">
      <c r="E157" s="11"/>
    </row>
    <row r="158" spans="5:5" s="10" customFormat="1">
      <c r="E158" s="11"/>
    </row>
    <row r="159" spans="5:5" s="10" customFormat="1">
      <c r="E159" s="11"/>
    </row>
    <row r="160" spans="5:5" s="10" customFormat="1">
      <c r="E160" s="11"/>
    </row>
    <row r="161" spans="5:5" s="10" customFormat="1">
      <c r="E161" s="11"/>
    </row>
    <row r="162" spans="5:5" s="10" customFormat="1">
      <c r="E162" s="11"/>
    </row>
    <row r="163" spans="5:5" s="10" customFormat="1">
      <c r="E163" s="11"/>
    </row>
    <row r="164" spans="5:5" s="10" customFormat="1">
      <c r="E164" s="11"/>
    </row>
    <row r="165" spans="5:5" s="10" customFormat="1">
      <c r="E165" s="11"/>
    </row>
    <row r="166" spans="5:5" s="10" customFormat="1">
      <c r="E166" s="11"/>
    </row>
    <row r="167" spans="5:5" s="10" customFormat="1">
      <c r="E167" s="11"/>
    </row>
    <row r="168" spans="5:5" s="10" customFormat="1">
      <c r="E168" s="11"/>
    </row>
    <row r="169" spans="5:5" s="10" customFormat="1">
      <c r="E169" s="11"/>
    </row>
    <row r="170" spans="5:5" s="10" customFormat="1">
      <c r="E170" s="11"/>
    </row>
    <row r="171" spans="5:5" s="10" customFormat="1">
      <c r="E171" s="11"/>
    </row>
    <row r="172" spans="5:5" s="10" customFormat="1">
      <c r="E172" s="11"/>
    </row>
    <row r="173" spans="5:5" s="10" customFormat="1">
      <c r="E173" s="11"/>
    </row>
    <row r="174" spans="5:5" s="10" customFormat="1">
      <c r="E174" s="11"/>
    </row>
    <row r="175" spans="5:5" s="10" customFormat="1">
      <c r="E175" s="11"/>
    </row>
    <row r="176" spans="5:5" s="10" customFormat="1">
      <c r="E176" s="11"/>
    </row>
    <row r="177" spans="5:5" s="10" customFormat="1">
      <c r="E177" s="11"/>
    </row>
    <row r="178" spans="5:5" s="10" customFormat="1">
      <c r="E178" s="11"/>
    </row>
    <row r="179" spans="5:5" s="10" customFormat="1">
      <c r="E179" s="11"/>
    </row>
    <row r="180" spans="5:5" s="10" customFormat="1">
      <c r="E180" s="11"/>
    </row>
    <row r="181" spans="5:5" s="10" customFormat="1">
      <c r="E181" s="11"/>
    </row>
    <row r="182" spans="5:5" s="10" customFormat="1">
      <c r="E182" s="11"/>
    </row>
    <row r="183" spans="5:5" s="10" customFormat="1">
      <c r="E183" s="11"/>
    </row>
    <row r="184" spans="5:5" s="10" customFormat="1">
      <c r="E184" s="11"/>
    </row>
    <row r="185" spans="5:5" s="10" customFormat="1">
      <c r="E185" s="11"/>
    </row>
    <row r="186" spans="5:5" s="10" customFormat="1">
      <c r="E186" s="11"/>
    </row>
    <row r="187" spans="5:5" s="10" customFormat="1">
      <c r="E187" s="11"/>
    </row>
    <row r="188" spans="5:5" s="10" customFormat="1">
      <c r="E188" s="11"/>
    </row>
    <row r="189" spans="5:5" s="10" customFormat="1">
      <c r="E189" s="11"/>
    </row>
    <row r="190" spans="5:5" s="10" customFormat="1">
      <c r="E190" s="11"/>
    </row>
    <row r="191" spans="5:5" s="10" customFormat="1">
      <c r="E191" s="11"/>
    </row>
    <row r="192" spans="5:5" s="10" customFormat="1">
      <c r="E192" s="11"/>
    </row>
    <row r="193" spans="5:5" s="10" customFormat="1">
      <c r="E193" s="11"/>
    </row>
    <row r="194" spans="5:5" s="10" customFormat="1">
      <c r="E194" s="11"/>
    </row>
    <row r="195" spans="5:5" s="10" customFormat="1">
      <c r="E195" s="11"/>
    </row>
    <row r="196" spans="5:5" s="10" customFormat="1">
      <c r="E196" s="11"/>
    </row>
    <row r="197" spans="5:5" s="10" customFormat="1">
      <c r="E197" s="11"/>
    </row>
    <row r="198" spans="5:5" s="10" customFormat="1">
      <c r="E198" s="11"/>
    </row>
    <row r="199" spans="5:5" s="10" customFormat="1">
      <c r="E199" s="11"/>
    </row>
    <row r="200" spans="5:5" s="10" customFormat="1">
      <c r="E200" s="11"/>
    </row>
    <row r="201" spans="5:5" s="10" customFormat="1">
      <c r="E201" s="11"/>
    </row>
    <row r="202" spans="5:5" s="10" customFormat="1">
      <c r="E202" s="11"/>
    </row>
    <row r="203" spans="5:5" s="10" customFormat="1">
      <c r="E203" s="11"/>
    </row>
    <row r="204" spans="5:5" s="10" customFormat="1">
      <c r="E204" s="11"/>
    </row>
    <row r="205" spans="5:5" s="10" customFormat="1">
      <c r="E205" s="11"/>
    </row>
    <row r="206" spans="5:5" s="10" customFormat="1">
      <c r="E206" s="11"/>
    </row>
    <row r="207" spans="5:5" s="10" customFormat="1">
      <c r="E207" s="11"/>
    </row>
    <row r="208" spans="5:5" s="10" customFormat="1">
      <c r="E208" s="11"/>
    </row>
    <row r="209" spans="5:5" s="10" customFormat="1">
      <c r="E209" s="11"/>
    </row>
    <row r="210" spans="5:5" s="10" customFormat="1">
      <c r="E210" s="11"/>
    </row>
    <row r="211" spans="5:5" s="10" customFormat="1">
      <c r="E211" s="11"/>
    </row>
    <row r="212" spans="5:5" s="10" customFormat="1">
      <c r="E212" s="11"/>
    </row>
    <row r="213" spans="5:5" s="10" customFormat="1">
      <c r="E213" s="11"/>
    </row>
    <row r="214" spans="5:5" s="10" customFormat="1">
      <c r="E214" s="11"/>
    </row>
    <row r="215" spans="5:5" s="10" customFormat="1">
      <c r="E215" s="11"/>
    </row>
    <row r="216" spans="5:5" s="10" customFormat="1">
      <c r="E216" s="11"/>
    </row>
    <row r="217" spans="5:5" s="10" customFormat="1">
      <c r="E217" s="11"/>
    </row>
    <row r="218" spans="5:5" s="10" customFormat="1">
      <c r="E218" s="11"/>
    </row>
    <row r="219" spans="5:5" s="10" customFormat="1">
      <c r="E219" s="11"/>
    </row>
    <row r="220" spans="5:5" s="10" customFormat="1">
      <c r="E220" s="11"/>
    </row>
    <row r="221" spans="5:5" s="10" customFormat="1">
      <c r="E221" s="11"/>
    </row>
    <row r="222" spans="5:5" s="10" customFormat="1">
      <c r="E222" s="11"/>
    </row>
    <row r="223" spans="5:5" s="10" customFormat="1">
      <c r="E223" s="11"/>
    </row>
    <row r="224" spans="5:5" s="10" customFormat="1">
      <c r="E224" s="11"/>
    </row>
    <row r="225" spans="5:5" s="10" customFormat="1">
      <c r="E225" s="11"/>
    </row>
    <row r="226" spans="5:5" s="10" customFormat="1">
      <c r="E226" s="11"/>
    </row>
    <row r="227" spans="5:5" s="10" customFormat="1">
      <c r="E227" s="11"/>
    </row>
    <row r="228" spans="5:5" s="10" customFormat="1">
      <c r="E228" s="11"/>
    </row>
    <row r="229" spans="5:5" s="10" customFormat="1">
      <c r="E229" s="11"/>
    </row>
    <row r="230" spans="5:5" s="10" customFormat="1">
      <c r="E230" s="11"/>
    </row>
    <row r="231" spans="5:5" s="10" customFormat="1">
      <c r="E231" s="11"/>
    </row>
    <row r="232" spans="5:5" s="10" customFormat="1">
      <c r="E232" s="11"/>
    </row>
    <row r="233" spans="5:5" s="10" customFormat="1">
      <c r="E233" s="11"/>
    </row>
    <row r="234" spans="5:5" s="10" customFormat="1">
      <c r="E234" s="11"/>
    </row>
    <row r="235" spans="5:5" s="10" customFormat="1">
      <c r="E235" s="11"/>
    </row>
    <row r="236" spans="5:5" s="10" customFormat="1">
      <c r="E236" s="11"/>
    </row>
    <row r="237" spans="5:5" s="10" customFormat="1">
      <c r="E237" s="11"/>
    </row>
    <row r="238" spans="5:5" s="10" customFormat="1">
      <c r="E238" s="11"/>
    </row>
    <row r="239" spans="5:5" s="10" customFormat="1">
      <c r="E239" s="11"/>
    </row>
    <row r="240" spans="5:5" s="10" customFormat="1">
      <c r="E240" s="11"/>
    </row>
    <row r="241" spans="5:5" s="10" customFormat="1">
      <c r="E241" s="11"/>
    </row>
    <row r="242" spans="5:5" s="10" customFormat="1">
      <c r="E242" s="11"/>
    </row>
    <row r="243" spans="5:5" s="10" customFormat="1">
      <c r="E243" s="11"/>
    </row>
    <row r="244" spans="5:5" s="10" customFormat="1">
      <c r="E244" s="11"/>
    </row>
    <row r="245" spans="5:5" s="10" customFormat="1">
      <c r="E245" s="11"/>
    </row>
    <row r="246" spans="5:5" s="10" customFormat="1">
      <c r="E246" s="11"/>
    </row>
    <row r="247" spans="5:5" s="10" customFormat="1">
      <c r="E247" s="11"/>
    </row>
    <row r="248" spans="5:5" s="10" customFormat="1">
      <c r="E248" s="11"/>
    </row>
    <row r="249" spans="5:5" s="10" customFormat="1">
      <c r="E249" s="11"/>
    </row>
    <row r="250" spans="5:5" s="10" customFormat="1">
      <c r="E250" s="11"/>
    </row>
    <row r="251" spans="5:5" s="10" customFormat="1">
      <c r="E251" s="11"/>
    </row>
    <row r="252" spans="5:5" s="10" customFormat="1">
      <c r="E252" s="11"/>
    </row>
    <row r="253" spans="5:5" s="10" customFormat="1">
      <c r="E253" s="11"/>
    </row>
    <row r="254" spans="5:5" s="10" customFormat="1">
      <c r="E254" s="11"/>
    </row>
    <row r="255" spans="5:5" s="10" customFormat="1">
      <c r="E255" s="11"/>
    </row>
    <row r="256" spans="5:5" s="10" customFormat="1">
      <c r="E256" s="11"/>
    </row>
    <row r="257" spans="5:5" s="10" customFormat="1">
      <c r="E257" s="11"/>
    </row>
    <row r="258" spans="5:5" s="10" customFormat="1">
      <c r="E258" s="11"/>
    </row>
    <row r="259" spans="5:5" s="10" customFormat="1">
      <c r="E259" s="11"/>
    </row>
    <row r="260" spans="5:5" s="10" customFormat="1">
      <c r="E260" s="11"/>
    </row>
    <row r="261" spans="5:5" s="10" customFormat="1">
      <c r="E261" s="11"/>
    </row>
    <row r="262" spans="5:5" s="10" customFormat="1">
      <c r="E262" s="11"/>
    </row>
    <row r="263" spans="5:5" s="10" customFormat="1">
      <c r="E263" s="11"/>
    </row>
    <row r="264" spans="5:5" s="10" customFormat="1">
      <c r="E264" s="11"/>
    </row>
    <row r="265" spans="5:5" s="10" customFormat="1">
      <c r="E265" s="11"/>
    </row>
    <row r="266" spans="5:5" s="10" customFormat="1">
      <c r="E266" s="11"/>
    </row>
    <row r="267" spans="5:5" s="10" customFormat="1">
      <c r="E267" s="11"/>
    </row>
    <row r="268" spans="5:5" s="10" customFormat="1">
      <c r="E268" s="11"/>
    </row>
    <row r="269" spans="5:5" s="10" customFormat="1">
      <c r="E269" s="11"/>
    </row>
    <row r="270" spans="5:5" s="10" customFormat="1">
      <c r="E270" s="11"/>
    </row>
    <row r="271" spans="5:5" s="10" customFormat="1">
      <c r="E271" s="11"/>
    </row>
    <row r="272" spans="5:5" s="10" customFormat="1">
      <c r="E272" s="11"/>
    </row>
    <row r="273" spans="5:5" s="10" customFormat="1">
      <c r="E273" s="11"/>
    </row>
    <row r="274" spans="5:5" s="10" customFormat="1">
      <c r="E274" s="11"/>
    </row>
    <row r="275" spans="5:5" s="10" customFormat="1">
      <c r="E275" s="11"/>
    </row>
    <row r="276" spans="5:5" s="10" customFormat="1">
      <c r="E276" s="11"/>
    </row>
    <row r="277" spans="5:5" s="10" customFormat="1">
      <c r="E277" s="11"/>
    </row>
    <row r="278" spans="5:5" s="10" customFormat="1">
      <c r="E278" s="11"/>
    </row>
    <row r="279" spans="5:5" s="10" customFormat="1">
      <c r="E279" s="11"/>
    </row>
    <row r="280" spans="5:5" s="10" customFormat="1">
      <c r="E280" s="11"/>
    </row>
    <row r="281" spans="5:5" s="10" customFormat="1">
      <c r="E281" s="11"/>
    </row>
    <row r="282" spans="5:5" s="10" customFormat="1">
      <c r="E282" s="11"/>
    </row>
    <row r="283" spans="5:5" s="10" customFormat="1">
      <c r="E283" s="11"/>
    </row>
    <row r="284" spans="5:5" s="10" customFormat="1">
      <c r="E284" s="11"/>
    </row>
    <row r="285" spans="5:5" s="10" customFormat="1">
      <c r="E285" s="11"/>
    </row>
    <row r="286" spans="5:5" s="10" customFormat="1">
      <c r="E286" s="11"/>
    </row>
    <row r="287" spans="5:5" s="10" customFormat="1">
      <c r="E287" s="11"/>
    </row>
    <row r="288" spans="5:5" s="10" customFormat="1">
      <c r="E288" s="11"/>
    </row>
    <row r="289" spans="5:5" s="10" customFormat="1">
      <c r="E289" s="11"/>
    </row>
    <row r="290" spans="5:5" s="10" customFormat="1">
      <c r="E290" s="11"/>
    </row>
    <row r="291" spans="5:5" s="10" customFormat="1">
      <c r="E291" s="11"/>
    </row>
    <row r="292" spans="5:5" s="10" customFormat="1">
      <c r="E292" s="11"/>
    </row>
    <row r="293" spans="5:5" s="10" customFormat="1">
      <c r="E293" s="11"/>
    </row>
    <row r="294" spans="5:5" s="10" customFormat="1">
      <c r="E294" s="11"/>
    </row>
    <row r="295" spans="5:5" s="10" customFormat="1">
      <c r="E295" s="11"/>
    </row>
    <row r="296" spans="5:5" s="10" customFormat="1">
      <c r="E296" s="11"/>
    </row>
    <row r="297" spans="5:5" s="10" customFormat="1">
      <c r="E297" s="11"/>
    </row>
    <row r="298" spans="5:5" s="10" customFormat="1">
      <c r="E298" s="11"/>
    </row>
    <row r="299" spans="5:5" s="10" customFormat="1">
      <c r="E299" s="11"/>
    </row>
    <row r="300" spans="5:5" s="10" customFormat="1">
      <c r="E300" s="11"/>
    </row>
    <row r="301" spans="5:5" s="10" customFormat="1">
      <c r="E301" s="11"/>
    </row>
    <row r="302" spans="5:5" s="10" customFormat="1">
      <c r="E302" s="11"/>
    </row>
    <row r="303" spans="5:5" s="10" customFormat="1">
      <c r="E303" s="11"/>
    </row>
    <row r="304" spans="5:5" s="10" customFormat="1">
      <c r="E304" s="11"/>
    </row>
    <row r="305" spans="5:5" s="10" customFormat="1">
      <c r="E305" s="11"/>
    </row>
    <row r="306" spans="5:5" s="10" customFormat="1">
      <c r="E306" s="11"/>
    </row>
    <row r="307" spans="5:5" s="10" customFormat="1">
      <c r="E307" s="11"/>
    </row>
    <row r="308" spans="5:5" s="10" customFormat="1">
      <c r="E308" s="11"/>
    </row>
    <row r="309" spans="5:5" s="10" customFormat="1">
      <c r="E309" s="11"/>
    </row>
    <row r="310" spans="5:5" s="10" customFormat="1">
      <c r="E310" s="11"/>
    </row>
    <row r="311" spans="5:5" s="10" customFormat="1">
      <c r="E311" s="11"/>
    </row>
    <row r="312" spans="5:5" s="10" customFormat="1">
      <c r="E312" s="11"/>
    </row>
    <row r="313" spans="5:5" s="10" customFormat="1">
      <c r="E313" s="11"/>
    </row>
    <row r="314" spans="5:5" s="10" customFormat="1">
      <c r="E314" s="11"/>
    </row>
    <row r="315" spans="5:5" s="10" customFormat="1">
      <c r="E315" s="11"/>
    </row>
    <row r="316" spans="5:5" s="10" customFormat="1">
      <c r="E316" s="11"/>
    </row>
    <row r="317" spans="5:5" s="10" customFormat="1">
      <c r="E317" s="11"/>
    </row>
    <row r="318" spans="5:5" s="10" customFormat="1">
      <c r="E318" s="11"/>
    </row>
    <row r="319" spans="5:5" s="10" customFormat="1">
      <c r="E319" s="11"/>
    </row>
    <row r="320" spans="5:5" s="10" customFormat="1">
      <c r="E320" s="11"/>
    </row>
    <row r="321" spans="5:5" s="10" customFormat="1">
      <c r="E321" s="11"/>
    </row>
    <row r="322" spans="5:5" s="10" customFormat="1">
      <c r="E322" s="11"/>
    </row>
    <row r="323" spans="5:5" s="10" customFormat="1">
      <c r="E323" s="11"/>
    </row>
    <row r="324" spans="5:5" s="10" customFormat="1">
      <c r="E324" s="11"/>
    </row>
    <row r="325" spans="5:5" s="10" customFormat="1">
      <c r="E325" s="11"/>
    </row>
    <row r="326" spans="5:5" s="10" customFormat="1">
      <c r="E326" s="11"/>
    </row>
    <row r="327" spans="5:5" s="10" customFormat="1">
      <c r="E327" s="11"/>
    </row>
    <row r="328" spans="5:5" s="10" customFormat="1">
      <c r="E328" s="11"/>
    </row>
    <row r="329" spans="5:5" s="10" customFormat="1">
      <c r="E329" s="11"/>
    </row>
    <row r="330" spans="5:5" s="10" customFormat="1">
      <c r="E330" s="11"/>
    </row>
    <row r="331" spans="5:5" s="10" customFormat="1">
      <c r="E331" s="11"/>
    </row>
    <row r="332" spans="5:5" s="10" customFormat="1">
      <c r="E332" s="11"/>
    </row>
    <row r="333" spans="5:5" s="10" customFormat="1">
      <c r="E333" s="11"/>
    </row>
    <row r="334" spans="5:5" s="10" customFormat="1">
      <c r="E334" s="11"/>
    </row>
    <row r="335" spans="5:5" s="10" customFormat="1">
      <c r="E335" s="11"/>
    </row>
    <row r="336" spans="5:5" s="10" customFormat="1">
      <c r="E336" s="11"/>
    </row>
    <row r="337" spans="5:5" s="10" customFormat="1">
      <c r="E337" s="11"/>
    </row>
    <row r="338" spans="5:5" s="10" customFormat="1">
      <c r="E338" s="11"/>
    </row>
    <row r="339" spans="5:5" s="10" customFormat="1">
      <c r="E339" s="11"/>
    </row>
    <row r="340" spans="5:5" s="10" customFormat="1">
      <c r="E340" s="11"/>
    </row>
    <row r="341" spans="5:5" s="10" customFormat="1">
      <c r="E341" s="11"/>
    </row>
    <row r="342" spans="5:5" s="10" customFormat="1">
      <c r="E342" s="11"/>
    </row>
    <row r="343" spans="5:5" s="10" customFormat="1">
      <c r="E343" s="11"/>
    </row>
    <row r="344" spans="5:5" s="10" customFormat="1">
      <c r="E344" s="11"/>
    </row>
    <row r="345" spans="5:5" s="10" customFormat="1">
      <c r="E345" s="11"/>
    </row>
    <row r="346" spans="5:5" s="10" customFormat="1">
      <c r="E346" s="11"/>
    </row>
    <row r="347" spans="5:5" s="10" customFormat="1">
      <c r="E347" s="11"/>
    </row>
    <row r="348" spans="5:5" s="10" customFormat="1">
      <c r="E348" s="11"/>
    </row>
    <row r="349" spans="5:5" s="10" customFormat="1">
      <c r="E349" s="11"/>
    </row>
    <row r="350" spans="5:5" s="10" customFormat="1">
      <c r="E350" s="11"/>
    </row>
    <row r="351" spans="5:5" s="10" customFormat="1">
      <c r="E351" s="11"/>
    </row>
    <row r="352" spans="5:5" s="10" customFormat="1">
      <c r="E352" s="11"/>
    </row>
    <row r="353" spans="5:5" s="10" customFormat="1">
      <c r="E353" s="11"/>
    </row>
    <row r="354" spans="5:5" s="10" customFormat="1">
      <c r="E354" s="11"/>
    </row>
    <row r="355" spans="5:5" s="10" customFormat="1">
      <c r="E355" s="11"/>
    </row>
    <row r="356" spans="5:5" s="10" customFormat="1">
      <c r="E356" s="11"/>
    </row>
    <row r="357" spans="5:5" s="10" customFormat="1">
      <c r="E357" s="11"/>
    </row>
    <row r="358" spans="5:5" s="10" customFormat="1">
      <c r="E358" s="11"/>
    </row>
    <row r="359" spans="5:5" s="10" customFormat="1">
      <c r="E359" s="11"/>
    </row>
    <row r="360" spans="5:5" s="10" customFormat="1">
      <c r="E360" s="11"/>
    </row>
    <row r="361" spans="5:5" s="10" customFormat="1">
      <c r="E361" s="11"/>
    </row>
    <row r="362" spans="5:5" s="10" customFormat="1">
      <c r="E362" s="11"/>
    </row>
    <row r="363" spans="5:5" s="10" customFormat="1">
      <c r="E363" s="11"/>
    </row>
    <row r="364" spans="5:5" s="10" customFormat="1">
      <c r="E364" s="11"/>
    </row>
    <row r="365" spans="5:5" s="10" customFormat="1">
      <c r="E365" s="11"/>
    </row>
    <row r="366" spans="5:5" s="10" customFormat="1">
      <c r="E366" s="11"/>
    </row>
    <row r="367" spans="5:5" s="10" customFormat="1">
      <c r="E367" s="11"/>
    </row>
    <row r="368" spans="5:5" s="10" customFormat="1">
      <c r="E368" s="11"/>
    </row>
    <row r="369" spans="5:5" s="10" customFormat="1">
      <c r="E369" s="11"/>
    </row>
    <row r="370" spans="5:5" s="10" customFormat="1">
      <c r="E370" s="11"/>
    </row>
    <row r="371" spans="5:5" s="10" customFormat="1">
      <c r="E371" s="11"/>
    </row>
    <row r="372" spans="5:5" s="10" customFormat="1">
      <c r="E372" s="11"/>
    </row>
    <row r="373" spans="5:5" s="10" customFormat="1">
      <c r="E373" s="11"/>
    </row>
    <row r="374" spans="5:5" s="10" customFormat="1">
      <c r="E374" s="11"/>
    </row>
    <row r="375" spans="5:5" s="10" customFormat="1">
      <c r="E375" s="11"/>
    </row>
    <row r="376" spans="5:5" s="10" customFormat="1">
      <c r="E376" s="11"/>
    </row>
    <row r="377" spans="5:5" s="10" customFormat="1">
      <c r="E377" s="11"/>
    </row>
    <row r="378" spans="5:5" s="10" customFormat="1">
      <c r="E378" s="11"/>
    </row>
    <row r="379" spans="5:5" s="10" customFormat="1">
      <c r="E379" s="11"/>
    </row>
    <row r="380" spans="5:5" s="10" customFormat="1">
      <c r="E380" s="11"/>
    </row>
    <row r="381" spans="5:5" s="10" customFormat="1">
      <c r="E381" s="11"/>
    </row>
    <row r="382" spans="5:5" s="10" customFormat="1">
      <c r="E382" s="11"/>
    </row>
    <row r="383" spans="5:5" s="10" customFormat="1">
      <c r="E383" s="11"/>
    </row>
    <row r="384" spans="5:5" s="10" customFormat="1">
      <c r="E384" s="11"/>
    </row>
    <row r="385" spans="5:5" s="10" customFormat="1">
      <c r="E385" s="11"/>
    </row>
    <row r="386" spans="5:5" s="10" customFormat="1">
      <c r="E386" s="11"/>
    </row>
    <row r="387" spans="5:5" s="10" customFormat="1">
      <c r="E387" s="11"/>
    </row>
    <row r="388" spans="5:5" s="10" customFormat="1">
      <c r="E388" s="11"/>
    </row>
    <row r="389" spans="5:5" s="10" customFormat="1">
      <c r="E389" s="11"/>
    </row>
    <row r="390" spans="5:5" s="10" customFormat="1">
      <c r="E390" s="11"/>
    </row>
  </sheetData>
  <mergeCells count="28">
    <mergeCell ref="A3:A4"/>
    <mergeCell ref="B3:D3"/>
    <mergeCell ref="E3:E4"/>
    <mergeCell ref="F3:F4"/>
    <mergeCell ref="H3:H4"/>
    <mergeCell ref="A54:H54"/>
    <mergeCell ref="A55:H55"/>
    <mergeCell ref="A61:H61"/>
    <mergeCell ref="A62:H62"/>
    <mergeCell ref="A56:H56"/>
    <mergeCell ref="A57:H57"/>
    <mergeCell ref="A58:H58"/>
    <mergeCell ref="A59:H59"/>
    <mergeCell ref="A60:H60"/>
    <mergeCell ref="A40:H40"/>
    <mergeCell ref="A41:H41"/>
    <mergeCell ref="A51:H51"/>
    <mergeCell ref="A52:H52"/>
    <mergeCell ref="A53:H53"/>
    <mergeCell ref="A47:H47"/>
    <mergeCell ref="A48:H48"/>
    <mergeCell ref="A49:H49"/>
    <mergeCell ref="A50:H50"/>
    <mergeCell ref="A42:H42"/>
    <mergeCell ref="A43:H43"/>
    <mergeCell ref="A44:H44"/>
    <mergeCell ref="A45:H45"/>
    <mergeCell ref="A46:H46"/>
  </mergeCells>
  <phoneticPr fontId="0" type="noConversion"/>
  <printOptions horizontalCentered="1"/>
  <pageMargins left="0.19685039370078741" right="0.19685039370078741" top="0.19685039370078741" bottom="0.19685039370078741" header="0.19685039370078741" footer="0.19685039370078741"/>
  <pageSetup paperSize="9" scale="86"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U39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28</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s="7" customFormat="1" ht="15.95" customHeight="1">
      <c r="A5" s="12" t="s">
        <v>44</v>
      </c>
      <c r="B5" s="124">
        <v>30</v>
      </c>
      <c r="C5" s="91"/>
      <c r="D5" s="113">
        <v>30</v>
      </c>
      <c r="E5" s="4"/>
      <c r="F5" s="5">
        <v>30</v>
      </c>
      <c r="G5" s="24">
        <f>IF(H5="Y",1,IF(H5="","",0))</f>
        <v>1</v>
      </c>
      <c r="H5" s="2" t="s">
        <v>4</v>
      </c>
      <c r="I5" s="12"/>
    </row>
    <row r="6" spans="1:21" s="7" customFormat="1" ht="15.95" customHeight="1">
      <c r="A6" s="12" t="s">
        <v>5</v>
      </c>
      <c r="B6" s="125">
        <v>34</v>
      </c>
      <c r="C6" s="91"/>
      <c r="D6" s="114">
        <v>34</v>
      </c>
      <c r="E6" s="15"/>
      <c r="F6" s="5">
        <f xml:space="preserve"> D6 + E6</f>
        <v>34</v>
      </c>
      <c r="G6" s="24">
        <f t="shared" ref="G6:G38" si="0">IF(H6="Y",1,IF(H6="","",0))</f>
        <v>0</v>
      </c>
      <c r="H6" s="1" t="s">
        <v>6</v>
      </c>
      <c r="I6" s="12"/>
    </row>
    <row r="7" spans="1:21" s="7" customFormat="1" ht="15.95" customHeight="1">
      <c r="A7" s="12" t="s">
        <v>7</v>
      </c>
      <c r="B7" s="125">
        <v>40.200000000000003</v>
      </c>
      <c r="C7" s="91">
        <v>39</v>
      </c>
      <c r="D7" s="114">
        <v>40.200000000000003</v>
      </c>
      <c r="E7" s="15"/>
      <c r="F7" s="5">
        <f xml:space="preserve"> D7 + E7</f>
        <v>40.200000000000003</v>
      </c>
      <c r="G7" s="24">
        <f t="shared" si="0"/>
        <v>1</v>
      </c>
      <c r="H7" s="1" t="s">
        <v>4</v>
      </c>
      <c r="I7" s="12"/>
    </row>
    <row r="8" spans="1:21" s="7" customFormat="1" ht="15.95" customHeight="1">
      <c r="A8" s="12" t="s">
        <v>8</v>
      </c>
      <c r="B8" s="125">
        <v>28.12</v>
      </c>
      <c r="C8" s="91">
        <v>27</v>
      </c>
      <c r="D8" s="114">
        <v>28.12</v>
      </c>
      <c r="E8" s="4">
        <v>12.36</v>
      </c>
      <c r="F8" s="5">
        <f>+D8+E8</f>
        <v>40.480000000000004</v>
      </c>
      <c r="G8" s="24">
        <f t="shared" si="0"/>
        <v>1</v>
      </c>
      <c r="H8" s="1" t="s">
        <v>4</v>
      </c>
      <c r="I8" s="12"/>
    </row>
    <row r="9" spans="1:21" ht="15.95" customHeight="1">
      <c r="A9" s="12" t="s">
        <v>63</v>
      </c>
      <c r="B9" s="125">
        <v>15</v>
      </c>
      <c r="C9" s="91"/>
      <c r="D9" s="114">
        <v>15</v>
      </c>
      <c r="E9" s="4"/>
      <c r="F9" s="5">
        <f>+D9+E9</f>
        <v>15</v>
      </c>
      <c r="G9" s="24">
        <f t="shared" si="0"/>
        <v>1</v>
      </c>
      <c r="H9" s="2" t="s">
        <v>4</v>
      </c>
    </row>
    <row r="10" spans="1:21" s="7" customFormat="1" ht="15.95" customHeight="1">
      <c r="A10" s="16" t="s">
        <v>9</v>
      </c>
      <c r="B10" s="125">
        <v>31</v>
      </c>
      <c r="C10" s="91"/>
      <c r="D10" s="114">
        <v>31</v>
      </c>
      <c r="E10" s="4"/>
      <c r="F10" s="5">
        <f>+D10+E10</f>
        <v>31</v>
      </c>
      <c r="G10" s="24">
        <f t="shared" si="0"/>
        <v>1</v>
      </c>
      <c r="H10" s="1" t="s">
        <v>4</v>
      </c>
      <c r="I10" s="12"/>
    </row>
    <row r="11" spans="1:21" s="10" customFormat="1" ht="15.95" customHeight="1">
      <c r="A11" s="12" t="s">
        <v>10</v>
      </c>
      <c r="B11" s="125">
        <v>30</v>
      </c>
      <c r="C11" s="91"/>
      <c r="D11" s="114">
        <v>30</v>
      </c>
      <c r="E11" s="15"/>
      <c r="F11" s="5">
        <f>+D11+E11</f>
        <v>30</v>
      </c>
      <c r="G11" s="24">
        <f t="shared" si="0"/>
        <v>0</v>
      </c>
      <c r="H11" s="1" t="s">
        <v>6</v>
      </c>
      <c r="I11" s="12"/>
    </row>
    <row r="12" spans="1:21" s="10" customFormat="1" ht="15.95" customHeight="1">
      <c r="A12" s="12" t="s">
        <v>62</v>
      </c>
      <c r="B12" s="125">
        <v>26</v>
      </c>
      <c r="C12" s="91"/>
      <c r="D12" s="114">
        <v>26</v>
      </c>
      <c r="E12" s="15"/>
      <c r="F12" s="5">
        <f>+D12+E12</f>
        <v>26</v>
      </c>
      <c r="G12" s="24" t="str">
        <f t="shared" si="0"/>
        <v/>
      </c>
      <c r="H12" s="1"/>
      <c r="I12" s="12"/>
    </row>
    <row r="13" spans="1:21" s="7" customFormat="1" ht="15.95" customHeight="1">
      <c r="A13" s="12" t="s">
        <v>11</v>
      </c>
      <c r="B13" s="125">
        <v>29</v>
      </c>
      <c r="C13" s="91"/>
      <c r="D13" s="114">
        <v>29</v>
      </c>
      <c r="E13" s="15"/>
      <c r="F13" s="5">
        <f t="shared" ref="F13:F19" si="1" xml:space="preserve"> D13 + E13</f>
        <v>29</v>
      </c>
      <c r="G13" s="24">
        <f t="shared" si="0"/>
        <v>0</v>
      </c>
      <c r="H13" s="1" t="s">
        <v>6</v>
      </c>
      <c r="I13" s="12"/>
    </row>
    <row r="14" spans="1:21" s="7" customFormat="1" ht="15.95" customHeight="1">
      <c r="A14" s="12" t="s">
        <v>45</v>
      </c>
      <c r="B14" s="125">
        <v>36.43</v>
      </c>
      <c r="C14" s="91">
        <v>33.33</v>
      </c>
      <c r="D14" s="114">
        <v>36.43</v>
      </c>
      <c r="E14" s="4"/>
      <c r="F14" s="5">
        <f t="shared" si="1"/>
        <v>36.43</v>
      </c>
      <c r="G14" s="24">
        <f t="shared" si="0"/>
        <v>1</v>
      </c>
      <c r="H14" s="1" t="s">
        <v>4</v>
      </c>
      <c r="I14" s="12"/>
    </row>
    <row r="15" spans="1:21" s="7" customFormat="1" ht="15.95" customHeight="1">
      <c r="A15" s="12" t="s">
        <v>64</v>
      </c>
      <c r="B15" s="125">
        <v>26.375</v>
      </c>
      <c r="C15" s="91">
        <v>25</v>
      </c>
      <c r="D15" s="114">
        <f>26.375*(1-0.17)</f>
        <v>21.891249999999999</v>
      </c>
      <c r="E15" s="4">
        <v>17.010000000000002</v>
      </c>
      <c r="F15" s="5">
        <f t="shared" si="1"/>
        <v>38.901250000000005</v>
      </c>
      <c r="G15" s="24">
        <f t="shared" si="0"/>
        <v>0</v>
      </c>
      <c r="H15" s="1" t="s">
        <v>6</v>
      </c>
      <c r="I15" s="12"/>
    </row>
    <row r="16" spans="1:21" s="7" customFormat="1" ht="15.95" customHeight="1">
      <c r="A16" s="12" t="s">
        <v>25</v>
      </c>
      <c r="B16" s="125">
        <v>37.5</v>
      </c>
      <c r="C16" s="91"/>
      <c r="D16" s="114">
        <v>37.5</v>
      </c>
      <c r="E16" s="4"/>
      <c r="F16" s="5">
        <f t="shared" si="1"/>
        <v>37.5</v>
      </c>
      <c r="G16" s="24">
        <f t="shared" si="0"/>
        <v>1</v>
      </c>
      <c r="H16" s="1" t="s">
        <v>4</v>
      </c>
      <c r="I16" s="12"/>
    </row>
    <row r="17" spans="1:9" s="7" customFormat="1" ht="15.95" customHeight="1">
      <c r="A17" s="12" t="s">
        <v>52</v>
      </c>
      <c r="B17" s="125">
        <v>18</v>
      </c>
      <c r="C17" s="91"/>
      <c r="D17" s="114">
        <v>18</v>
      </c>
      <c r="E17" s="15"/>
      <c r="F17" s="5">
        <f t="shared" si="1"/>
        <v>18</v>
      </c>
      <c r="G17" s="24">
        <f t="shared" si="0"/>
        <v>1</v>
      </c>
      <c r="H17" s="1" t="s">
        <v>4</v>
      </c>
      <c r="I17" s="12"/>
    </row>
    <row r="18" spans="1:9" s="10" customFormat="1" ht="15.95" customHeight="1">
      <c r="A18" s="12" t="s">
        <v>12</v>
      </c>
      <c r="B18" s="125">
        <v>30</v>
      </c>
      <c r="C18" s="91"/>
      <c r="D18" s="114">
        <v>30</v>
      </c>
      <c r="E18" s="15"/>
      <c r="F18" s="5">
        <f t="shared" si="1"/>
        <v>30</v>
      </c>
      <c r="G18" s="24">
        <f t="shared" si="0"/>
        <v>0</v>
      </c>
      <c r="H18" s="1" t="s">
        <v>6</v>
      </c>
      <c r="I18" s="12"/>
    </row>
    <row r="19" spans="1:9" s="7" customFormat="1" ht="15.95" customHeight="1">
      <c r="A19" s="20" t="s">
        <v>13</v>
      </c>
      <c r="B19" s="125">
        <v>20</v>
      </c>
      <c r="C19" s="91"/>
      <c r="D19" s="114">
        <v>20</v>
      </c>
      <c r="E19" s="15"/>
      <c r="F19" s="5">
        <f t="shared" si="1"/>
        <v>20</v>
      </c>
      <c r="G19" s="24">
        <f t="shared" si="0"/>
        <v>1</v>
      </c>
      <c r="H19" s="1" t="s">
        <v>4</v>
      </c>
      <c r="I19" s="12"/>
    </row>
    <row r="20" spans="1:9" s="7" customFormat="1" ht="15.95" customHeight="1">
      <c r="A20" s="20" t="s">
        <v>65</v>
      </c>
      <c r="B20" s="125">
        <v>36</v>
      </c>
      <c r="C20" s="91"/>
      <c r="D20" s="114">
        <v>36</v>
      </c>
      <c r="E20" s="15">
        <v>0</v>
      </c>
      <c r="F20" s="5">
        <v>36</v>
      </c>
      <c r="G20" s="24">
        <f t="shared" si="0"/>
        <v>1</v>
      </c>
      <c r="H20" s="2" t="s">
        <v>4</v>
      </c>
      <c r="I20" s="12"/>
    </row>
    <row r="21" spans="1:9" s="10" customFormat="1" ht="15.95" customHeight="1">
      <c r="A21" s="12" t="s">
        <v>47</v>
      </c>
      <c r="B21" s="125">
        <v>36</v>
      </c>
      <c r="C21" s="91"/>
      <c r="D21" s="114">
        <v>36</v>
      </c>
      <c r="E21" s="4"/>
      <c r="F21" s="5">
        <f t="shared" ref="F21:F38" si="2" xml:space="preserve"> D21 + E21</f>
        <v>36</v>
      </c>
      <c r="G21" s="24">
        <f t="shared" si="0"/>
        <v>0</v>
      </c>
      <c r="H21" s="1" t="s">
        <v>6</v>
      </c>
      <c r="I21" s="12"/>
    </row>
    <row r="22" spans="1:9" s="7" customFormat="1" ht="15.95" customHeight="1">
      <c r="A22" s="12" t="s">
        <v>14</v>
      </c>
      <c r="B22" s="125">
        <v>30</v>
      </c>
      <c r="C22" s="91"/>
      <c r="D22" s="114">
        <v>27.37</v>
      </c>
      <c r="E22" s="4">
        <v>13.5</v>
      </c>
      <c r="F22" s="5">
        <f t="shared" si="2"/>
        <v>40.870000000000005</v>
      </c>
      <c r="G22" s="24">
        <f t="shared" si="0"/>
        <v>1</v>
      </c>
      <c r="H22" s="21" t="s">
        <v>4</v>
      </c>
      <c r="I22" s="12"/>
    </row>
    <row r="23" spans="1:9" s="7" customFormat="1" ht="15.95" customHeight="1">
      <c r="A23" s="12" t="s">
        <v>15</v>
      </c>
      <c r="B23" s="125">
        <v>28</v>
      </c>
      <c r="C23" s="91"/>
      <c r="D23" s="114">
        <v>28</v>
      </c>
      <c r="E23" s="4">
        <v>2.8</v>
      </c>
      <c r="F23" s="5">
        <f t="shared" si="2"/>
        <v>30.8</v>
      </c>
      <c r="G23" s="24">
        <f t="shared" si="0"/>
        <v>1</v>
      </c>
      <c r="H23" s="1" t="s">
        <v>4</v>
      </c>
      <c r="I23" s="12"/>
    </row>
    <row r="24" spans="1:9" s="7" customFormat="1" ht="15.95" customHeight="1">
      <c r="A24" s="12" t="s">
        <v>16</v>
      </c>
      <c r="B24" s="125">
        <v>31.2</v>
      </c>
      <c r="C24" s="91">
        <v>30</v>
      </c>
      <c r="D24" s="114">
        <v>28.36</v>
      </c>
      <c r="E24" s="4">
        <v>9.09</v>
      </c>
      <c r="F24" s="5">
        <f t="shared" si="2"/>
        <v>37.450000000000003</v>
      </c>
      <c r="G24" s="24">
        <f t="shared" si="0"/>
        <v>1</v>
      </c>
      <c r="H24" s="1" t="s">
        <v>4</v>
      </c>
      <c r="I24" s="12"/>
    </row>
    <row r="25" spans="1:9" s="10" customFormat="1" ht="15.95" customHeight="1">
      <c r="A25" s="12" t="s">
        <v>17</v>
      </c>
      <c r="B25" s="125">
        <v>35</v>
      </c>
      <c r="C25" s="91"/>
      <c r="D25" s="114">
        <v>35</v>
      </c>
      <c r="E25" s="15"/>
      <c r="F25" s="5">
        <f t="shared" si="2"/>
        <v>35</v>
      </c>
      <c r="G25" s="24">
        <f t="shared" si="0"/>
        <v>1</v>
      </c>
      <c r="H25" s="1" t="s">
        <v>4</v>
      </c>
      <c r="I25" s="12"/>
    </row>
    <row r="26" spans="1:9" s="7" customFormat="1" ht="15.95" customHeight="1">
      <c r="A26" s="12" t="s">
        <v>18</v>
      </c>
      <c r="B26" s="125">
        <v>35</v>
      </c>
      <c r="C26" s="91"/>
      <c r="D26" s="114">
        <v>35</v>
      </c>
      <c r="E26" s="15"/>
      <c r="F26" s="5">
        <f t="shared" si="2"/>
        <v>35</v>
      </c>
      <c r="G26" s="24">
        <f t="shared" si="0"/>
        <v>1</v>
      </c>
      <c r="H26" s="1" t="s">
        <v>4</v>
      </c>
      <c r="I26" s="12"/>
    </row>
    <row r="27" spans="1:9" s="7" customFormat="1" ht="15.95" customHeight="1">
      <c r="A27" s="12" t="s">
        <v>48</v>
      </c>
      <c r="B27" s="125">
        <v>33</v>
      </c>
      <c r="C27" s="91"/>
      <c r="D27" s="114">
        <v>33</v>
      </c>
      <c r="E27" s="15"/>
      <c r="F27" s="5">
        <f t="shared" si="2"/>
        <v>33</v>
      </c>
      <c r="G27" s="24">
        <f t="shared" si="0"/>
        <v>0</v>
      </c>
      <c r="H27" s="1" t="s">
        <v>6</v>
      </c>
      <c r="I27" s="12"/>
    </row>
    <row r="28" spans="1:9" s="10" customFormat="1" ht="15.95" customHeight="1">
      <c r="A28" s="12" t="s">
        <v>19</v>
      </c>
      <c r="B28" s="125">
        <v>28</v>
      </c>
      <c r="C28" s="91"/>
      <c r="D28" s="114">
        <v>28</v>
      </c>
      <c r="E28" s="15"/>
      <c r="F28" s="5">
        <f t="shared" si="2"/>
        <v>28</v>
      </c>
      <c r="G28" s="24">
        <f t="shared" si="0"/>
        <v>1</v>
      </c>
      <c r="H28" s="1" t="s">
        <v>4</v>
      </c>
      <c r="I28" s="12"/>
    </row>
    <row r="29" spans="1:9" s="7" customFormat="1" ht="15.95" customHeight="1">
      <c r="A29" s="12" t="s">
        <v>36</v>
      </c>
      <c r="B29" s="125">
        <v>28</v>
      </c>
      <c r="C29" s="91"/>
      <c r="D29" s="114">
        <v>28</v>
      </c>
      <c r="E29" s="4"/>
      <c r="F29" s="5">
        <f t="shared" si="2"/>
        <v>28</v>
      </c>
      <c r="G29" s="24">
        <f t="shared" si="0"/>
        <v>0</v>
      </c>
      <c r="H29" s="2" t="s">
        <v>6</v>
      </c>
      <c r="I29" s="12"/>
    </row>
    <row r="30" spans="1:9" s="10" customFormat="1" ht="15.95" customHeight="1">
      <c r="A30" s="12" t="s">
        <v>20</v>
      </c>
      <c r="B30" s="125">
        <v>32</v>
      </c>
      <c r="C30" s="91"/>
      <c r="D30" s="114">
        <v>32</v>
      </c>
      <c r="E30" s="4">
        <v>3.2</v>
      </c>
      <c r="F30" s="5">
        <f t="shared" si="2"/>
        <v>35.200000000000003</v>
      </c>
      <c r="G30" s="24">
        <f t="shared" si="0"/>
        <v>1</v>
      </c>
      <c r="H30" s="1" t="s">
        <v>4</v>
      </c>
      <c r="I30" s="12"/>
    </row>
    <row r="31" spans="1:9" s="7" customFormat="1" ht="15.95" customHeight="1">
      <c r="A31" s="12" t="s">
        <v>21</v>
      </c>
      <c r="B31" s="125">
        <v>29</v>
      </c>
      <c r="C31" s="91"/>
      <c r="D31" s="114">
        <v>29</v>
      </c>
      <c r="E31" s="4"/>
      <c r="F31" s="5">
        <f t="shared" si="2"/>
        <v>29</v>
      </c>
      <c r="G31" s="24">
        <f t="shared" si="0"/>
        <v>1</v>
      </c>
      <c r="H31" s="1" t="s">
        <v>4</v>
      </c>
      <c r="I31" s="12"/>
    </row>
    <row r="32" spans="1:9" s="7" customFormat="1" ht="15.95" customHeight="1">
      <c r="A32" s="12" t="s">
        <v>42</v>
      </c>
      <c r="B32" s="125">
        <v>25</v>
      </c>
      <c r="C32" s="91"/>
      <c r="D32" s="114">
        <v>25</v>
      </c>
      <c r="E32" s="4"/>
      <c r="F32" s="5">
        <f t="shared" si="2"/>
        <v>25</v>
      </c>
      <c r="G32" s="24" t="str">
        <f t="shared" si="0"/>
        <v/>
      </c>
      <c r="H32" s="1"/>
      <c r="I32" s="12"/>
    </row>
    <row r="33" spans="1:9" s="10" customFormat="1" ht="15.95" customHeight="1">
      <c r="A33" s="12" t="s">
        <v>22</v>
      </c>
      <c r="B33" s="125">
        <v>35</v>
      </c>
      <c r="C33" s="91"/>
      <c r="D33" s="114">
        <v>35</v>
      </c>
      <c r="E33" s="15"/>
      <c r="F33" s="5">
        <f t="shared" si="2"/>
        <v>35</v>
      </c>
      <c r="G33" s="24">
        <f t="shared" si="0"/>
        <v>1</v>
      </c>
      <c r="H33" s="1" t="s">
        <v>4</v>
      </c>
      <c r="I33" s="12"/>
    </row>
    <row r="34" spans="1:9" s="7" customFormat="1" ht="15.95" customHeight="1">
      <c r="A34" s="12" t="s">
        <v>23</v>
      </c>
      <c r="B34" s="125">
        <v>28</v>
      </c>
      <c r="C34" s="91"/>
      <c r="D34" s="114">
        <v>28</v>
      </c>
      <c r="E34" s="15"/>
      <c r="F34" s="5">
        <f t="shared" si="2"/>
        <v>28</v>
      </c>
      <c r="G34" s="24">
        <f t="shared" si="0"/>
        <v>0</v>
      </c>
      <c r="H34" s="1" t="s">
        <v>6</v>
      </c>
      <c r="I34" s="12"/>
    </row>
    <row r="35" spans="1:9" s="7" customFormat="1" ht="15.95" customHeight="1">
      <c r="A35" s="12" t="s">
        <v>49</v>
      </c>
      <c r="B35" s="125">
        <v>8.5</v>
      </c>
      <c r="C35" s="91"/>
      <c r="D35" s="114">
        <f>100*B35/(100+B35+10*(105/100+126/100+12.01/100))</f>
        <v>6.4005542126941819</v>
      </c>
      <c r="E35" s="4">
        <f>100*(10*(105/100+126/100+12.01/100))/(100+8.5+10*(105/100+126/100+12.01/100))</f>
        <v>18.298807990903683</v>
      </c>
      <c r="F35" s="5">
        <f t="shared" si="2"/>
        <v>24.699362203597865</v>
      </c>
      <c r="G35" s="24">
        <f t="shared" si="0"/>
        <v>0</v>
      </c>
      <c r="H35" s="1" t="s">
        <v>6</v>
      </c>
      <c r="I35" s="12"/>
    </row>
    <row r="36" spans="1:9" s="10" customFormat="1" ht="15.95" customHeight="1">
      <c r="A36" s="12" t="s">
        <v>24</v>
      </c>
      <c r="B36" s="125">
        <v>33</v>
      </c>
      <c r="C36" s="91">
        <v>30</v>
      </c>
      <c r="D36" s="114">
        <v>33</v>
      </c>
      <c r="E36" s="15"/>
      <c r="F36" s="5">
        <f t="shared" si="2"/>
        <v>33</v>
      </c>
      <c r="G36" s="24">
        <f t="shared" si="0"/>
        <v>0</v>
      </c>
      <c r="H36" s="1" t="s">
        <v>6</v>
      </c>
      <c r="I36" s="12"/>
    </row>
    <row r="37" spans="1:9" s="7" customFormat="1" ht="15.95" customHeight="1">
      <c r="A37" s="12" t="s">
        <v>50</v>
      </c>
      <c r="B37" s="125">
        <v>30</v>
      </c>
      <c r="C37" s="91"/>
      <c r="D37" s="114">
        <v>30</v>
      </c>
      <c r="E37" s="4"/>
      <c r="F37" s="5">
        <f t="shared" si="2"/>
        <v>30</v>
      </c>
      <c r="G37" s="24">
        <f t="shared" si="0"/>
        <v>1</v>
      </c>
      <c r="H37" s="2" t="s">
        <v>4</v>
      </c>
      <c r="I37" s="12"/>
    </row>
    <row r="38" spans="1:9" ht="15.95" customHeight="1" thickBot="1">
      <c r="A38" s="37" t="s">
        <v>51</v>
      </c>
      <c r="B38" s="128">
        <v>35</v>
      </c>
      <c r="C38" s="92"/>
      <c r="D38" s="117">
        <f>B38-B38/100*E38</f>
        <v>32.700499999999998</v>
      </c>
      <c r="E38" s="46">
        <v>6.57</v>
      </c>
      <c r="F38" s="44">
        <f t="shared" si="2"/>
        <v>39.270499999999998</v>
      </c>
      <c r="G38" s="74">
        <f t="shared" si="0"/>
        <v>1</v>
      </c>
      <c r="H38" s="45" t="s">
        <v>4</v>
      </c>
      <c r="I38" s="12"/>
    </row>
    <row r="39" spans="1:9" s="10" customFormat="1" ht="15.95" customHeight="1">
      <c r="A39" s="78"/>
      <c r="B39" s="79"/>
      <c r="C39" s="80"/>
      <c r="D39" s="79"/>
      <c r="E39" s="81"/>
      <c r="F39" s="79"/>
      <c r="G39" s="82"/>
      <c r="H39" s="83"/>
    </row>
    <row r="40" spans="1:9" s="70" customFormat="1">
      <c r="A40" s="85" t="s">
        <v>84</v>
      </c>
      <c r="B40" s="85"/>
      <c r="C40" s="85"/>
      <c r="D40" s="85"/>
      <c r="E40" s="85"/>
      <c r="F40" s="85"/>
      <c r="G40" s="85"/>
      <c r="H40" s="85"/>
    </row>
    <row r="41" spans="1:9" s="70" customFormat="1">
      <c r="A41" s="87" t="s">
        <v>85</v>
      </c>
      <c r="B41" s="87"/>
      <c r="C41" s="87"/>
      <c r="D41" s="87"/>
      <c r="E41" s="87"/>
      <c r="F41" s="87"/>
      <c r="G41" s="87"/>
      <c r="H41" s="87"/>
    </row>
    <row r="42" spans="1:9" s="70" customFormat="1">
      <c r="A42" s="85" t="s">
        <v>93</v>
      </c>
      <c r="B42" s="85"/>
      <c r="C42" s="85"/>
      <c r="D42" s="85"/>
      <c r="E42" s="85"/>
      <c r="F42" s="85"/>
      <c r="G42" s="85"/>
      <c r="H42" s="85"/>
    </row>
    <row r="43" spans="1:9" s="70" customFormat="1">
      <c r="A43" s="89" t="s">
        <v>86</v>
      </c>
      <c r="B43" s="89"/>
      <c r="C43" s="89"/>
      <c r="D43" s="89"/>
      <c r="E43" s="89"/>
      <c r="F43" s="89"/>
      <c r="G43" s="89"/>
      <c r="H43" s="89"/>
    </row>
    <row r="44" spans="1:9" s="71" customFormat="1" ht="33" customHeight="1">
      <c r="A44" s="87" t="s">
        <v>154</v>
      </c>
      <c r="B44" s="87"/>
      <c r="C44" s="87"/>
      <c r="D44" s="87"/>
      <c r="E44" s="87"/>
      <c r="F44" s="87"/>
      <c r="G44" s="87"/>
      <c r="H44" s="87"/>
    </row>
    <row r="45" spans="1:9" s="71" customFormat="1" ht="33" customHeight="1">
      <c r="A45" s="87" t="s">
        <v>164</v>
      </c>
      <c r="B45" s="87"/>
      <c r="C45" s="87"/>
      <c r="D45" s="87"/>
      <c r="E45" s="87"/>
      <c r="F45" s="87"/>
      <c r="G45" s="87"/>
      <c r="H45" s="87"/>
    </row>
    <row r="46" spans="1:9" s="71" customFormat="1" ht="33" customHeight="1">
      <c r="A46" s="87" t="s">
        <v>155</v>
      </c>
      <c r="B46" s="87"/>
      <c r="C46" s="87"/>
      <c r="D46" s="87"/>
      <c r="E46" s="87"/>
      <c r="F46" s="87"/>
      <c r="G46" s="87"/>
      <c r="H46" s="87"/>
    </row>
    <row r="47" spans="1:9" s="71" customFormat="1" ht="33" customHeight="1">
      <c r="A47" s="87" t="s">
        <v>156</v>
      </c>
      <c r="B47" s="87"/>
      <c r="C47" s="87"/>
      <c r="D47" s="87"/>
      <c r="E47" s="87"/>
      <c r="F47" s="87"/>
      <c r="G47" s="87"/>
      <c r="H47" s="87"/>
    </row>
    <row r="48" spans="1:9"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116</v>
      </c>
      <c r="B52" s="85"/>
      <c r="C52" s="85"/>
      <c r="D52" s="85"/>
      <c r="E52" s="85"/>
      <c r="F52" s="85"/>
      <c r="G52" s="85"/>
      <c r="H52" s="85"/>
    </row>
    <row r="53" spans="1:8" s="70" customFormat="1" ht="30.75" customHeight="1">
      <c r="A53" s="85" t="s">
        <v>110</v>
      </c>
      <c r="B53" s="85"/>
      <c r="C53" s="85"/>
      <c r="D53" s="85"/>
      <c r="E53" s="85"/>
      <c r="F53" s="85"/>
      <c r="G53" s="85"/>
      <c r="H53" s="85"/>
    </row>
    <row r="54" spans="1:8" s="70" customFormat="1" ht="30.75" customHeight="1">
      <c r="A54" s="85" t="s">
        <v>122</v>
      </c>
      <c r="B54" s="85"/>
      <c r="C54" s="85"/>
      <c r="D54" s="85"/>
      <c r="E54" s="85"/>
      <c r="F54" s="85"/>
      <c r="G54" s="85"/>
      <c r="H54" s="85"/>
    </row>
    <row r="55" spans="1:8" s="70" customFormat="1" ht="34.5" customHeight="1">
      <c r="A55" s="85" t="s">
        <v>95</v>
      </c>
      <c r="B55" s="85"/>
      <c r="C55" s="85"/>
      <c r="D55" s="85"/>
      <c r="E55" s="85"/>
      <c r="F55" s="85"/>
      <c r="G55" s="85"/>
      <c r="H55" s="85"/>
    </row>
    <row r="56" spans="1:8" s="70" customFormat="1" ht="30.75" customHeight="1">
      <c r="A56" s="85" t="s">
        <v>118</v>
      </c>
      <c r="B56" s="85"/>
      <c r="C56" s="85"/>
      <c r="D56" s="85"/>
      <c r="E56" s="85"/>
      <c r="F56" s="85"/>
      <c r="G56" s="85"/>
      <c r="H56" s="85"/>
    </row>
    <row r="57" spans="1:8" s="70" customFormat="1" ht="30.75" customHeight="1">
      <c r="A57" s="85" t="s">
        <v>97</v>
      </c>
      <c r="B57" s="85"/>
      <c r="C57" s="85"/>
      <c r="D57" s="85"/>
      <c r="E57" s="85"/>
      <c r="F57" s="85"/>
      <c r="G57" s="85"/>
      <c r="H57" s="85"/>
    </row>
    <row r="58" spans="1:8" s="70" customFormat="1" ht="25.5" customHeight="1">
      <c r="A58" s="85" t="s">
        <v>119</v>
      </c>
      <c r="B58" s="85"/>
      <c r="C58" s="85"/>
      <c r="D58" s="85"/>
      <c r="E58" s="85"/>
      <c r="F58" s="85"/>
      <c r="G58" s="85"/>
      <c r="H58" s="85"/>
    </row>
    <row r="59" spans="1:8" s="70" customFormat="1" ht="25.5" customHeight="1">
      <c r="A59" s="85" t="s">
        <v>101</v>
      </c>
      <c r="B59" s="85"/>
      <c r="C59" s="85"/>
      <c r="D59" s="85"/>
      <c r="E59" s="85"/>
      <c r="F59" s="85"/>
      <c r="G59" s="85"/>
      <c r="H59" s="85"/>
    </row>
    <row r="60" spans="1:8" s="70" customFormat="1" ht="30.75" customHeight="1">
      <c r="A60" s="85" t="s">
        <v>120</v>
      </c>
      <c r="B60" s="85"/>
      <c r="C60" s="85"/>
      <c r="D60" s="85"/>
      <c r="E60" s="85"/>
      <c r="F60" s="85"/>
      <c r="G60" s="85"/>
      <c r="H60" s="85"/>
    </row>
    <row r="61" spans="1:8" s="70" customFormat="1" ht="25.5" customHeight="1">
      <c r="A61" s="85" t="s">
        <v>115</v>
      </c>
      <c r="B61" s="85"/>
      <c r="C61" s="85"/>
      <c r="D61" s="85"/>
      <c r="E61" s="85"/>
      <c r="F61" s="85"/>
      <c r="G61" s="85"/>
      <c r="H61" s="85"/>
    </row>
    <row r="62" spans="1:8" s="70" customFormat="1" ht="30.75" customHeight="1">
      <c r="A62" s="85" t="s">
        <v>121</v>
      </c>
      <c r="B62" s="85"/>
      <c r="C62" s="85"/>
      <c r="D62" s="85"/>
      <c r="E62" s="85"/>
      <c r="F62" s="85"/>
      <c r="G62" s="85"/>
      <c r="H62" s="85"/>
    </row>
    <row r="63" spans="1:8" s="70" customFormat="1" ht="30.75" customHeight="1">
      <c r="E63" s="72"/>
    </row>
    <row r="64" spans="1:8" s="70" customFormat="1" ht="30.75" customHeight="1">
      <c r="E64" s="72"/>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row r="71" spans="5:5" s="10" customFormat="1" ht="12.75" customHeight="1">
      <c r="E71" s="11"/>
    </row>
    <row r="72" spans="5:5" s="10" customFormat="1" ht="12.75" customHeight="1">
      <c r="E72" s="11"/>
    </row>
    <row r="73" spans="5:5" s="10" customFormat="1" ht="12.75" customHeight="1">
      <c r="E73" s="11"/>
    </row>
    <row r="74" spans="5:5" s="10" customFormat="1" ht="12.75" customHeight="1">
      <c r="E74" s="11"/>
    </row>
    <row r="75" spans="5:5" s="10" customFormat="1" ht="12.75" customHeight="1">
      <c r="E75" s="11"/>
    </row>
    <row r="76" spans="5:5" s="10" customFormat="1" ht="12.75" customHeight="1">
      <c r="E76" s="11"/>
    </row>
    <row r="77" spans="5:5" s="10" customFormat="1" ht="12.75" customHeight="1">
      <c r="E77" s="11"/>
    </row>
    <row r="78" spans="5:5" s="10" customFormat="1" ht="12.75" customHeight="1">
      <c r="E78" s="11"/>
    </row>
    <row r="79" spans="5:5" s="10" customFormat="1" ht="12.75" customHeight="1">
      <c r="E79" s="11"/>
    </row>
    <row r="80" spans="5:5" s="10" customFormat="1" ht="12.75" customHeight="1">
      <c r="E80" s="11"/>
    </row>
    <row r="81" spans="5:5" s="10" customFormat="1" ht="12.75" customHeight="1">
      <c r="E81" s="11"/>
    </row>
    <row r="82" spans="5:5" s="10" customFormat="1">
      <c r="E82" s="11"/>
    </row>
    <row r="83" spans="5:5" s="10" customFormat="1">
      <c r="E83" s="11"/>
    </row>
    <row r="84" spans="5:5" s="10" customFormat="1">
      <c r="E84" s="11"/>
    </row>
    <row r="85" spans="5:5" s="10" customFormat="1">
      <c r="E85" s="11"/>
    </row>
    <row r="86" spans="5:5" s="10" customFormat="1">
      <c r="E86" s="11"/>
    </row>
    <row r="87" spans="5:5" s="10" customFormat="1">
      <c r="E87" s="11"/>
    </row>
    <row r="88" spans="5:5" s="10" customFormat="1">
      <c r="E88" s="11"/>
    </row>
    <row r="89" spans="5:5" s="10" customFormat="1">
      <c r="E89" s="11"/>
    </row>
    <row r="90" spans="5:5" s="10" customFormat="1">
      <c r="E90" s="11"/>
    </row>
    <row r="91" spans="5:5" s="10" customFormat="1">
      <c r="E91" s="11"/>
    </row>
    <row r="92" spans="5:5" s="10" customFormat="1">
      <c r="E92" s="11"/>
    </row>
    <row r="93" spans="5:5" s="10" customFormat="1">
      <c r="E93" s="11"/>
    </row>
    <row r="94" spans="5:5" s="10" customFormat="1">
      <c r="E94" s="11"/>
    </row>
    <row r="95" spans="5:5" s="10" customFormat="1">
      <c r="E95" s="11"/>
    </row>
    <row r="96" spans="5:5" s="10" customFormat="1">
      <c r="E96" s="11"/>
    </row>
    <row r="97" spans="5:5" s="10" customFormat="1">
      <c r="E97" s="11"/>
    </row>
    <row r="98" spans="5:5" s="10" customFormat="1">
      <c r="E98" s="11"/>
    </row>
    <row r="99" spans="5:5" s="10" customFormat="1">
      <c r="E99" s="11"/>
    </row>
    <row r="100" spans="5:5" s="10" customFormat="1">
      <c r="E100" s="11"/>
    </row>
    <row r="101" spans="5:5" s="10" customFormat="1">
      <c r="E101" s="11"/>
    </row>
    <row r="102" spans="5:5" s="10" customFormat="1">
      <c r="E102" s="11"/>
    </row>
    <row r="103" spans="5:5" s="10" customFormat="1">
      <c r="E103" s="11"/>
    </row>
    <row r="104" spans="5:5" s="10" customFormat="1">
      <c r="E104" s="11"/>
    </row>
    <row r="105" spans="5:5" s="10" customFormat="1">
      <c r="E105" s="11"/>
    </row>
    <row r="106" spans="5:5" s="10" customFormat="1">
      <c r="E106" s="11"/>
    </row>
    <row r="107" spans="5:5" s="10" customFormat="1">
      <c r="E107" s="11"/>
    </row>
    <row r="108" spans="5:5" s="10" customFormat="1">
      <c r="E108" s="11"/>
    </row>
    <row r="109" spans="5:5" s="10" customFormat="1">
      <c r="E109" s="11"/>
    </row>
    <row r="110" spans="5:5" s="10" customFormat="1">
      <c r="E110" s="11"/>
    </row>
    <row r="111" spans="5:5" s="10" customFormat="1">
      <c r="E111" s="11"/>
    </row>
    <row r="112" spans="5:5" s="10" customFormat="1">
      <c r="E112" s="11"/>
    </row>
    <row r="113" spans="5:5" s="10" customFormat="1">
      <c r="E113" s="11"/>
    </row>
    <row r="114" spans="5:5" s="10" customFormat="1">
      <c r="E114" s="11"/>
    </row>
    <row r="115" spans="5:5" s="10" customFormat="1">
      <c r="E115" s="11"/>
    </row>
    <row r="116" spans="5:5" s="10" customFormat="1">
      <c r="E116" s="11"/>
    </row>
    <row r="117" spans="5:5" s="10" customFormat="1">
      <c r="E117" s="11"/>
    </row>
    <row r="118" spans="5:5" s="10" customFormat="1">
      <c r="E118" s="11"/>
    </row>
    <row r="119" spans="5:5" s="10" customFormat="1">
      <c r="E119" s="11"/>
    </row>
    <row r="120" spans="5:5" s="10" customFormat="1">
      <c r="E120" s="11"/>
    </row>
    <row r="121" spans="5:5" s="10" customFormat="1">
      <c r="E121" s="11"/>
    </row>
    <row r="122" spans="5:5" s="10" customFormat="1">
      <c r="E122" s="11"/>
    </row>
    <row r="123" spans="5:5" s="10" customFormat="1">
      <c r="E123" s="11"/>
    </row>
    <row r="124" spans="5:5" s="10" customFormat="1">
      <c r="E124" s="11"/>
    </row>
    <row r="125" spans="5:5" s="10" customFormat="1">
      <c r="E125" s="11"/>
    </row>
    <row r="126" spans="5:5" s="10" customFormat="1">
      <c r="E126" s="11"/>
    </row>
    <row r="127" spans="5:5" s="10" customFormat="1">
      <c r="E127" s="11"/>
    </row>
    <row r="128" spans="5:5" s="10" customFormat="1">
      <c r="E128" s="11"/>
    </row>
    <row r="129" spans="5:5" s="10" customFormat="1">
      <c r="E129" s="11"/>
    </row>
    <row r="130" spans="5:5" s="10" customFormat="1">
      <c r="E130" s="11"/>
    </row>
    <row r="131" spans="5:5" s="10" customFormat="1">
      <c r="E131" s="11"/>
    </row>
    <row r="132" spans="5:5" s="10" customFormat="1">
      <c r="E132" s="11"/>
    </row>
    <row r="133" spans="5:5" s="10" customFormat="1">
      <c r="E133" s="11"/>
    </row>
    <row r="134" spans="5:5" s="10" customFormat="1">
      <c r="E134" s="11"/>
    </row>
    <row r="135" spans="5:5" s="10" customFormat="1">
      <c r="E135" s="11"/>
    </row>
    <row r="136" spans="5:5" s="10" customFormat="1">
      <c r="E136" s="11"/>
    </row>
    <row r="137" spans="5:5" s="10" customFormat="1">
      <c r="E137" s="11"/>
    </row>
    <row r="138" spans="5:5" s="10" customFormat="1">
      <c r="E138" s="11"/>
    </row>
    <row r="139" spans="5:5" s="10" customFormat="1">
      <c r="E139" s="11"/>
    </row>
    <row r="140" spans="5:5" s="10" customFormat="1">
      <c r="E140" s="11"/>
    </row>
    <row r="141" spans="5:5" s="10" customFormat="1">
      <c r="E141" s="11"/>
    </row>
    <row r="142" spans="5:5" s="10" customFormat="1">
      <c r="E142" s="11"/>
    </row>
    <row r="143" spans="5:5" s="10" customFormat="1">
      <c r="E143" s="11"/>
    </row>
    <row r="144" spans="5:5" s="10" customFormat="1">
      <c r="E144" s="11"/>
    </row>
    <row r="145" spans="5:5" s="10" customFormat="1">
      <c r="E145" s="11"/>
    </row>
    <row r="146" spans="5:5" s="10" customFormat="1">
      <c r="E146" s="11"/>
    </row>
    <row r="147" spans="5:5" s="10" customFormat="1">
      <c r="E147" s="11"/>
    </row>
    <row r="148" spans="5:5" s="10" customFormat="1">
      <c r="E148" s="11"/>
    </row>
    <row r="149" spans="5:5" s="10" customFormat="1">
      <c r="E149" s="11"/>
    </row>
    <row r="150" spans="5:5" s="10" customFormat="1">
      <c r="E150" s="11"/>
    </row>
    <row r="151" spans="5:5" s="10" customFormat="1">
      <c r="E151" s="11"/>
    </row>
    <row r="152" spans="5:5" s="10" customFormat="1">
      <c r="E152" s="11"/>
    </row>
    <row r="153" spans="5:5" s="10" customFormat="1">
      <c r="E153" s="11"/>
    </row>
    <row r="154" spans="5:5" s="10" customFormat="1">
      <c r="E154" s="11"/>
    </row>
    <row r="155" spans="5:5" s="10" customFormat="1">
      <c r="E155" s="11"/>
    </row>
    <row r="156" spans="5:5" s="10" customFormat="1">
      <c r="E156" s="11"/>
    </row>
    <row r="157" spans="5:5" s="10" customFormat="1">
      <c r="E157" s="11"/>
    </row>
    <row r="158" spans="5:5" s="10" customFormat="1">
      <c r="E158" s="11"/>
    </row>
    <row r="159" spans="5:5" s="10" customFormat="1">
      <c r="E159" s="11"/>
    </row>
    <row r="160" spans="5:5" s="10" customFormat="1">
      <c r="E160" s="11"/>
    </row>
    <row r="161" spans="5:5" s="10" customFormat="1">
      <c r="E161" s="11"/>
    </row>
    <row r="162" spans="5:5" s="10" customFormat="1">
      <c r="E162" s="11"/>
    </row>
    <row r="163" spans="5:5" s="10" customFormat="1">
      <c r="E163" s="11"/>
    </row>
    <row r="164" spans="5:5" s="10" customFormat="1">
      <c r="E164" s="11"/>
    </row>
    <row r="165" spans="5:5" s="10" customFormat="1">
      <c r="E165" s="11"/>
    </row>
    <row r="166" spans="5:5" s="10" customFormat="1">
      <c r="E166" s="11"/>
    </row>
    <row r="167" spans="5:5" s="10" customFormat="1">
      <c r="E167" s="11"/>
    </row>
    <row r="168" spans="5:5" s="10" customFormat="1">
      <c r="E168" s="11"/>
    </row>
    <row r="169" spans="5:5" s="10" customFormat="1">
      <c r="E169" s="11"/>
    </row>
    <row r="170" spans="5:5" s="10" customFormat="1">
      <c r="E170" s="11"/>
    </row>
    <row r="171" spans="5:5" s="10" customFormat="1">
      <c r="E171" s="11"/>
    </row>
    <row r="172" spans="5:5" s="10" customFormat="1">
      <c r="E172" s="11"/>
    </row>
    <row r="173" spans="5:5" s="10" customFormat="1">
      <c r="E173" s="11"/>
    </row>
    <row r="174" spans="5:5" s="10" customFormat="1">
      <c r="E174" s="11"/>
    </row>
    <row r="175" spans="5:5" s="10" customFormat="1">
      <c r="E175" s="11"/>
    </row>
    <row r="176" spans="5:5" s="10" customFormat="1">
      <c r="E176" s="11"/>
    </row>
    <row r="177" spans="5:5" s="10" customFormat="1">
      <c r="E177" s="11"/>
    </row>
    <row r="178" spans="5:5" s="10" customFormat="1">
      <c r="E178" s="11"/>
    </row>
    <row r="179" spans="5:5" s="10" customFormat="1">
      <c r="E179" s="11"/>
    </row>
    <row r="180" spans="5:5" s="10" customFormat="1">
      <c r="E180" s="11"/>
    </row>
    <row r="181" spans="5:5" s="10" customFormat="1">
      <c r="E181" s="11"/>
    </row>
    <row r="182" spans="5:5" s="10" customFormat="1">
      <c r="E182" s="11"/>
    </row>
    <row r="183" spans="5:5" s="10" customFormat="1">
      <c r="E183" s="11"/>
    </row>
    <row r="184" spans="5:5" s="10" customFormat="1">
      <c r="E184" s="11"/>
    </row>
    <row r="185" spans="5:5" s="10" customFormat="1">
      <c r="E185" s="11"/>
    </row>
    <row r="186" spans="5:5" s="10" customFormat="1">
      <c r="E186" s="11"/>
    </row>
    <row r="187" spans="5:5" s="10" customFormat="1">
      <c r="E187" s="11"/>
    </row>
    <row r="188" spans="5:5" s="10" customFormat="1">
      <c r="E188" s="11"/>
    </row>
    <row r="189" spans="5:5" s="10" customFormat="1">
      <c r="E189" s="11"/>
    </row>
    <row r="190" spans="5:5" s="10" customFormat="1">
      <c r="E190" s="11"/>
    </row>
    <row r="191" spans="5:5" s="10" customFormat="1">
      <c r="E191" s="11"/>
    </row>
    <row r="192" spans="5:5" s="10" customFormat="1">
      <c r="E192" s="11"/>
    </row>
    <row r="193" spans="5:5" s="10" customFormat="1">
      <c r="E193" s="11"/>
    </row>
    <row r="194" spans="5:5" s="10" customFormat="1">
      <c r="E194" s="11"/>
    </row>
    <row r="195" spans="5:5" s="10" customFormat="1">
      <c r="E195" s="11"/>
    </row>
    <row r="196" spans="5:5" s="10" customFormat="1">
      <c r="E196" s="11"/>
    </row>
    <row r="197" spans="5:5" s="10" customFormat="1">
      <c r="E197" s="11"/>
    </row>
    <row r="198" spans="5:5" s="10" customFormat="1">
      <c r="E198" s="11"/>
    </row>
    <row r="199" spans="5:5" s="10" customFormat="1">
      <c r="E199" s="11"/>
    </row>
    <row r="200" spans="5:5" s="10" customFormat="1">
      <c r="E200" s="11"/>
    </row>
    <row r="201" spans="5:5" s="10" customFormat="1">
      <c r="E201" s="11"/>
    </row>
    <row r="202" spans="5:5" s="10" customFormat="1">
      <c r="E202" s="11"/>
    </row>
    <row r="203" spans="5:5" s="10" customFormat="1">
      <c r="E203" s="11"/>
    </row>
    <row r="204" spans="5:5" s="10" customFormat="1">
      <c r="E204" s="11"/>
    </row>
    <row r="205" spans="5:5" s="10" customFormat="1">
      <c r="E205" s="11"/>
    </row>
    <row r="206" spans="5:5" s="10" customFormat="1">
      <c r="E206" s="11"/>
    </row>
    <row r="207" spans="5:5" s="10" customFormat="1">
      <c r="E207" s="11"/>
    </row>
    <row r="208" spans="5:5" s="10" customFormat="1">
      <c r="E208" s="11"/>
    </row>
    <row r="209" spans="5:5" s="10" customFormat="1">
      <c r="E209" s="11"/>
    </row>
    <row r="210" spans="5:5" s="10" customFormat="1">
      <c r="E210" s="11"/>
    </row>
    <row r="211" spans="5:5" s="10" customFormat="1">
      <c r="E211" s="11"/>
    </row>
    <row r="212" spans="5:5" s="10" customFormat="1">
      <c r="E212" s="11"/>
    </row>
    <row r="213" spans="5:5" s="10" customFormat="1">
      <c r="E213" s="11"/>
    </row>
    <row r="214" spans="5:5" s="10" customFormat="1">
      <c r="E214" s="11"/>
    </row>
    <row r="215" spans="5:5" s="10" customFormat="1">
      <c r="E215" s="11"/>
    </row>
    <row r="216" spans="5:5" s="10" customFormat="1">
      <c r="E216" s="11"/>
    </row>
    <row r="217" spans="5:5" s="10" customFormat="1">
      <c r="E217" s="11"/>
    </row>
    <row r="218" spans="5:5" s="10" customFormat="1">
      <c r="E218" s="11"/>
    </row>
    <row r="219" spans="5:5" s="10" customFormat="1">
      <c r="E219" s="11"/>
    </row>
    <row r="220" spans="5:5" s="10" customFormat="1">
      <c r="E220" s="11"/>
    </row>
    <row r="221" spans="5:5" s="10" customFormat="1">
      <c r="E221" s="11"/>
    </row>
    <row r="222" spans="5:5" s="10" customFormat="1">
      <c r="E222" s="11"/>
    </row>
    <row r="223" spans="5:5" s="10" customFormat="1">
      <c r="E223" s="11"/>
    </row>
    <row r="224" spans="5:5" s="10" customFormat="1">
      <c r="E224" s="11"/>
    </row>
    <row r="225" spans="5:5" s="10" customFormat="1">
      <c r="E225" s="11"/>
    </row>
    <row r="226" spans="5:5" s="10" customFormat="1">
      <c r="E226" s="11"/>
    </row>
    <row r="227" spans="5:5" s="10" customFormat="1">
      <c r="E227" s="11"/>
    </row>
    <row r="228" spans="5:5" s="10" customFormat="1">
      <c r="E228" s="11"/>
    </row>
    <row r="229" spans="5:5" s="10" customFormat="1">
      <c r="E229" s="11"/>
    </row>
    <row r="230" spans="5:5" s="10" customFormat="1">
      <c r="E230" s="11"/>
    </row>
    <row r="231" spans="5:5" s="10" customFormat="1">
      <c r="E231" s="11"/>
    </row>
    <row r="232" spans="5:5" s="10" customFormat="1">
      <c r="E232" s="11"/>
    </row>
    <row r="233" spans="5:5" s="10" customFormat="1">
      <c r="E233" s="11"/>
    </row>
    <row r="234" spans="5:5" s="10" customFormat="1">
      <c r="E234" s="11"/>
    </row>
    <row r="235" spans="5:5" s="10" customFormat="1">
      <c r="E235" s="11"/>
    </row>
    <row r="236" spans="5:5" s="10" customFormat="1">
      <c r="E236" s="11"/>
    </row>
    <row r="237" spans="5:5" s="10" customFormat="1">
      <c r="E237" s="11"/>
    </row>
    <row r="238" spans="5:5" s="10" customFormat="1">
      <c r="E238" s="11"/>
    </row>
    <row r="239" spans="5:5" s="10" customFormat="1">
      <c r="E239" s="11"/>
    </row>
    <row r="240" spans="5:5" s="10" customFormat="1">
      <c r="E240" s="11"/>
    </row>
    <row r="241" spans="5:5" s="10" customFormat="1">
      <c r="E241" s="11"/>
    </row>
    <row r="242" spans="5:5" s="10" customFormat="1">
      <c r="E242" s="11"/>
    </row>
    <row r="243" spans="5:5" s="10" customFormat="1">
      <c r="E243" s="11"/>
    </row>
    <row r="244" spans="5:5" s="10" customFormat="1">
      <c r="E244" s="11"/>
    </row>
    <row r="245" spans="5:5" s="10" customFormat="1">
      <c r="E245" s="11"/>
    </row>
    <row r="246" spans="5:5" s="10" customFormat="1">
      <c r="E246" s="11"/>
    </row>
    <row r="247" spans="5:5" s="10" customFormat="1">
      <c r="E247" s="11"/>
    </row>
    <row r="248" spans="5:5" s="10" customFormat="1">
      <c r="E248" s="11"/>
    </row>
    <row r="249" spans="5:5" s="10" customFormat="1">
      <c r="E249" s="11"/>
    </row>
    <row r="250" spans="5:5" s="10" customFormat="1">
      <c r="E250" s="11"/>
    </row>
    <row r="251" spans="5:5" s="10" customFormat="1">
      <c r="E251" s="11"/>
    </row>
    <row r="252" spans="5:5" s="10" customFormat="1">
      <c r="E252" s="11"/>
    </row>
    <row r="253" spans="5:5" s="10" customFormat="1">
      <c r="E253" s="11"/>
    </row>
    <row r="254" spans="5:5" s="10" customFormat="1">
      <c r="E254" s="11"/>
    </row>
    <row r="255" spans="5:5" s="10" customFormat="1">
      <c r="E255" s="11"/>
    </row>
    <row r="256" spans="5:5" s="10" customFormat="1">
      <c r="E256" s="11"/>
    </row>
    <row r="257" spans="5:5" s="10" customFormat="1">
      <c r="E257" s="11"/>
    </row>
    <row r="258" spans="5:5" s="10" customFormat="1">
      <c r="E258" s="11"/>
    </row>
    <row r="259" spans="5:5" s="10" customFormat="1">
      <c r="E259" s="11"/>
    </row>
    <row r="260" spans="5:5" s="10" customFormat="1">
      <c r="E260" s="11"/>
    </row>
    <row r="261" spans="5:5" s="10" customFormat="1">
      <c r="E261" s="11"/>
    </row>
    <row r="262" spans="5:5" s="10" customFormat="1">
      <c r="E262" s="11"/>
    </row>
    <row r="263" spans="5:5" s="10" customFormat="1">
      <c r="E263" s="11"/>
    </row>
    <row r="264" spans="5:5" s="10" customFormat="1">
      <c r="E264" s="11"/>
    </row>
    <row r="265" spans="5:5" s="10" customFormat="1">
      <c r="E265" s="11"/>
    </row>
    <row r="266" spans="5:5" s="10" customFormat="1">
      <c r="E266" s="11"/>
    </row>
    <row r="267" spans="5:5" s="10" customFormat="1">
      <c r="E267" s="11"/>
    </row>
    <row r="268" spans="5:5" s="10" customFormat="1">
      <c r="E268" s="11"/>
    </row>
    <row r="269" spans="5:5" s="10" customFormat="1">
      <c r="E269" s="11"/>
    </row>
    <row r="270" spans="5:5" s="10" customFormat="1">
      <c r="E270" s="11"/>
    </row>
    <row r="271" spans="5:5" s="10" customFormat="1">
      <c r="E271" s="11"/>
    </row>
    <row r="272" spans="5:5" s="10" customFormat="1">
      <c r="E272" s="11"/>
    </row>
    <row r="273" spans="5:5" s="10" customFormat="1">
      <c r="E273" s="11"/>
    </row>
    <row r="274" spans="5:5" s="10" customFormat="1">
      <c r="E274" s="11"/>
    </row>
    <row r="275" spans="5:5" s="10" customFormat="1">
      <c r="E275" s="11"/>
    </row>
    <row r="276" spans="5:5" s="10" customFormat="1">
      <c r="E276" s="11"/>
    </row>
    <row r="277" spans="5:5" s="10" customFormat="1">
      <c r="E277" s="11"/>
    </row>
    <row r="278" spans="5:5" s="10" customFormat="1">
      <c r="E278" s="11"/>
    </row>
    <row r="279" spans="5:5" s="10" customFormat="1">
      <c r="E279" s="11"/>
    </row>
    <row r="280" spans="5:5" s="10" customFormat="1">
      <c r="E280" s="11"/>
    </row>
    <row r="281" spans="5:5" s="10" customFormat="1">
      <c r="E281" s="11"/>
    </row>
    <row r="282" spans="5:5" s="10" customFormat="1">
      <c r="E282" s="11"/>
    </row>
    <row r="283" spans="5:5" s="10" customFormat="1">
      <c r="E283" s="11"/>
    </row>
    <row r="284" spans="5:5" s="10" customFormat="1">
      <c r="E284" s="11"/>
    </row>
    <row r="285" spans="5:5" s="10" customFormat="1">
      <c r="E285" s="11"/>
    </row>
    <row r="286" spans="5:5" s="10" customFormat="1">
      <c r="E286" s="11"/>
    </row>
    <row r="287" spans="5:5" s="10" customFormat="1">
      <c r="E287" s="11"/>
    </row>
    <row r="288" spans="5:5" s="10" customFormat="1">
      <c r="E288" s="11"/>
    </row>
    <row r="289" spans="5:5" s="10" customFormat="1">
      <c r="E289" s="11"/>
    </row>
    <row r="290" spans="5:5" s="10" customFormat="1">
      <c r="E290" s="11"/>
    </row>
    <row r="291" spans="5:5" s="10" customFormat="1">
      <c r="E291" s="11"/>
    </row>
    <row r="292" spans="5:5" s="10" customFormat="1">
      <c r="E292" s="11"/>
    </row>
    <row r="293" spans="5:5" s="10" customFormat="1">
      <c r="E293" s="11"/>
    </row>
    <row r="294" spans="5:5" s="10" customFormat="1">
      <c r="E294" s="11"/>
    </row>
    <row r="295" spans="5:5" s="10" customFormat="1">
      <c r="E295" s="11"/>
    </row>
    <row r="296" spans="5:5" s="10" customFormat="1">
      <c r="E296" s="11"/>
    </row>
    <row r="297" spans="5:5" s="10" customFormat="1">
      <c r="E297" s="11"/>
    </row>
    <row r="298" spans="5:5" s="10" customFormat="1">
      <c r="E298" s="11"/>
    </row>
    <row r="299" spans="5:5" s="10" customFormat="1">
      <c r="E299" s="11"/>
    </row>
    <row r="300" spans="5:5" s="10" customFormat="1">
      <c r="E300" s="11"/>
    </row>
    <row r="301" spans="5:5" s="10" customFormat="1">
      <c r="E301" s="11"/>
    </row>
    <row r="302" spans="5:5" s="10" customFormat="1">
      <c r="E302" s="11"/>
    </row>
    <row r="303" spans="5:5" s="10" customFormat="1">
      <c r="E303" s="11"/>
    </row>
    <row r="304" spans="5:5" s="10" customFormat="1">
      <c r="E304" s="11"/>
    </row>
    <row r="305" spans="5:5" s="10" customFormat="1">
      <c r="E305" s="11"/>
    </row>
    <row r="306" spans="5:5" s="10" customFormat="1">
      <c r="E306" s="11"/>
    </row>
    <row r="307" spans="5:5" s="10" customFormat="1">
      <c r="E307" s="11"/>
    </row>
    <row r="308" spans="5:5" s="10" customFormat="1">
      <c r="E308" s="11"/>
    </row>
    <row r="309" spans="5:5" s="10" customFormat="1">
      <c r="E309" s="11"/>
    </row>
    <row r="310" spans="5:5" s="10" customFormat="1">
      <c r="E310" s="11"/>
    </row>
    <row r="311" spans="5:5" s="10" customFormat="1">
      <c r="E311" s="11"/>
    </row>
    <row r="312" spans="5:5" s="10" customFormat="1">
      <c r="E312" s="11"/>
    </row>
    <row r="313" spans="5:5" s="10" customFormat="1">
      <c r="E313" s="11"/>
    </row>
    <row r="314" spans="5:5" s="10" customFormat="1">
      <c r="E314" s="11"/>
    </row>
    <row r="315" spans="5:5" s="10" customFormat="1">
      <c r="E315" s="11"/>
    </row>
    <row r="316" spans="5:5" s="10" customFormat="1">
      <c r="E316" s="11"/>
    </row>
    <row r="317" spans="5:5" s="10" customFormat="1">
      <c r="E317" s="11"/>
    </row>
    <row r="318" spans="5:5" s="10" customFormat="1">
      <c r="E318" s="11"/>
    </row>
    <row r="319" spans="5:5" s="10" customFormat="1">
      <c r="E319" s="11"/>
    </row>
    <row r="320" spans="5:5" s="10" customFormat="1">
      <c r="E320" s="11"/>
    </row>
    <row r="321" spans="5:5" s="10" customFormat="1">
      <c r="E321" s="11"/>
    </row>
    <row r="322" spans="5:5" s="10" customFormat="1">
      <c r="E322" s="11"/>
    </row>
    <row r="323" spans="5:5" s="10" customFormat="1">
      <c r="E323" s="11"/>
    </row>
    <row r="324" spans="5:5" s="10" customFormat="1">
      <c r="E324" s="11"/>
    </row>
    <row r="325" spans="5:5" s="10" customFormat="1">
      <c r="E325" s="11"/>
    </row>
    <row r="326" spans="5:5" s="10" customFormat="1">
      <c r="E326" s="11"/>
    </row>
    <row r="327" spans="5:5" s="10" customFormat="1">
      <c r="E327" s="11"/>
    </row>
    <row r="328" spans="5:5" s="10" customFormat="1">
      <c r="E328" s="11"/>
    </row>
    <row r="329" spans="5:5" s="10" customFormat="1">
      <c r="E329" s="11"/>
    </row>
    <row r="330" spans="5:5" s="10" customFormat="1">
      <c r="E330" s="11"/>
    </row>
    <row r="331" spans="5:5" s="10" customFormat="1">
      <c r="E331" s="11"/>
    </row>
    <row r="332" spans="5:5" s="10" customFormat="1">
      <c r="E332" s="11"/>
    </row>
    <row r="333" spans="5:5" s="10" customFormat="1">
      <c r="E333" s="11"/>
    </row>
    <row r="334" spans="5:5" s="10" customFormat="1">
      <c r="E334" s="11"/>
    </row>
    <row r="335" spans="5:5" s="10" customFormat="1">
      <c r="E335" s="11"/>
    </row>
    <row r="336" spans="5:5" s="10" customFormat="1">
      <c r="E336" s="11"/>
    </row>
    <row r="337" spans="5:5" s="10" customFormat="1">
      <c r="E337" s="11"/>
    </row>
    <row r="338" spans="5:5" s="10" customFormat="1">
      <c r="E338" s="11"/>
    </row>
    <row r="339" spans="5:5" s="10" customFormat="1">
      <c r="E339" s="11"/>
    </row>
    <row r="340" spans="5:5" s="10" customFormat="1">
      <c r="E340" s="11"/>
    </row>
    <row r="341" spans="5:5" s="10" customFormat="1">
      <c r="E341" s="11"/>
    </row>
    <row r="342" spans="5:5" s="10" customFormat="1">
      <c r="E342" s="11"/>
    </row>
    <row r="343" spans="5:5" s="10" customFormat="1">
      <c r="E343" s="11"/>
    </row>
    <row r="344" spans="5:5" s="10" customFormat="1">
      <c r="E344" s="11"/>
    </row>
    <row r="345" spans="5:5" s="10" customFormat="1">
      <c r="E345" s="11"/>
    </row>
    <row r="346" spans="5:5" s="10" customFormat="1">
      <c r="E346" s="11"/>
    </row>
    <row r="347" spans="5:5" s="10" customFormat="1">
      <c r="E347" s="11"/>
    </row>
    <row r="348" spans="5:5" s="10" customFormat="1">
      <c r="E348" s="11"/>
    </row>
    <row r="349" spans="5:5" s="10" customFormat="1">
      <c r="E349" s="11"/>
    </row>
    <row r="350" spans="5:5" s="10" customFormat="1">
      <c r="E350" s="11"/>
    </row>
    <row r="351" spans="5:5" s="10" customFormat="1">
      <c r="E351" s="11"/>
    </row>
    <row r="352" spans="5:5" s="10" customFormat="1">
      <c r="E352" s="11"/>
    </row>
    <row r="353" spans="5:5" s="10" customFormat="1">
      <c r="E353" s="11"/>
    </row>
    <row r="354" spans="5:5" s="10" customFormat="1">
      <c r="E354" s="11"/>
    </row>
    <row r="355" spans="5:5" s="10" customFormat="1">
      <c r="E355" s="11"/>
    </row>
    <row r="356" spans="5:5" s="10" customFormat="1">
      <c r="E356" s="11"/>
    </row>
    <row r="357" spans="5:5" s="10" customFormat="1">
      <c r="E357" s="11"/>
    </row>
    <row r="358" spans="5:5" s="10" customFormat="1">
      <c r="E358" s="11"/>
    </row>
    <row r="359" spans="5:5" s="10" customFormat="1">
      <c r="E359" s="11"/>
    </row>
    <row r="360" spans="5:5" s="10" customFormat="1">
      <c r="E360" s="11"/>
    </row>
    <row r="361" spans="5:5" s="10" customFormat="1">
      <c r="E361" s="11"/>
    </row>
    <row r="362" spans="5:5" s="10" customFormat="1">
      <c r="E362" s="11"/>
    </row>
    <row r="363" spans="5:5" s="10" customFormat="1">
      <c r="E363" s="11"/>
    </row>
    <row r="364" spans="5:5" s="10" customFormat="1">
      <c r="E364" s="11"/>
    </row>
    <row r="365" spans="5:5" s="10" customFormat="1">
      <c r="E365" s="11"/>
    </row>
    <row r="366" spans="5:5" s="10" customFormat="1">
      <c r="E366" s="11"/>
    </row>
    <row r="367" spans="5:5" s="10" customFormat="1">
      <c r="E367" s="11"/>
    </row>
    <row r="368" spans="5:5" s="10" customFormat="1">
      <c r="E368" s="11"/>
    </row>
    <row r="369" spans="5:5" s="10" customFormat="1">
      <c r="E369" s="11"/>
    </row>
    <row r="370" spans="5:5" s="10" customFormat="1">
      <c r="E370" s="11"/>
    </row>
    <row r="371" spans="5:5" s="10" customFormat="1">
      <c r="E371" s="11"/>
    </row>
    <row r="372" spans="5:5" s="10" customFormat="1">
      <c r="E372" s="11"/>
    </row>
    <row r="373" spans="5:5" s="10" customFormat="1">
      <c r="E373" s="11"/>
    </row>
    <row r="374" spans="5:5" s="10" customFormat="1">
      <c r="E374" s="11"/>
    </row>
    <row r="375" spans="5:5" s="10" customFormat="1">
      <c r="E375" s="11"/>
    </row>
    <row r="376" spans="5:5" s="10" customFormat="1">
      <c r="E376" s="11"/>
    </row>
    <row r="377" spans="5:5" s="10" customFormat="1">
      <c r="E377" s="11"/>
    </row>
    <row r="378" spans="5:5" s="10" customFormat="1">
      <c r="E378" s="11"/>
    </row>
    <row r="379" spans="5:5" s="10" customFormat="1">
      <c r="E379" s="11"/>
    </row>
    <row r="380" spans="5:5" s="10" customFormat="1">
      <c r="E380" s="11"/>
    </row>
    <row r="381" spans="5:5" s="10" customFormat="1">
      <c r="E381" s="11"/>
    </row>
    <row r="382" spans="5:5" s="10" customFormat="1">
      <c r="E382" s="11"/>
    </row>
    <row r="383" spans="5:5" s="10" customFormat="1">
      <c r="E383" s="11"/>
    </row>
    <row r="384" spans="5:5" s="10" customFormat="1">
      <c r="E384" s="11"/>
    </row>
    <row r="385" spans="5:5" s="10" customFormat="1">
      <c r="E385" s="11"/>
    </row>
    <row r="386" spans="5:5" s="10" customFormat="1">
      <c r="E386" s="11"/>
    </row>
    <row r="387" spans="5:5" s="10" customFormat="1">
      <c r="E387" s="11"/>
    </row>
    <row r="388" spans="5:5" s="10" customFormat="1">
      <c r="E388" s="11"/>
    </row>
    <row r="389" spans="5:5" s="10" customFormat="1">
      <c r="E389" s="11"/>
    </row>
    <row r="390" spans="5:5" s="10" customFormat="1">
      <c r="E390" s="11"/>
    </row>
  </sheetData>
  <mergeCells count="28">
    <mergeCell ref="A3:A4"/>
    <mergeCell ref="B3:D3"/>
    <mergeCell ref="E3:E4"/>
    <mergeCell ref="F3:F4"/>
    <mergeCell ref="H3:H4"/>
    <mergeCell ref="A54:H54"/>
    <mergeCell ref="A55:H55"/>
    <mergeCell ref="A61:H61"/>
    <mergeCell ref="A62:H62"/>
    <mergeCell ref="A56:H56"/>
    <mergeCell ref="A57:H57"/>
    <mergeCell ref="A58:H58"/>
    <mergeCell ref="A59:H59"/>
    <mergeCell ref="A60:H60"/>
    <mergeCell ref="A40:H40"/>
    <mergeCell ref="A41:H41"/>
    <mergeCell ref="A51:H51"/>
    <mergeCell ref="A52:H52"/>
    <mergeCell ref="A53:H53"/>
    <mergeCell ref="A47:H47"/>
    <mergeCell ref="A48:H48"/>
    <mergeCell ref="A49:H49"/>
    <mergeCell ref="A50:H50"/>
    <mergeCell ref="A42:H42"/>
    <mergeCell ref="A43:H43"/>
    <mergeCell ref="A44:H44"/>
    <mergeCell ref="A45:H45"/>
    <mergeCell ref="A46:H46"/>
  </mergeCells>
  <phoneticPr fontId="0" type="noConversion"/>
  <printOptions horizontalCentered="1"/>
  <pageMargins left="0.19685039370078741" right="0.19685039370078741" top="0.19685039370078741" bottom="0.19685039370078741" header="0.31496062992125984" footer="0.19685039370078741"/>
  <pageSetup paperSize="9" scale="90"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1:U39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29</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s="7" customFormat="1" ht="15.95" customHeight="1">
      <c r="A5" s="12" t="s">
        <v>44</v>
      </c>
      <c r="B5" s="124">
        <v>34</v>
      </c>
      <c r="C5" s="91"/>
      <c r="D5" s="113">
        <v>34</v>
      </c>
      <c r="E5" s="15"/>
      <c r="F5" s="5">
        <v>34</v>
      </c>
      <c r="G5" s="24">
        <f>IF(H5="Y",1,IF(H5="","",0))</f>
        <v>1</v>
      </c>
      <c r="H5" s="1" t="s">
        <v>4</v>
      </c>
      <c r="I5" s="12"/>
    </row>
    <row r="6" spans="1:21" s="7" customFormat="1" ht="15.95" customHeight="1">
      <c r="A6" s="12" t="s">
        <v>5</v>
      </c>
      <c r="B6" s="125">
        <v>34</v>
      </c>
      <c r="C6" s="91"/>
      <c r="D6" s="114">
        <v>34</v>
      </c>
      <c r="E6" s="15"/>
      <c r="F6" s="5">
        <f xml:space="preserve"> D6 + E6</f>
        <v>34</v>
      </c>
      <c r="G6" s="24">
        <f t="shared" ref="G6:G38" si="0">IF(H6="Y",1,IF(H6="","",0))</f>
        <v>0</v>
      </c>
      <c r="H6" s="1" t="s">
        <v>6</v>
      </c>
      <c r="I6" s="12"/>
    </row>
    <row r="7" spans="1:21" s="7" customFormat="1" ht="15.95" customHeight="1">
      <c r="A7" s="12" t="s">
        <v>7</v>
      </c>
      <c r="B7" s="125">
        <v>40.200000000000003</v>
      </c>
      <c r="C7" s="91">
        <v>39</v>
      </c>
      <c r="D7" s="114">
        <v>40.200000000000003</v>
      </c>
      <c r="E7" s="15"/>
      <c r="F7" s="5">
        <f xml:space="preserve"> D7 + E7</f>
        <v>40.200000000000003</v>
      </c>
      <c r="G7" s="24">
        <f t="shared" si="0"/>
        <v>1</v>
      </c>
      <c r="H7" s="1" t="s">
        <v>4</v>
      </c>
      <c r="I7" s="12"/>
    </row>
    <row r="8" spans="1:21" s="7" customFormat="1" ht="15.95" customHeight="1">
      <c r="A8" s="12" t="s">
        <v>8</v>
      </c>
      <c r="B8" s="125">
        <v>29.12</v>
      </c>
      <c r="C8" s="91">
        <v>28</v>
      </c>
      <c r="D8" s="114">
        <v>29.12</v>
      </c>
      <c r="E8" s="4">
        <v>13.31</v>
      </c>
      <c r="F8" s="5">
        <f>+D8+E8</f>
        <v>42.43</v>
      </c>
      <c r="G8" s="24">
        <f t="shared" si="0"/>
        <v>1</v>
      </c>
      <c r="H8" s="1" t="s">
        <v>4</v>
      </c>
      <c r="I8" s="12"/>
    </row>
    <row r="9" spans="1:21" ht="15.95" customHeight="1">
      <c r="A9" s="12" t="s">
        <v>63</v>
      </c>
      <c r="B9" s="125">
        <v>15</v>
      </c>
      <c r="C9" s="91"/>
      <c r="D9" s="114">
        <v>15</v>
      </c>
      <c r="E9" s="4"/>
      <c r="F9" s="5">
        <f>+D9+E9</f>
        <v>15</v>
      </c>
      <c r="G9" s="24">
        <f t="shared" si="0"/>
        <v>1</v>
      </c>
      <c r="H9" s="2" t="s">
        <v>4</v>
      </c>
    </row>
    <row r="10" spans="1:21" s="19" customFormat="1" ht="15.95" customHeight="1">
      <c r="A10" s="16" t="s">
        <v>9</v>
      </c>
      <c r="B10" s="126">
        <v>31</v>
      </c>
      <c r="C10" s="91"/>
      <c r="D10" s="115">
        <v>31</v>
      </c>
      <c r="E10" s="18"/>
      <c r="F10" s="5">
        <f>+D10+E10</f>
        <v>31</v>
      </c>
      <c r="G10" s="24">
        <f t="shared" si="0"/>
        <v>1</v>
      </c>
      <c r="H10" s="17" t="s">
        <v>4</v>
      </c>
      <c r="I10" s="16"/>
    </row>
    <row r="11" spans="1:21" s="10" customFormat="1" ht="15.95" customHeight="1">
      <c r="A11" s="12" t="s">
        <v>10</v>
      </c>
      <c r="B11" s="125">
        <v>32</v>
      </c>
      <c r="C11" s="91"/>
      <c r="D11" s="114">
        <v>32</v>
      </c>
      <c r="E11" s="15"/>
      <c r="F11" s="5">
        <f>+D11+E11</f>
        <v>32</v>
      </c>
      <c r="G11" s="24">
        <f t="shared" si="0"/>
        <v>0</v>
      </c>
      <c r="H11" s="1" t="s">
        <v>6</v>
      </c>
      <c r="I11" s="12"/>
    </row>
    <row r="12" spans="1:21" s="10" customFormat="1" ht="15.95" customHeight="1">
      <c r="A12" s="12" t="s">
        <v>62</v>
      </c>
      <c r="B12" s="125">
        <v>26</v>
      </c>
      <c r="C12" s="91"/>
      <c r="D12" s="114">
        <v>26</v>
      </c>
      <c r="E12" s="15"/>
      <c r="F12" s="5">
        <f>+D12+E12</f>
        <v>26</v>
      </c>
      <c r="G12" s="24" t="str">
        <f t="shared" si="0"/>
        <v/>
      </c>
      <c r="H12" s="1"/>
      <c r="I12" s="12"/>
    </row>
    <row r="13" spans="1:21" s="7" customFormat="1" ht="15.95" customHeight="1">
      <c r="A13" s="12" t="s">
        <v>11</v>
      </c>
      <c r="B13" s="125">
        <v>29</v>
      </c>
      <c r="C13" s="91"/>
      <c r="D13" s="114">
        <v>29</v>
      </c>
      <c r="E13" s="15"/>
      <c r="F13" s="5">
        <f t="shared" ref="F13:F19" si="1" xml:space="preserve"> D13 + E13</f>
        <v>29</v>
      </c>
      <c r="G13" s="24">
        <f t="shared" si="0"/>
        <v>0</v>
      </c>
      <c r="H13" s="1" t="s">
        <v>6</v>
      </c>
      <c r="I13" s="12"/>
    </row>
    <row r="14" spans="1:21" s="7" customFormat="1" ht="15.95" customHeight="1">
      <c r="A14" s="12" t="s">
        <v>45</v>
      </c>
      <c r="B14" s="125">
        <v>37.76</v>
      </c>
      <c r="C14" s="91">
        <v>33.33</v>
      </c>
      <c r="D14" s="114">
        <v>37.76</v>
      </c>
      <c r="E14" s="4"/>
      <c r="F14" s="5">
        <f t="shared" si="1"/>
        <v>37.76</v>
      </c>
      <c r="G14" s="24">
        <f t="shared" si="0"/>
        <v>1</v>
      </c>
      <c r="H14" s="1" t="s">
        <v>4</v>
      </c>
      <c r="I14" s="12"/>
    </row>
    <row r="15" spans="1:21" s="7" customFormat="1" ht="15.95" customHeight="1">
      <c r="A15" s="12" t="s">
        <v>64</v>
      </c>
      <c r="B15" s="125">
        <v>42.2</v>
      </c>
      <c r="C15" s="91">
        <v>40</v>
      </c>
      <c r="D15" s="114">
        <f>42.2*(1-E15/100)</f>
        <v>35.020746887966801</v>
      </c>
      <c r="E15" s="4">
        <f xml:space="preserve"> (20.5 / 120.5) * 100</f>
        <v>17.012448132780083</v>
      </c>
      <c r="F15" s="5">
        <f t="shared" si="1"/>
        <v>52.033195020746888</v>
      </c>
      <c r="G15" s="24">
        <f t="shared" si="0"/>
        <v>0</v>
      </c>
      <c r="H15" s="1" t="s">
        <v>6</v>
      </c>
      <c r="I15" s="12"/>
    </row>
    <row r="16" spans="1:21" s="7" customFormat="1" ht="15.95" customHeight="1">
      <c r="A16" s="12" t="s">
        <v>25</v>
      </c>
      <c r="B16" s="125">
        <v>40</v>
      </c>
      <c r="C16" s="91"/>
      <c r="D16" s="114">
        <v>40</v>
      </c>
      <c r="E16" s="4"/>
      <c r="F16" s="5">
        <f t="shared" si="1"/>
        <v>40</v>
      </c>
      <c r="G16" s="24">
        <f t="shared" si="0"/>
        <v>1</v>
      </c>
      <c r="H16" s="1" t="s">
        <v>4</v>
      </c>
      <c r="I16" s="12"/>
    </row>
    <row r="17" spans="1:9" s="7" customFormat="1" ht="15.95" customHeight="1">
      <c r="A17" s="12" t="s">
        <v>52</v>
      </c>
      <c r="B17" s="125">
        <v>18</v>
      </c>
      <c r="C17" s="91"/>
      <c r="D17" s="114">
        <v>18</v>
      </c>
      <c r="E17" s="15"/>
      <c r="F17" s="5">
        <f t="shared" si="1"/>
        <v>18</v>
      </c>
      <c r="G17" s="24">
        <f t="shared" si="0"/>
        <v>1</v>
      </c>
      <c r="H17" s="1" t="s">
        <v>4</v>
      </c>
      <c r="I17" s="12"/>
    </row>
    <row r="18" spans="1:9" s="10" customFormat="1" ht="15.95" customHeight="1">
      <c r="A18" s="12" t="s">
        <v>12</v>
      </c>
      <c r="B18" s="125">
        <v>30</v>
      </c>
      <c r="C18" s="91"/>
      <c r="D18" s="114">
        <v>30</v>
      </c>
      <c r="E18" s="15"/>
      <c r="F18" s="5">
        <f t="shared" si="1"/>
        <v>30</v>
      </c>
      <c r="G18" s="24">
        <f t="shared" si="0"/>
        <v>0</v>
      </c>
      <c r="H18" s="1" t="s">
        <v>6</v>
      </c>
      <c r="I18" s="12"/>
    </row>
    <row r="19" spans="1:9" s="7" customFormat="1" ht="15.95" customHeight="1">
      <c r="A19" s="20" t="s">
        <v>13</v>
      </c>
      <c r="B19" s="125">
        <v>24</v>
      </c>
      <c r="C19" s="91"/>
      <c r="D19" s="114">
        <v>24</v>
      </c>
      <c r="E19" s="15"/>
      <c r="F19" s="5">
        <f t="shared" si="1"/>
        <v>24</v>
      </c>
      <c r="G19" s="24">
        <f t="shared" si="0"/>
        <v>1</v>
      </c>
      <c r="H19" s="1" t="s">
        <v>4</v>
      </c>
      <c r="I19" s="12"/>
    </row>
    <row r="20" spans="1:9" s="7" customFormat="1" ht="15.95" customHeight="1">
      <c r="A20" s="20" t="s">
        <v>65</v>
      </c>
      <c r="B20" s="125">
        <v>36</v>
      </c>
      <c r="C20" s="91"/>
      <c r="D20" s="114">
        <v>36</v>
      </c>
      <c r="E20" s="15">
        <v>0</v>
      </c>
      <c r="F20" s="5">
        <v>36</v>
      </c>
      <c r="G20" s="24">
        <f t="shared" si="0"/>
        <v>1</v>
      </c>
      <c r="H20" s="2" t="s">
        <v>4</v>
      </c>
      <c r="I20" s="12"/>
    </row>
    <row r="21" spans="1:9" s="10" customFormat="1" ht="15.95" customHeight="1">
      <c r="A21" s="12" t="s">
        <v>47</v>
      </c>
      <c r="B21" s="125">
        <v>37</v>
      </c>
      <c r="C21" s="91"/>
      <c r="D21" s="114">
        <v>37</v>
      </c>
      <c r="E21" s="15"/>
      <c r="F21" s="5">
        <f t="shared" ref="F21:F38" si="2" xml:space="preserve"> D21 + E21</f>
        <v>37</v>
      </c>
      <c r="G21" s="24">
        <f t="shared" si="0"/>
        <v>0</v>
      </c>
      <c r="H21" s="1" t="s">
        <v>6</v>
      </c>
      <c r="I21" s="12"/>
    </row>
    <row r="22" spans="1:9" s="7" customFormat="1" ht="15.95" customHeight="1">
      <c r="A22" s="12" t="s">
        <v>14</v>
      </c>
      <c r="B22" s="125">
        <v>30</v>
      </c>
      <c r="C22" s="91"/>
      <c r="D22" s="114">
        <v>27.37</v>
      </c>
      <c r="E22" s="4">
        <v>13.5</v>
      </c>
      <c r="F22" s="5">
        <f t="shared" si="2"/>
        <v>40.870000000000005</v>
      </c>
      <c r="G22" s="24">
        <f t="shared" si="0"/>
        <v>1</v>
      </c>
      <c r="H22" s="21" t="s">
        <v>4</v>
      </c>
      <c r="I22" s="12"/>
    </row>
    <row r="23" spans="1:9" s="7" customFormat="1" ht="15.95" customHeight="1">
      <c r="A23" s="12" t="s">
        <v>15</v>
      </c>
      <c r="B23" s="125">
        <v>28</v>
      </c>
      <c r="C23" s="91"/>
      <c r="D23" s="114">
        <v>28</v>
      </c>
      <c r="E23" s="4">
        <v>2.8</v>
      </c>
      <c r="F23" s="5">
        <f t="shared" si="2"/>
        <v>30.8</v>
      </c>
      <c r="G23" s="24">
        <f t="shared" si="0"/>
        <v>1</v>
      </c>
      <c r="H23" s="1" t="s">
        <v>4</v>
      </c>
      <c r="I23" s="12"/>
    </row>
    <row r="24" spans="1:9" s="7" customFormat="1" ht="15.95" customHeight="1">
      <c r="A24" s="12" t="s">
        <v>16</v>
      </c>
      <c r="B24" s="125">
        <v>31.2</v>
      </c>
      <c r="C24" s="91">
        <v>30</v>
      </c>
      <c r="D24" s="114">
        <v>28.36</v>
      </c>
      <c r="E24" s="4">
        <v>9.09</v>
      </c>
      <c r="F24" s="5">
        <f t="shared" si="2"/>
        <v>37.450000000000003</v>
      </c>
      <c r="G24" s="24">
        <f t="shared" si="0"/>
        <v>1</v>
      </c>
      <c r="H24" s="1" t="s">
        <v>4</v>
      </c>
      <c r="I24" s="12"/>
    </row>
    <row r="25" spans="1:9" s="10" customFormat="1" ht="15.95" customHeight="1">
      <c r="A25" s="12" t="s">
        <v>17</v>
      </c>
      <c r="B25" s="125">
        <v>35</v>
      </c>
      <c r="C25" s="91"/>
      <c r="D25" s="114">
        <v>35</v>
      </c>
      <c r="E25" s="15"/>
      <c r="F25" s="5">
        <f t="shared" si="2"/>
        <v>35</v>
      </c>
      <c r="G25" s="24">
        <f t="shared" si="0"/>
        <v>1</v>
      </c>
      <c r="H25" s="1" t="s">
        <v>4</v>
      </c>
      <c r="I25" s="12"/>
    </row>
    <row r="26" spans="1:9" s="7" customFormat="1" ht="15.95" customHeight="1">
      <c r="A26" s="12" t="s">
        <v>18</v>
      </c>
      <c r="B26" s="125">
        <v>35</v>
      </c>
      <c r="C26" s="91"/>
      <c r="D26" s="114">
        <v>35</v>
      </c>
      <c r="E26" s="15"/>
      <c r="F26" s="5">
        <f t="shared" si="2"/>
        <v>35</v>
      </c>
      <c r="G26" s="24">
        <f t="shared" si="0"/>
        <v>1</v>
      </c>
      <c r="H26" s="1" t="s">
        <v>4</v>
      </c>
      <c r="I26" s="12"/>
    </row>
    <row r="27" spans="1:9" s="7" customFormat="1" ht="15.95" customHeight="1">
      <c r="A27" s="12" t="s">
        <v>48</v>
      </c>
      <c r="B27" s="125">
        <v>33</v>
      </c>
      <c r="C27" s="91"/>
      <c r="D27" s="114">
        <v>33</v>
      </c>
      <c r="E27" s="15"/>
      <c r="F27" s="5">
        <f t="shared" si="2"/>
        <v>33</v>
      </c>
      <c r="G27" s="24">
        <f t="shared" si="0"/>
        <v>0</v>
      </c>
      <c r="H27" s="1" t="s">
        <v>6</v>
      </c>
      <c r="I27" s="12"/>
    </row>
    <row r="28" spans="1:9" s="10" customFormat="1" ht="15.95" customHeight="1">
      <c r="A28" s="12" t="s">
        <v>19</v>
      </c>
      <c r="B28" s="125">
        <v>28</v>
      </c>
      <c r="C28" s="91"/>
      <c r="D28" s="114">
        <v>28</v>
      </c>
      <c r="E28" s="4"/>
      <c r="F28" s="5">
        <f t="shared" si="2"/>
        <v>28</v>
      </c>
      <c r="G28" s="24">
        <f t="shared" si="0"/>
        <v>1</v>
      </c>
      <c r="H28" s="1" t="s">
        <v>4</v>
      </c>
      <c r="I28" s="12"/>
    </row>
    <row r="29" spans="1:9" s="7" customFormat="1" ht="15.95" customHeight="1">
      <c r="A29" s="12" t="s">
        <v>36</v>
      </c>
      <c r="B29" s="125">
        <v>30</v>
      </c>
      <c r="C29" s="91"/>
      <c r="D29" s="114">
        <v>30</v>
      </c>
      <c r="E29" s="4"/>
      <c r="F29" s="5">
        <f t="shared" si="2"/>
        <v>30</v>
      </c>
      <c r="G29" s="24">
        <f t="shared" si="0"/>
        <v>0</v>
      </c>
      <c r="H29" s="2" t="s">
        <v>6</v>
      </c>
      <c r="I29" s="12"/>
    </row>
    <row r="30" spans="1:9" s="10" customFormat="1" ht="15.95" customHeight="1">
      <c r="A30" s="12" t="s">
        <v>20</v>
      </c>
      <c r="B30" s="125">
        <v>32</v>
      </c>
      <c r="C30" s="91"/>
      <c r="D30" s="114">
        <v>32</v>
      </c>
      <c r="E30" s="4">
        <v>3.2</v>
      </c>
      <c r="F30" s="5">
        <f t="shared" si="2"/>
        <v>35.200000000000003</v>
      </c>
      <c r="G30" s="24">
        <f t="shared" si="0"/>
        <v>1</v>
      </c>
      <c r="H30" s="1" t="s">
        <v>4</v>
      </c>
      <c r="I30" s="12"/>
    </row>
    <row r="31" spans="1:9" s="7" customFormat="1" ht="15.95" customHeight="1">
      <c r="A31" s="12" t="s">
        <v>21</v>
      </c>
      <c r="B31" s="125">
        <v>29</v>
      </c>
      <c r="C31" s="91"/>
      <c r="D31" s="114">
        <v>29</v>
      </c>
      <c r="E31" s="4"/>
      <c r="F31" s="5">
        <f t="shared" si="2"/>
        <v>29</v>
      </c>
      <c r="G31" s="24">
        <f t="shared" si="0"/>
        <v>1</v>
      </c>
      <c r="H31" s="1" t="s">
        <v>4</v>
      </c>
      <c r="I31" s="12"/>
    </row>
    <row r="32" spans="1:9" s="7" customFormat="1" ht="15.95" customHeight="1">
      <c r="A32" s="12" t="s">
        <v>42</v>
      </c>
      <c r="B32" s="125">
        <v>25</v>
      </c>
      <c r="C32" s="91"/>
      <c r="D32" s="114">
        <v>25</v>
      </c>
      <c r="E32" s="4"/>
      <c r="F32" s="5">
        <f t="shared" si="2"/>
        <v>25</v>
      </c>
      <c r="G32" s="24" t="str">
        <f t="shared" si="0"/>
        <v/>
      </c>
      <c r="H32" s="1"/>
      <c r="I32" s="12"/>
    </row>
    <row r="33" spans="1:9" s="10" customFormat="1" ht="15.95" customHeight="1">
      <c r="A33" s="12" t="s">
        <v>22</v>
      </c>
      <c r="B33" s="125">
        <v>35</v>
      </c>
      <c r="C33" s="91"/>
      <c r="D33" s="114">
        <v>35</v>
      </c>
      <c r="E33" s="15"/>
      <c r="F33" s="5">
        <f t="shared" si="2"/>
        <v>35</v>
      </c>
      <c r="G33" s="24">
        <f t="shared" si="0"/>
        <v>1</v>
      </c>
      <c r="H33" s="1" t="s">
        <v>4</v>
      </c>
      <c r="I33" s="12"/>
    </row>
    <row r="34" spans="1:9" s="7" customFormat="1" ht="15.95" customHeight="1">
      <c r="A34" s="12" t="s">
        <v>23</v>
      </c>
      <c r="B34" s="125">
        <v>28</v>
      </c>
      <c r="C34" s="91"/>
      <c r="D34" s="114">
        <v>28</v>
      </c>
      <c r="E34" s="15"/>
      <c r="F34" s="5">
        <f t="shared" si="2"/>
        <v>28</v>
      </c>
      <c r="G34" s="24">
        <f t="shared" si="0"/>
        <v>0</v>
      </c>
      <c r="H34" s="1" t="s">
        <v>6</v>
      </c>
      <c r="I34" s="12"/>
    </row>
    <row r="35" spans="1:9" s="7" customFormat="1" ht="15.95" customHeight="1">
      <c r="A35" s="12" t="s">
        <v>49</v>
      </c>
      <c r="B35" s="125">
        <v>8.5</v>
      </c>
      <c r="C35" s="91"/>
      <c r="D35" s="114">
        <f>100*B35/(100+B35+10*(105/100+130/100+12.01/100))</f>
        <v>6.3813334734724219</v>
      </c>
      <c r="E35" s="4">
        <f>100*(10*(105/100+130/100+12.01/100))/(100+8.5+10*(105/100+130/100+12.01/100))</f>
        <v>18.544155073910858</v>
      </c>
      <c r="F35" s="5">
        <f t="shared" si="2"/>
        <v>24.925488547383281</v>
      </c>
      <c r="G35" s="24">
        <f t="shared" si="0"/>
        <v>0</v>
      </c>
      <c r="H35" s="1" t="s">
        <v>6</v>
      </c>
      <c r="I35" s="12"/>
    </row>
    <row r="36" spans="1:9" s="10" customFormat="1" ht="15.95" customHeight="1">
      <c r="A36" s="12" t="s">
        <v>24</v>
      </c>
      <c r="B36" s="125">
        <v>33</v>
      </c>
      <c r="C36" s="91">
        <v>30</v>
      </c>
      <c r="D36" s="114">
        <v>33</v>
      </c>
      <c r="E36" s="15"/>
      <c r="F36" s="5">
        <f t="shared" si="2"/>
        <v>33</v>
      </c>
      <c r="G36" s="24">
        <f t="shared" si="0"/>
        <v>0</v>
      </c>
      <c r="H36" s="1" t="s">
        <v>6</v>
      </c>
      <c r="I36" s="12"/>
    </row>
    <row r="37" spans="1:9" s="7" customFormat="1" ht="15.95" customHeight="1">
      <c r="A37" s="12" t="s">
        <v>53</v>
      </c>
      <c r="B37" s="125">
        <v>30</v>
      </c>
      <c r="C37" s="91"/>
      <c r="D37" s="114">
        <v>30</v>
      </c>
      <c r="E37" s="15"/>
      <c r="F37" s="5">
        <f t="shared" si="2"/>
        <v>30</v>
      </c>
      <c r="G37" s="24">
        <f t="shared" si="0"/>
        <v>1</v>
      </c>
      <c r="H37" s="1" t="s">
        <v>4</v>
      </c>
      <c r="I37" s="12"/>
    </row>
    <row r="38" spans="1:9" ht="15.95" customHeight="1" thickBot="1">
      <c r="A38" s="37" t="s">
        <v>51</v>
      </c>
      <c r="B38" s="127">
        <v>35</v>
      </c>
      <c r="C38" s="92"/>
      <c r="D38" s="116">
        <v>32.700000000000003</v>
      </c>
      <c r="E38" s="43">
        <v>6.64</v>
      </c>
      <c r="F38" s="44">
        <f t="shared" si="2"/>
        <v>39.340000000000003</v>
      </c>
      <c r="G38" s="74">
        <f t="shared" si="0"/>
        <v>1</v>
      </c>
      <c r="H38" s="42" t="s">
        <v>4</v>
      </c>
      <c r="I38" s="12"/>
    </row>
    <row r="39" spans="1:9" s="10" customFormat="1" ht="15.95" customHeight="1">
      <c r="A39" s="78"/>
      <c r="B39" s="79"/>
      <c r="C39" s="80"/>
      <c r="D39" s="79"/>
      <c r="E39" s="81"/>
      <c r="F39" s="79"/>
      <c r="G39" s="82"/>
      <c r="H39" s="83"/>
    </row>
    <row r="40" spans="1:9" s="70" customFormat="1">
      <c r="A40" s="85" t="s">
        <v>84</v>
      </c>
      <c r="B40" s="85"/>
      <c r="C40" s="85"/>
      <c r="D40" s="85"/>
      <c r="E40" s="85"/>
      <c r="F40" s="85"/>
      <c r="G40" s="85"/>
      <c r="H40" s="85"/>
    </row>
    <row r="41" spans="1:9" s="70" customFormat="1">
      <c r="A41" s="87" t="s">
        <v>85</v>
      </c>
      <c r="B41" s="87"/>
      <c r="C41" s="87"/>
      <c r="D41" s="87"/>
      <c r="E41" s="87"/>
      <c r="F41" s="87"/>
      <c r="G41" s="87"/>
      <c r="H41" s="87"/>
    </row>
    <row r="42" spans="1:9" s="70" customFormat="1">
      <c r="A42" s="85" t="s">
        <v>93</v>
      </c>
      <c r="B42" s="85"/>
      <c r="C42" s="85"/>
      <c r="D42" s="85"/>
      <c r="E42" s="85"/>
      <c r="F42" s="85"/>
      <c r="G42" s="85"/>
      <c r="H42" s="85"/>
    </row>
    <row r="43" spans="1:9" s="70" customFormat="1">
      <c r="A43" s="89" t="s">
        <v>86</v>
      </c>
      <c r="B43" s="89"/>
      <c r="C43" s="89"/>
      <c r="D43" s="89"/>
      <c r="E43" s="89"/>
      <c r="F43" s="89"/>
      <c r="G43" s="89"/>
      <c r="H43" s="89"/>
    </row>
    <row r="44" spans="1:9" s="71" customFormat="1" ht="33" customHeight="1">
      <c r="A44" s="87" t="s">
        <v>154</v>
      </c>
      <c r="B44" s="87"/>
      <c r="C44" s="87"/>
      <c r="D44" s="87"/>
      <c r="E44" s="87"/>
      <c r="F44" s="87"/>
      <c r="G44" s="87"/>
      <c r="H44" s="87"/>
    </row>
    <row r="45" spans="1:9" s="71" customFormat="1" ht="33" customHeight="1">
      <c r="A45" s="87" t="s">
        <v>164</v>
      </c>
      <c r="B45" s="87"/>
      <c r="C45" s="87"/>
      <c r="D45" s="87"/>
      <c r="E45" s="87"/>
      <c r="F45" s="87"/>
      <c r="G45" s="87"/>
      <c r="H45" s="87"/>
    </row>
    <row r="46" spans="1:9" s="71" customFormat="1" ht="33" customHeight="1">
      <c r="A46" s="87" t="s">
        <v>155</v>
      </c>
      <c r="B46" s="87"/>
      <c r="C46" s="87"/>
      <c r="D46" s="87"/>
      <c r="E46" s="87"/>
      <c r="F46" s="87"/>
      <c r="G46" s="87"/>
      <c r="H46" s="87"/>
    </row>
    <row r="47" spans="1:9" s="71" customFormat="1" ht="33" customHeight="1">
      <c r="A47" s="87" t="s">
        <v>156</v>
      </c>
      <c r="B47" s="87"/>
      <c r="C47" s="87"/>
      <c r="D47" s="87"/>
      <c r="E47" s="87"/>
      <c r="F47" s="87"/>
      <c r="G47" s="87"/>
      <c r="H47" s="87"/>
    </row>
    <row r="48" spans="1:9"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116</v>
      </c>
      <c r="B52" s="85"/>
      <c r="C52" s="85"/>
      <c r="D52" s="85"/>
      <c r="E52" s="85"/>
      <c r="F52" s="85"/>
      <c r="G52" s="85"/>
      <c r="H52" s="85"/>
    </row>
    <row r="53" spans="1:8" s="70" customFormat="1" ht="30.75" customHeight="1">
      <c r="A53" s="85" t="s">
        <v>110</v>
      </c>
      <c r="B53" s="85"/>
      <c r="C53" s="85"/>
      <c r="D53" s="85"/>
      <c r="E53" s="85"/>
      <c r="F53" s="85"/>
      <c r="G53" s="85"/>
      <c r="H53" s="85"/>
    </row>
    <row r="54" spans="1:8" s="70" customFormat="1" ht="30.75" customHeight="1">
      <c r="A54" s="85" t="s">
        <v>117</v>
      </c>
      <c r="B54" s="85"/>
      <c r="C54" s="85"/>
      <c r="D54" s="85"/>
      <c r="E54" s="85"/>
      <c r="F54" s="85"/>
      <c r="G54" s="85"/>
      <c r="H54" s="85"/>
    </row>
    <row r="55" spans="1:8" s="70" customFormat="1" ht="34.5" customHeight="1">
      <c r="A55" s="85" t="s">
        <v>95</v>
      </c>
      <c r="B55" s="85"/>
      <c r="C55" s="85"/>
      <c r="D55" s="85"/>
      <c r="E55" s="85"/>
      <c r="F55" s="85"/>
      <c r="G55" s="85"/>
      <c r="H55" s="85"/>
    </row>
    <row r="56" spans="1:8" s="70" customFormat="1" ht="30.75" customHeight="1">
      <c r="A56" s="85" t="s">
        <v>118</v>
      </c>
      <c r="B56" s="85"/>
      <c r="C56" s="85"/>
      <c r="D56" s="85"/>
      <c r="E56" s="85"/>
      <c r="F56" s="85"/>
      <c r="G56" s="85"/>
      <c r="H56" s="85"/>
    </row>
    <row r="57" spans="1:8" s="70" customFormat="1" ht="30.75" customHeight="1">
      <c r="A57" s="85" t="s">
        <v>97</v>
      </c>
      <c r="B57" s="85"/>
      <c r="C57" s="85"/>
      <c r="D57" s="85"/>
      <c r="E57" s="85"/>
      <c r="F57" s="85"/>
      <c r="G57" s="85"/>
      <c r="H57" s="85"/>
    </row>
    <row r="58" spans="1:8" s="70" customFormat="1" ht="25.5" customHeight="1">
      <c r="A58" s="85" t="s">
        <v>119</v>
      </c>
      <c r="B58" s="85"/>
      <c r="C58" s="85"/>
      <c r="D58" s="85"/>
      <c r="E58" s="85"/>
      <c r="F58" s="85"/>
      <c r="G58" s="85"/>
      <c r="H58" s="85"/>
    </row>
    <row r="59" spans="1:8" s="70" customFormat="1" ht="25.5" customHeight="1">
      <c r="A59" s="85" t="s">
        <v>101</v>
      </c>
      <c r="B59" s="85"/>
      <c r="C59" s="85"/>
      <c r="D59" s="85"/>
      <c r="E59" s="85"/>
      <c r="F59" s="85"/>
      <c r="G59" s="85"/>
      <c r="H59" s="85"/>
    </row>
    <row r="60" spans="1:8" s="70" customFormat="1" ht="30.75" customHeight="1">
      <c r="A60" s="85" t="s">
        <v>120</v>
      </c>
      <c r="B60" s="85"/>
      <c r="C60" s="85"/>
      <c r="D60" s="85"/>
      <c r="E60" s="85"/>
      <c r="F60" s="85"/>
      <c r="G60" s="85"/>
      <c r="H60" s="85"/>
    </row>
    <row r="61" spans="1:8" s="70" customFormat="1" ht="25.5" customHeight="1">
      <c r="A61" s="85" t="s">
        <v>115</v>
      </c>
      <c r="B61" s="85"/>
      <c r="C61" s="85"/>
      <c r="D61" s="85"/>
      <c r="E61" s="85"/>
      <c r="F61" s="85"/>
      <c r="G61" s="85"/>
      <c r="H61" s="85"/>
    </row>
    <row r="62" spans="1:8" s="70" customFormat="1" ht="30.75" customHeight="1">
      <c r="A62" s="85" t="s">
        <v>121</v>
      </c>
      <c r="B62" s="85"/>
      <c r="C62" s="85"/>
      <c r="D62" s="85"/>
      <c r="E62" s="85"/>
      <c r="F62" s="85"/>
      <c r="G62" s="85"/>
      <c r="H62" s="85"/>
    </row>
    <row r="63" spans="1:8" s="70" customFormat="1" ht="30.75" customHeight="1">
      <c r="E63" s="72"/>
    </row>
    <row r="64" spans="1:8" s="70" customFormat="1" ht="30.75" customHeight="1">
      <c r="E64" s="72"/>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row r="71" spans="5:5" s="10" customFormat="1" ht="12.75" customHeight="1">
      <c r="E71" s="11"/>
    </row>
    <row r="72" spans="5:5" s="10" customFormat="1" ht="12.75" customHeight="1">
      <c r="E72" s="11"/>
    </row>
    <row r="73" spans="5:5" s="10" customFormat="1" ht="12.75" customHeight="1">
      <c r="E73" s="11"/>
    </row>
    <row r="74" spans="5:5" s="10" customFormat="1" ht="12.75" customHeight="1">
      <c r="E74" s="11"/>
    </row>
    <row r="75" spans="5:5" s="10" customFormat="1" ht="12.75" customHeight="1">
      <c r="E75" s="11"/>
    </row>
    <row r="76" spans="5:5" s="10" customFormat="1" ht="12.75" customHeight="1">
      <c r="E76" s="11"/>
    </row>
    <row r="77" spans="5:5" s="10" customFormat="1" ht="12.75" customHeight="1">
      <c r="E77" s="11"/>
    </row>
    <row r="78" spans="5:5" s="10" customFormat="1" ht="12.75" customHeight="1">
      <c r="E78" s="11"/>
    </row>
    <row r="79" spans="5:5" s="10" customFormat="1" ht="12.75" customHeight="1">
      <c r="E79" s="11"/>
    </row>
    <row r="80" spans="5:5" s="10" customFormat="1" ht="12.75" customHeight="1">
      <c r="E80" s="11"/>
    </row>
    <row r="81" spans="5:5" s="10" customFormat="1" ht="12.75" customHeight="1">
      <c r="E81" s="11"/>
    </row>
    <row r="82" spans="5:5" s="10" customFormat="1">
      <c r="E82" s="11"/>
    </row>
    <row r="83" spans="5:5" s="10" customFormat="1">
      <c r="E83" s="11"/>
    </row>
    <row r="84" spans="5:5" s="10" customFormat="1">
      <c r="E84" s="11"/>
    </row>
    <row r="85" spans="5:5" s="10" customFormat="1">
      <c r="E85" s="11"/>
    </row>
    <row r="86" spans="5:5" s="10" customFormat="1">
      <c r="E86" s="11"/>
    </row>
    <row r="87" spans="5:5" s="10" customFormat="1">
      <c r="E87" s="11"/>
    </row>
    <row r="88" spans="5:5" s="10" customFormat="1">
      <c r="E88" s="11"/>
    </row>
    <row r="89" spans="5:5" s="10" customFormat="1">
      <c r="E89" s="11"/>
    </row>
    <row r="90" spans="5:5" s="10" customFormat="1">
      <c r="E90" s="11"/>
    </row>
    <row r="91" spans="5:5" s="10" customFormat="1">
      <c r="E91" s="11"/>
    </row>
    <row r="92" spans="5:5" s="10" customFormat="1">
      <c r="E92" s="11"/>
    </row>
    <row r="93" spans="5:5" s="10" customFormat="1">
      <c r="E93" s="11"/>
    </row>
    <row r="94" spans="5:5" s="10" customFormat="1">
      <c r="E94" s="11"/>
    </row>
    <row r="95" spans="5:5" s="10" customFormat="1">
      <c r="E95" s="11"/>
    </row>
    <row r="96" spans="5:5" s="10" customFormat="1">
      <c r="E96" s="11"/>
    </row>
    <row r="97" spans="5:5" s="10" customFormat="1">
      <c r="E97" s="11"/>
    </row>
    <row r="98" spans="5:5" s="10" customFormat="1">
      <c r="E98" s="11"/>
    </row>
    <row r="99" spans="5:5" s="10" customFormat="1">
      <c r="E99" s="11"/>
    </row>
    <row r="100" spans="5:5" s="10" customFormat="1">
      <c r="E100" s="11"/>
    </row>
    <row r="101" spans="5:5" s="10" customFormat="1">
      <c r="E101" s="11"/>
    </row>
    <row r="102" spans="5:5" s="10" customFormat="1">
      <c r="E102" s="11"/>
    </row>
    <row r="103" spans="5:5" s="10" customFormat="1">
      <c r="E103" s="11"/>
    </row>
    <row r="104" spans="5:5" s="10" customFormat="1">
      <c r="E104" s="11"/>
    </row>
    <row r="105" spans="5:5" s="10" customFormat="1">
      <c r="E105" s="11"/>
    </row>
    <row r="106" spans="5:5" s="10" customFormat="1">
      <c r="E106" s="11"/>
    </row>
    <row r="107" spans="5:5" s="10" customFormat="1">
      <c r="E107" s="11"/>
    </row>
    <row r="108" spans="5:5" s="10" customFormat="1">
      <c r="E108" s="11"/>
    </row>
    <row r="109" spans="5:5" s="10" customFormat="1">
      <c r="E109" s="11"/>
    </row>
    <row r="110" spans="5:5" s="10" customFormat="1">
      <c r="E110" s="11"/>
    </row>
    <row r="111" spans="5:5" s="10" customFormat="1">
      <c r="E111" s="11"/>
    </row>
    <row r="112" spans="5:5" s="10" customFormat="1">
      <c r="E112" s="11"/>
    </row>
    <row r="113" spans="5:5" s="10" customFormat="1">
      <c r="E113" s="11"/>
    </row>
    <row r="114" spans="5:5" s="10" customFormat="1">
      <c r="E114" s="11"/>
    </row>
    <row r="115" spans="5:5" s="10" customFormat="1">
      <c r="E115" s="11"/>
    </row>
    <row r="116" spans="5:5" s="10" customFormat="1">
      <c r="E116" s="11"/>
    </row>
    <row r="117" spans="5:5" s="10" customFormat="1">
      <c r="E117" s="11"/>
    </row>
    <row r="118" spans="5:5" s="10" customFormat="1">
      <c r="E118" s="11"/>
    </row>
    <row r="119" spans="5:5" s="10" customFormat="1">
      <c r="E119" s="11"/>
    </row>
    <row r="120" spans="5:5" s="10" customFormat="1">
      <c r="E120" s="11"/>
    </row>
    <row r="121" spans="5:5" s="10" customFormat="1">
      <c r="E121" s="11"/>
    </row>
    <row r="122" spans="5:5" s="10" customFormat="1">
      <c r="E122" s="11"/>
    </row>
    <row r="123" spans="5:5" s="10" customFormat="1">
      <c r="E123" s="11"/>
    </row>
    <row r="124" spans="5:5" s="10" customFormat="1">
      <c r="E124" s="11"/>
    </row>
    <row r="125" spans="5:5" s="10" customFormat="1">
      <c r="E125" s="11"/>
    </row>
    <row r="126" spans="5:5" s="10" customFormat="1">
      <c r="E126" s="11"/>
    </row>
    <row r="127" spans="5:5" s="10" customFormat="1">
      <c r="E127" s="11"/>
    </row>
    <row r="128" spans="5:5" s="10" customFormat="1">
      <c r="E128" s="11"/>
    </row>
    <row r="129" spans="5:5" s="10" customFormat="1">
      <c r="E129" s="11"/>
    </row>
    <row r="130" spans="5:5" s="10" customFormat="1">
      <c r="E130" s="11"/>
    </row>
    <row r="131" spans="5:5" s="10" customFormat="1">
      <c r="E131" s="11"/>
    </row>
    <row r="132" spans="5:5" s="10" customFormat="1">
      <c r="E132" s="11"/>
    </row>
    <row r="133" spans="5:5" s="10" customFormat="1">
      <c r="E133" s="11"/>
    </row>
    <row r="134" spans="5:5" s="10" customFormat="1">
      <c r="E134" s="11"/>
    </row>
    <row r="135" spans="5:5" s="10" customFormat="1">
      <c r="E135" s="11"/>
    </row>
    <row r="136" spans="5:5" s="10" customFormat="1">
      <c r="E136" s="11"/>
    </row>
    <row r="137" spans="5:5" s="10" customFormat="1">
      <c r="E137" s="11"/>
    </row>
    <row r="138" spans="5:5" s="10" customFormat="1">
      <c r="E138" s="11"/>
    </row>
    <row r="139" spans="5:5" s="10" customFormat="1">
      <c r="E139" s="11"/>
    </row>
    <row r="140" spans="5:5" s="10" customFormat="1">
      <c r="E140" s="11"/>
    </row>
    <row r="141" spans="5:5" s="10" customFormat="1">
      <c r="E141" s="11"/>
    </row>
    <row r="142" spans="5:5" s="10" customFormat="1">
      <c r="E142" s="11"/>
    </row>
    <row r="143" spans="5:5" s="10" customFormat="1">
      <c r="E143" s="11"/>
    </row>
    <row r="144" spans="5:5" s="10" customFormat="1">
      <c r="E144" s="11"/>
    </row>
    <row r="145" spans="5:5" s="10" customFormat="1">
      <c r="E145" s="11"/>
    </row>
    <row r="146" spans="5:5" s="10" customFormat="1">
      <c r="E146" s="11"/>
    </row>
    <row r="147" spans="5:5" s="10" customFormat="1">
      <c r="E147" s="11"/>
    </row>
    <row r="148" spans="5:5" s="10" customFormat="1">
      <c r="E148" s="11"/>
    </row>
    <row r="149" spans="5:5" s="10" customFormat="1">
      <c r="E149" s="11"/>
    </row>
    <row r="150" spans="5:5" s="10" customFormat="1">
      <c r="E150" s="11"/>
    </row>
    <row r="151" spans="5:5" s="10" customFormat="1">
      <c r="E151" s="11"/>
    </row>
    <row r="152" spans="5:5" s="10" customFormat="1">
      <c r="E152" s="11"/>
    </row>
    <row r="153" spans="5:5" s="10" customFormat="1">
      <c r="E153" s="11"/>
    </row>
    <row r="154" spans="5:5" s="10" customFormat="1">
      <c r="E154" s="11"/>
    </row>
    <row r="155" spans="5:5" s="10" customFormat="1">
      <c r="E155" s="11"/>
    </row>
    <row r="156" spans="5:5" s="10" customFormat="1">
      <c r="E156" s="11"/>
    </row>
    <row r="157" spans="5:5" s="10" customFormat="1">
      <c r="E157" s="11"/>
    </row>
    <row r="158" spans="5:5" s="10" customFormat="1">
      <c r="E158" s="11"/>
    </row>
    <row r="159" spans="5:5" s="10" customFormat="1">
      <c r="E159" s="11"/>
    </row>
    <row r="160" spans="5:5" s="10" customFormat="1">
      <c r="E160" s="11"/>
    </row>
    <row r="161" spans="5:5" s="10" customFormat="1">
      <c r="E161" s="11"/>
    </row>
    <row r="162" spans="5:5" s="10" customFormat="1">
      <c r="E162" s="11"/>
    </row>
    <row r="163" spans="5:5" s="10" customFormat="1">
      <c r="E163" s="11"/>
    </row>
    <row r="164" spans="5:5" s="10" customFormat="1">
      <c r="E164" s="11"/>
    </row>
    <row r="165" spans="5:5" s="10" customFormat="1">
      <c r="E165" s="11"/>
    </row>
    <row r="166" spans="5:5" s="10" customFormat="1">
      <c r="E166" s="11"/>
    </row>
    <row r="167" spans="5:5" s="10" customFormat="1">
      <c r="E167" s="11"/>
    </row>
    <row r="168" spans="5:5" s="10" customFormat="1">
      <c r="E168" s="11"/>
    </row>
    <row r="169" spans="5:5" s="10" customFormat="1">
      <c r="E169" s="11"/>
    </row>
    <row r="170" spans="5:5" s="10" customFormat="1">
      <c r="E170" s="11"/>
    </row>
    <row r="171" spans="5:5" s="10" customFormat="1">
      <c r="E171" s="11"/>
    </row>
    <row r="172" spans="5:5" s="10" customFormat="1">
      <c r="E172" s="11"/>
    </row>
    <row r="173" spans="5:5" s="10" customFormat="1">
      <c r="E173" s="11"/>
    </row>
    <row r="174" spans="5:5" s="10" customFormat="1">
      <c r="E174" s="11"/>
    </row>
    <row r="175" spans="5:5" s="10" customFormat="1">
      <c r="E175" s="11"/>
    </row>
    <row r="176" spans="5:5" s="10" customFormat="1">
      <c r="E176" s="11"/>
    </row>
    <row r="177" spans="5:5" s="10" customFormat="1">
      <c r="E177" s="11"/>
    </row>
    <row r="178" spans="5:5" s="10" customFormat="1">
      <c r="E178" s="11"/>
    </row>
    <row r="179" spans="5:5" s="10" customFormat="1">
      <c r="E179" s="11"/>
    </row>
    <row r="180" spans="5:5" s="10" customFormat="1">
      <c r="E180" s="11"/>
    </row>
    <row r="181" spans="5:5" s="10" customFormat="1">
      <c r="E181" s="11"/>
    </row>
    <row r="182" spans="5:5" s="10" customFormat="1">
      <c r="E182" s="11"/>
    </row>
    <row r="183" spans="5:5" s="10" customFormat="1">
      <c r="E183" s="11"/>
    </row>
    <row r="184" spans="5:5" s="10" customFormat="1">
      <c r="E184" s="11"/>
    </row>
    <row r="185" spans="5:5" s="10" customFormat="1">
      <c r="E185" s="11"/>
    </row>
    <row r="186" spans="5:5" s="10" customFormat="1">
      <c r="E186" s="11"/>
    </row>
    <row r="187" spans="5:5" s="10" customFormat="1">
      <c r="E187" s="11"/>
    </row>
    <row r="188" spans="5:5" s="10" customFormat="1">
      <c r="E188" s="11"/>
    </row>
    <row r="189" spans="5:5" s="10" customFormat="1">
      <c r="E189" s="11"/>
    </row>
    <row r="190" spans="5:5" s="10" customFormat="1">
      <c r="E190" s="11"/>
    </row>
    <row r="191" spans="5:5" s="10" customFormat="1">
      <c r="E191" s="11"/>
    </row>
    <row r="192" spans="5:5" s="10" customFormat="1">
      <c r="E192" s="11"/>
    </row>
    <row r="193" spans="5:5" s="10" customFormat="1">
      <c r="E193" s="11"/>
    </row>
    <row r="194" spans="5:5" s="10" customFormat="1">
      <c r="E194" s="11"/>
    </row>
    <row r="195" spans="5:5" s="10" customFormat="1">
      <c r="E195" s="11"/>
    </row>
    <row r="196" spans="5:5" s="10" customFormat="1">
      <c r="E196" s="11"/>
    </row>
    <row r="197" spans="5:5" s="10" customFormat="1">
      <c r="E197" s="11"/>
    </row>
    <row r="198" spans="5:5" s="10" customFormat="1">
      <c r="E198" s="11"/>
    </row>
    <row r="199" spans="5:5" s="10" customFormat="1">
      <c r="E199" s="11"/>
    </row>
    <row r="200" spans="5:5" s="10" customFormat="1">
      <c r="E200" s="11"/>
    </row>
    <row r="201" spans="5:5" s="10" customFormat="1">
      <c r="E201" s="11"/>
    </row>
    <row r="202" spans="5:5" s="10" customFormat="1">
      <c r="E202" s="11"/>
    </row>
    <row r="203" spans="5:5" s="10" customFormat="1">
      <c r="E203" s="11"/>
    </row>
    <row r="204" spans="5:5" s="10" customFormat="1">
      <c r="E204" s="11"/>
    </row>
    <row r="205" spans="5:5" s="10" customFormat="1">
      <c r="E205" s="11"/>
    </row>
    <row r="206" spans="5:5" s="10" customFormat="1">
      <c r="E206" s="11"/>
    </row>
    <row r="207" spans="5:5" s="10" customFormat="1">
      <c r="E207" s="11"/>
    </row>
    <row r="208" spans="5:5" s="10" customFormat="1">
      <c r="E208" s="11"/>
    </row>
    <row r="209" spans="5:5" s="10" customFormat="1">
      <c r="E209" s="11"/>
    </row>
    <row r="210" spans="5:5" s="10" customFormat="1">
      <c r="E210" s="11"/>
    </row>
    <row r="211" spans="5:5" s="10" customFormat="1">
      <c r="E211" s="11"/>
    </row>
    <row r="212" spans="5:5" s="10" customFormat="1">
      <c r="E212" s="11"/>
    </row>
    <row r="213" spans="5:5" s="10" customFormat="1">
      <c r="E213" s="11"/>
    </row>
    <row r="214" spans="5:5" s="10" customFormat="1">
      <c r="E214" s="11"/>
    </row>
    <row r="215" spans="5:5" s="10" customFormat="1">
      <c r="E215" s="11"/>
    </row>
    <row r="216" spans="5:5" s="10" customFormat="1">
      <c r="E216" s="11"/>
    </row>
    <row r="217" spans="5:5" s="10" customFormat="1">
      <c r="E217" s="11"/>
    </row>
    <row r="218" spans="5:5" s="10" customFormat="1">
      <c r="E218" s="11"/>
    </row>
    <row r="219" spans="5:5" s="10" customFormat="1">
      <c r="E219" s="11"/>
    </row>
    <row r="220" spans="5:5" s="10" customFormat="1">
      <c r="E220" s="11"/>
    </row>
    <row r="221" spans="5:5" s="10" customFormat="1">
      <c r="E221" s="11"/>
    </row>
    <row r="222" spans="5:5" s="10" customFormat="1">
      <c r="E222" s="11"/>
    </row>
    <row r="223" spans="5:5" s="10" customFormat="1">
      <c r="E223" s="11"/>
    </row>
    <row r="224" spans="5:5" s="10" customFormat="1">
      <c r="E224" s="11"/>
    </row>
    <row r="225" spans="5:5" s="10" customFormat="1">
      <c r="E225" s="11"/>
    </row>
    <row r="226" spans="5:5" s="10" customFormat="1">
      <c r="E226" s="11"/>
    </row>
    <row r="227" spans="5:5" s="10" customFormat="1">
      <c r="E227" s="11"/>
    </row>
    <row r="228" spans="5:5" s="10" customFormat="1">
      <c r="E228" s="11"/>
    </row>
    <row r="229" spans="5:5" s="10" customFormat="1">
      <c r="E229" s="11"/>
    </row>
    <row r="230" spans="5:5" s="10" customFormat="1">
      <c r="E230" s="11"/>
    </row>
    <row r="231" spans="5:5" s="10" customFormat="1">
      <c r="E231" s="11"/>
    </row>
    <row r="232" spans="5:5" s="10" customFormat="1">
      <c r="E232" s="11"/>
    </row>
    <row r="233" spans="5:5" s="10" customFormat="1">
      <c r="E233" s="11"/>
    </row>
    <row r="234" spans="5:5" s="10" customFormat="1">
      <c r="E234" s="11"/>
    </row>
    <row r="235" spans="5:5" s="10" customFormat="1">
      <c r="E235" s="11"/>
    </row>
    <row r="236" spans="5:5" s="10" customFormat="1">
      <c r="E236" s="11"/>
    </row>
    <row r="237" spans="5:5" s="10" customFormat="1">
      <c r="E237" s="11"/>
    </row>
    <row r="238" spans="5:5" s="10" customFormat="1">
      <c r="E238" s="11"/>
    </row>
    <row r="239" spans="5:5" s="10" customFormat="1">
      <c r="E239" s="11"/>
    </row>
    <row r="240" spans="5:5" s="10" customFormat="1">
      <c r="E240" s="11"/>
    </row>
    <row r="241" spans="5:5" s="10" customFormat="1">
      <c r="E241" s="11"/>
    </row>
    <row r="242" spans="5:5" s="10" customFormat="1">
      <c r="E242" s="11"/>
    </row>
    <row r="243" spans="5:5" s="10" customFormat="1">
      <c r="E243" s="11"/>
    </row>
    <row r="244" spans="5:5" s="10" customFormat="1">
      <c r="E244" s="11"/>
    </row>
    <row r="245" spans="5:5" s="10" customFormat="1">
      <c r="E245" s="11"/>
    </row>
    <row r="246" spans="5:5" s="10" customFormat="1">
      <c r="E246" s="11"/>
    </row>
    <row r="247" spans="5:5" s="10" customFormat="1">
      <c r="E247" s="11"/>
    </row>
    <row r="248" spans="5:5" s="10" customFormat="1">
      <c r="E248" s="11"/>
    </row>
    <row r="249" spans="5:5" s="10" customFormat="1">
      <c r="E249" s="11"/>
    </row>
    <row r="250" spans="5:5" s="10" customFormat="1">
      <c r="E250" s="11"/>
    </row>
    <row r="251" spans="5:5" s="10" customFormat="1">
      <c r="E251" s="11"/>
    </row>
    <row r="252" spans="5:5" s="10" customFormat="1">
      <c r="E252" s="11"/>
    </row>
    <row r="253" spans="5:5" s="10" customFormat="1">
      <c r="E253" s="11"/>
    </row>
    <row r="254" spans="5:5" s="10" customFormat="1">
      <c r="E254" s="11"/>
    </row>
    <row r="255" spans="5:5" s="10" customFormat="1">
      <c r="E255" s="11"/>
    </row>
    <row r="256" spans="5:5" s="10" customFormat="1">
      <c r="E256" s="11"/>
    </row>
    <row r="257" spans="5:5" s="10" customFormat="1">
      <c r="E257" s="11"/>
    </row>
    <row r="258" spans="5:5" s="10" customFormat="1">
      <c r="E258" s="11"/>
    </row>
    <row r="259" spans="5:5" s="10" customFormat="1">
      <c r="E259" s="11"/>
    </row>
    <row r="260" spans="5:5" s="10" customFormat="1">
      <c r="E260" s="11"/>
    </row>
    <row r="261" spans="5:5" s="10" customFormat="1">
      <c r="E261" s="11"/>
    </row>
    <row r="262" spans="5:5" s="10" customFormat="1">
      <c r="E262" s="11"/>
    </row>
    <row r="263" spans="5:5" s="10" customFormat="1">
      <c r="E263" s="11"/>
    </row>
    <row r="264" spans="5:5" s="10" customFormat="1">
      <c r="E264" s="11"/>
    </row>
    <row r="265" spans="5:5" s="10" customFormat="1">
      <c r="E265" s="11"/>
    </row>
    <row r="266" spans="5:5" s="10" customFormat="1">
      <c r="E266" s="11"/>
    </row>
    <row r="267" spans="5:5" s="10" customFormat="1">
      <c r="E267" s="11"/>
    </row>
    <row r="268" spans="5:5" s="10" customFormat="1">
      <c r="E268" s="11"/>
    </row>
    <row r="269" spans="5:5" s="10" customFormat="1">
      <c r="E269" s="11"/>
    </row>
    <row r="270" spans="5:5" s="10" customFormat="1">
      <c r="E270" s="11"/>
    </row>
    <row r="271" spans="5:5" s="10" customFormat="1">
      <c r="E271" s="11"/>
    </row>
    <row r="272" spans="5:5" s="10" customFormat="1">
      <c r="E272" s="11"/>
    </row>
    <row r="273" spans="5:5" s="10" customFormat="1">
      <c r="E273" s="11"/>
    </row>
    <row r="274" spans="5:5" s="10" customFormat="1">
      <c r="E274" s="11"/>
    </row>
    <row r="275" spans="5:5" s="10" customFormat="1">
      <c r="E275" s="11"/>
    </row>
    <row r="276" spans="5:5" s="10" customFormat="1">
      <c r="E276" s="11"/>
    </row>
    <row r="277" spans="5:5" s="10" customFormat="1">
      <c r="E277" s="11"/>
    </row>
    <row r="278" spans="5:5" s="10" customFormat="1">
      <c r="E278" s="11"/>
    </row>
    <row r="279" spans="5:5" s="10" customFormat="1">
      <c r="E279" s="11"/>
    </row>
    <row r="280" spans="5:5" s="10" customFormat="1">
      <c r="E280" s="11"/>
    </row>
    <row r="281" spans="5:5" s="10" customFormat="1">
      <c r="E281" s="11"/>
    </row>
    <row r="282" spans="5:5" s="10" customFormat="1">
      <c r="E282" s="11"/>
    </row>
    <row r="283" spans="5:5" s="10" customFormat="1">
      <c r="E283" s="11"/>
    </row>
    <row r="284" spans="5:5" s="10" customFormat="1">
      <c r="E284" s="11"/>
    </row>
    <row r="285" spans="5:5" s="10" customFormat="1">
      <c r="E285" s="11"/>
    </row>
    <row r="286" spans="5:5" s="10" customFormat="1">
      <c r="E286" s="11"/>
    </row>
    <row r="287" spans="5:5" s="10" customFormat="1">
      <c r="E287" s="11"/>
    </row>
    <row r="288" spans="5:5" s="10" customFormat="1">
      <c r="E288" s="11"/>
    </row>
    <row r="289" spans="5:5" s="10" customFormat="1">
      <c r="E289" s="11"/>
    </row>
    <row r="290" spans="5:5" s="10" customFormat="1">
      <c r="E290" s="11"/>
    </row>
    <row r="291" spans="5:5" s="10" customFormat="1">
      <c r="E291" s="11"/>
    </row>
    <row r="292" spans="5:5" s="10" customFormat="1">
      <c r="E292" s="11"/>
    </row>
    <row r="293" spans="5:5" s="10" customFormat="1">
      <c r="E293" s="11"/>
    </row>
    <row r="294" spans="5:5" s="10" customFormat="1">
      <c r="E294" s="11"/>
    </row>
    <row r="295" spans="5:5" s="10" customFormat="1">
      <c r="E295" s="11"/>
    </row>
    <row r="296" spans="5:5" s="10" customFormat="1">
      <c r="E296" s="11"/>
    </row>
    <row r="297" spans="5:5" s="10" customFormat="1">
      <c r="E297" s="11"/>
    </row>
    <row r="298" spans="5:5" s="10" customFormat="1">
      <c r="E298" s="11"/>
    </row>
    <row r="299" spans="5:5" s="10" customFormat="1">
      <c r="E299" s="11"/>
    </row>
    <row r="300" spans="5:5" s="10" customFormat="1">
      <c r="E300" s="11"/>
    </row>
    <row r="301" spans="5:5" s="10" customFormat="1">
      <c r="E301" s="11"/>
    </row>
    <row r="302" spans="5:5" s="10" customFormat="1">
      <c r="E302" s="11"/>
    </row>
    <row r="303" spans="5:5" s="10" customFormat="1">
      <c r="E303" s="11"/>
    </row>
    <row r="304" spans="5:5" s="10" customFormat="1">
      <c r="E304" s="11"/>
    </row>
    <row r="305" spans="5:5" s="10" customFormat="1">
      <c r="E305" s="11"/>
    </row>
    <row r="306" spans="5:5" s="10" customFormat="1">
      <c r="E306" s="11"/>
    </row>
    <row r="307" spans="5:5" s="10" customFormat="1">
      <c r="E307" s="11"/>
    </row>
    <row r="308" spans="5:5" s="10" customFormat="1">
      <c r="E308" s="11"/>
    </row>
    <row r="309" spans="5:5" s="10" customFormat="1">
      <c r="E309" s="11"/>
    </row>
    <row r="310" spans="5:5" s="10" customFormat="1">
      <c r="E310" s="11"/>
    </row>
    <row r="311" spans="5:5" s="10" customFormat="1">
      <c r="E311" s="11"/>
    </row>
    <row r="312" spans="5:5" s="10" customFormat="1">
      <c r="E312" s="11"/>
    </row>
    <row r="313" spans="5:5" s="10" customFormat="1">
      <c r="E313" s="11"/>
    </row>
    <row r="314" spans="5:5" s="10" customFormat="1">
      <c r="E314" s="11"/>
    </row>
    <row r="315" spans="5:5" s="10" customFormat="1">
      <c r="E315" s="11"/>
    </row>
    <row r="316" spans="5:5" s="10" customFormat="1">
      <c r="E316" s="11"/>
    </row>
    <row r="317" spans="5:5" s="10" customFormat="1">
      <c r="E317" s="11"/>
    </row>
    <row r="318" spans="5:5" s="10" customFormat="1">
      <c r="E318" s="11"/>
    </row>
    <row r="319" spans="5:5" s="10" customFormat="1">
      <c r="E319" s="11"/>
    </row>
    <row r="320" spans="5:5" s="10" customFormat="1">
      <c r="E320" s="11"/>
    </row>
    <row r="321" spans="5:5" s="10" customFormat="1">
      <c r="E321" s="11"/>
    </row>
    <row r="322" spans="5:5" s="10" customFormat="1">
      <c r="E322" s="11"/>
    </row>
    <row r="323" spans="5:5" s="10" customFormat="1">
      <c r="E323" s="11"/>
    </row>
    <row r="324" spans="5:5" s="10" customFormat="1">
      <c r="E324" s="11"/>
    </row>
    <row r="325" spans="5:5" s="10" customFormat="1">
      <c r="E325" s="11"/>
    </row>
    <row r="326" spans="5:5" s="10" customFormat="1">
      <c r="E326" s="11"/>
    </row>
    <row r="327" spans="5:5" s="10" customFormat="1">
      <c r="E327" s="11"/>
    </row>
    <row r="328" spans="5:5" s="10" customFormat="1">
      <c r="E328" s="11"/>
    </row>
    <row r="329" spans="5:5" s="10" customFormat="1">
      <c r="E329" s="11"/>
    </row>
    <row r="330" spans="5:5" s="10" customFormat="1">
      <c r="E330" s="11"/>
    </row>
    <row r="331" spans="5:5" s="10" customFormat="1">
      <c r="E331" s="11"/>
    </row>
    <row r="332" spans="5:5" s="10" customFormat="1">
      <c r="E332" s="11"/>
    </row>
    <row r="333" spans="5:5" s="10" customFormat="1">
      <c r="E333" s="11"/>
    </row>
    <row r="334" spans="5:5" s="10" customFormat="1">
      <c r="E334" s="11"/>
    </row>
    <row r="335" spans="5:5" s="10" customFormat="1">
      <c r="E335" s="11"/>
    </row>
    <row r="336" spans="5:5" s="10" customFormat="1">
      <c r="E336" s="11"/>
    </row>
    <row r="337" spans="5:5" s="10" customFormat="1">
      <c r="E337" s="11"/>
    </row>
    <row r="338" spans="5:5" s="10" customFormat="1">
      <c r="E338" s="11"/>
    </row>
    <row r="339" spans="5:5" s="10" customFormat="1">
      <c r="E339" s="11"/>
    </row>
    <row r="340" spans="5:5" s="10" customFormat="1">
      <c r="E340" s="11"/>
    </row>
    <row r="341" spans="5:5" s="10" customFormat="1">
      <c r="E341" s="11"/>
    </row>
    <row r="342" spans="5:5" s="10" customFormat="1">
      <c r="E342" s="11"/>
    </row>
    <row r="343" spans="5:5" s="10" customFormat="1">
      <c r="E343" s="11"/>
    </row>
    <row r="344" spans="5:5" s="10" customFormat="1">
      <c r="E344" s="11"/>
    </row>
    <row r="345" spans="5:5" s="10" customFormat="1">
      <c r="E345" s="11"/>
    </row>
    <row r="346" spans="5:5" s="10" customFormat="1">
      <c r="E346" s="11"/>
    </row>
    <row r="347" spans="5:5" s="10" customFormat="1">
      <c r="E347" s="11"/>
    </row>
    <row r="348" spans="5:5" s="10" customFormat="1">
      <c r="E348" s="11"/>
    </row>
    <row r="349" spans="5:5" s="10" customFormat="1">
      <c r="E349" s="11"/>
    </row>
    <row r="350" spans="5:5" s="10" customFormat="1">
      <c r="E350" s="11"/>
    </row>
    <row r="351" spans="5:5" s="10" customFormat="1">
      <c r="E351" s="11"/>
    </row>
    <row r="352" spans="5:5" s="10" customFormat="1">
      <c r="E352" s="11"/>
    </row>
    <row r="353" spans="5:5" s="10" customFormat="1">
      <c r="E353" s="11"/>
    </row>
    <row r="354" spans="5:5" s="10" customFormat="1">
      <c r="E354" s="11"/>
    </row>
    <row r="355" spans="5:5" s="10" customFormat="1">
      <c r="E355" s="11"/>
    </row>
    <row r="356" spans="5:5" s="10" customFormat="1">
      <c r="E356" s="11"/>
    </row>
    <row r="357" spans="5:5" s="10" customFormat="1">
      <c r="E357" s="11"/>
    </row>
    <row r="358" spans="5:5" s="10" customFormat="1">
      <c r="E358" s="11"/>
    </row>
    <row r="359" spans="5:5" s="10" customFormat="1">
      <c r="E359" s="11"/>
    </row>
    <row r="360" spans="5:5" s="10" customFormat="1">
      <c r="E360" s="11"/>
    </row>
    <row r="361" spans="5:5" s="10" customFormat="1">
      <c r="E361" s="11"/>
    </row>
    <row r="362" spans="5:5" s="10" customFormat="1">
      <c r="E362" s="11"/>
    </row>
    <row r="363" spans="5:5" s="10" customFormat="1">
      <c r="E363" s="11"/>
    </row>
    <row r="364" spans="5:5" s="10" customFormat="1">
      <c r="E364" s="11"/>
    </row>
    <row r="365" spans="5:5" s="10" customFormat="1">
      <c r="E365" s="11"/>
    </row>
    <row r="366" spans="5:5" s="10" customFormat="1">
      <c r="E366" s="11"/>
    </row>
    <row r="367" spans="5:5" s="10" customFormat="1">
      <c r="E367" s="11"/>
    </row>
    <row r="368" spans="5:5" s="10" customFormat="1">
      <c r="E368" s="11"/>
    </row>
    <row r="369" spans="5:5" s="10" customFormat="1">
      <c r="E369" s="11"/>
    </row>
    <row r="370" spans="5:5" s="10" customFormat="1">
      <c r="E370" s="11"/>
    </row>
    <row r="371" spans="5:5" s="10" customFormat="1">
      <c r="E371" s="11"/>
    </row>
    <row r="372" spans="5:5" s="10" customFormat="1">
      <c r="E372" s="11"/>
    </row>
    <row r="373" spans="5:5" s="10" customFormat="1">
      <c r="E373" s="11"/>
    </row>
    <row r="374" spans="5:5" s="10" customFormat="1">
      <c r="E374" s="11"/>
    </row>
    <row r="375" spans="5:5" s="10" customFormat="1">
      <c r="E375" s="11"/>
    </row>
    <row r="376" spans="5:5" s="10" customFormat="1">
      <c r="E376" s="11"/>
    </row>
    <row r="377" spans="5:5" s="10" customFormat="1">
      <c r="E377" s="11"/>
    </row>
    <row r="378" spans="5:5" s="10" customFormat="1">
      <c r="E378" s="11"/>
    </row>
    <row r="379" spans="5:5" s="10" customFormat="1">
      <c r="E379" s="11"/>
    </row>
    <row r="380" spans="5:5" s="10" customFormat="1">
      <c r="E380" s="11"/>
    </row>
    <row r="381" spans="5:5" s="10" customFormat="1">
      <c r="E381" s="11"/>
    </row>
    <row r="382" spans="5:5" s="10" customFormat="1">
      <c r="E382" s="11"/>
    </row>
    <row r="383" spans="5:5" s="10" customFormat="1">
      <c r="E383" s="11"/>
    </row>
    <row r="384" spans="5:5" s="10" customFormat="1">
      <c r="E384" s="11"/>
    </row>
    <row r="385" spans="5:5" s="10" customFormat="1">
      <c r="E385" s="11"/>
    </row>
    <row r="386" spans="5:5" s="10" customFormat="1">
      <c r="E386" s="11"/>
    </row>
    <row r="387" spans="5:5" s="10" customFormat="1">
      <c r="E387" s="11"/>
    </row>
    <row r="388" spans="5:5" s="10" customFormat="1">
      <c r="E388" s="11"/>
    </row>
    <row r="389" spans="5:5" s="10" customFormat="1">
      <c r="E389" s="11"/>
    </row>
    <row r="390" spans="5:5" s="10" customFormat="1">
      <c r="E390" s="11"/>
    </row>
  </sheetData>
  <mergeCells count="28">
    <mergeCell ref="A3:A4"/>
    <mergeCell ref="B3:D3"/>
    <mergeCell ref="E3:E4"/>
    <mergeCell ref="F3:F4"/>
    <mergeCell ref="H3:H4"/>
    <mergeCell ref="A54:H54"/>
    <mergeCell ref="A55:H55"/>
    <mergeCell ref="A61:H61"/>
    <mergeCell ref="A62:H62"/>
    <mergeCell ref="A56:H56"/>
    <mergeCell ref="A57:H57"/>
    <mergeCell ref="A58:H58"/>
    <mergeCell ref="A59:H59"/>
    <mergeCell ref="A60:H60"/>
    <mergeCell ref="A40:H40"/>
    <mergeCell ref="A41:H41"/>
    <mergeCell ref="A51:H51"/>
    <mergeCell ref="A52:H52"/>
    <mergeCell ref="A53:H53"/>
    <mergeCell ref="A47:H47"/>
    <mergeCell ref="A48:H48"/>
    <mergeCell ref="A49:H49"/>
    <mergeCell ref="A50:H50"/>
    <mergeCell ref="A42:H42"/>
    <mergeCell ref="A43:H43"/>
    <mergeCell ref="A44:H44"/>
    <mergeCell ref="A45:H45"/>
    <mergeCell ref="A46:H46"/>
  </mergeCells>
  <phoneticPr fontId="0" type="noConversion"/>
  <printOptions horizontalCentered="1"/>
  <pageMargins left="0.19685039370078741" right="0.19685039370078741" top="0.19685039370078741" bottom="0.19685039370078741" header="0.19685039370078741" footer="0.19685039370078741"/>
  <pageSetup paperSize="9" scale="8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U84"/>
  <sheetViews>
    <sheetView zoomScaleNormal="100" workbookViewId="0"/>
  </sheetViews>
  <sheetFormatPr defaultRowHeight="12.75"/>
  <cols>
    <col min="1" max="1" width="18.7109375" style="6" customWidth="1"/>
    <col min="2" max="2" width="18.7109375" style="38" customWidth="1"/>
    <col min="3" max="3" width="18.7109375" style="84" customWidth="1"/>
    <col min="4" max="4" width="18.7109375" style="38" customWidth="1"/>
    <col min="5" max="5" width="18.7109375" style="39" customWidth="1"/>
    <col min="6" max="6" width="18.7109375" style="38" customWidth="1"/>
    <col min="7" max="7" width="18.7109375" style="38" hidden="1" customWidth="1"/>
    <col min="8" max="8" width="18.7109375" style="38" customWidth="1"/>
    <col min="9" max="11" width="9.140625" style="6"/>
    <col min="12" max="12" width="14.85546875" style="6" customWidth="1"/>
    <col min="13" max="13" width="9.140625" style="6"/>
    <col min="14" max="14" width="9" style="6" bestFit="1" customWidth="1"/>
    <col min="15" max="15" width="4.5703125" style="6" bestFit="1" customWidth="1"/>
    <col min="16" max="16" width="9" style="6" bestFit="1" customWidth="1"/>
    <col min="17" max="16384" width="9.140625" style="6"/>
  </cols>
  <sheetData>
    <row r="1" spans="1:21" ht="27" customHeight="1">
      <c r="A1" s="35" t="s">
        <v>83</v>
      </c>
    </row>
    <row r="2" spans="1:21" ht="27" customHeight="1">
      <c r="A2" s="35" t="s">
        <v>88</v>
      </c>
      <c r="U2" s="9"/>
    </row>
    <row r="3" spans="1:21" ht="27" customHeight="1">
      <c r="A3" s="99" t="s">
        <v>3</v>
      </c>
      <c r="B3" s="108" t="s">
        <v>165</v>
      </c>
      <c r="C3" s="109"/>
      <c r="D3" s="110"/>
      <c r="E3" s="97" t="s">
        <v>0</v>
      </c>
      <c r="F3" s="95" t="s">
        <v>1</v>
      </c>
      <c r="H3" s="95" t="s">
        <v>2</v>
      </c>
      <c r="U3" s="9"/>
    </row>
    <row r="4" spans="1:21" ht="69" customHeight="1" thickBot="1">
      <c r="A4" s="104"/>
      <c r="B4" s="105" t="s">
        <v>167</v>
      </c>
      <c r="C4" s="100" t="s">
        <v>89</v>
      </c>
      <c r="D4" s="101" t="s">
        <v>166</v>
      </c>
      <c r="E4" s="98"/>
      <c r="F4" s="96"/>
      <c r="G4" s="73" t="s">
        <v>90</v>
      </c>
      <c r="H4" s="96"/>
      <c r="U4" s="9"/>
    </row>
    <row r="5" spans="1:21" s="10" customFormat="1" ht="15.95" customHeight="1">
      <c r="A5" s="13" t="s">
        <v>44</v>
      </c>
      <c r="B5" s="122">
        <v>30</v>
      </c>
      <c r="C5" s="54"/>
      <c r="D5" s="111">
        <v>30</v>
      </c>
      <c r="E5" s="64"/>
      <c r="F5" s="54">
        <f xml:space="preserve"> D5 + E5</f>
        <v>30</v>
      </c>
      <c r="G5" s="55">
        <f>IF(H5="Y",1,IF(H5="","",0))</f>
        <v>1</v>
      </c>
      <c r="H5" s="56" t="s">
        <v>4</v>
      </c>
      <c r="U5" s="57"/>
    </row>
    <row r="6" spans="1:21" ht="15.95" customHeight="1">
      <c r="A6" s="13" t="s">
        <v>5</v>
      </c>
      <c r="B6" s="123">
        <v>25</v>
      </c>
      <c r="C6" s="54"/>
      <c r="D6" s="112">
        <v>25</v>
      </c>
      <c r="E6" s="67"/>
      <c r="F6" s="41">
        <f xml:space="preserve"> D6 + E6</f>
        <v>25</v>
      </c>
      <c r="G6" s="53">
        <f t="shared" ref="G6:G38" si="0">IF(H6="Y",1,IF(H6="","",0))</f>
        <v>0</v>
      </c>
      <c r="H6" s="40" t="s">
        <v>6</v>
      </c>
      <c r="U6" s="9"/>
    </row>
    <row r="7" spans="1:21" ht="15.95" customHeight="1">
      <c r="A7" s="13" t="s">
        <v>66</v>
      </c>
      <c r="B7" s="123">
        <v>33.99</v>
      </c>
      <c r="C7" s="54">
        <v>33</v>
      </c>
      <c r="D7" s="112">
        <v>33.99</v>
      </c>
      <c r="E7" s="67"/>
      <c r="F7" s="41">
        <f xml:space="preserve"> D7 + E7</f>
        <v>33.99</v>
      </c>
      <c r="G7" s="53">
        <f t="shared" si="0"/>
        <v>1</v>
      </c>
      <c r="H7" s="40" t="s">
        <v>4</v>
      </c>
      <c r="U7" s="9"/>
    </row>
    <row r="8" spans="1:21" s="10" customFormat="1" ht="15.95" customHeight="1">
      <c r="A8" s="13" t="s">
        <v>8</v>
      </c>
      <c r="B8" s="106">
        <v>15</v>
      </c>
      <c r="C8" s="54"/>
      <c r="D8" s="102">
        <v>15</v>
      </c>
      <c r="E8" s="65">
        <v>11.3</v>
      </c>
      <c r="F8" s="54">
        <f>D8+E8</f>
        <v>26.3</v>
      </c>
      <c r="G8" s="55">
        <f t="shared" si="0"/>
        <v>1</v>
      </c>
      <c r="H8" s="56" t="s">
        <v>4</v>
      </c>
    </row>
    <row r="9" spans="1:21" s="10" customFormat="1" ht="15.95" customHeight="1">
      <c r="A9" s="13" t="s">
        <v>63</v>
      </c>
      <c r="B9" s="106">
        <v>20</v>
      </c>
      <c r="C9" s="54"/>
      <c r="D9" s="102">
        <v>20</v>
      </c>
      <c r="E9" s="65"/>
      <c r="F9" s="54">
        <v>20</v>
      </c>
      <c r="G9" s="55">
        <f t="shared" si="0"/>
        <v>1</v>
      </c>
      <c r="H9" s="56" t="s">
        <v>4</v>
      </c>
    </row>
    <row r="10" spans="1:21" s="10" customFormat="1" ht="15.95" customHeight="1">
      <c r="A10" s="13" t="s">
        <v>9</v>
      </c>
      <c r="B10" s="106">
        <v>19</v>
      </c>
      <c r="C10" s="54"/>
      <c r="D10" s="102">
        <v>19</v>
      </c>
      <c r="E10" s="65"/>
      <c r="F10" s="54">
        <f xml:space="preserve"> D10 + E10</f>
        <v>19</v>
      </c>
      <c r="G10" s="55">
        <f t="shared" si="0"/>
        <v>1</v>
      </c>
      <c r="H10" s="56" t="s">
        <v>4</v>
      </c>
      <c r="I10" s="58"/>
    </row>
    <row r="11" spans="1:21" s="10" customFormat="1" ht="15.95" customHeight="1">
      <c r="A11" s="13" t="s">
        <v>10</v>
      </c>
      <c r="B11" s="106">
        <v>25</v>
      </c>
      <c r="C11" s="54"/>
      <c r="D11" s="102">
        <v>25</v>
      </c>
      <c r="E11" s="65"/>
      <c r="F11" s="54">
        <f xml:space="preserve"> D11 + E11</f>
        <v>25</v>
      </c>
      <c r="G11" s="55">
        <f t="shared" si="0"/>
        <v>0</v>
      </c>
      <c r="H11" s="56" t="s">
        <v>6</v>
      </c>
    </row>
    <row r="12" spans="1:21" s="10" customFormat="1" ht="15.95" customHeight="1">
      <c r="A12" s="13" t="s">
        <v>62</v>
      </c>
      <c r="B12" s="106">
        <v>21</v>
      </c>
      <c r="C12" s="54"/>
      <c r="D12" s="102">
        <v>21</v>
      </c>
      <c r="E12" s="65"/>
      <c r="F12" s="54">
        <f xml:space="preserve"> D12 + E12</f>
        <v>21</v>
      </c>
      <c r="G12" s="55" t="str">
        <f t="shared" si="0"/>
        <v/>
      </c>
      <c r="H12" s="56"/>
    </row>
    <row r="13" spans="1:21" s="10" customFormat="1" ht="15.95" customHeight="1">
      <c r="A13" s="13" t="s">
        <v>11</v>
      </c>
      <c r="B13" s="106">
        <v>24.5</v>
      </c>
      <c r="C13" s="54"/>
      <c r="D13" s="102">
        <v>24.5</v>
      </c>
      <c r="E13" s="65"/>
      <c r="F13" s="54">
        <v>24.5</v>
      </c>
      <c r="G13" s="55">
        <f t="shared" si="0"/>
        <v>0</v>
      </c>
      <c r="H13" s="56" t="s">
        <v>6</v>
      </c>
    </row>
    <row r="14" spans="1:21" s="10" customFormat="1" ht="15.95" customHeight="1">
      <c r="A14" s="13" t="s">
        <v>45</v>
      </c>
      <c r="B14" s="106">
        <v>34.43</v>
      </c>
      <c r="C14" s="54">
        <v>33.299999999999997</v>
      </c>
      <c r="D14" s="102">
        <v>34.43</v>
      </c>
      <c r="E14" s="65"/>
      <c r="F14" s="54">
        <f xml:space="preserve"> D14 + E14</f>
        <v>34.43</v>
      </c>
      <c r="G14" s="55">
        <f t="shared" si="0"/>
        <v>1</v>
      </c>
      <c r="H14" s="56" t="s">
        <v>4</v>
      </c>
    </row>
    <row r="15" spans="1:21" s="10" customFormat="1" ht="15.95" customHeight="1">
      <c r="A15" s="13" t="s">
        <v>46</v>
      </c>
      <c r="B15" s="106">
        <v>15.824999999999999</v>
      </c>
      <c r="C15" s="54">
        <v>15</v>
      </c>
      <c r="D15" s="102">
        <v>15.824999999999999</v>
      </c>
      <c r="E15" s="65">
        <v>14.35</v>
      </c>
      <c r="F15" s="54">
        <v>30.175000000000001</v>
      </c>
      <c r="G15" s="55">
        <f t="shared" si="0"/>
        <v>0</v>
      </c>
      <c r="H15" s="56" t="s">
        <v>6</v>
      </c>
    </row>
    <row r="16" spans="1:21" s="10" customFormat="1" ht="15.95" customHeight="1">
      <c r="A16" s="13" t="s">
        <v>25</v>
      </c>
      <c r="B16" s="106">
        <v>26</v>
      </c>
      <c r="C16" s="54"/>
      <c r="D16" s="102">
        <v>26</v>
      </c>
      <c r="E16" s="65"/>
      <c r="F16" s="54">
        <v>26</v>
      </c>
      <c r="G16" s="55">
        <f t="shared" si="0"/>
        <v>1</v>
      </c>
      <c r="H16" s="56" t="s">
        <v>4</v>
      </c>
    </row>
    <row r="17" spans="1:8" s="10" customFormat="1" ht="15.95" customHeight="1">
      <c r="A17" s="13" t="s">
        <v>52</v>
      </c>
      <c r="B17" s="106">
        <v>19</v>
      </c>
      <c r="C17" s="54"/>
      <c r="D17" s="102">
        <v>19</v>
      </c>
      <c r="E17" s="65"/>
      <c r="F17" s="54">
        <f xml:space="preserve"> D17 + E17</f>
        <v>19</v>
      </c>
      <c r="G17" s="55">
        <f t="shared" si="0"/>
        <v>1</v>
      </c>
      <c r="H17" s="56" t="s">
        <v>4</v>
      </c>
    </row>
    <row r="18" spans="1:8" s="10" customFormat="1" ht="15.95" customHeight="1">
      <c r="A18" s="13" t="s">
        <v>81</v>
      </c>
      <c r="B18" s="106">
        <v>20</v>
      </c>
      <c r="C18" s="54"/>
      <c r="D18" s="102">
        <v>20</v>
      </c>
      <c r="E18" s="65"/>
      <c r="F18" s="54">
        <f xml:space="preserve"> D18 + E18</f>
        <v>20</v>
      </c>
      <c r="G18" s="55">
        <f t="shared" si="0"/>
        <v>1</v>
      </c>
      <c r="H18" s="56" t="s">
        <v>4</v>
      </c>
    </row>
    <row r="19" spans="1:8" s="10" customFormat="1" ht="15.95" customHeight="1">
      <c r="A19" s="13" t="s">
        <v>13</v>
      </c>
      <c r="B19" s="106">
        <v>12.5</v>
      </c>
      <c r="C19" s="54"/>
      <c r="D19" s="102">
        <v>12.5</v>
      </c>
      <c r="E19" s="65"/>
      <c r="F19" s="54">
        <f xml:space="preserve"> D19 + E19</f>
        <v>12.5</v>
      </c>
      <c r="G19" s="55">
        <f t="shared" si="0"/>
        <v>1</v>
      </c>
      <c r="H19" s="56" t="s">
        <v>4</v>
      </c>
    </row>
    <row r="20" spans="1:8" s="58" customFormat="1" ht="15.95" customHeight="1">
      <c r="A20" s="13" t="s">
        <v>65</v>
      </c>
      <c r="B20" s="106">
        <v>25</v>
      </c>
      <c r="C20" s="54"/>
      <c r="D20" s="102">
        <v>25</v>
      </c>
      <c r="E20" s="65">
        <v>0</v>
      </c>
      <c r="F20" s="54">
        <v>25</v>
      </c>
      <c r="G20" s="55">
        <f t="shared" si="0"/>
        <v>1</v>
      </c>
      <c r="H20" s="56" t="s">
        <v>4</v>
      </c>
    </row>
    <row r="21" spans="1:8" s="10" customFormat="1" ht="15.95" customHeight="1">
      <c r="A21" s="13" t="s">
        <v>47</v>
      </c>
      <c r="B21" s="106">
        <v>27.5</v>
      </c>
      <c r="C21" s="54"/>
      <c r="D21" s="102">
        <v>27.5</v>
      </c>
      <c r="E21" s="65"/>
      <c r="F21" s="54">
        <f xml:space="preserve"> D21 + E21</f>
        <v>27.5</v>
      </c>
      <c r="G21" s="55">
        <f t="shared" si="0"/>
        <v>0</v>
      </c>
      <c r="H21" s="56" t="s">
        <v>6</v>
      </c>
    </row>
    <row r="22" spans="1:8" s="10" customFormat="1" ht="15.95" customHeight="1">
      <c r="A22" s="13" t="s">
        <v>82</v>
      </c>
      <c r="B22" s="106">
        <v>28.05</v>
      </c>
      <c r="C22" s="54">
        <v>25.5</v>
      </c>
      <c r="D22" s="102">
        <v>26.17</v>
      </c>
      <c r="E22" s="65">
        <v>10.82</v>
      </c>
      <c r="F22" s="54">
        <v>36.99</v>
      </c>
      <c r="G22" s="55">
        <f t="shared" si="0"/>
        <v>1</v>
      </c>
      <c r="H22" s="56" t="s">
        <v>4</v>
      </c>
    </row>
    <row r="23" spans="1:8" s="10" customFormat="1" ht="15.95" customHeight="1">
      <c r="A23" s="13" t="s">
        <v>15</v>
      </c>
      <c r="B23" s="106">
        <v>22</v>
      </c>
      <c r="C23" s="54"/>
      <c r="D23" s="102">
        <v>22</v>
      </c>
      <c r="E23" s="65">
        <v>2.2000000000000002</v>
      </c>
      <c r="F23" s="54">
        <f xml:space="preserve"> D23 + E23</f>
        <v>24.2</v>
      </c>
      <c r="G23" s="55">
        <f t="shared" si="0"/>
        <v>1</v>
      </c>
      <c r="H23" s="56" t="s">
        <v>4</v>
      </c>
    </row>
    <row r="24" spans="1:8" s="10" customFormat="1" ht="15.95" customHeight="1">
      <c r="A24" s="13" t="s">
        <v>77</v>
      </c>
      <c r="B24" s="106">
        <v>22.47</v>
      </c>
      <c r="C24" s="54">
        <v>21</v>
      </c>
      <c r="D24" s="102">
        <v>22.47</v>
      </c>
      <c r="E24" s="65">
        <v>6.75</v>
      </c>
      <c r="F24" s="54">
        <f xml:space="preserve"> D24 + E24</f>
        <v>29.22</v>
      </c>
      <c r="G24" s="55">
        <f t="shared" si="0"/>
        <v>1</v>
      </c>
      <c r="H24" s="56" t="s">
        <v>4</v>
      </c>
    </row>
    <row r="25" spans="1:8" s="10" customFormat="1" ht="15.95" customHeight="1">
      <c r="A25" s="13" t="s">
        <v>40</v>
      </c>
      <c r="B25" s="106">
        <v>30</v>
      </c>
      <c r="C25" s="54"/>
      <c r="D25" s="102">
        <v>30</v>
      </c>
      <c r="E25" s="65"/>
      <c r="F25" s="54">
        <f xml:space="preserve"> D25 + E25</f>
        <v>30</v>
      </c>
      <c r="G25" s="55">
        <f t="shared" si="0"/>
        <v>1</v>
      </c>
      <c r="H25" s="56" t="s">
        <v>4</v>
      </c>
    </row>
    <row r="26" spans="1:8" s="10" customFormat="1" ht="15.95" customHeight="1">
      <c r="A26" s="13" t="s">
        <v>71</v>
      </c>
      <c r="B26" s="106">
        <v>25</v>
      </c>
      <c r="C26" s="54"/>
      <c r="D26" s="102">
        <v>25</v>
      </c>
      <c r="E26" s="65"/>
      <c r="F26" s="54">
        <f xml:space="preserve"> D26 + E26</f>
        <v>25</v>
      </c>
      <c r="G26" s="55">
        <f t="shared" si="0"/>
        <v>1</v>
      </c>
      <c r="H26" s="56" t="s">
        <v>4</v>
      </c>
    </row>
    <row r="27" spans="1:8" s="10" customFormat="1" ht="15.95" customHeight="1">
      <c r="A27" s="13" t="s">
        <v>48</v>
      </c>
      <c r="B27" s="106">
        <v>28</v>
      </c>
      <c r="C27" s="54"/>
      <c r="D27" s="102">
        <v>28</v>
      </c>
      <c r="E27" s="65"/>
      <c r="F27" s="54">
        <v>28</v>
      </c>
      <c r="G27" s="55">
        <f t="shared" si="0"/>
        <v>0</v>
      </c>
      <c r="H27" s="56" t="s">
        <v>6</v>
      </c>
    </row>
    <row r="28" spans="1:8" s="10" customFormat="1" ht="15.95" customHeight="1">
      <c r="A28" s="13" t="s">
        <v>19</v>
      </c>
      <c r="B28" s="106">
        <v>28</v>
      </c>
      <c r="C28" s="54"/>
      <c r="D28" s="102">
        <v>28</v>
      </c>
      <c r="E28" s="65"/>
      <c r="F28" s="54">
        <f xml:space="preserve"> D28 + E28</f>
        <v>28</v>
      </c>
      <c r="G28" s="55">
        <f t="shared" si="0"/>
        <v>1</v>
      </c>
      <c r="H28" s="56" t="s">
        <v>4</v>
      </c>
    </row>
    <row r="29" spans="1:8" s="10" customFormat="1" ht="15.95" customHeight="1">
      <c r="A29" s="13" t="s">
        <v>76</v>
      </c>
      <c r="B29" s="106">
        <v>19</v>
      </c>
      <c r="C29" s="54"/>
      <c r="D29" s="102">
        <v>19</v>
      </c>
      <c r="E29" s="65"/>
      <c r="F29" s="54">
        <f xml:space="preserve"> D29 + E29</f>
        <v>19</v>
      </c>
      <c r="G29" s="55">
        <f t="shared" si="0"/>
        <v>0</v>
      </c>
      <c r="H29" s="56" t="s">
        <v>6</v>
      </c>
    </row>
    <row r="30" spans="1:8" s="10" customFormat="1" ht="15.95" customHeight="1">
      <c r="A30" s="13" t="s">
        <v>80</v>
      </c>
      <c r="B30" s="106">
        <v>30</v>
      </c>
      <c r="C30" s="54">
        <v>25</v>
      </c>
      <c r="D30" s="102">
        <v>30</v>
      </c>
      <c r="E30" s="65">
        <v>1.5</v>
      </c>
      <c r="F30" s="54">
        <v>31.5</v>
      </c>
      <c r="G30" s="55">
        <f t="shared" si="0"/>
        <v>1</v>
      </c>
      <c r="H30" s="56" t="s">
        <v>4</v>
      </c>
    </row>
    <row r="31" spans="1:8" s="10" customFormat="1" ht="15.95" customHeight="1">
      <c r="A31" s="13" t="s">
        <v>21</v>
      </c>
      <c r="B31" s="106">
        <v>23</v>
      </c>
      <c r="C31" s="54"/>
      <c r="D31" s="102">
        <v>23</v>
      </c>
      <c r="E31" s="65"/>
      <c r="F31" s="54">
        <f xml:space="preserve"> D31 + E31</f>
        <v>23</v>
      </c>
      <c r="G31" s="55">
        <f t="shared" si="0"/>
        <v>0</v>
      </c>
      <c r="H31" s="56" t="s">
        <v>6</v>
      </c>
    </row>
    <row r="32" spans="1:8" s="10" customFormat="1" ht="15.95" customHeight="1">
      <c r="A32" s="13" t="s">
        <v>42</v>
      </c>
      <c r="B32" s="106">
        <v>17</v>
      </c>
      <c r="C32" s="54"/>
      <c r="D32" s="102">
        <v>17</v>
      </c>
      <c r="E32" s="65"/>
      <c r="F32" s="54">
        <f xml:space="preserve"> D32 + E32</f>
        <v>17</v>
      </c>
      <c r="G32" s="55" t="str">
        <f t="shared" si="0"/>
        <v/>
      </c>
      <c r="H32" s="56"/>
    </row>
    <row r="33" spans="1:8" s="10" customFormat="1" ht="15.95" customHeight="1">
      <c r="A33" s="13" t="s">
        <v>22</v>
      </c>
      <c r="B33" s="106">
        <v>30</v>
      </c>
      <c r="C33" s="54"/>
      <c r="D33" s="102">
        <v>30</v>
      </c>
      <c r="E33" s="65"/>
      <c r="F33" s="54">
        <f xml:space="preserve"> D33 + E33</f>
        <v>30</v>
      </c>
      <c r="G33" s="55">
        <f t="shared" si="0"/>
        <v>1</v>
      </c>
      <c r="H33" s="56" t="s">
        <v>4</v>
      </c>
    </row>
    <row r="34" spans="1:8" s="10" customFormat="1" ht="15.95" customHeight="1">
      <c r="A34" s="13" t="s">
        <v>23</v>
      </c>
      <c r="B34" s="106">
        <v>22</v>
      </c>
      <c r="C34" s="54"/>
      <c r="D34" s="102">
        <v>22</v>
      </c>
      <c r="E34" s="65"/>
      <c r="F34" s="54">
        <f xml:space="preserve"> D34 + E34</f>
        <v>22</v>
      </c>
      <c r="G34" s="55">
        <f t="shared" si="0"/>
        <v>0</v>
      </c>
      <c r="H34" s="56" t="s">
        <v>6</v>
      </c>
    </row>
    <row r="35" spans="1:8" s="10" customFormat="1" ht="15.95" customHeight="1">
      <c r="A35" s="13" t="s">
        <v>49</v>
      </c>
      <c r="B35" s="106">
        <v>8.5</v>
      </c>
      <c r="C35" s="54"/>
      <c r="D35" s="102">
        <f>100*B35/(100+B35+8*(100/100+119/100+10.01/100))</f>
        <v>6.7023705890516387</v>
      </c>
      <c r="E35" s="65">
        <f>100*(8*(100/100+119/100+10.01/100))/(100+8.5+8*(100/100+119/100+10.01/100))</f>
        <v>14.446210716223206</v>
      </c>
      <c r="F35" s="54">
        <f>D35+E35</f>
        <v>21.148581305274845</v>
      </c>
      <c r="G35" s="55">
        <f t="shared" si="0"/>
        <v>0</v>
      </c>
      <c r="H35" s="56" t="s">
        <v>6</v>
      </c>
    </row>
    <row r="36" spans="1:8" s="10" customFormat="1" ht="15.95" customHeight="1">
      <c r="A36" s="13" t="s">
        <v>24</v>
      </c>
      <c r="B36" s="106">
        <v>20</v>
      </c>
      <c r="C36" s="54"/>
      <c r="D36" s="102">
        <v>20</v>
      </c>
      <c r="E36" s="64"/>
      <c r="F36" s="54">
        <f>D36+E36</f>
        <v>20</v>
      </c>
      <c r="G36" s="55">
        <f t="shared" si="0"/>
        <v>0</v>
      </c>
      <c r="H36" s="56" t="s">
        <v>6</v>
      </c>
    </row>
    <row r="37" spans="1:8" s="10" customFormat="1" ht="15.95" customHeight="1">
      <c r="A37" s="78" t="s">
        <v>50</v>
      </c>
      <c r="B37" s="106">
        <v>23</v>
      </c>
      <c r="C37" s="79"/>
      <c r="D37" s="102">
        <v>23</v>
      </c>
      <c r="E37" s="81"/>
      <c r="F37" s="79">
        <f>D37+E37</f>
        <v>23</v>
      </c>
      <c r="G37" s="55">
        <f t="shared" si="0"/>
        <v>1</v>
      </c>
      <c r="H37" s="83" t="s">
        <v>4</v>
      </c>
    </row>
    <row r="38" spans="1:8" s="10" customFormat="1" ht="15.95" customHeight="1" thickBot="1">
      <c r="A38" s="36" t="s">
        <v>51</v>
      </c>
      <c r="B38" s="107">
        <v>35</v>
      </c>
      <c r="C38" s="61"/>
      <c r="D38" s="103">
        <f>B38-B38/100*E38</f>
        <v>32.784500000000001</v>
      </c>
      <c r="E38" s="66">
        <v>6.33</v>
      </c>
      <c r="F38" s="61">
        <v>39.134</v>
      </c>
      <c r="G38" s="62">
        <f t="shared" si="0"/>
        <v>1</v>
      </c>
      <c r="H38" s="63"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108</v>
      </c>
      <c r="B52" s="85"/>
      <c r="C52" s="85"/>
      <c r="D52" s="85"/>
      <c r="E52" s="85"/>
      <c r="F52" s="85"/>
      <c r="G52" s="85"/>
      <c r="H52" s="85"/>
    </row>
    <row r="53" spans="1:8" s="70" customFormat="1" ht="30.75" customHeight="1">
      <c r="A53" s="85" t="s">
        <v>109</v>
      </c>
      <c r="B53" s="85"/>
      <c r="C53" s="85"/>
      <c r="D53" s="85"/>
      <c r="E53" s="85"/>
      <c r="F53" s="85"/>
      <c r="G53" s="85"/>
      <c r="H53" s="85"/>
    </row>
    <row r="54" spans="1:8" s="70" customFormat="1" ht="30.75" customHeight="1">
      <c r="A54" s="85" t="s">
        <v>110</v>
      </c>
      <c r="B54" s="85"/>
      <c r="C54" s="85"/>
      <c r="D54" s="85"/>
      <c r="E54" s="85"/>
      <c r="F54" s="85"/>
      <c r="G54" s="85"/>
      <c r="H54" s="85"/>
    </row>
    <row r="55" spans="1:8" s="70" customFormat="1" ht="78" customHeight="1">
      <c r="A55" s="85" t="s">
        <v>161</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96</v>
      </c>
      <c r="B57" s="85"/>
      <c r="C57" s="85"/>
      <c r="D57" s="85"/>
      <c r="E57" s="85"/>
      <c r="F57" s="85"/>
      <c r="G57" s="85"/>
      <c r="H57" s="85"/>
    </row>
    <row r="58" spans="1:8" s="70" customFormat="1" ht="25.5" customHeight="1">
      <c r="A58" s="85" t="s">
        <v>111</v>
      </c>
      <c r="B58" s="85"/>
      <c r="C58" s="85"/>
      <c r="D58" s="85"/>
      <c r="E58" s="85"/>
      <c r="F58" s="85"/>
      <c r="G58" s="85"/>
      <c r="H58" s="85"/>
    </row>
    <row r="59" spans="1:8" s="70" customFormat="1" ht="25.5" customHeight="1">
      <c r="A59" s="85" t="s">
        <v>97</v>
      </c>
      <c r="B59" s="85"/>
      <c r="C59" s="85"/>
      <c r="D59" s="85"/>
      <c r="E59" s="85"/>
      <c r="F59" s="85"/>
      <c r="G59" s="85"/>
      <c r="H59" s="85"/>
    </row>
    <row r="60" spans="1:8" s="70" customFormat="1" ht="30.75" customHeight="1">
      <c r="A60" s="85" t="s">
        <v>112</v>
      </c>
      <c r="B60" s="85"/>
      <c r="C60" s="85"/>
      <c r="D60" s="85"/>
      <c r="E60" s="85"/>
      <c r="F60" s="85"/>
      <c r="G60" s="85"/>
      <c r="H60" s="85"/>
    </row>
    <row r="61" spans="1:8" s="70" customFormat="1" ht="25.5" customHeight="1">
      <c r="A61" s="85" t="s">
        <v>113</v>
      </c>
      <c r="B61" s="85"/>
      <c r="C61" s="85"/>
      <c r="D61" s="85"/>
      <c r="E61" s="85"/>
      <c r="F61" s="85"/>
      <c r="G61" s="85"/>
      <c r="H61" s="85"/>
    </row>
    <row r="62" spans="1:8" s="70" customFormat="1" ht="30.75" customHeight="1">
      <c r="A62" s="85" t="s">
        <v>99</v>
      </c>
      <c r="B62" s="85"/>
      <c r="C62" s="85"/>
      <c r="D62" s="85"/>
      <c r="E62" s="85"/>
      <c r="F62" s="85"/>
      <c r="G62" s="85"/>
      <c r="H62" s="85"/>
    </row>
    <row r="63" spans="1:8" s="70" customFormat="1" ht="30.75" customHeight="1">
      <c r="A63" s="85" t="s">
        <v>100</v>
      </c>
      <c r="B63" s="85"/>
      <c r="C63" s="85"/>
      <c r="D63" s="85"/>
      <c r="E63" s="85"/>
      <c r="F63" s="85"/>
      <c r="G63" s="85"/>
      <c r="H63" s="85"/>
    </row>
    <row r="64" spans="1:8" s="70" customFormat="1" ht="30.75" customHeight="1">
      <c r="A64" s="85" t="s">
        <v>101</v>
      </c>
      <c r="B64" s="85"/>
      <c r="C64" s="85"/>
      <c r="D64" s="85"/>
      <c r="E64" s="85"/>
      <c r="F64" s="85"/>
      <c r="G64" s="85"/>
      <c r="H64" s="85"/>
    </row>
    <row r="65" spans="1:8" s="70" customFormat="1" ht="30.75" customHeight="1">
      <c r="A65" s="85" t="s">
        <v>102</v>
      </c>
      <c r="B65" s="85"/>
      <c r="C65" s="85"/>
      <c r="D65" s="85"/>
      <c r="E65" s="85"/>
      <c r="F65" s="85"/>
      <c r="G65" s="85"/>
      <c r="H65" s="85"/>
    </row>
    <row r="66" spans="1:8" s="70" customFormat="1" ht="30.75" customHeight="1">
      <c r="A66" s="85" t="s">
        <v>114</v>
      </c>
      <c r="B66" s="85"/>
      <c r="C66" s="85"/>
      <c r="D66" s="85"/>
      <c r="E66" s="85"/>
      <c r="F66" s="85"/>
      <c r="G66" s="85"/>
      <c r="H66" s="85"/>
    </row>
    <row r="67" spans="1:8" s="70" customFormat="1" ht="30.75" customHeight="1">
      <c r="A67" s="85" t="s">
        <v>105</v>
      </c>
      <c r="B67" s="85"/>
      <c r="C67" s="85"/>
      <c r="D67" s="85"/>
      <c r="E67" s="85"/>
      <c r="F67" s="85"/>
      <c r="G67" s="85"/>
      <c r="H67" s="85"/>
    </row>
    <row r="68" spans="1:8" s="70" customFormat="1" ht="30.75" customHeight="1">
      <c r="A68" s="85" t="s">
        <v>115</v>
      </c>
      <c r="B68" s="85"/>
      <c r="C68" s="85"/>
      <c r="D68" s="85"/>
      <c r="E68" s="85"/>
      <c r="F68" s="85"/>
      <c r="G68" s="85"/>
      <c r="H68" s="85"/>
    </row>
    <row r="69" spans="1:8" s="70" customFormat="1" ht="30.75" customHeight="1">
      <c r="A69" s="85" t="s">
        <v>106</v>
      </c>
      <c r="B69" s="85"/>
      <c r="C69" s="85"/>
      <c r="D69" s="85"/>
      <c r="E69" s="85"/>
      <c r="F69" s="85"/>
      <c r="G69" s="85"/>
      <c r="H69" s="85"/>
    </row>
    <row r="70" spans="1:8" s="70" customFormat="1">
      <c r="B70" s="68"/>
      <c r="C70" s="68"/>
      <c r="D70" s="68"/>
      <c r="E70" s="69"/>
      <c r="F70" s="68"/>
      <c r="G70" s="68"/>
      <c r="H70" s="68"/>
    </row>
    <row r="84" spans="1:1">
      <c r="A84" s="14"/>
    </row>
  </sheetData>
  <mergeCells count="35">
    <mergeCell ref="A3:A4"/>
    <mergeCell ref="B3:D3"/>
    <mergeCell ref="E3:E4"/>
    <mergeCell ref="F3:F4"/>
    <mergeCell ref="H3:H4"/>
    <mergeCell ref="A50:H50"/>
    <mergeCell ref="A45:H45"/>
    <mergeCell ref="A46:H46"/>
    <mergeCell ref="A47:H47"/>
    <mergeCell ref="A48:H48"/>
    <mergeCell ref="A49:H49"/>
    <mergeCell ref="A40:H40"/>
    <mergeCell ref="A41:H41"/>
    <mergeCell ref="A42:H42"/>
    <mergeCell ref="A43:H43"/>
    <mergeCell ref="A44:H44"/>
    <mergeCell ref="A69:H69"/>
    <mergeCell ref="A58:H58"/>
    <mergeCell ref="A59:H59"/>
    <mergeCell ref="A60:H60"/>
    <mergeCell ref="A61:H61"/>
    <mergeCell ref="A62:H62"/>
    <mergeCell ref="A63:H63"/>
    <mergeCell ref="A64:H64"/>
    <mergeCell ref="A65:H65"/>
    <mergeCell ref="A66:H66"/>
    <mergeCell ref="A67:H67"/>
    <mergeCell ref="A68:H68"/>
    <mergeCell ref="A57:H57"/>
    <mergeCell ref="A51:H51"/>
    <mergeCell ref="A52:H52"/>
    <mergeCell ref="A53:H53"/>
    <mergeCell ref="A54:H54"/>
    <mergeCell ref="A55:H55"/>
    <mergeCell ref="A56:H56"/>
  </mergeCells>
  <pageMargins left="0.75" right="0.75" top="1" bottom="1" header="0.5" footer="0.5"/>
  <pageSetup paperSize="9"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U84"/>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1" width="9.140625" style="6"/>
    <col min="12" max="12" width="14.85546875" style="6" customWidth="1"/>
    <col min="13" max="13" width="9.140625" style="6"/>
    <col min="14" max="14" width="9" style="6" bestFit="1" customWidth="1"/>
    <col min="15" max="15" width="4.5703125" style="6" bestFit="1" customWidth="1"/>
    <col min="16" max="16" width="9" style="6" bestFit="1" customWidth="1"/>
    <col min="17" max="16384" width="9.140625" style="6"/>
  </cols>
  <sheetData>
    <row r="1" spans="1:21" ht="27" customHeight="1">
      <c r="A1" s="35" t="s">
        <v>79</v>
      </c>
    </row>
    <row r="2" spans="1:21" ht="27" customHeight="1">
      <c r="A2" s="35" t="s">
        <v>88</v>
      </c>
      <c r="U2" s="9"/>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29" t="s">
        <v>54</v>
      </c>
      <c r="B5" s="129">
        <v>30</v>
      </c>
      <c r="C5" s="59"/>
      <c r="D5" s="118">
        <v>30</v>
      </c>
      <c r="E5" s="32"/>
      <c r="F5" s="31">
        <f xml:space="preserve"> D5 + E5</f>
        <v>30</v>
      </c>
      <c r="G5" s="76">
        <f>IF(H5="Y",1,IF(H5="","",0))</f>
        <v>1</v>
      </c>
      <c r="H5" s="30" t="s">
        <v>4</v>
      </c>
      <c r="U5" s="9"/>
    </row>
    <row r="6" spans="1:21" ht="15.95" customHeight="1">
      <c r="A6" s="12" t="s">
        <v>5</v>
      </c>
      <c r="B6" s="130">
        <v>25</v>
      </c>
      <c r="C6" s="59"/>
      <c r="D6" s="119">
        <v>25</v>
      </c>
      <c r="E6" s="32"/>
      <c r="F6" s="31">
        <f xml:space="preserve"> D6 + E6</f>
        <v>25</v>
      </c>
      <c r="G6" s="76">
        <f t="shared" ref="G6:G38" si="0">IF(H6="Y",1,IF(H6="","",0))</f>
        <v>0</v>
      </c>
      <c r="H6" s="30" t="s">
        <v>6</v>
      </c>
      <c r="U6" s="9"/>
    </row>
    <row r="7" spans="1:21" ht="15.95" customHeight="1">
      <c r="A7" s="12" t="s">
        <v>68</v>
      </c>
      <c r="B7" s="130">
        <v>33.99</v>
      </c>
      <c r="C7" s="59">
        <v>33</v>
      </c>
      <c r="D7" s="119">
        <v>33.99</v>
      </c>
      <c r="E7" s="32"/>
      <c r="F7" s="31">
        <f xml:space="preserve"> D7 + E7</f>
        <v>33.99</v>
      </c>
      <c r="G7" s="76">
        <f t="shared" si="0"/>
        <v>1</v>
      </c>
      <c r="H7" s="30" t="s">
        <v>4</v>
      </c>
      <c r="U7" s="9"/>
    </row>
    <row r="8" spans="1:21" ht="15.95" customHeight="1">
      <c r="A8" s="29" t="s">
        <v>8</v>
      </c>
      <c r="B8" s="130">
        <v>15</v>
      </c>
      <c r="C8" s="59"/>
      <c r="D8" s="119">
        <v>15</v>
      </c>
      <c r="E8" s="33">
        <v>11.1</v>
      </c>
      <c r="F8" s="31">
        <f>D8+E8</f>
        <v>26.1</v>
      </c>
      <c r="G8" s="76">
        <f t="shared" si="0"/>
        <v>1</v>
      </c>
      <c r="H8" s="30" t="s">
        <v>4</v>
      </c>
    </row>
    <row r="9" spans="1:21" ht="15.95" customHeight="1">
      <c r="A9" s="12" t="s">
        <v>63</v>
      </c>
      <c r="B9" s="130">
        <v>20</v>
      </c>
      <c r="C9" s="59"/>
      <c r="D9" s="119">
        <v>20</v>
      </c>
      <c r="E9" s="33"/>
      <c r="F9" s="31">
        <v>20</v>
      </c>
      <c r="G9" s="76">
        <f t="shared" si="0"/>
        <v>1</v>
      </c>
      <c r="H9" s="30" t="s">
        <v>4</v>
      </c>
    </row>
    <row r="10" spans="1:21" ht="15.95" customHeight="1">
      <c r="A10" s="29" t="s">
        <v>9</v>
      </c>
      <c r="B10" s="130">
        <v>19</v>
      </c>
      <c r="C10" s="59"/>
      <c r="D10" s="119">
        <v>19</v>
      </c>
      <c r="E10" s="33"/>
      <c r="F10" s="31">
        <f xml:space="preserve"> D10 + E10</f>
        <v>19</v>
      </c>
      <c r="G10" s="76">
        <f t="shared" si="0"/>
        <v>1</v>
      </c>
      <c r="H10" s="30" t="s">
        <v>4</v>
      </c>
    </row>
    <row r="11" spans="1:21" ht="15.95" customHeight="1">
      <c r="A11" s="29" t="s">
        <v>10</v>
      </c>
      <c r="B11" s="130">
        <v>25</v>
      </c>
      <c r="C11" s="59"/>
      <c r="D11" s="119">
        <v>25</v>
      </c>
      <c r="E11" s="33"/>
      <c r="F11" s="31">
        <f xml:space="preserve"> D11 + E11</f>
        <v>25</v>
      </c>
      <c r="G11" s="76">
        <f t="shared" si="0"/>
        <v>0</v>
      </c>
      <c r="H11" s="30" t="s">
        <v>6</v>
      </c>
    </row>
    <row r="12" spans="1:21" ht="15.95" customHeight="1">
      <c r="A12" s="12" t="s">
        <v>62</v>
      </c>
      <c r="B12" s="130">
        <v>21</v>
      </c>
      <c r="C12" s="59"/>
      <c r="D12" s="119">
        <v>21</v>
      </c>
      <c r="E12" s="33"/>
      <c r="F12" s="31">
        <f xml:space="preserve"> D12 + E12</f>
        <v>21</v>
      </c>
      <c r="G12" s="76" t="str">
        <f t="shared" si="0"/>
        <v/>
      </c>
      <c r="H12" s="30"/>
    </row>
    <row r="13" spans="1:21" ht="15.95" customHeight="1">
      <c r="A13" s="29" t="s">
        <v>11</v>
      </c>
      <c r="B13" s="130">
        <v>24.5</v>
      </c>
      <c r="C13" s="59"/>
      <c r="D13" s="119">
        <v>24.5</v>
      </c>
      <c r="E13" s="33"/>
      <c r="F13" s="31">
        <v>24.5</v>
      </c>
      <c r="G13" s="76">
        <f t="shared" si="0"/>
        <v>0</v>
      </c>
      <c r="H13" s="30" t="s">
        <v>6</v>
      </c>
    </row>
    <row r="14" spans="1:21" ht="15.95" customHeight="1">
      <c r="A14" s="29" t="s">
        <v>55</v>
      </c>
      <c r="B14" s="130">
        <v>34.43</v>
      </c>
      <c r="C14" s="59"/>
      <c r="D14" s="119">
        <v>34.43</v>
      </c>
      <c r="E14" s="33"/>
      <c r="F14" s="31">
        <f xml:space="preserve"> D14 + E14</f>
        <v>34.43</v>
      </c>
      <c r="G14" s="76">
        <f t="shared" si="0"/>
        <v>1</v>
      </c>
      <c r="H14" s="30" t="s">
        <v>4</v>
      </c>
    </row>
    <row r="15" spans="1:21" ht="15.95" customHeight="1">
      <c r="A15" s="12" t="s">
        <v>56</v>
      </c>
      <c r="B15" s="130">
        <v>15.824999999999999</v>
      </c>
      <c r="C15" s="59">
        <v>15</v>
      </c>
      <c r="D15" s="119" t="s">
        <v>39</v>
      </c>
      <c r="E15" s="33">
        <v>14.35</v>
      </c>
      <c r="F15" s="31">
        <v>30.175000000000001</v>
      </c>
      <c r="G15" s="76">
        <f t="shared" si="0"/>
        <v>0</v>
      </c>
      <c r="H15" s="30" t="s">
        <v>6</v>
      </c>
    </row>
    <row r="16" spans="1:21" ht="15.95" customHeight="1">
      <c r="A16" s="29" t="s">
        <v>25</v>
      </c>
      <c r="B16" s="130">
        <v>20</v>
      </c>
      <c r="C16" s="59"/>
      <c r="D16" s="119">
        <v>20</v>
      </c>
      <c r="E16" s="33"/>
      <c r="F16" s="31">
        <v>20</v>
      </c>
      <c r="G16" s="76">
        <f t="shared" si="0"/>
        <v>1</v>
      </c>
      <c r="H16" s="30" t="s">
        <v>4</v>
      </c>
    </row>
    <row r="17" spans="1:8" ht="15.95" customHeight="1">
      <c r="A17" s="29" t="s">
        <v>57</v>
      </c>
      <c r="B17" s="130">
        <v>19</v>
      </c>
      <c r="C17" s="59"/>
      <c r="D17" s="119">
        <v>19</v>
      </c>
      <c r="E17" s="33"/>
      <c r="F17" s="31">
        <f xml:space="preserve"> D17 + E17</f>
        <v>19</v>
      </c>
      <c r="G17" s="76">
        <f t="shared" si="0"/>
        <v>1</v>
      </c>
      <c r="H17" s="30" t="s">
        <v>4</v>
      </c>
    </row>
    <row r="18" spans="1:8" ht="15.95" customHeight="1">
      <c r="A18" s="29" t="s">
        <v>81</v>
      </c>
      <c r="B18" s="130">
        <v>20</v>
      </c>
      <c r="C18" s="59"/>
      <c r="D18" s="119">
        <v>20</v>
      </c>
      <c r="E18" s="33"/>
      <c r="F18" s="31">
        <f xml:space="preserve"> D18 + E18</f>
        <v>20</v>
      </c>
      <c r="G18" s="76">
        <f t="shared" si="0"/>
        <v>1</v>
      </c>
      <c r="H18" s="30" t="s">
        <v>4</v>
      </c>
    </row>
    <row r="19" spans="1:8" ht="15.95" customHeight="1">
      <c r="A19" s="29" t="s">
        <v>13</v>
      </c>
      <c r="B19" s="130">
        <v>12.5</v>
      </c>
      <c r="C19" s="59"/>
      <c r="D19" s="119">
        <v>12.5</v>
      </c>
      <c r="E19" s="33"/>
      <c r="F19" s="31">
        <f xml:space="preserve"> D19 + E19</f>
        <v>12.5</v>
      </c>
      <c r="G19" s="76">
        <f t="shared" si="0"/>
        <v>1</v>
      </c>
      <c r="H19" s="30" t="s">
        <v>4</v>
      </c>
    </row>
    <row r="20" spans="1:8" ht="15.95" customHeight="1">
      <c r="A20" s="29" t="s">
        <v>65</v>
      </c>
      <c r="B20" s="130">
        <v>25</v>
      </c>
      <c r="C20" s="59"/>
      <c r="D20" s="119">
        <v>25</v>
      </c>
      <c r="E20" s="33">
        <v>0</v>
      </c>
      <c r="F20" s="31">
        <v>25</v>
      </c>
      <c r="G20" s="76">
        <f t="shared" si="0"/>
        <v>1</v>
      </c>
      <c r="H20" s="30" t="s">
        <v>4</v>
      </c>
    </row>
    <row r="21" spans="1:8" ht="15.95" customHeight="1">
      <c r="A21" s="29" t="s">
        <v>58</v>
      </c>
      <c r="B21" s="130">
        <v>27.5</v>
      </c>
      <c r="C21" s="59"/>
      <c r="D21" s="119">
        <v>27.5</v>
      </c>
      <c r="E21" s="33"/>
      <c r="F21" s="31">
        <f xml:space="preserve"> D21 + E21</f>
        <v>27.5</v>
      </c>
      <c r="G21" s="76">
        <f t="shared" si="0"/>
        <v>0</v>
      </c>
      <c r="H21" s="30" t="s">
        <v>6</v>
      </c>
    </row>
    <row r="22" spans="1:8" ht="15.95" customHeight="1">
      <c r="A22" s="29" t="s">
        <v>82</v>
      </c>
      <c r="B22" s="130">
        <v>30</v>
      </c>
      <c r="C22" s="59"/>
      <c r="D22" s="119">
        <v>27.99</v>
      </c>
      <c r="E22" s="33">
        <v>11.55</v>
      </c>
      <c r="F22" s="31">
        <v>39.54</v>
      </c>
      <c r="G22" s="76">
        <f t="shared" si="0"/>
        <v>1</v>
      </c>
      <c r="H22" s="30" t="s">
        <v>4</v>
      </c>
    </row>
    <row r="23" spans="1:8" ht="15.95" customHeight="1">
      <c r="A23" s="29" t="s">
        <v>15</v>
      </c>
      <c r="B23" s="130">
        <v>22</v>
      </c>
      <c r="C23" s="59"/>
      <c r="D23" s="119">
        <v>22</v>
      </c>
      <c r="E23" s="33">
        <v>2.2000000000000002</v>
      </c>
      <c r="F23" s="31">
        <f xml:space="preserve"> D23 + E23</f>
        <v>24.2</v>
      </c>
      <c r="G23" s="76">
        <f t="shared" si="0"/>
        <v>1</v>
      </c>
      <c r="H23" s="30" t="s">
        <v>4</v>
      </c>
    </row>
    <row r="24" spans="1:8" ht="15.95" customHeight="1">
      <c r="A24" s="29" t="s">
        <v>77</v>
      </c>
      <c r="B24" s="130">
        <v>22.05</v>
      </c>
      <c r="C24" s="59">
        <v>21</v>
      </c>
      <c r="D24" s="119">
        <v>22.05</v>
      </c>
      <c r="E24" s="33">
        <v>6.75</v>
      </c>
      <c r="F24" s="31">
        <f xml:space="preserve"> D24 + E24</f>
        <v>28.8</v>
      </c>
      <c r="G24" s="76">
        <f t="shared" si="0"/>
        <v>1</v>
      </c>
      <c r="H24" s="30" t="s">
        <v>4</v>
      </c>
    </row>
    <row r="25" spans="1:8" ht="15.95" customHeight="1">
      <c r="A25" s="29" t="s">
        <v>40</v>
      </c>
      <c r="B25" s="130">
        <v>30</v>
      </c>
      <c r="C25" s="59"/>
      <c r="D25" s="119">
        <v>30</v>
      </c>
      <c r="E25" s="33"/>
      <c r="F25" s="31">
        <f xml:space="preserve"> D25 + E25</f>
        <v>30</v>
      </c>
      <c r="G25" s="76">
        <f t="shared" si="0"/>
        <v>1</v>
      </c>
      <c r="H25" s="30" t="s">
        <v>4</v>
      </c>
    </row>
    <row r="26" spans="1:8" ht="15.95" customHeight="1">
      <c r="A26" s="29" t="s">
        <v>71</v>
      </c>
      <c r="B26" s="130">
        <v>25</v>
      </c>
      <c r="C26" s="59"/>
      <c r="D26" s="119">
        <v>25</v>
      </c>
      <c r="E26" s="33"/>
      <c r="F26" s="31">
        <f xml:space="preserve"> D26 + E26</f>
        <v>25</v>
      </c>
      <c r="G26" s="76">
        <f t="shared" si="0"/>
        <v>1</v>
      </c>
      <c r="H26" s="30" t="s">
        <v>4</v>
      </c>
    </row>
    <row r="27" spans="1:8" ht="15.95" customHeight="1">
      <c r="A27" s="29" t="s">
        <v>59</v>
      </c>
      <c r="B27" s="130">
        <v>28</v>
      </c>
      <c r="C27" s="59"/>
      <c r="D27" s="119">
        <v>28</v>
      </c>
      <c r="E27" s="33"/>
      <c r="F27" s="31">
        <v>28</v>
      </c>
      <c r="G27" s="76">
        <f t="shared" si="0"/>
        <v>0</v>
      </c>
      <c r="H27" s="30" t="s">
        <v>6</v>
      </c>
    </row>
    <row r="28" spans="1:8" ht="15.95" customHeight="1">
      <c r="A28" s="29" t="s">
        <v>19</v>
      </c>
      <c r="B28" s="130">
        <v>28</v>
      </c>
      <c r="C28" s="59"/>
      <c r="D28" s="119">
        <v>28</v>
      </c>
      <c r="E28" s="33"/>
      <c r="F28" s="31">
        <f xml:space="preserve"> D28 + E28</f>
        <v>28</v>
      </c>
      <c r="G28" s="76">
        <f t="shared" si="0"/>
        <v>1</v>
      </c>
      <c r="H28" s="30" t="s">
        <v>4</v>
      </c>
    </row>
    <row r="29" spans="1:8" ht="15.95" customHeight="1">
      <c r="A29" s="29" t="s">
        <v>76</v>
      </c>
      <c r="B29" s="130">
        <v>19</v>
      </c>
      <c r="C29" s="59"/>
      <c r="D29" s="119">
        <v>19</v>
      </c>
      <c r="E29" s="33"/>
      <c r="F29" s="31">
        <f xml:space="preserve"> D29 + E29</f>
        <v>19</v>
      </c>
      <c r="G29" s="76">
        <f t="shared" si="0"/>
        <v>0</v>
      </c>
      <c r="H29" s="30" t="s">
        <v>6</v>
      </c>
    </row>
    <row r="30" spans="1:8" ht="15.95" customHeight="1">
      <c r="A30" s="29" t="s">
        <v>80</v>
      </c>
      <c r="B30" s="130">
        <v>30</v>
      </c>
      <c r="C30" s="31">
        <v>25</v>
      </c>
      <c r="D30" s="119">
        <v>30</v>
      </c>
      <c r="E30" s="33">
        <v>1.5</v>
      </c>
      <c r="F30" s="31">
        <v>31.5</v>
      </c>
      <c r="G30" s="76">
        <f t="shared" si="0"/>
        <v>1</v>
      </c>
      <c r="H30" s="30" t="s">
        <v>4</v>
      </c>
    </row>
    <row r="31" spans="1:8" ht="15.95" customHeight="1">
      <c r="A31" s="29" t="s">
        <v>21</v>
      </c>
      <c r="B31" s="130">
        <v>19</v>
      </c>
      <c r="C31" s="59"/>
      <c r="D31" s="119">
        <v>19</v>
      </c>
      <c r="E31" s="33"/>
      <c r="F31" s="31">
        <f xml:space="preserve"> D31 + E31</f>
        <v>19</v>
      </c>
      <c r="G31" s="76">
        <f t="shared" si="0"/>
        <v>0</v>
      </c>
      <c r="H31" s="30" t="s">
        <v>6</v>
      </c>
    </row>
    <row r="32" spans="1:8" s="10" customFormat="1" ht="15.95" customHeight="1">
      <c r="A32" s="29" t="s">
        <v>42</v>
      </c>
      <c r="B32" s="132">
        <v>18</v>
      </c>
      <c r="C32" s="59"/>
      <c r="D32" s="121">
        <v>18</v>
      </c>
      <c r="E32" s="60"/>
      <c r="F32" s="59">
        <f xml:space="preserve"> D32 + E32</f>
        <v>18</v>
      </c>
      <c r="G32" s="76" t="str">
        <f t="shared" si="0"/>
        <v/>
      </c>
      <c r="H32" s="58"/>
    </row>
    <row r="33" spans="1:8" ht="15.95" customHeight="1">
      <c r="A33" s="29" t="s">
        <v>22</v>
      </c>
      <c r="B33" s="130">
        <v>30</v>
      </c>
      <c r="C33" s="59"/>
      <c r="D33" s="119">
        <v>30</v>
      </c>
      <c r="E33" s="33"/>
      <c r="F33" s="31">
        <f xml:space="preserve"> D33 + E33</f>
        <v>30</v>
      </c>
      <c r="G33" s="76">
        <f t="shared" si="0"/>
        <v>1</v>
      </c>
      <c r="H33" s="30" t="s">
        <v>4</v>
      </c>
    </row>
    <row r="34" spans="1:8" ht="15.95" customHeight="1">
      <c r="A34" s="29" t="s">
        <v>23</v>
      </c>
      <c r="B34" s="130">
        <v>26.3</v>
      </c>
      <c r="C34" s="59"/>
      <c r="D34" s="119">
        <v>26.3</v>
      </c>
      <c r="E34" s="33"/>
      <c r="F34" s="31">
        <f xml:space="preserve"> D34 + E34</f>
        <v>26.3</v>
      </c>
      <c r="G34" s="76">
        <f t="shared" si="0"/>
        <v>0</v>
      </c>
      <c r="H34" s="30" t="s">
        <v>6</v>
      </c>
    </row>
    <row r="35" spans="1:8" ht="15.95" customHeight="1">
      <c r="A35" s="29" t="s">
        <v>60</v>
      </c>
      <c r="B35" s="130">
        <v>8.5</v>
      </c>
      <c r="C35" s="59"/>
      <c r="D35" s="119">
        <f>100*B35/(100+B35+8*(100/100+119/100+10.53/100))</f>
        <v>6.700172785632307</v>
      </c>
      <c r="E35" s="33">
        <f>100*(8*(100/100+119/100+10.53/100))/(100+8.5+8*(100/100+119/100+10.53/100))</f>
        <v>14.474265030458197</v>
      </c>
      <c r="F35" s="31">
        <f>D35+E35</f>
        <v>21.174437816090503</v>
      </c>
      <c r="G35" s="76">
        <f t="shared" si="0"/>
        <v>0</v>
      </c>
      <c r="H35" s="30" t="s">
        <v>6</v>
      </c>
    </row>
    <row r="36" spans="1:8" ht="15.95" customHeight="1">
      <c r="A36" s="29" t="s">
        <v>24</v>
      </c>
      <c r="B36" s="130">
        <v>20</v>
      </c>
      <c r="C36" s="59"/>
      <c r="D36" s="119">
        <v>20</v>
      </c>
      <c r="E36" s="32"/>
      <c r="F36" s="31">
        <f>D36+E36</f>
        <v>20</v>
      </c>
      <c r="G36" s="76">
        <f t="shared" si="0"/>
        <v>0</v>
      </c>
      <c r="H36" s="30" t="s">
        <v>6</v>
      </c>
    </row>
    <row r="37" spans="1:8" ht="15.95" customHeight="1">
      <c r="A37" s="29" t="s">
        <v>50</v>
      </c>
      <c r="B37" s="130">
        <v>24</v>
      </c>
      <c r="C37" s="59"/>
      <c r="D37" s="119">
        <v>24</v>
      </c>
      <c r="E37" s="33"/>
      <c r="F37" s="31">
        <v>24</v>
      </c>
      <c r="G37" s="76">
        <f t="shared" si="0"/>
        <v>1</v>
      </c>
      <c r="H37" s="34" t="s">
        <v>4</v>
      </c>
    </row>
    <row r="38" spans="1:8" ht="15.95" customHeight="1" thickBot="1">
      <c r="A38" s="49" t="s">
        <v>51</v>
      </c>
      <c r="B38" s="131">
        <v>35</v>
      </c>
      <c r="C38" s="94"/>
      <c r="D38" s="120">
        <f>B38-B38/100*E38</f>
        <v>32.780999999999999</v>
      </c>
      <c r="E38" s="52">
        <v>6.34</v>
      </c>
      <c r="F38" s="51">
        <v>39.134</v>
      </c>
      <c r="G38" s="77">
        <f t="shared" si="0"/>
        <v>1</v>
      </c>
      <c r="H38" s="50"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148</v>
      </c>
      <c r="B52" s="85"/>
      <c r="C52" s="85"/>
      <c r="D52" s="85"/>
      <c r="E52" s="85"/>
      <c r="F52" s="85"/>
      <c r="G52" s="85"/>
      <c r="H52" s="85"/>
    </row>
    <row r="53" spans="1:8" s="70" customFormat="1" ht="30.75" customHeight="1">
      <c r="A53" s="85" t="s">
        <v>109</v>
      </c>
      <c r="B53" s="85"/>
      <c r="C53" s="85"/>
      <c r="D53" s="85"/>
      <c r="E53" s="85"/>
      <c r="F53" s="85"/>
      <c r="G53" s="85"/>
      <c r="H53" s="85"/>
    </row>
    <row r="54" spans="1:8" s="70" customFormat="1" ht="30.75" customHeight="1">
      <c r="A54" s="85" t="s">
        <v>110</v>
      </c>
      <c r="B54" s="85"/>
      <c r="C54" s="85"/>
      <c r="D54" s="85"/>
      <c r="E54" s="85"/>
      <c r="F54" s="85"/>
      <c r="G54" s="85"/>
      <c r="H54" s="85"/>
    </row>
    <row r="55" spans="1:8" s="70" customFormat="1" ht="50.25" customHeight="1">
      <c r="A55" s="85" t="s">
        <v>149</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150</v>
      </c>
      <c r="B57" s="85"/>
      <c r="C57" s="85"/>
      <c r="D57" s="85"/>
      <c r="E57" s="85"/>
      <c r="F57" s="85"/>
      <c r="G57" s="85"/>
      <c r="H57" s="85"/>
    </row>
    <row r="58" spans="1:8" s="70" customFormat="1" ht="45.75" customHeight="1">
      <c r="A58" s="85" t="s">
        <v>151</v>
      </c>
      <c r="B58" s="85"/>
      <c r="C58" s="85"/>
      <c r="D58" s="85"/>
      <c r="E58" s="85"/>
      <c r="F58" s="85"/>
      <c r="G58" s="85"/>
      <c r="H58" s="85"/>
    </row>
    <row r="59" spans="1:8" s="70" customFormat="1" ht="32.25" customHeight="1">
      <c r="A59" s="85" t="s">
        <v>97</v>
      </c>
      <c r="B59" s="85"/>
      <c r="C59" s="85"/>
      <c r="D59" s="85"/>
      <c r="E59" s="85"/>
      <c r="F59" s="85"/>
      <c r="G59" s="85"/>
      <c r="H59" s="85"/>
    </row>
    <row r="60" spans="1:8" s="70" customFormat="1" ht="30.75" customHeight="1">
      <c r="A60" s="85" t="s">
        <v>146</v>
      </c>
      <c r="B60" s="85"/>
      <c r="C60" s="85"/>
      <c r="D60" s="85"/>
      <c r="E60" s="85"/>
      <c r="F60" s="85"/>
      <c r="G60" s="85"/>
      <c r="H60" s="85"/>
    </row>
    <row r="61" spans="1:8" s="70" customFormat="1" ht="81" customHeight="1">
      <c r="A61" s="85" t="s">
        <v>113</v>
      </c>
      <c r="B61" s="85"/>
      <c r="C61" s="85"/>
      <c r="D61" s="85"/>
      <c r="E61" s="85"/>
      <c r="F61" s="85"/>
      <c r="G61" s="85"/>
      <c r="H61" s="85"/>
    </row>
    <row r="62" spans="1:8" s="70" customFormat="1" ht="30.75" customHeight="1">
      <c r="A62" s="85" t="s">
        <v>99</v>
      </c>
      <c r="B62" s="85"/>
      <c r="C62" s="85"/>
      <c r="D62" s="85"/>
      <c r="E62" s="85"/>
      <c r="F62" s="85"/>
      <c r="G62" s="85"/>
      <c r="H62" s="85"/>
    </row>
    <row r="63" spans="1:8" s="70" customFormat="1" ht="30.75" customHeight="1">
      <c r="A63" s="85" t="s">
        <v>100</v>
      </c>
      <c r="B63" s="85"/>
      <c r="C63" s="85"/>
      <c r="D63" s="85"/>
      <c r="E63" s="85"/>
      <c r="F63" s="85"/>
      <c r="G63" s="85"/>
      <c r="H63" s="85"/>
    </row>
    <row r="64" spans="1:8" s="70" customFormat="1" ht="30.75" customHeight="1">
      <c r="A64" s="85" t="s">
        <v>101</v>
      </c>
      <c r="B64" s="85"/>
      <c r="C64" s="85"/>
      <c r="D64" s="85"/>
      <c r="E64" s="85"/>
      <c r="F64" s="85"/>
      <c r="G64" s="85"/>
      <c r="H64" s="85"/>
    </row>
    <row r="65" spans="1:8" s="70" customFormat="1" ht="30.75" customHeight="1">
      <c r="A65" s="85" t="s">
        <v>102</v>
      </c>
      <c r="B65" s="85"/>
      <c r="C65" s="85"/>
      <c r="D65" s="85"/>
      <c r="E65" s="85"/>
      <c r="F65" s="85"/>
      <c r="G65" s="85"/>
      <c r="H65" s="85"/>
    </row>
    <row r="66" spans="1:8" s="70" customFormat="1" ht="30.75" customHeight="1">
      <c r="A66" s="85" t="s">
        <v>152</v>
      </c>
      <c r="B66" s="85"/>
      <c r="C66" s="85"/>
      <c r="D66" s="85"/>
      <c r="E66" s="85"/>
      <c r="F66" s="85"/>
      <c r="G66" s="85"/>
      <c r="H66" s="85"/>
    </row>
    <row r="67" spans="1:8" s="70" customFormat="1" ht="30.75" customHeight="1">
      <c r="A67" s="85" t="s">
        <v>105</v>
      </c>
      <c r="B67" s="85"/>
      <c r="C67" s="85"/>
      <c r="D67" s="85"/>
      <c r="E67" s="85"/>
      <c r="F67" s="85"/>
      <c r="G67" s="85"/>
      <c r="H67" s="85"/>
    </row>
    <row r="68" spans="1:8" s="70" customFormat="1" ht="30.75" customHeight="1">
      <c r="A68" s="85" t="s">
        <v>115</v>
      </c>
      <c r="B68" s="85"/>
      <c r="C68" s="85"/>
      <c r="D68" s="85"/>
      <c r="E68" s="85"/>
      <c r="F68" s="85"/>
      <c r="G68" s="85"/>
      <c r="H68" s="85"/>
    </row>
    <row r="69" spans="1:8" s="70" customFormat="1" ht="30.75" customHeight="1">
      <c r="A69" s="85" t="s">
        <v>121</v>
      </c>
      <c r="B69" s="85"/>
      <c r="C69" s="85"/>
      <c r="D69" s="85"/>
      <c r="E69" s="85"/>
      <c r="F69" s="85"/>
      <c r="G69" s="85"/>
      <c r="H69" s="85"/>
    </row>
    <row r="70" spans="1:8" s="70" customFormat="1">
      <c r="E70" s="72"/>
    </row>
    <row r="84" spans="1:1">
      <c r="A84" s="14"/>
    </row>
  </sheetData>
  <mergeCells count="35">
    <mergeCell ref="A3:A4"/>
    <mergeCell ref="B3:D3"/>
    <mergeCell ref="E3:E4"/>
    <mergeCell ref="F3:F4"/>
    <mergeCell ref="H3:H4"/>
    <mergeCell ref="A66:H66"/>
    <mergeCell ref="A67:H67"/>
    <mergeCell ref="A68:H68"/>
    <mergeCell ref="A69:H69"/>
    <mergeCell ref="A40:H40"/>
    <mergeCell ref="A41:H41"/>
    <mergeCell ref="A42:H42"/>
    <mergeCell ref="A43:H43"/>
    <mergeCell ref="A44:H44"/>
    <mergeCell ref="A50:H50"/>
    <mergeCell ref="A45:H45"/>
    <mergeCell ref="A46:H46"/>
    <mergeCell ref="A47:H47"/>
    <mergeCell ref="A48:H48"/>
    <mergeCell ref="A49:H49"/>
    <mergeCell ref="A61:H61"/>
    <mergeCell ref="A62:H62"/>
    <mergeCell ref="A63:H63"/>
    <mergeCell ref="A64:H64"/>
    <mergeCell ref="A65:H65"/>
    <mergeCell ref="A56:H56"/>
    <mergeCell ref="A57:H57"/>
    <mergeCell ref="A58:H58"/>
    <mergeCell ref="A59:H59"/>
    <mergeCell ref="A60:H60"/>
    <mergeCell ref="A51:H51"/>
    <mergeCell ref="A52:H52"/>
    <mergeCell ref="A53:H53"/>
    <mergeCell ref="A54:H54"/>
    <mergeCell ref="A55:H55"/>
  </mergeCells>
  <printOptions gridLines="1"/>
  <pageMargins left="0.75" right="0.75" top="1" bottom="1" header="0.5" footer="0.5"/>
  <pageSetup paperSize="9" fitToHeight="0" orientation="landscape" horizontalDpi="300" verticalDpi="300" r:id="rId1"/>
  <headerFooter alignWithMargins="0"/>
  <ignoredErrors>
    <ignoredError sqref="D15" numberStoredAsText="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87"/>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78</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29" t="s">
        <v>54</v>
      </c>
      <c r="B5" s="129">
        <v>30</v>
      </c>
      <c r="C5" s="59"/>
      <c r="D5" s="118">
        <v>30</v>
      </c>
      <c r="E5" s="32"/>
      <c r="F5" s="31">
        <f xml:space="preserve"> D5 + E5</f>
        <v>30</v>
      </c>
      <c r="G5" s="76">
        <f>IF(H5="Y",1,IF(H5="","",0))</f>
        <v>1</v>
      </c>
      <c r="H5" s="30" t="s">
        <v>4</v>
      </c>
    </row>
    <row r="6" spans="1:21" ht="15.95" customHeight="1">
      <c r="A6" s="12" t="s">
        <v>5</v>
      </c>
      <c r="B6" s="130">
        <v>25</v>
      </c>
      <c r="C6" s="59"/>
      <c r="D6" s="119">
        <v>25</v>
      </c>
      <c r="E6" s="32"/>
      <c r="F6" s="31">
        <f xml:space="preserve"> D6 + E6</f>
        <v>25</v>
      </c>
      <c r="G6" s="76">
        <f t="shared" ref="G6:G38" si="0">IF(H6="Y",1,IF(H6="","",0))</f>
        <v>0</v>
      </c>
      <c r="H6" s="30" t="s">
        <v>6</v>
      </c>
    </row>
    <row r="7" spans="1:21" ht="15.95" customHeight="1">
      <c r="A7" s="12" t="s">
        <v>68</v>
      </c>
      <c r="B7" s="130">
        <v>33.99</v>
      </c>
      <c r="C7" s="59">
        <v>33</v>
      </c>
      <c r="D7" s="119">
        <v>33.99</v>
      </c>
      <c r="E7" s="32"/>
      <c r="F7" s="31">
        <f xml:space="preserve"> D7 + E7</f>
        <v>33.99</v>
      </c>
      <c r="G7" s="76">
        <f t="shared" si="0"/>
        <v>1</v>
      </c>
      <c r="H7" s="30" t="s">
        <v>4</v>
      </c>
    </row>
    <row r="8" spans="1:21" ht="15.95" customHeight="1">
      <c r="A8" s="29" t="s">
        <v>8</v>
      </c>
      <c r="B8" s="130">
        <v>16.5</v>
      </c>
      <c r="C8" s="59"/>
      <c r="D8" s="119">
        <v>16.5</v>
      </c>
      <c r="E8" s="33">
        <v>11.2</v>
      </c>
      <c r="F8" s="31">
        <f xml:space="preserve"> D8 + E8</f>
        <v>27.7</v>
      </c>
      <c r="G8" s="76">
        <f t="shared" si="0"/>
        <v>1</v>
      </c>
      <c r="H8" s="30" t="s">
        <v>4</v>
      </c>
    </row>
    <row r="9" spans="1:21" ht="15.95" customHeight="1">
      <c r="A9" s="12" t="s">
        <v>69</v>
      </c>
      <c r="B9" s="130">
        <v>20</v>
      </c>
      <c r="C9" s="59"/>
      <c r="D9" s="119">
        <v>20</v>
      </c>
      <c r="E9" s="33"/>
      <c r="F9" s="31">
        <v>20</v>
      </c>
      <c r="G9" s="76">
        <f t="shared" si="0"/>
        <v>1</v>
      </c>
      <c r="H9" s="30" t="s">
        <v>4</v>
      </c>
    </row>
    <row r="10" spans="1:21" ht="15.95" customHeight="1">
      <c r="A10" s="29" t="s">
        <v>9</v>
      </c>
      <c r="B10" s="130">
        <v>19</v>
      </c>
      <c r="C10" s="59"/>
      <c r="D10" s="119">
        <v>19</v>
      </c>
      <c r="E10" s="33"/>
      <c r="F10" s="31">
        <f xml:space="preserve"> D10 + E10</f>
        <v>19</v>
      </c>
      <c r="G10" s="76">
        <f t="shared" si="0"/>
        <v>1</v>
      </c>
      <c r="H10" s="30" t="s">
        <v>4</v>
      </c>
    </row>
    <row r="11" spans="1:21" ht="15.95" customHeight="1">
      <c r="A11" s="29" t="s">
        <v>10</v>
      </c>
      <c r="B11" s="130">
        <v>25</v>
      </c>
      <c r="C11" s="59"/>
      <c r="D11" s="119">
        <v>25</v>
      </c>
      <c r="E11" s="33"/>
      <c r="F11" s="31">
        <f xml:space="preserve"> D11 + E11</f>
        <v>25</v>
      </c>
      <c r="G11" s="76">
        <f t="shared" si="0"/>
        <v>0</v>
      </c>
      <c r="H11" s="30" t="s">
        <v>6</v>
      </c>
    </row>
    <row r="12" spans="1:21" ht="15.95" customHeight="1">
      <c r="A12" s="12" t="s">
        <v>62</v>
      </c>
      <c r="B12" s="130">
        <v>21</v>
      </c>
      <c r="C12" s="59"/>
      <c r="D12" s="119">
        <v>21</v>
      </c>
      <c r="E12" s="33"/>
      <c r="F12" s="31">
        <f xml:space="preserve"> D12 + E12</f>
        <v>21</v>
      </c>
      <c r="G12" s="76" t="str">
        <f t="shared" si="0"/>
        <v/>
      </c>
      <c r="H12" s="30"/>
    </row>
    <row r="13" spans="1:21" ht="15.95" customHeight="1">
      <c r="A13" s="29" t="s">
        <v>11</v>
      </c>
      <c r="B13" s="130">
        <v>26</v>
      </c>
      <c r="C13" s="59"/>
      <c r="D13" s="119">
        <v>26</v>
      </c>
      <c r="E13" s="33"/>
      <c r="F13" s="31">
        <f xml:space="preserve"> D13 + E13</f>
        <v>26</v>
      </c>
      <c r="G13" s="76">
        <f t="shared" si="0"/>
        <v>0</v>
      </c>
      <c r="H13" s="30" t="s">
        <v>6</v>
      </c>
    </row>
    <row r="14" spans="1:21" ht="15.95" customHeight="1">
      <c r="A14" s="29" t="s">
        <v>55</v>
      </c>
      <c r="B14" s="130">
        <v>34.43</v>
      </c>
      <c r="C14" s="59"/>
      <c r="D14" s="119">
        <v>34.43</v>
      </c>
      <c r="E14" s="33"/>
      <c r="F14" s="31">
        <f xml:space="preserve"> D14 + E14</f>
        <v>34.43</v>
      </c>
      <c r="G14" s="76">
        <f t="shared" si="0"/>
        <v>1</v>
      </c>
      <c r="H14" s="30" t="s">
        <v>4</v>
      </c>
    </row>
    <row r="15" spans="1:21" ht="15.95" customHeight="1">
      <c r="A15" s="12" t="s">
        <v>56</v>
      </c>
      <c r="B15" s="130">
        <v>15.824999999999999</v>
      </c>
      <c r="C15" s="59">
        <v>15</v>
      </c>
      <c r="D15" s="119" t="s">
        <v>39</v>
      </c>
      <c r="E15" s="33">
        <v>14.35</v>
      </c>
      <c r="F15" s="31">
        <v>30.175000000000001</v>
      </c>
      <c r="G15" s="76">
        <f t="shared" si="0"/>
        <v>0</v>
      </c>
      <c r="H15" s="30" t="s">
        <v>6</v>
      </c>
    </row>
    <row r="16" spans="1:21" ht="15.95" customHeight="1">
      <c r="A16" s="29" t="s">
        <v>25</v>
      </c>
      <c r="B16" s="130">
        <v>20</v>
      </c>
      <c r="C16" s="59"/>
      <c r="D16" s="119">
        <v>20</v>
      </c>
      <c r="E16" s="33"/>
      <c r="F16" s="31">
        <v>20</v>
      </c>
      <c r="G16" s="76">
        <f t="shared" si="0"/>
        <v>1</v>
      </c>
      <c r="H16" s="30" t="s">
        <v>4</v>
      </c>
    </row>
    <row r="17" spans="1:8" ht="15.95" customHeight="1">
      <c r="A17" s="29" t="s">
        <v>57</v>
      </c>
      <c r="B17" s="130">
        <v>19</v>
      </c>
      <c r="C17" s="59"/>
      <c r="D17" s="119">
        <v>19</v>
      </c>
      <c r="E17" s="33"/>
      <c r="F17" s="31">
        <f xml:space="preserve"> D17 + E17</f>
        <v>19</v>
      </c>
      <c r="G17" s="76">
        <f t="shared" si="0"/>
        <v>1</v>
      </c>
      <c r="H17" s="30" t="s">
        <v>4</v>
      </c>
    </row>
    <row r="18" spans="1:8" ht="15.95" customHeight="1">
      <c r="A18" s="29" t="s">
        <v>12</v>
      </c>
      <c r="B18" s="130">
        <v>20</v>
      </c>
      <c r="C18" s="59"/>
      <c r="D18" s="119">
        <v>20</v>
      </c>
      <c r="E18" s="33"/>
      <c r="F18" s="31">
        <f xml:space="preserve"> D18 + E18</f>
        <v>20</v>
      </c>
      <c r="G18" s="76">
        <f t="shared" si="0"/>
        <v>0</v>
      </c>
      <c r="H18" s="30" t="s">
        <v>6</v>
      </c>
    </row>
    <row r="19" spans="1:8" ht="15.95" customHeight="1">
      <c r="A19" s="29" t="s">
        <v>13</v>
      </c>
      <c r="B19" s="130">
        <v>12.5</v>
      </c>
      <c r="C19" s="59"/>
      <c r="D19" s="119">
        <v>12.5</v>
      </c>
      <c r="E19" s="33"/>
      <c r="F19" s="31">
        <f xml:space="preserve"> D19 + E19</f>
        <v>12.5</v>
      </c>
      <c r="G19" s="76">
        <f t="shared" si="0"/>
        <v>1</v>
      </c>
      <c r="H19" s="30" t="s">
        <v>4</v>
      </c>
    </row>
    <row r="20" spans="1:8" ht="15.95" customHeight="1">
      <c r="A20" s="29" t="s">
        <v>70</v>
      </c>
      <c r="B20" s="130">
        <v>24</v>
      </c>
      <c r="C20" s="59"/>
      <c r="D20" s="119">
        <v>24</v>
      </c>
      <c r="E20" s="33">
        <v>0</v>
      </c>
      <c r="F20" s="31">
        <v>24</v>
      </c>
      <c r="G20" s="76">
        <f t="shared" si="0"/>
        <v>1</v>
      </c>
      <c r="H20" s="30" t="s">
        <v>4</v>
      </c>
    </row>
    <row r="21" spans="1:8" ht="15.95" customHeight="1">
      <c r="A21" s="29" t="s">
        <v>58</v>
      </c>
      <c r="B21" s="130">
        <v>27.5</v>
      </c>
      <c r="C21" s="59"/>
      <c r="D21" s="119">
        <v>27.5</v>
      </c>
      <c r="E21" s="33"/>
      <c r="F21" s="31">
        <f xml:space="preserve"> D21 + E21</f>
        <v>27.5</v>
      </c>
      <c r="G21" s="76">
        <f t="shared" si="0"/>
        <v>0</v>
      </c>
      <c r="H21" s="30" t="s">
        <v>6</v>
      </c>
    </row>
    <row r="22" spans="1:8" ht="15.95" customHeight="1">
      <c r="A22" s="29" t="s">
        <v>14</v>
      </c>
      <c r="B22" s="130">
        <v>30</v>
      </c>
      <c r="C22" s="59"/>
      <c r="D22" s="119">
        <v>27.99</v>
      </c>
      <c r="E22" s="33">
        <v>11.55</v>
      </c>
      <c r="F22" s="31">
        <v>39.54</v>
      </c>
      <c r="G22" s="76">
        <f t="shared" si="0"/>
        <v>1</v>
      </c>
      <c r="H22" s="30" t="s">
        <v>4</v>
      </c>
    </row>
    <row r="23" spans="1:8" ht="15.95" customHeight="1">
      <c r="A23" s="29" t="s">
        <v>15</v>
      </c>
      <c r="B23" s="130">
        <v>22</v>
      </c>
      <c r="C23" s="59"/>
      <c r="D23" s="119">
        <v>22</v>
      </c>
      <c r="E23" s="33">
        <v>2.2000000000000002</v>
      </c>
      <c r="F23" s="31">
        <f xml:space="preserve"> D23 + E23</f>
        <v>24.2</v>
      </c>
      <c r="G23" s="76">
        <f t="shared" si="0"/>
        <v>1</v>
      </c>
      <c r="H23" s="30" t="s">
        <v>4</v>
      </c>
    </row>
    <row r="24" spans="1:8" ht="15.95" customHeight="1">
      <c r="A24" s="29" t="s">
        <v>77</v>
      </c>
      <c r="B24" s="130">
        <v>22.05</v>
      </c>
      <c r="C24" s="59">
        <v>21</v>
      </c>
      <c r="D24" s="119">
        <v>22.05</v>
      </c>
      <c r="E24" s="33">
        <v>6.75</v>
      </c>
      <c r="F24" s="31">
        <f xml:space="preserve"> D24 + E24</f>
        <v>28.8</v>
      </c>
      <c r="G24" s="76">
        <f t="shared" si="0"/>
        <v>1</v>
      </c>
      <c r="H24" s="30" t="s">
        <v>4</v>
      </c>
    </row>
    <row r="25" spans="1:8" ht="15.95" customHeight="1">
      <c r="A25" s="29" t="s">
        <v>40</v>
      </c>
      <c r="B25" s="130">
        <v>30</v>
      </c>
      <c r="C25" s="59"/>
      <c r="D25" s="119">
        <v>30</v>
      </c>
      <c r="E25" s="33"/>
      <c r="F25" s="31">
        <f xml:space="preserve"> D25 + E25</f>
        <v>30</v>
      </c>
      <c r="G25" s="76">
        <f t="shared" si="0"/>
        <v>1</v>
      </c>
      <c r="H25" s="30" t="s">
        <v>4</v>
      </c>
    </row>
    <row r="26" spans="1:8" ht="15.95" customHeight="1">
      <c r="A26" s="29" t="s">
        <v>71</v>
      </c>
      <c r="B26" s="130">
        <v>25</v>
      </c>
      <c r="C26" s="59"/>
      <c r="D26" s="119">
        <v>25</v>
      </c>
      <c r="E26" s="33"/>
      <c r="F26" s="31">
        <f xml:space="preserve"> D26 + E26</f>
        <v>25</v>
      </c>
      <c r="G26" s="76">
        <f t="shared" si="0"/>
        <v>1</v>
      </c>
      <c r="H26" s="30" t="s">
        <v>4</v>
      </c>
    </row>
    <row r="27" spans="1:8" ht="15.95" customHeight="1">
      <c r="A27" s="29" t="s">
        <v>59</v>
      </c>
      <c r="B27" s="130">
        <v>28</v>
      </c>
      <c r="C27" s="59"/>
      <c r="D27" s="119">
        <v>28</v>
      </c>
      <c r="E27" s="33"/>
      <c r="F27" s="31">
        <v>28</v>
      </c>
      <c r="G27" s="76">
        <f t="shared" si="0"/>
        <v>0</v>
      </c>
      <c r="H27" s="30" t="s">
        <v>6</v>
      </c>
    </row>
    <row r="28" spans="1:8" ht="15.95" customHeight="1">
      <c r="A28" s="29" t="s">
        <v>19</v>
      </c>
      <c r="B28" s="130">
        <v>28</v>
      </c>
      <c r="C28" s="59"/>
      <c r="D28" s="119">
        <v>28</v>
      </c>
      <c r="E28" s="33"/>
      <c r="F28" s="31">
        <f xml:space="preserve"> D28 + E28</f>
        <v>28</v>
      </c>
      <c r="G28" s="76">
        <f t="shared" si="0"/>
        <v>1</v>
      </c>
      <c r="H28" s="30" t="s">
        <v>4</v>
      </c>
    </row>
    <row r="29" spans="1:8" ht="15.95" customHeight="1">
      <c r="A29" s="29" t="s">
        <v>76</v>
      </c>
      <c r="B29" s="130">
        <v>19</v>
      </c>
      <c r="C29" s="59"/>
      <c r="D29" s="119">
        <v>19</v>
      </c>
      <c r="E29" s="33"/>
      <c r="F29" s="31">
        <f xml:space="preserve"> D29 + E29</f>
        <v>19</v>
      </c>
      <c r="G29" s="76">
        <f t="shared" si="0"/>
        <v>0</v>
      </c>
      <c r="H29" s="30" t="s">
        <v>6</v>
      </c>
    </row>
    <row r="30" spans="1:8" ht="15.95" customHeight="1">
      <c r="A30" s="29" t="s">
        <v>80</v>
      </c>
      <c r="B30" s="130">
        <v>27</v>
      </c>
      <c r="C30" s="31">
        <v>25</v>
      </c>
      <c r="D30" s="119">
        <v>27</v>
      </c>
      <c r="E30" s="33">
        <v>1.5</v>
      </c>
      <c r="F30" s="31">
        <v>28.5</v>
      </c>
      <c r="G30" s="76">
        <f t="shared" si="0"/>
        <v>1</v>
      </c>
      <c r="H30" s="30" t="s">
        <v>4</v>
      </c>
    </row>
    <row r="31" spans="1:8" ht="15.95" customHeight="1">
      <c r="A31" s="29" t="s">
        <v>21</v>
      </c>
      <c r="B31" s="130">
        <v>19</v>
      </c>
      <c r="C31" s="59"/>
      <c r="D31" s="119">
        <v>19</v>
      </c>
      <c r="E31" s="33"/>
      <c r="F31" s="31">
        <f xml:space="preserve"> D31 + E31</f>
        <v>19</v>
      </c>
      <c r="G31" s="76">
        <f t="shared" si="0"/>
        <v>0</v>
      </c>
      <c r="H31" s="30" t="s">
        <v>6</v>
      </c>
    </row>
    <row r="32" spans="1:8" ht="15.95" customHeight="1">
      <c r="A32" s="29" t="s">
        <v>42</v>
      </c>
      <c r="B32" s="130">
        <v>20</v>
      </c>
      <c r="C32" s="59"/>
      <c r="D32" s="119">
        <v>20</v>
      </c>
      <c r="E32" s="33"/>
      <c r="F32" s="31">
        <f xml:space="preserve"> D32 + E32</f>
        <v>20</v>
      </c>
      <c r="G32" s="76" t="str">
        <f t="shared" si="0"/>
        <v/>
      </c>
      <c r="H32" s="30"/>
    </row>
    <row r="33" spans="1:8" ht="15.95" customHeight="1">
      <c r="A33" s="29" t="s">
        <v>22</v>
      </c>
      <c r="B33" s="130">
        <v>30</v>
      </c>
      <c r="C33" s="59"/>
      <c r="D33" s="119">
        <v>30</v>
      </c>
      <c r="E33" s="33"/>
      <c r="F33" s="31">
        <f xml:space="preserve"> D33 + E33</f>
        <v>30</v>
      </c>
      <c r="G33" s="76">
        <f t="shared" si="0"/>
        <v>1</v>
      </c>
      <c r="H33" s="30" t="s">
        <v>4</v>
      </c>
    </row>
    <row r="34" spans="1:8" ht="15.95" customHeight="1">
      <c r="A34" s="29" t="s">
        <v>23</v>
      </c>
      <c r="B34" s="130">
        <v>26.3</v>
      </c>
      <c r="C34" s="59"/>
      <c r="D34" s="119">
        <v>26.3</v>
      </c>
      <c r="E34" s="33"/>
      <c r="F34" s="31">
        <f xml:space="preserve"> D34 + E34</f>
        <v>26.3</v>
      </c>
      <c r="G34" s="76">
        <f t="shared" si="0"/>
        <v>0</v>
      </c>
      <c r="H34" s="30" t="s">
        <v>6</v>
      </c>
    </row>
    <row r="35" spans="1:8" ht="15.95" customHeight="1">
      <c r="A35" s="29" t="s">
        <v>60</v>
      </c>
      <c r="B35" s="130">
        <v>8.5</v>
      </c>
      <c r="C35" s="59"/>
      <c r="D35" s="119">
        <f>100*B35/(100+B35+8*(100/100+119/100+10.53/100))</f>
        <v>6.700172785632307</v>
      </c>
      <c r="E35" s="33">
        <f>100*(8*(100/100+119/100+10.53/100))/(100+8.5+8*(100/100+119/100+10.53/100))</f>
        <v>14.474265030458197</v>
      </c>
      <c r="F35" s="31">
        <f>D35+E35</f>
        <v>21.174437816090503</v>
      </c>
      <c r="G35" s="76">
        <f t="shared" si="0"/>
        <v>0</v>
      </c>
      <c r="H35" s="30" t="s">
        <v>6</v>
      </c>
    </row>
    <row r="36" spans="1:8" ht="15.95" customHeight="1">
      <c r="A36" s="29" t="s">
        <v>24</v>
      </c>
      <c r="B36" s="130">
        <v>20</v>
      </c>
      <c r="C36" s="59"/>
      <c r="D36" s="119">
        <v>20</v>
      </c>
      <c r="E36" s="32"/>
      <c r="F36" s="31">
        <f>D36+E36</f>
        <v>20</v>
      </c>
      <c r="G36" s="76">
        <f t="shared" si="0"/>
        <v>0</v>
      </c>
      <c r="H36" s="30" t="s">
        <v>6</v>
      </c>
    </row>
    <row r="37" spans="1:8" ht="15.95" customHeight="1">
      <c r="A37" s="29" t="s">
        <v>53</v>
      </c>
      <c r="B37" s="130">
        <v>26</v>
      </c>
      <c r="C37" s="59"/>
      <c r="D37" s="119">
        <v>26</v>
      </c>
      <c r="E37" s="33"/>
      <c r="F37" s="31">
        <v>26</v>
      </c>
      <c r="G37" s="76">
        <f t="shared" si="0"/>
        <v>1</v>
      </c>
      <c r="H37" s="34" t="s">
        <v>4</v>
      </c>
    </row>
    <row r="38" spans="1:8" ht="15.95" customHeight="1" thickBot="1">
      <c r="A38" s="49" t="s">
        <v>61</v>
      </c>
      <c r="B38" s="131">
        <v>35</v>
      </c>
      <c r="C38" s="94"/>
      <c r="D38" s="120">
        <f>B38-B38/100*E38</f>
        <v>32.746000000000002</v>
      </c>
      <c r="E38" s="52">
        <v>6.44</v>
      </c>
      <c r="F38" s="51">
        <f>D38+E38</f>
        <v>39.186</v>
      </c>
      <c r="G38" s="77">
        <f t="shared" si="0"/>
        <v>1</v>
      </c>
      <c r="H38" s="50"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90" t="s">
        <v>107</v>
      </c>
      <c r="B51" s="90"/>
      <c r="C51" s="90"/>
      <c r="D51" s="90"/>
      <c r="E51" s="90"/>
      <c r="F51" s="90"/>
      <c r="G51" s="90"/>
      <c r="H51" s="90"/>
    </row>
    <row r="52" spans="1:8" s="70" customFormat="1" ht="30.75" customHeight="1">
      <c r="A52" s="90" t="s">
        <v>142</v>
      </c>
      <c r="B52" s="90"/>
      <c r="C52" s="90"/>
      <c r="D52" s="90"/>
      <c r="E52" s="90"/>
      <c r="F52" s="90"/>
      <c r="G52" s="90"/>
      <c r="H52" s="90"/>
    </row>
    <row r="53" spans="1:8" s="70" customFormat="1" ht="30.75" customHeight="1">
      <c r="A53" s="90" t="s">
        <v>143</v>
      </c>
      <c r="B53" s="90"/>
      <c r="C53" s="90"/>
      <c r="D53" s="90"/>
      <c r="E53" s="90"/>
      <c r="F53" s="90"/>
      <c r="G53" s="90"/>
      <c r="H53" s="90"/>
    </row>
    <row r="54" spans="1:8" s="70" customFormat="1" ht="30.75" customHeight="1">
      <c r="A54" s="90" t="s">
        <v>110</v>
      </c>
      <c r="B54" s="90"/>
      <c r="C54" s="90"/>
      <c r="D54" s="90"/>
      <c r="E54" s="90"/>
      <c r="F54" s="90"/>
      <c r="G54" s="90"/>
      <c r="H54" s="90"/>
    </row>
    <row r="55" spans="1:8" s="70" customFormat="1" ht="34.5" customHeight="1">
      <c r="A55" s="90" t="s">
        <v>144</v>
      </c>
      <c r="B55" s="90"/>
      <c r="C55" s="90"/>
      <c r="D55" s="90"/>
      <c r="E55" s="90"/>
      <c r="F55" s="90"/>
      <c r="G55" s="90"/>
      <c r="H55" s="90"/>
    </row>
    <row r="56" spans="1:8" s="70" customFormat="1" ht="30.75" customHeight="1">
      <c r="A56" s="90" t="s">
        <v>95</v>
      </c>
      <c r="B56" s="90"/>
      <c r="C56" s="90"/>
      <c r="D56" s="90"/>
      <c r="E56" s="90"/>
      <c r="F56" s="90"/>
      <c r="G56" s="90"/>
      <c r="H56" s="90"/>
    </row>
    <row r="57" spans="1:8" s="70" customFormat="1" ht="30.75" customHeight="1">
      <c r="A57" s="90" t="s">
        <v>145</v>
      </c>
      <c r="B57" s="90"/>
      <c r="C57" s="90"/>
      <c r="D57" s="90"/>
      <c r="E57" s="90"/>
      <c r="F57" s="90"/>
      <c r="G57" s="90"/>
      <c r="H57" s="90"/>
    </row>
    <row r="58" spans="1:8" s="70" customFormat="1" ht="25.5" customHeight="1">
      <c r="A58" s="90" t="s">
        <v>97</v>
      </c>
      <c r="B58" s="90"/>
      <c r="C58" s="90"/>
      <c r="D58" s="90"/>
      <c r="E58" s="90"/>
      <c r="F58" s="90"/>
      <c r="G58" s="90"/>
      <c r="H58" s="90"/>
    </row>
    <row r="59" spans="1:8" s="70" customFormat="1" ht="25.5" customHeight="1">
      <c r="A59" s="90" t="s">
        <v>146</v>
      </c>
      <c r="B59" s="90"/>
      <c r="C59" s="90"/>
      <c r="D59" s="90"/>
      <c r="E59" s="90"/>
      <c r="F59" s="90"/>
      <c r="G59" s="90"/>
      <c r="H59" s="90"/>
    </row>
    <row r="60" spans="1:8" s="70" customFormat="1" ht="30.75" customHeight="1">
      <c r="A60" s="90" t="s">
        <v>147</v>
      </c>
      <c r="B60" s="90"/>
      <c r="C60" s="90"/>
      <c r="D60" s="90"/>
      <c r="E60" s="90"/>
      <c r="F60" s="90"/>
      <c r="G60" s="90"/>
      <c r="H60" s="90"/>
    </row>
    <row r="61" spans="1:8" s="70" customFormat="1" ht="25.5" customHeight="1">
      <c r="A61" s="90" t="s">
        <v>100</v>
      </c>
      <c r="B61" s="90"/>
      <c r="C61" s="90"/>
      <c r="D61" s="90"/>
      <c r="E61" s="90"/>
      <c r="F61" s="90"/>
      <c r="G61" s="90"/>
      <c r="H61" s="90"/>
    </row>
    <row r="62" spans="1:8" s="70" customFormat="1" ht="30.75" customHeight="1">
      <c r="A62" s="90" t="s">
        <v>101</v>
      </c>
      <c r="B62" s="90"/>
      <c r="C62" s="90"/>
      <c r="D62" s="90"/>
      <c r="E62" s="90"/>
      <c r="F62" s="90"/>
      <c r="G62" s="90"/>
      <c r="H62" s="90"/>
    </row>
    <row r="63" spans="1:8" s="70" customFormat="1" ht="30.75" customHeight="1">
      <c r="A63" s="90" t="s">
        <v>102</v>
      </c>
      <c r="B63" s="90"/>
      <c r="C63" s="90"/>
      <c r="D63" s="90"/>
      <c r="E63" s="90"/>
      <c r="F63" s="90"/>
      <c r="G63" s="90"/>
      <c r="H63" s="90"/>
    </row>
    <row r="64" spans="1:8" s="70" customFormat="1" ht="30.75" customHeight="1">
      <c r="A64" s="90" t="s">
        <v>163</v>
      </c>
      <c r="B64" s="90"/>
      <c r="C64" s="90"/>
      <c r="D64" s="90"/>
      <c r="E64" s="90"/>
      <c r="F64" s="90"/>
      <c r="G64" s="90"/>
      <c r="H64" s="90"/>
    </row>
    <row r="65" spans="1:8" s="70" customFormat="1" ht="30.75" customHeight="1">
      <c r="A65" s="90" t="s">
        <v>105</v>
      </c>
      <c r="B65" s="90"/>
      <c r="C65" s="90"/>
      <c r="D65" s="90"/>
      <c r="E65" s="90"/>
      <c r="F65" s="90"/>
      <c r="G65" s="90"/>
      <c r="H65" s="90"/>
    </row>
    <row r="66" spans="1:8" s="70" customFormat="1" ht="30.75" customHeight="1">
      <c r="A66" s="90" t="s">
        <v>115</v>
      </c>
      <c r="B66" s="90"/>
      <c r="C66" s="90"/>
      <c r="D66" s="90"/>
      <c r="E66" s="90"/>
      <c r="F66" s="90"/>
      <c r="G66" s="90"/>
      <c r="H66" s="90"/>
    </row>
    <row r="67" spans="1:8" s="70" customFormat="1" ht="30.75" customHeight="1">
      <c r="A67" s="90" t="s">
        <v>121</v>
      </c>
      <c r="B67" s="90"/>
      <c r="C67" s="90"/>
      <c r="D67" s="90"/>
      <c r="E67" s="90"/>
      <c r="F67" s="90"/>
      <c r="G67" s="90"/>
      <c r="H67" s="90"/>
    </row>
    <row r="68" spans="1:8" s="70" customFormat="1" ht="30.75" customHeight="1">
      <c r="E68" s="72"/>
    </row>
    <row r="69" spans="1:8" s="70" customFormat="1" ht="30.75" customHeight="1">
      <c r="E69" s="72"/>
    </row>
    <row r="70" spans="1:8" s="70" customFormat="1">
      <c r="E70" s="72"/>
    </row>
    <row r="87" spans="1:1">
      <c r="A87" s="14"/>
    </row>
  </sheetData>
  <mergeCells count="33">
    <mergeCell ref="A3:A4"/>
    <mergeCell ref="B3:D3"/>
    <mergeCell ref="E3:E4"/>
    <mergeCell ref="F3:F4"/>
    <mergeCell ref="H3:H4"/>
    <mergeCell ref="A50:H50"/>
    <mergeCell ref="A45:H45"/>
    <mergeCell ref="A46:H46"/>
    <mergeCell ref="A47:H47"/>
    <mergeCell ref="A48:H48"/>
    <mergeCell ref="A49:H49"/>
    <mergeCell ref="A40:H40"/>
    <mergeCell ref="A41:H41"/>
    <mergeCell ref="A42:H42"/>
    <mergeCell ref="A43:H43"/>
    <mergeCell ref="A44:H44"/>
    <mergeCell ref="A66:H66"/>
    <mergeCell ref="A67:H67"/>
    <mergeCell ref="A60:H60"/>
    <mergeCell ref="A61:H61"/>
    <mergeCell ref="A62:H62"/>
    <mergeCell ref="A64:H64"/>
    <mergeCell ref="A63:H63"/>
    <mergeCell ref="A56:H56"/>
    <mergeCell ref="A57:H57"/>
    <mergeCell ref="A58:H58"/>
    <mergeCell ref="A59:H59"/>
    <mergeCell ref="A65:H65"/>
    <mergeCell ref="A51:H51"/>
    <mergeCell ref="A52:H52"/>
    <mergeCell ref="A53:H53"/>
    <mergeCell ref="A54:H54"/>
    <mergeCell ref="A55:H55"/>
  </mergeCells>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U87"/>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41</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12" t="s">
        <v>54</v>
      </c>
      <c r="B5" s="124">
        <v>30</v>
      </c>
      <c r="C5" s="91"/>
      <c r="D5" s="113">
        <v>30</v>
      </c>
      <c r="E5" s="15"/>
      <c r="F5" s="5">
        <f xml:space="preserve"> D5 + E5</f>
        <v>30</v>
      </c>
      <c r="G5" s="24">
        <f>IF(H5="Y",1,IF(H5="","",0))</f>
        <v>1</v>
      </c>
      <c r="H5" s="1" t="s">
        <v>4</v>
      </c>
    </row>
    <row r="6" spans="1:21" ht="15.95" customHeight="1">
      <c r="A6" s="12" t="s">
        <v>5</v>
      </c>
      <c r="B6" s="125">
        <v>25</v>
      </c>
      <c r="C6" s="91"/>
      <c r="D6" s="114">
        <v>25</v>
      </c>
      <c r="E6" s="15"/>
      <c r="F6" s="5">
        <f xml:space="preserve"> D6 + E6</f>
        <v>25</v>
      </c>
      <c r="G6" s="24">
        <f t="shared" ref="G6:G38" si="0">IF(H6="Y",1,IF(H6="","",0))</f>
        <v>0</v>
      </c>
      <c r="H6" s="2" t="s">
        <v>6</v>
      </c>
    </row>
    <row r="7" spans="1:21" ht="15.95" customHeight="1">
      <c r="A7" s="12" t="s">
        <v>68</v>
      </c>
      <c r="B7" s="125">
        <v>33.99</v>
      </c>
      <c r="C7" s="91">
        <v>33</v>
      </c>
      <c r="D7" s="114">
        <v>33.99</v>
      </c>
      <c r="E7" s="15"/>
      <c r="F7" s="5">
        <f xml:space="preserve"> D7 + E7</f>
        <v>33.99</v>
      </c>
      <c r="G7" s="24">
        <f t="shared" si="0"/>
        <v>1</v>
      </c>
      <c r="H7" s="1" t="s">
        <v>4</v>
      </c>
    </row>
    <row r="8" spans="1:21" ht="15.95" customHeight="1">
      <c r="A8" s="12" t="s">
        <v>8</v>
      </c>
      <c r="B8" s="125">
        <v>18</v>
      </c>
      <c r="C8" s="91"/>
      <c r="D8" s="114">
        <v>18</v>
      </c>
      <c r="E8" s="4">
        <v>11.4</v>
      </c>
      <c r="F8" s="5">
        <f xml:space="preserve"> D8 + E8</f>
        <v>29.4</v>
      </c>
      <c r="G8" s="24">
        <f t="shared" si="0"/>
        <v>1</v>
      </c>
      <c r="H8" s="2" t="s">
        <v>4</v>
      </c>
    </row>
    <row r="9" spans="1:21" ht="15.95" customHeight="1">
      <c r="A9" s="12" t="s">
        <v>69</v>
      </c>
      <c r="B9" s="125">
        <v>17</v>
      </c>
      <c r="C9" s="91"/>
      <c r="D9" s="114">
        <v>17</v>
      </c>
      <c r="E9" s="4"/>
      <c r="F9" s="5">
        <v>17</v>
      </c>
      <c r="G9" s="24">
        <f t="shared" si="0"/>
        <v>1</v>
      </c>
      <c r="H9" s="2" t="s">
        <v>4</v>
      </c>
    </row>
    <row r="10" spans="1:21" ht="15.95" customHeight="1">
      <c r="A10" s="12" t="s">
        <v>9</v>
      </c>
      <c r="B10" s="125">
        <v>19</v>
      </c>
      <c r="C10" s="91"/>
      <c r="D10" s="114">
        <v>19</v>
      </c>
      <c r="E10" s="4"/>
      <c r="F10" s="5">
        <f xml:space="preserve"> D10 + E10</f>
        <v>19</v>
      </c>
      <c r="G10" s="24">
        <f t="shared" si="0"/>
        <v>1</v>
      </c>
      <c r="H10" s="2" t="s">
        <v>4</v>
      </c>
    </row>
    <row r="11" spans="1:21" ht="15.95" customHeight="1">
      <c r="A11" s="12" t="s">
        <v>10</v>
      </c>
      <c r="B11" s="125">
        <v>25</v>
      </c>
      <c r="C11" s="91"/>
      <c r="D11" s="114">
        <v>25</v>
      </c>
      <c r="E11" s="4"/>
      <c r="F11" s="5">
        <f xml:space="preserve"> D11 + E11</f>
        <v>25</v>
      </c>
      <c r="G11" s="24">
        <f t="shared" si="0"/>
        <v>0</v>
      </c>
      <c r="H11" s="2" t="s">
        <v>6</v>
      </c>
    </row>
    <row r="12" spans="1:21" ht="15.95" customHeight="1">
      <c r="A12" s="12" t="s">
        <v>62</v>
      </c>
      <c r="B12" s="125">
        <v>21</v>
      </c>
      <c r="C12" s="91"/>
      <c r="D12" s="114">
        <v>21</v>
      </c>
      <c r="E12" s="4"/>
      <c r="F12" s="5">
        <f xml:space="preserve"> D12 + E12</f>
        <v>21</v>
      </c>
      <c r="G12" s="24" t="str">
        <f t="shared" si="0"/>
        <v/>
      </c>
      <c r="H12" s="2"/>
    </row>
    <row r="13" spans="1:21" ht="15.95" customHeight="1">
      <c r="A13" s="12" t="s">
        <v>11</v>
      </c>
      <c r="B13" s="125">
        <v>26</v>
      </c>
      <c r="C13" s="91"/>
      <c r="D13" s="114">
        <v>26</v>
      </c>
      <c r="E13" s="4"/>
      <c r="F13" s="5">
        <f xml:space="preserve"> D13 + E13</f>
        <v>26</v>
      </c>
      <c r="G13" s="24">
        <f t="shared" si="0"/>
        <v>0</v>
      </c>
      <c r="H13" s="2" t="s">
        <v>6</v>
      </c>
    </row>
    <row r="14" spans="1:21" ht="15.95" customHeight="1">
      <c r="A14" s="12" t="s">
        <v>55</v>
      </c>
      <c r="B14" s="125">
        <v>34.43</v>
      </c>
      <c r="C14" s="91"/>
      <c r="D14" s="114">
        <v>34.43</v>
      </c>
      <c r="E14" s="4"/>
      <c r="F14" s="5">
        <f xml:space="preserve"> D14 + E14</f>
        <v>34.43</v>
      </c>
      <c r="G14" s="24">
        <f t="shared" si="0"/>
        <v>1</v>
      </c>
      <c r="H14" s="2" t="s">
        <v>4</v>
      </c>
    </row>
    <row r="15" spans="1:21" ht="15.95" customHeight="1">
      <c r="A15" s="12" t="s">
        <v>56</v>
      </c>
      <c r="B15" s="125">
        <v>15.824999999999999</v>
      </c>
      <c r="C15" s="91">
        <v>15</v>
      </c>
      <c r="D15" s="114" t="s">
        <v>39</v>
      </c>
      <c r="E15" s="4">
        <v>14.35</v>
      </c>
      <c r="F15" s="5">
        <v>30.175000000000001</v>
      </c>
      <c r="G15" s="24">
        <f t="shared" si="0"/>
        <v>0</v>
      </c>
      <c r="H15" s="23" t="s">
        <v>6</v>
      </c>
    </row>
    <row r="16" spans="1:21" ht="15.95" customHeight="1">
      <c r="A16" s="12" t="s">
        <v>25</v>
      </c>
      <c r="B16" s="125">
        <v>24</v>
      </c>
      <c r="C16" s="91"/>
      <c r="D16" s="114">
        <v>24</v>
      </c>
      <c r="E16" s="4"/>
      <c r="F16" s="5">
        <f xml:space="preserve"> D16 + E16</f>
        <v>24</v>
      </c>
      <c r="G16" s="24">
        <f t="shared" si="0"/>
        <v>1</v>
      </c>
      <c r="H16" s="2" t="s">
        <v>4</v>
      </c>
    </row>
    <row r="17" spans="1:8" ht="15.95" customHeight="1">
      <c r="A17" s="12" t="s">
        <v>57</v>
      </c>
      <c r="B17" s="125">
        <v>19</v>
      </c>
      <c r="C17" s="91"/>
      <c r="D17" s="114">
        <v>19</v>
      </c>
      <c r="E17" s="4"/>
      <c r="F17" s="5">
        <f xml:space="preserve"> D17 + E17</f>
        <v>19</v>
      </c>
      <c r="G17" s="24">
        <f t="shared" si="0"/>
        <v>1</v>
      </c>
      <c r="H17" s="1" t="s">
        <v>4</v>
      </c>
    </row>
    <row r="18" spans="1:8" ht="15.95" customHeight="1">
      <c r="A18" s="12" t="s">
        <v>12</v>
      </c>
      <c r="B18" s="125">
        <v>18</v>
      </c>
      <c r="C18" s="91"/>
      <c r="D18" s="114">
        <v>18</v>
      </c>
      <c r="E18" s="4"/>
      <c r="F18" s="5">
        <f xml:space="preserve"> D18 + E18</f>
        <v>18</v>
      </c>
      <c r="G18" s="24">
        <f t="shared" si="0"/>
        <v>0</v>
      </c>
      <c r="H18" s="2" t="s">
        <v>6</v>
      </c>
    </row>
    <row r="19" spans="1:8" ht="15.95" customHeight="1">
      <c r="A19" s="20" t="s">
        <v>13</v>
      </c>
      <c r="B19" s="125">
        <v>12.5</v>
      </c>
      <c r="C19" s="91"/>
      <c r="D19" s="114">
        <v>12.5</v>
      </c>
      <c r="E19" s="4"/>
      <c r="F19" s="5">
        <f xml:space="preserve"> D19 + E19</f>
        <v>12.5</v>
      </c>
      <c r="G19" s="24">
        <f t="shared" si="0"/>
        <v>1</v>
      </c>
      <c r="H19" s="2" t="s">
        <v>4</v>
      </c>
    </row>
    <row r="20" spans="1:8" ht="15.95" customHeight="1">
      <c r="A20" s="20" t="s">
        <v>70</v>
      </c>
      <c r="B20" s="125">
        <v>25</v>
      </c>
      <c r="C20" s="91"/>
      <c r="D20" s="114">
        <v>25</v>
      </c>
      <c r="E20" s="4">
        <v>0</v>
      </c>
      <c r="F20" s="5">
        <v>25</v>
      </c>
      <c r="G20" s="24">
        <f t="shared" si="0"/>
        <v>1</v>
      </c>
      <c r="H20" s="2" t="s">
        <v>4</v>
      </c>
    </row>
    <row r="21" spans="1:8" ht="15.95" customHeight="1">
      <c r="A21" s="12" t="s">
        <v>58</v>
      </c>
      <c r="B21" s="125">
        <v>27.5</v>
      </c>
      <c r="C21" s="91"/>
      <c r="D21" s="114">
        <v>27.5</v>
      </c>
      <c r="E21" s="4"/>
      <c r="F21" s="5">
        <f xml:space="preserve"> D21 + E21</f>
        <v>27.5</v>
      </c>
      <c r="G21" s="24">
        <f t="shared" si="0"/>
        <v>0</v>
      </c>
      <c r="H21" s="2" t="s">
        <v>6</v>
      </c>
    </row>
    <row r="22" spans="1:8" ht="15.95" customHeight="1">
      <c r="A22" s="12" t="s">
        <v>14</v>
      </c>
      <c r="B22" s="125">
        <v>30</v>
      </c>
      <c r="C22" s="91"/>
      <c r="D22" s="114">
        <v>27.99</v>
      </c>
      <c r="E22" s="3">
        <v>11.55</v>
      </c>
      <c r="F22" s="5">
        <v>39.54</v>
      </c>
      <c r="G22" s="24">
        <f t="shared" si="0"/>
        <v>1</v>
      </c>
      <c r="H22" s="2" t="s">
        <v>4</v>
      </c>
    </row>
    <row r="23" spans="1:8" ht="15.95" customHeight="1">
      <c r="A23" s="12" t="s">
        <v>15</v>
      </c>
      <c r="B23" s="125">
        <v>22</v>
      </c>
      <c r="C23" s="91"/>
      <c r="D23" s="114">
        <v>22</v>
      </c>
      <c r="E23" s="4">
        <v>2.2000000000000002</v>
      </c>
      <c r="F23" s="5">
        <f t="shared" ref="F23:F34" si="1" xml:space="preserve"> D23 + E23</f>
        <v>24.2</v>
      </c>
      <c r="G23" s="24">
        <f t="shared" si="0"/>
        <v>1</v>
      </c>
      <c r="H23" s="2" t="s">
        <v>4</v>
      </c>
    </row>
    <row r="24" spans="1:8" ht="15.95" customHeight="1">
      <c r="A24" s="12" t="s">
        <v>16</v>
      </c>
      <c r="B24" s="125">
        <v>21.84</v>
      </c>
      <c r="C24" s="91">
        <v>21</v>
      </c>
      <c r="D24" s="114">
        <v>21.84</v>
      </c>
      <c r="E24" s="4">
        <v>6.75</v>
      </c>
      <c r="F24" s="5">
        <f t="shared" si="1"/>
        <v>28.59</v>
      </c>
      <c r="G24" s="24">
        <f t="shared" si="0"/>
        <v>1</v>
      </c>
      <c r="H24" s="2" t="s">
        <v>4</v>
      </c>
    </row>
    <row r="25" spans="1:8" ht="15.95" customHeight="1">
      <c r="A25" s="12" t="s">
        <v>40</v>
      </c>
      <c r="B25" s="125">
        <v>30</v>
      </c>
      <c r="C25" s="91"/>
      <c r="D25" s="114">
        <v>30</v>
      </c>
      <c r="E25" s="4"/>
      <c r="F25" s="5">
        <f t="shared" si="1"/>
        <v>30</v>
      </c>
      <c r="G25" s="24">
        <f t="shared" si="0"/>
        <v>1</v>
      </c>
      <c r="H25" s="2" t="s">
        <v>4</v>
      </c>
    </row>
    <row r="26" spans="1:8" ht="15.95" customHeight="1">
      <c r="A26" s="12" t="s">
        <v>75</v>
      </c>
      <c r="B26" s="125">
        <v>25.5</v>
      </c>
      <c r="C26" s="91"/>
      <c r="D26" s="114">
        <v>25.5</v>
      </c>
      <c r="E26" s="4"/>
      <c r="F26" s="5">
        <f t="shared" si="1"/>
        <v>25.5</v>
      </c>
      <c r="G26" s="24">
        <f t="shared" si="0"/>
        <v>1</v>
      </c>
      <c r="H26" s="2" t="s">
        <v>4</v>
      </c>
    </row>
    <row r="27" spans="1:8" ht="15.95" customHeight="1">
      <c r="A27" s="12" t="s">
        <v>59</v>
      </c>
      <c r="B27" s="125">
        <v>30</v>
      </c>
      <c r="C27" s="91"/>
      <c r="D27" s="114">
        <v>30</v>
      </c>
      <c r="E27" s="4"/>
      <c r="F27" s="5">
        <f t="shared" si="1"/>
        <v>30</v>
      </c>
      <c r="G27" s="24">
        <f t="shared" si="0"/>
        <v>0</v>
      </c>
      <c r="H27" s="2" t="s">
        <v>6</v>
      </c>
    </row>
    <row r="28" spans="1:8" ht="15.95" customHeight="1">
      <c r="A28" s="12" t="s">
        <v>19</v>
      </c>
      <c r="B28" s="125">
        <v>28</v>
      </c>
      <c r="C28" s="91"/>
      <c r="D28" s="114">
        <v>28</v>
      </c>
      <c r="E28" s="4"/>
      <c r="F28" s="5">
        <f t="shared" si="1"/>
        <v>28</v>
      </c>
      <c r="G28" s="24">
        <f t="shared" si="0"/>
        <v>1</v>
      </c>
      <c r="H28" s="2" t="s">
        <v>4</v>
      </c>
    </row>
    <row r="29" spans="1:8" ht="15.95" customHeight="1">
      <c r="A29" s="12" t="s">
        <v>72</v>
      </c>
      <c r="B29" s="125">
        <v>19</v>
      </c>
      <c r="C29" s="91"/>
      <c r="D29" s="114">
        <v>19</v>
      </c>
      <c r="E29" s="4"/>
      <c r="F29" s="5">
        <f t="shared" si="1"/>
        <v>19</v>
      </c>
      <c r="G29" s="24">
        <f t="shared" si="0"/>
        <v>0</v>
      </c>
      <c r="H29" s="2" t="s">
        <v>6</v>
      </c>
    </row>
    <row r="30" spans="1:8" ht="15.95" customHeight="1">
      <c r="A30" s="12" t="s">
        <v>74</v>
      </c>
      <c r="B30" s="125">
        <v>25</v>
      </c>
      <c r="C30" s="91"/>
      <c r="D30" s="114">
        <v>25</v>
      </c>
      <c r="E30" s="4">
        <v>1.5</v>
      </c>
      <c r="F30" s="5">
        <f t="shared" si="1"/>
        <v>26.5</v>
      </c>
      <c r="G30" s="24">
        <f t="shared" si="0"/>
        <v>1</v>
      </c>
      <c r="H30" s="1" t="s">
        <v>4</v>
      </c>
    </row>
    <row r="31" spans="1:8" ht="15.95" customHeight="1">
      <c r="A31" s="12" t="s">
        <v>21</v>
      </c>
      <c r="B31" s="125">
        <v>19</v>
      </c>
      <c r="C31" s="91"/>
      <c r="D31" s="114">
        <v>19</v>
      </c>
      <c r="E31" s="4"/>
      <c r="F31" s="5">
        <f t="shared" si="1"/>
        <v>19</v>
      </c>
      <c r="G31" s="24">
        <f t="shared" si="0"/>
        <v>0</v>
      </c>
      <c r="H31" s="2" t="s">
        <v>6</v>
      </c>
    </row>
    <row r="32" spans="1:8" ht="15.95" customHeight="1">
      <c r="A32" s="12" t="s">
        <v>42</v>
      </c>
      <c r="B32" s="125">
        <v>20</v>
      </c>
      <c r="C32" s="91"/>
      <c r="D32" s="114">
        <v>20</v>
      </c>
      <c r="E32" s="4"/>
      <c r="F32" s="5">
        <f t="shared" si="1"/>
        <v>20</v>
      </c>
      <c r="G32" s="24" t="str">
        <f t="shared" si="0"/>
        <v/>
      </c>
      <c r="H32" s="2"/>
    </row>
    <row r="33" spans="1:8" ht="15.95" customHeight="1">
      <c r="A33" s="12" t="s">
        <v>22</v>
      </c>
      <c r="B33" s="125">
        <v>30</v>
      </c>
      <c r="C33" s="91"/>
      <c r="D33" s="114">
        <v>30</v>
      </c>
      <c r="E33" s="4"/>
      <c r="F33" s="5">
        <f t="shared" si="1"/>
        <v>30</v>
      </c>
      <c r="G33" s="24">
        <f t="shared" si="0"/>
        <v>1</v>
      </c>
      <c r="H33" s="2" t="s">
        <v>4</v>
      </c>
    </row>
    <row r="34" spans="1:8" ht="15.95" customHeight="1">
      <c r="A34" s="12" t="s">
        <v>23</v>
      </c>
      <c r="B34" s="125">
        <v>26.3</v>
      </c>
      <c r="C34" s="91"/>
      <c r="D34" s="114">
        <v>26.3</v>
      </c>
      <c r="E34" s="4"/>
      <c r="F34" s="5">
        <f t="shared" si="1"/>
        <v>26.3</v>
      </c>
      <c r="G34" s="24">
        <f t="shared" si="0"/>
        <v>0</v>
      </c>
      <c r="H34" s="2" t="s">
        <v>6</v>
      </c>
    </row>
    <row r="35" spans="1:8" ht="15.95" customHeight="1">
      <c r="A35" s="12" t="s">
        <v>60</v>
      </c>
      <c r="B35" s="125">
        <v>8.5</v>
      </c>
      <c r="C35" s="91"/>
      <c r="D35" s="114">
        <f>100*B35/(100+B35+8*(100/100+119/100+10.53/100))</f>
        <v>6.700172785632307</v>
      </c>
      <c r="E35" s="4">
        <f>100*(8*(100/100+119/100+10.53/100))/(100+8.5+8*(100/100+119/100+10.53/100))</f>
        <v>14.474265030458197</v>
      </c>
      <c r="F35" s="5">
        <f>D35+E35</f>
        <v>21.174437816090503</v>
      </c>
      <c r="G35" s="24">
        <f t="shared" si="0"/>
        <v>0</v>
      </c>
      <c r="H35" s="1" t="s">
        <v>6</v>
      </c>
    </row>
    <row r="36" spans="1:8" ht="15.95" customHeight="1">
      <c r="A36" s="12" t="s">
        <v>24</v>
      </c>
      <c r="B36" s="125">
        <v>20</v>
      </c>
      <c r="C36" s="91"/>
      <c r="D36" s="114">
        <v>20</v>
      </c>
      <c r="E36" s="15"/>
      <c r="F36" s="5">
        <f>D36+E36</f>
        <v>20</v>
      </c>
      <c r="G36" s="24">
        <f t="shared" si="0"/>
        <v>0</v>
      </c>
      <c r="H36" s="2" t="s">
        <v>6</v>
      </c>
    </row>
    <row r="37" spans="1:8" ht="15.95" customHeight="1">
      <c r="A37" s="12" t="s">
        <v>53</v>
      </c>
      <c r="B37" s="125">
        <v>28</v>
      </c>
      <c r="C37" s="91"/>
      <c r="D37" s="114">
        <v>28</v>
      </c>
      <c r="E37" s="4"/>
      <c r="F37" s="5">
        <f>D37+E37</f>
        <v>28</v>
      </c>
      <c r="G37" s="24">
        <f t="shared" si="0"/>
        <v>1</v>
      </c>
      <c r="H37" s="2" t="s">
        <v>4</v>
      </c>
    </row>
    <row r="38" spans="1:8" ht="15.95" customHeight="1" thickBot="1">
      <c r="A38" s="37" t="s">
        <v>61</v>
      </c>
      <c r="B38" s="128">
        <v>35</v>
      </c>
      <c r="C38" s="92"/>
      <c r="D38" s="117">
        <f>B38-B38/100*E38</f>
        <v>32.735500000000002</v>
      </c>
      <c r="E38" s="46">
        <v>6.47</v>
      </c>
      <c r="F38" s="44">
        <f>D38+E38</f>
        <v>39.205500000000001</v>
      </c>
      <c r="G38" s="74">
        <f t="shared" si="0"/>
        <v>1</v>
      </c>
      <c r="H38" s="48"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140</v>
      </c>
      <c r="B52" s="85"/>
      <c r="C52" s="85"/>
      <c r="D52" s="85"/>
      <c r="E52" s="85"/>
      <c r="F52" s="85"/>
      <c r="G52" s="85"/>
      <c r="H52" s="85"/>
    </row>
    <row r="53" spans="1:8" s="70" customFormat="1" ht="30.75" customHeight="1">
      <c r="A53" s="85" t="s">
        <v>116</v>
      </c>
      <c r="B53" s="85"/>
      <c r="C53" s="85"/>
      <c r="D53" s="85"/>
      <c r="E53" s="85"/>
      <c r="F53" s="85"/>
      <c r="G53" s="85"/>
      <c r="H53" s="85"/>
    </row>
    <row r="54" spans="1:8" s="70" customFormat="1" ht="30.75" customHeight="1">
      <c r="A54" s="85" t="s">
        <v>110</v>
      </c>
      <c r="B54" s="85"/>
      <c r="C54" s="85"/>
      <c r="D54" s="85"/>
      <c r="E54" s="85"/>
      <c r="F54" s="85"/>
      <c r="G54" s="85"/>
      <c r="H54" s="85"/>
    </row>
    <row r="55" spans="1:8" s="70" customFormat="1" ht="34.5" customHeight="1">
      <c r="A55" s="85" t="s">
        <v>131</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141</v>
      </c>
      <c r="B57" s="85"/>
      <c r="C57" s="85"/>
      <c r="D57" s="85"/>
      <c r="E57" s="85"/>
      <c r="F57" s="85"/>
      <c r="G57" s="85"/>
      <c r="H57" s="85"/>
    </row>
    <row r="58" spans="1:8" s="70" customFormat="1" ht="25.5" customHeight="1">
      <c r="A58" s="85" t="s">
        <v>97</v>
      </c>
      <c r="B58" s="85"/>
      <c r="C58" s="85"/>
      <c r="D58" s="85"/>
      <c r="E58" s="85"/>
      <c r="F58" s="85"/>
      <c r="G58" s="85"/>
      <c r="H58" s="85"/>
    </row>
    <row r="59" spans="1:8" s="70" customFormat="1" ht="25.5" customHeight="1">
      <c r="A59" s="85" t="s">
        <v>119</v>
      </c>
      <c r="B59" s="85"/>
      <c r="C59" s="85"/>
      <c r="D59" s="85"/>
      <c r="E59" s="85"/>
      <c r="F59" s="85"/>
      <c r="G59" s="85"/>
      <c r="H59" s="85"/>
    </row>
    <row r="60" spans="1:8" s="70" customFormat="1" ht="30.75" customHeight="1">
      <c r="A60" s="85" t="s">
        <v>100</v>
      </c>
      <c r="B60" s="85"/>
      <c r="C60" s="85"/>
      <c r="D60" s="85"/>
      <c r="E60" s="85"/>
      <c r="F60" s="85"/>
      <c r="G60" s="85"/>
      <c r="H60" s="85"/>
    </row>
    <row r="61" spans="1:8" s="70" customFormat="1" ht="25.5" customHeight="1">
      <c r="A61" s="85" t="s">
        <v>101</v>
      </c>
      <c r="B61" s="85"/>
      <c r="C61" s="85"/>
      <c r="D61" s="85"/>
      <c r="E61" s="85"/>
      <c r="F61" s="85"/>
      <c r="G61" s="85"/>
      <c r="H61" s="85"/>
    </row>
    <row r="62" spans="1:8" s="70" customFormat="1" ht="30.75" customHeight="1">
      <c r="A62" s="85" t="s">
        <v>102</v>
      </c>
      <c r="B62" s="85"/>
      <c r="C62" s="85"/>
      <c r="D62" s="85"/>
      <c r="E62" s="85"/>
      <c r="F62" s="85"/>
      <c r="G62" s="85"/>
      <c r="H62" s="85"/>
    </row>
    <row r="63" spans="1:8" s="70" customFormat="1" ht="30.75" customHeight="1">
      <c r="A63" s="90" t="s">
        <v>139</v>
      </c>
      <c r="B63" s="90"/>
      <c r="C63" s="90"/>
      <c r="D63" s="90"/>
      <c r="E63" s="90"/>
      <c r="F63" s="90"/>
      <c r="G63" s="90"/>
      <c r="H63" s="90"/>
    </row>
    <row r="64" spans="1:8" s="70" customFormat="1" ht="30.75" customHeight="1">
      <c r="A64" s="90" t="s">
        <v>105</v>
      </c>
      <c r="B64" s="90"/>
      <c r="C64" s="90"/>
      <c r="D64" s="90"/>
      <c r="E64" s="90"/>
      <c r="F64" s="90"/>
      <c r="G64" s="90"/>
      <c r="H64" s="90"/>
    </row>
    <row r="65" spans="1:8" s="70" customFormat="1" ht="30.75" customHeight="1">
      <c r="A65" s="90" t="s">
        <v>115</v>
      </c>
      <c r="B65" s="90"/>
      <c r="C65" s="90"/>
      <c r="D65" s="90"/>
      <c r="E65" s="90"/>
      <c r="F65" s="90"/>
      <c r="G65" s="90"/>
      <c r="H65" s="90"/>
    </row>
    <row r="66" spans="1:8" s="70" customFormat="1" ht="30.75" customHeight="1">
      <c r="A66" s="90" t="s">
        <v>121</v>
      </c>
      <c r="B66" s="90"/>
      <c r="C66" s="90"/>
      <c r="D66" s="90"/>
      <c r="E66" s="90"/>
      <c r="F66" s="90"/>
      <c r="G66" s="90"/>
      <c r="H66" s="90"/>
    </row>
    <row r="67" spans="1:8" s="70" customFormat="1" ht="30.75" customHeight="1">
      <c r="E67" s="72"/>
    </row>
    <row r="68" spans="1:8" s="70" customFormat="1" ht="30.75" customHeight="1">
      <c r="E68" s="72"/>
    </row>
    <row r="69" spans="1:8" s="70" customFormat="1" ht="30.75" customHeight="1">
      <c r="E69" s="72"/>
    </row>
    <row r="70" spans="1:8" s="70" customFormat="1">
      <c r="E70" s="72"/>
    </row>
    <row r="87" spans="1:1">
      <c r="A87" s="14"/>
    </row>
  </sheetData>
  <mergeCells count="32">
    <mergeCell ref="A3:A4"/>
    <mergeCell ref="B3:D3"/>
    <mergeCell ref="E3:E4"/>
    <mergeCell ref="F3:F4"/>
    <mergeCell ref="H3:H4"/>
    <mergeCell ref="A50:H50"/>
    <mergeCell ref="A45:H45"/>
    <mergeCell ref="A46:H46"/>
    <mergeCell ref="A47:H47"/>
    <mergeCell ref="A48:H48"/>
    <mergeCell ref="A49:H49"/>
    <mergeCell ref="A40:H40"/>
    <mergeCell ref="A41:H41"/>
    <mergeCell ref="A42:H42"/>
    <mergeCell ref="A43:H43"/>
    <mergeCell ref="A44:H44"/>
    <mergeCell ref="A66:H66"/>
    <mergeCell ref="A60:H60"/>
    <mergeCell ref="A61:H61"/>
    <mergeCell ref="A62:H62"/>
    <mergeCell ref="A63:H63"/>
    <mergeCell ref="A64:H64"/>
    <mergeCell ref="A56:H56"/>
    <mergeCell ref="A57:H57"/>
    <mergeCell ref="A58:H58"/>
    <mergeCell ref="A59:H59"/>
    <mergeCell ref="A65:H65"/>
    <mergeCell ref="A51:H51"/>
    <mergeCell ref="A52:H52"/>
    <mergeCell ref="A53:H53"/>
    <mergeCell ref="A54:H54"/>
    <mergeCell ref="A55:H55"/>
  </mergeCell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U7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38</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12" t="s">
        <v>54</v>
      </c>
      <c r="B5" s="124">
        <v>30</v>
      </c>
      <c r="C5" s="91"/>
      <c r="D5" s="113">
        <v>30</v>
      </c>
      <c r="E5" s="15"/>
      <c r="F5" s="5">
        <f xml:space="preserve"> D5 + E5</f>
        <v>30</v>
      </c>
      <c r="G5" s="24">
        <f>IF(H5="Y",1,IF(H5="","",0))</f>
        <v>1</v>
      </c>
      <c r="H5" s="1" t="s">
        <v>4</v>
      </c>
    </row>
    <row r="6" spans="1:21" ht="15.95" customHeight="1">
      <c r="A6" s="12" t="s">
        <v>5</v>
      </c>
      <c r="B6" s="125">
        <v>25</v>
      </c>
      <c r="C6" s="91"/>
      <c r="D6" s="114">
        <v>25</v>
      </c>
      <c r="E6" s="15"/>
      <c r="F6" s="5">
        <f xml:space="preserve"> D6 + E6</f>
        <v>25</v>
      </c>
      <c r="G6" s="24">
        <f t="shared" ref="G6:G38" si="0">IF(H6="Y",1,IF(H6="","",0))</f>
        <v>0</v>
      </c>
      <c r="H6" s="2" t="s">
        <v>6</v>
      </c>
    </row>
    <row r="7" spans="1:21" ht="15.95" customHeight="1">
      <c r="A7" s="12" t="s">
        <v>68</v>
      </c>
      <c r="B7" s="125">
        <v>33.99</v>
      </c>
      <c r="C7" s="91">
        <v>33</v>
      </c>
      <c r="D7" s="114">
        <v>33.99</v>
      </c>
      <c r="E7" s="15"/>
      <c r="F7" s="5">
        <f xml:space="preserve"> D7 + E7</f>
        <v>33.99</v>
      </c>
      <c r="G7" s="24">
        <f t="shared" si="0"/>
        <v>1</v>
      </c>
      <c r="H7" s="1" t="s">
        <v>4</v>
      </c>
    </row>
    <row r="8" spans="1:21" ht="15.95" customHeight="1">
      <c r="A8" s="12" t="s">
        <v>8</v>
      </c>
      <c r="B8" s="125">
        <v>19</v>
      </c>
      <c r="C8" s="91"/>
      <c r="D8" s="114">
        <v>19</v>
      </c>
      <c r="E8" s="4">
        <v>11.9</v>
      </c>
      <c r="F8" s="5">
        <f xml:space="preserve"> D8 + E8</f>
        <v>30.9</v>
      </c>
      <c r="G8" s="24">
        <f t="shared" si="0"/>
        <v>1</v>
      </c>
      <c r="H8" s="2" t="s">
        <v>4</v>
      </c>
    </row>
    <row r="9" spans="1:21" ht="15.95" customHeight="1">
      <c r="A9" s="12" t="s">
        <v>69</v>
      </c>
      <c r="B9" s="125">
        <v>17</v>
      </c>
      <c r="C9" s="91"/>
      <c r="D9" s="114">
        <v>17</v>
      </c>
      <c r="E9" s="4"/>
      <c r="F9" s="5">
        <v>17</v>
      </c>
      <c r="G9" s="24">
        <f t="shared" si="0"/>
        <v>1</v>
      </c>
      <c r="H9" s="2" t="s">
        <v>4</v>
      </c>
    </row>
    <row r="10" spans="1:21" ht="15.95" customHeight="1">
      <c r="A10" s="12" t="s">
        <v>9</v>
      </c>
      <c r="B10" s="125">
        <v>20</v>
      </c>
      <c r="C10" s="91"/>
      <c r="D10" s="114">
        <v>20</v>
      </c>
      <c r="E10" s="4"/>
      <c r="F10" s="5">
        <f xml:space="preserve"> D10 + E10</f>
        <v>20</v>
      </c>
      <c r="G10" s="24">
        <f t="shared" si="0"/>
        <v>1</v>
      </c>
      <c r="H10" s="2" t="s">
        <v>4</v>
      </c>
    </row>
    <row r="11" spans="1:21" ht="15.95" customHeight="1">
      <c r="A11" s="12" t="s">
        <v>10</v>
      </c>
      <c r="B11" s="125">
        <v>25</v>
      </c>
      <c r="C11" s="91"/>
      <c r="D11" s="114">
        <v>25</v>
      </c>
      <c r="E11" s="4"/>
      <c r="F11" s="5">
        <f xml:space="preserve"> D11 + E11</f>
        <v>25</v>
      </c>
      <c r="G11" s="24">
        <f t="shared" si="0"/>
        <v>0</v>
      </c>
      <c r="H11" s="2" t="s">
        <v>6</v>
      </c>
    </row>
    <row r="12" spans="1:21" ht="15.95" customHeight="1">
      <c r="A12" s="12" t="s">
        <v>62</v>
      </c>
      <c r="B12" s="125">
        <v>21</v>
      </c>
      <c r="C12" s="91"/>
      <c r="D12" s="114">
        <v>21</v>
      </c>
      <c r="E12" s="4"/>
      <c r="F12" s="5">
        <f xml:space="preserve"> D12 + E12</f>
        <v>21</v>
      </c>
      <c r="G12" s="24" t="str">
        <f t="shared" si="0"/>
        <v/>
      </c>
      <c r="H12" s="2"/>
    </row>
    <row r="13" spans="1:21" ht="15.95" customHeight="1">
      <c r="A13" s="12" t="s">
        <v>11</v>
      </c>
      <c r="B13" s="125">
        <v>26</v>
      </c>
      <c r="C13" s="91"/>
      <c r="D13" s="114">
        <v>26</v>
      </c>
      <c r="E13" s="4"/>
      <c r="F13" s="5">
        <f xml:space="preserve"> D13 + E13</f>
        <v>26</v>
      </c>
      <c r="G13" s="24">
        <f t="shared" si="0"/>
        <v>0</v>
      </c>
      <c r="H13" s="2" t="s">
        <v>6</v>
      </c>
    </row>
    <row r="14" spans="1:21" ht="15.95" customHeight="1">
      <c r="A14" s="12" t="s">
        <v>55</v>
      </c>
      <c r="B14" s="125">
        <v>34.43</v>
      </c>
      <c r="C14" s="91"/>
      <c r="D14" s="114">
        <v>34.43</v>
      </c>
      <c r="E14" s="4"/>
      <c r="F14" s="5">
        <f xml:space="preserve"> D14 + E14</f>
        <v>34.43</v>
      </c>
      <c r="G14" s="24">
        <f t="shared" si="0"/>
        <v>1</v>
      </c>
      <c r="H14" s="2" t="s">
        <v>4</v>
      </c>
    </row>
    <row r="15" spans="1:21" ht="15.95" customHeight="1">
      <c r="A15" s="12" t="s">
        <v>56</v>
      </c>
      <c r="B15" s="125">
        <v>15.824999999999999</v>
      </c>
      <c r="C15" s="91">
        <v>15</v>
      </c>
      <c r="D15" s="114" t="s">
        <v>39</v>
      </c>
      <c r="E15" s="4">
        <v>14.35</v>
      </c>
      <c r="F15" s="5">
        <v>30.175000000000001</v>
      </c>
      <c r="G15" s="24">
        <f t="shared" si="0"/>
        <v>0</v>
      </c>
      <c r="H15" s="23" t="s">
        <v>6</v>
      </c>
    </row>
    <row r="16" spans="1:21" ht="15.95" customHeight="1">
      <c r="A16" s="12" t="s">
        <v>25</v>
      </c>
      <c r="B16" s="125">
        <v>25</v>
      </c>
      <c r="C16" s="91"/>
      <c r="D16" s="114">
        <v>25</v>
      </c>
      <c r="E16" s="4"/>
      <c r="F16" s="5">
        <f xml:space="preserve"> D16 + E16</f>
        <v>25</v>
      </c>
      <c r="G16" s="24">
        <f t="shared" si="0"/>
        <v>1</v>
      </c>
      <c r="H16" s="2" t="s">
        <v>4</v>
      </c>
    </row>
    <row r="17" spans="1:8" ht="15.95" customHeight="1">
      <c r="A17" s="12" t="s">
        <v>57</v>
      </c>
      <c r="B17" s="125">
        <v>20</v>
      </c>
      <c r="C17" s="91">
        <v>16</v>
      </c>
      <c r="D17" s="114">
        <v>20</v>
      </c>
      <c r="E17" s="4"/>
      <c r="F17" s="5">
        <f xml:space="preserve"> D17 + E17</f>
        <v>20</v>
      </c>
      <c r="G17" s="24">
        <f t="shared" si="0"/>
        <v>1</v>
      </c>
      <c r="H17" s="1" t="s">
        <v>4</v>
      </c>
    </row>
    <row r="18" spans="1:8" ht="15.95" customHeight="1">
      <c r="A18" s="12" t="s">
        <v>12</v>
      </c>
      <c r="B18" s="125">
        <v>15</v>
      </c>
      <c r="C18" s="91"/>
      <c r="D18" s="114">
        <v>15</v>
      </c>
      <c r="E18" s="4"/>
      <c r="F18" s="5">
        <f xml:space="preserve"> D18 + E18</f>
        <v>15</v>
      </c>
      <c r="G18" s="24">
        <f t="shared" si="0"/>
        <v>0</v>
      </c>
      <c r="H18" s="2" t="s">
        <v>6</v>
      </c>
    </row>
    <row r="19" spans="1:8" ht="15.95" customHeight="1">
      <c r="A19" s="20" t="s">
        <v>13</v>
      </c>
      <c r="B19" s="125">
        <v>12.5</v>
      </c>
      <c r="C19" s="91"/>
      <c r="D19" s="114">
        <v>12.5</v>
      </c>
      <c r="E19" s="4"/>
      <c r="F19" s="5">
        <f xml:space="preserve"> D19 + E19</f>
        <v>12.5</v>
      </c>
      <c r="G19" s="24">
        <f t="shared" si="0"/>
        <v>1</v>
      </c>
      <c r="H19" s="2" t="s">
        <v>4</v>
      </c>
    </row>
    <row r="20" spans="1:8" ht="15.95" customHeight="1">
      <c r="A20" s="20" t="s">
        <v>70</v>
      </c>
      <c r="B20" s="125">
        <v>26</v>
      </c>
      <c r="C20" s="91"/>
      <c r="D20" s="114">
        <v>26</v>
      </c>
      <c r="E20" s="4">
        <v>0</v>
      </c>
      <c r="F20" s="5">
        <v>26</v>
      </c>
      <c r="G20" s="24">
        <f t="shared" si="0"/>
        <v>1</v>
      </c>
      <c r="H20" s="2" t="s">
        <v>4</v>
      </c>
    </row>
    <row r="21" spans="1:8" ht="15.95" customHeight="1">
      <c r="A21" s="12" t="s">
        <v>58</v>
      </c>
      <c r="B21" s="125">
        <v>27.5</v>
      </c>
      <c r="C21" s="91"/>
      <c r="D21" s="114">
        <v>27.5</v>
      </c>
      <c r="E21" s="4"/>
      <c r="F21" s="5">
        <f xml:space="preserve"> D21 + E21</f>
        <v>27.5</v>
      </c>
      <c r="G21" s="24">
        <f t="shared" si="0"/>
        <v>0</v>
      </c>
      <c r="H21" s="2" t="s">
        <v>6</v>
      </c>
    </row>
    <row r="22" spans="1:8" ht="15.95" customHeight="1">
      <c r="A22" s="12" t="s">
        <v>14</v>
      </c>
      <c r="B22" s="125">
        <v>30</v>
      </c>
      <c r="C22" s="91"/>
      <c r="D22" s="114">
        <v>27.99</v>
      </c>
      <c r="E22" s="3">
        <v>11.55</v>
      </c>
      <c r="F22" s="5">
        <v>39.54</v>
      </c>
      <c r="G22" s="24">
        <f t="shared" si="0"/>
        <v>1</v>
      </c>
      <c r="H22" s="2" t="s">
        <v>4</v>
      </c>
    </row>
    <row r="23" spans="1:8" ht="15.95" customHeight="1">
      <c r="A23" s="12" t="s">
        <v>15</v>
      </c>
      <c r="B23" s="125">
        <v>22</v>
      </c>
      <c r="C23" s="91"/>
      <c r="D23" s="114">
        <v>22</v>
      </c>
      <c r="E23" s="4">
        <v>2.2000000000000002</v>
      </c>
      <c r="F23" s="5">
        <f t="shared" ref="F23:F34" si="1" xml:space="preserve"> D23 + E23</f>
        <v>24.2</v>
      </c>
      <c r="G23" s="24">
        <f t="shared" si="0"/>
        <v>1</v>
      </c>
      <c r="H23" s="2" t="s">
        <v>4</v>
      </c>
    </row>
    <row r="24" spans="1:8" ht="15.95" customHeight="1">
      <c r="A24" s="12" t="s">
        <v>16</v>
      </c>
      <c r="B24" s="125">
        <v>21.84</v>
      </c>
      <c r="C24" s="91">
        <v>21</v>
      </c>
      <c r="D24" s="114">
        <v>21.84</v>
      </c>
      <c r="E24" s="4">
        <v>6.75</v>
      </c>
      <c r="F24" s="5">
        <f t="shared" si="1"/>
        <v>28.59</v>
      </c>
      <c r="G24" s="24">
        <f t="shared" si="0"/>
        <v>1</v>
      </c>
      <c r="H24" s="2" t="s">
        <v>4</v>
      </c>
    </row>
    <row r="25" spans="1:8" ht="15.95" customHeight="1">
      <c r="A25" s="12" t="s">
        <v>40</v>
      </c>
      <c r="B25" s="125">
        <v>28</v>
      </c>
      <c r="C25" s="91"/>
      <c r="D25" s="114">
        <v>28</v>
      </c>
      <c r="E25" s="4"/>
      <c r="F25" s="5">
        <f t="shared" si="1"/>
        <v>28</v>
      </c>
      <c r="G25" s="24">
        <f t="shared" si="0"/>
        <v>1</v>
      </c>
      <c r="H25" s="2" t="s">
        <v>4</v>
      </c>
    </row>
    <row r="26" spans="1:8" ht="15.95" customHeight="1">
      <c r="A26" s="12" t="s">
        <v>73</v>
      </c>
      <c r="B26" s="125">
        <v>25.5</v>
      </c>
      <c r="C26" s="91"/>
      <c r="D26" s="114">
        <v>25.5</v>
      </c>
      <c r="E26" s="4"/>
      <c r="F26" s="5">
        <f t="shared" si="1"/>
        <v>25.5</v>
      </c>
      <c r="G26" s="24">
        <f t="shared" si="0"/>
        <v>1</v>
      </c>
      <c r="H26" s="2" t="s">
        <v>4</v>
      </c>
    </row>
    <row r="27" spans="1:8" ht="15.95" customHeight="1">
      <c r="A27" s="12" t="s">
        <v>59</v>
      </c>
      <c r="B27" s="125">
        <v>30</v>
      </c>
      <c r="C27" s="91"/>
      <c r="D27" s="114">
        <v>30</v>
      </c>
      <c r="E27" s="4"/>
      <c r="F27" s="5">
        <f t="shared" si="1"/>
        <v>30</v>
      </c>
      <c r="G27" s="24">
        <f t="shared" si="0"/>
        <v>0</v>
      </c>
      <c r="H27" s="2" t="s">
        <v>6</v>
      </c>
    </row>
    <row r="28" spans="1:8" ht="15.95" customHeight="1">
      <c r="A28" s="12" t="s">
        <v>19</v>
      </c>
      <c r="B28" s="125">
        <v>28</v>
      </c>
      <c r="C28" s="91"/>
      <c r="D28" s="114">
        <v>28</v>
      </c>
      <c r="E28" s="4"/>
      <c r="F28" s="5">
        <f t="shared" si="1"/>
        <v>28</v>
      </c>
      <c r="G28" s="24">
        <f t="shared" si="0"/>
        <v>1</v>
      </c>
      <c r="H28" s="2" t="s">
        <v>4</v>
      </c>
    </row>
    <row r="29" spans="1:8" ht="15.95" customHeight="1">
      <c r="A29" s="12" t="s">
        <v>72</v>
      </c>
      <c r="B29" s="125">
        <v>19</v>
      </c>
      <c r="C29" s="91"/>
      <c r="D29" s="114">
        <v>19</v>
      </c>
      <c r="E29" s="4"/>
      <c r="F29" s="5">
        <f t="shared" si="1"/>
        <v>19</v>
      </c>
      <c r="G29" s="24">
        <f t="shared" si="0"/>
        <v>0</v>
      </c>
      <c r="H29" s="2" t="s">
        <v>6</v>
      </c>
    </row>
    <row r="30" spans="1:8" ht="15.95" customHeight="1">
      <c r="A30" s="12" t="s">
        <v>74</v>
      </c>
      <c r="B30" s="125">
        <v>25</v>
      </c>
      <c r="C30" s="91"/>
      <c r="D30" s="114">
        <v>25</v>
      </c>
      <c r="E30" s="4">
        <v>1.5</v>
      </c>
      <c r="F30" s="5">
        <f t="shared" si="1"/>
        <v>26.5</v>
      </c>
      <c r="G30" s="24">
        <f t="shared" si="0"/>
        <v>1</v>
      </c>
      <c r="H30" s="1" t="s">
        <v>4</v>
      </c>
    </row>
    <row r="31" spans="1:8" ht="15.95" customHeight="1">
      <c r="A31" s="12" t="s">
        <v>21</v>
      </c>
      <c r="B31" s="125">
        <v>19</v>
      </c>
      <c r="C31" s="91"/>
      <c r="D31" s="114">
        <v>19</v>
      </c>
      <c r="E31" s="4"/>
      <c r="F31" s="5">
        <f t="shared" si="1"/>
        <v>19</v>
      </c>
      <c r="G31" s="24">
        <f t="shared" si="0"/>
        <v>0</v>
      </c>
      <c r="H31" s="2" t="s">
        <v>6</v>
      </c>
    </row>
    <row r="32" spans="1:8" ht="15.95" customHeight="1">
      <c r="A32" s="12" t="s">
        <v>42</v>
      </c>
      <c r="B32" s="125">
        <v>21</v>
      </c>
      <c r="C32" s="91"/>
      <c r="D32" s="114">
        <v>21</v>
      </c>
      <c r="E32" s="4"/>
      <c r="F32" s="5">
        <f t="shared" si="1"/>
        <v>21</v>
      </c>
      <c r="G32" s="24" t="str">
        <f t="shared" si="0"/>
        <v/>
      </c>
      <c r="H32" s="2"/>
    </row>
    <row r="33" spans="1:8" ht="15.95" customHeight="1">
      <c r="A33" s="12" t="s">
        <v>22</v>
      </c>
      <c r="B33" s="125">
        <v>30</v>
      </c>
      <c r="C33" s="91"/>
      <c r="D33" s="114">
        <v>30</v>
      </c>
      <c r="E33" s="4"/>
      <c r="F33" s="5">
        <f t="shared" si="1"/>
        <v>30</v>
      </c>
      <c r="G33" s="24">
        <f t="shared" si="0"/>
        <v>1</v>
      </c>
      <c r="H33" s="2" t="s">
        <v>4</v>
      </c>
    </row>
    <row r="34" spans="1:8" ht="15.95" customHeight="1">
      <c r="A34" s="12" t="s">
        <v>23</v>
      </c>
      <c r="B34" s="125">
        <v>26.3</v>
      </c>
      <c r="C34" s="91"/>
      <c r="D34" s="114">
        <v>26.3</v>
      </c>
      <c r="E34" s="4"/>
      <c r="F34" s="5">
        <f t="shared" si="1"/>
        <v>26.3</v>
      </c>
      <c r="G34" s="24">
        <f t="shared" si="0"/>
        <v>0</v>
      </c>
      <c r="H34" s="2" t="s">
        <v>6</v>
      </c>
    </row>
    <row r="35" spans="1:8" ht="15.95" customHeight="1">
      <c r="A35" s="12" t="s">
        <v>60</v>
      </c>
      <c r="B35" s="125">
        <v>8.5</v>
      </c>
      <c r="C35" s="91"/>
      <c r="D35" s="114">
        <f>100*B35/(100+B35+8*(100/100+119/100+10.53/100))</f>
        <v>6.700172785632307</v>
      </c>
      <c r="E35" s="4">
        <f>100*(8*(100/100+119/100+10.53/100))/(100+8.5+8*(100/100+119/100+10.53/100))</f>
        <v>14.474265030458197</v>
      </c>
      <c r="F35" s="5">
        <f>D35+E35</f>
        <v>21.174437816090503</v>
      </c>
      <c r="G35" s="24">
        <f t="shared" si="0"/>
        <v>0</v>
      </c>
      <c r="H35" s="1" t="s">
        <v>6</v>
      </c>
    </row>
    <row r="36" spans="1:8" ht="15.95" customHeight="1">
      <c r="A36" s="12" t="s">
        <v>24</v>
      </c>
      <c r="B36" s="125">
        <v>20</v>
      </c>
      <c r="C36" s="91"/>
      <c r="D36" s="114">
        <v>20</v>
      </c>
      <c r="E36" s="15"/>
      <c r="F36" s="5">
        <f>D36+E36</f>
        <v>20</v>
      </c>
      <c r="G36" s="24">
        <f t="shared" si="0"/>
        <v>0</v>
      </c>
      <c r="H36" s="2" t="s">
        <v>6</v>
      </c>
    </row>
    <row r="37" spans="1:8" ht="15.95" customHeight="1">
      <c r="A37" s="12" t="s">
        <v>53</v>
      </c>
      <c r="B37" s="125">
        <v>28</v>
      </c>
      <c r="C37" s="91"/>
      <c r="D37" s="114">
        <v>28</v>
      </c>
      <c r="E37" s="4"/>
      <c r="F37" s="5">
        <f>D37+E37</f>
        <v>28</v>
      </c>
      <c r="G37" s="24">
        <f t="shared" si="0"/>
        <v>1</v>
      </c>
      <c r="H37" s="2" t="s">
        <v>4</v>
      </c>
    </row>
    <row r="38" spans="1:8" ht="15.95" customHeight="1" thickBot="1">
      <c r="A38" s="37" t="s">
        <v>61</v>
      </c>
      <c r="B38" s="128">
        <v>35</v>
      </c>
      <c r="C38" s="92"/>
      <c r="D38" s="117">
        <f>B38-B38/100*E38</f>
        <v>32.76</v>
      </c>
      <c r="E38" s="46">
        <v>6.4</v>
      </c>
      <c r="F38" s="44">
        <f>D38+E38</f>
        <v>39.159999999999997</v>
      </c>
      <c r="G38" s="74">
        <f t="shared" si="0"/>
        <v>1</v>
      </c>
      <c r="H38" s="48"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137</v>
      </c>
      <c r="B52" s="85"/>
      <c r="C52" s="85"/>
      <c r="D52" s="85"/>
      <c r="E52" s="85"/>
      <c r="F52" s="85"/>
      <c r="G52" s="85"/>
      <c r="H52" s="85"/>
    </row>
    <row r="53" spans="1:8" s="70" customFormat="1" ht="30.75" customHeight="1">
      <c r="A53" s="85" t="s">
        <v>116</v>
      </c>
      <c r="B53" s="85"/>
      <c r="C53" s="85"/>
      <c r="D53" s="85"/>
      <c r="E53" s="85"/>
      <c r="F53" s="85"/>
      <c r="G53" s="85"/>
      <c r="H53" s="85"/>
    </row>
    <row r="54" spans="1:8" s="70" customFormat="1" ht="30.75" customHeight="1">
      <c r="A54" s="85" t="s">
        <v>110</v>
      </c>
      <c r="B54" s="85"/>
      <c r="C54" s="85"/>
      <c r="D54" s="85"/>
      <c r="E54" s="85"/>
      <c r="F54" s="85"/>
      <c r="G54" s="85"/>
      <c r="H54" s="85"/>
    </row>
    <row r="55" spans="1:8" s="70" customFormat="1" ht="34.5" customHeight="1">
      <c r="A55" s="85" t="s">
        <v>131</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138</v>
      </c>
      <c r="B57" s="85"/>
      <c r="C57" s="85"/>
      <c r="D57" s="85"/>
      <c r="E57" s="85"/>
      <c r="F57" s="85"/>
      <c r="G57" s="85"/>
      <c r="H57" s="85"/>
    </row>
    <row r="58" spans="1:8" s="70" customFormat="1" ht="25.5" customHeight="1">
      <c r="A58" s="85" t="s">
        <v>97</v>
      </c>
      <c r="B58" s="85"/>
      <c r="C58" s="85"/>
      <c r="D58" s="85"/>
      <c r="E58" s="85"/>
      <c r="F58" s="85"/>
      <c r="G58" s="85"/>
      <c r="H58" s="85"/>
    </row>
    <row r="59" spans="1:8" s="70" customFormat="1" ht="25.5" customHeight="1">
      <c r="A59" s="85" t="s">
        <v>119</v>
      </c>
      <c r="B59" s="85"/>
      <c r="C59" s="85"/>
      <c r="D59" s="85"/>
      <c r="E59" s="85"/>
      <c r="F59" s="85"/>
      <c r="G59" s="85"/>
      <c r="H59" s="85"/>
    </row>
    <row r="60" spans="1:8" s="70" customFormat="1" ht="30.75" customHeight="1">
      <c r="A60" s="85" t="s">
        <v>100</v>
      </c>
      <c r="B60" s="85"/>
      <c r="C60" s="85"/>
      <c r="D60" s="85"/>
      <c r="E60" s="85"/>
      <c r="F60" s="85"/>
      <c r="G60" s="85"/>
      <c r="H60" s="85"/>
    </row>
    <row r="61" spans="1:8" s="70" customFormat="1" ht="25.5" customHeight="1">
      <c r="A61" s="85" t="s">
        <v>101</v>
      </c>
      <c r="B61" s="85"/>
      <c r="C61" s="85"/>
      <c r="D61" s="85"/>
      <c r="E61" s="85"/>
      <c r="F61" s="85"/>
      <c r="G61" s="85"/>
      <c r="H61" s="85"/>
    </row>
    <row r="62" spans="1:8" s="70" customFormat="1" ht="30.75" customHeight="1">
      <c r="A62" s="85" t="s">
        <v>102</v>
      </c>
      <c r="B62" s="85"/>
      <c r="C62" s="85"/>
      <c r="D62" s="85"/>
      <c r="E62" s="85"/>
      <c r="F62" s="85"/>
      <c r="G62" s="85"/>
      <c r="H62" s="85"/>
    </row>
    <row r="63" spans="1:8" s="70" customFormat="1" ht="30.75" customHeight="1">
      <c r="A63" s="90" t="s">
        <v>139</v>
      </c>
      <c r="B63" s="90"/>
      <c r="C63" s="90"/>
      <c r="D63" s="90"/>
      <c r="E63" s="90"/>
      <c r="F63" s="90"/>
      <c r="G63" s="90"/>
      <c r="H63" s="90"/>
    </row>
    <row r="64" spans="1:8" s="70" customFormat="1" ht="30.75" customHeight="1">
      <c r="A64" s="90" t="s">
        <v>105</v>
      </c>
      <c r="B64" s="90"/>
      <c r="C64" s="90"/>
      <c r="D64" s="90"/>
      <c r="E64" s="90"/>
      <c r="F64" s="90"/>
      <c r="G64" s="90"/>
      <c r="H64" s="90"/>
    </row>
    <row r="65" spans="1:8" s="70" customFormat="1" ht="30.75" customHeight="1">
      <c r="A65" s="90" t="s">
        <v>115</v>
      </c>
      <c r="B65" s="90"/>
      <c r="C65" s="90"/>
      <c r="D65" s="90"/>
      <c r="E65" s="90"/>
      <c r="F65" s="90"/>
      <c r="G65" s="90"/>
      <c r="H65" s="90"/>
    </row>
    <row r="66" spans="1:8" s="70" customFormat="1" ht="30.75" customHeight="1">
      <c r="A66" s="90" t="s">
        <v>121</v>
      </c>
      <c r="B66" s="90"/>
      <c r="C66" s="90"/>
      <c r="D66" s="90"/>
      <c r="E66" s="90"/>
      <c r="F66" s="90"/>
      <c r="G66" s="90"/>
      <c r="H66" s="90"/>
    </row>
    <row r="67" spans="1:8" s="70" customFormat="1" ht="30.75" customHeight="1">
      <c r="E67" s="72"/>
    </row>
    <row r="68" spans="1:8" s="70" customFormat="1" ht="30.75" customHeight="1">
      <c r="E68" s="72"/>
    </row>
    <row r="69" spans="1:8" s="70" customFormat="1" ht="30.75" customHeight="1">
      <c r="E69" s="72"/>
    </row>
    <row r="70" spans="1:8" s="70" customFormat="1">
      <c r="E70" s="72"/>
    </row>
  </sheetData>
  <mergeCells count="32">
    <mergeCell ref="A3:A4"/>
    <mergeCell ref="B3:D3"/>
    <mergeCell ref="E3:E4"/>
    <mergeCell ref="F3:F4"/>
    <mergeCell ref="H3:H4"/>
    <mergeCell ref="A50:H50"/>
    <mergeCell ref="A45:H45"/>
    <mergeCell ref="A46:H46"/>
    <mergeCell ref="A47:H47"/>
    <mergeCell ref="A48:H48"/>
    <mergeCell ref="A49:H49"/>
    <mergeCell ref="A40:H40"/>
    <mergeCell ref="A41:H41"/>
    <mergeCell ref="A42:H42"/>
    <mergeCell ref="A43:H43"/>
    <mergeCell ref="A44:H44"/>
    <mergeCell ref="A66:H66"/>
    <mergeCell ref="A60:H60"/>
    <mergeCell ref="A61:H61"/>
    <mergeCell ref="A62:H62"/>
    <mergeCell ref="A63:H63"/>
    <mergeCell ref="A64:H64"/>
    <mergeCell ref="A56:H56"/>
    <mergeCell ref="A57:H57"/>
    <mergeCell ref="A58:H58"/>
    <mergeCell ref="A59:H59"/>
    <mergeCell ref="A65:H65"/>
    <mergeCell ref="A51:H51"/>
    <mergeCell ref="A52:H52"/>
    <mergeCell ref="A53:H53"/>
    <mergeCell ref="A54:H54"/>
    <mergeCell ref="A55:H55"/>
  </mergeCells>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U7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37</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12" t="s">
        <v>54</v>
      </c>
      <c r="B5" s="124">
        <v>30</v>
      </c>
      <c r="C5" s="91"/>
      <c r="D5" s="113">
        <v>30</v>
      </c>
      <c r="E5" s="15"/>
      <c r="F5" s="5">
        <f xml:space="preserve"> D5 + E5</f>
        <v>30</v>
      </c>
      <c r="G5" s="24">
        <f>IF(H5="Y",1,IF(H5="","",0))</f>
        <v>1</v>
      </c>
      <c r="H5" s="1" t="s">
        <v>4</v>
      </c>
    </row>
    <row r="6" spans="1:21" ht="15.95" customHeight="1">
      <c r="A6" s="12" t="s">
        <v>5</v>
      </c>
      <c r="B6" s="125">
        <v>25</v>
      </c>
      <c r="C6" s="91"/>
      <c r="D6" s="114">
        <v>25</v>
      </c>
      <c r="E6" s="15"/>
      <c r="F6" s="5">
        <f xml:space="preserve"> D6 + E6</f>
        <v>25</v>
      </c>
      <c r="G6" s="24">
        <f t="shared" ref="G6:G38" si="0">IF(H6="Y",1,IF(H6="","",0))</f>
        <v>0</v>
      </c>
      <c r="H6" s="2" t="s">
        <v>6</v>
      </c>
    </row>
    <row r="7" spans="1:21" ht="15.95" customHeight="1">
      <c r="A7" s="12" t="s">
        <v>68</v>
      </c>
      <c r="B7" s="125">
        <v>33.99</v>
      </c>
      <c r="C7" s="91">
        <v>33</v>
      </c>
      <c r="D7" s="114">
        <v>33.99</v>
      </c>
      <c r="E7" s="15"/>
      <c r="F7" s="5">
        <f xml:space="preserve"> D7 + E7</f>
        <v>33.99</v>
      </c>
      <c r="G7" s="24">
        <f t="shared" si="0"/>
        <v>1</v>
      </c>
      <c r="H7" s="1" t="s">
        <v>4</v>
      </c>
    </row>
    <row r="8" spans="1:21" ht="15.95" customHeight="1">
      <c r="A8" s="12" t="s">
        <v>8</v>
      </c>
      <c r="B8" s="125">
        <v>19.5</v>
      </c>
      <c r="C8" s="91"/>
      <c r="D8" s="114">
        <v>19.5</v>
      </c>
      <c r="E8" s="4">
        <v>11.9</v>
      </c>
      <c r="F8" s="5">
        <f xml:space="preserve"> D8 + E8</f>
        <v>31.4</v>
      </c>
      <c r="G8" s="24">
        <f t="shared" si="0"/>
        <v>1</v>
      </c>
      <c r="H8" s="2" t="s">
        <v>4</v>
      </c>
    </row>
    <row r="9" spans="1:21" ht="15.95" customHeight="1">
      <c r="A9" s="12" t="s">
        <v>69</v>
      </c>
      <c r="B9" s="125">
        <v>17</v>
      </c>
      <c r="C9" s="91"/>
      <c r="D9" s="114">
        <v>17</v>
      </c>
      <c r="E9" s="4"/>
      <c r="F9" s="5">
        <v>17</v>
      </c>
      <c r="G9" s="24">
        <f t="shared" si="0"/>
        <v>1</v>
      </c>
      <c r="H9" s="2" t="s">
        <v>4</v>
      </c>
    </row>
    <row r="10" spans="1:21" ht="15.95" customHeight="1">
      <c r="A10" s="12" t="s">
        <v>9</v>
      </c>
      <c r="B10" s="125">
        <v>21</v>
      </c>
      <c r="C10" s="91"/>
      <c r="D10" s="114">
        <v>21</v>
      </c>
      <c r="E10" s="4"/>
      <c r="F10" s="5">
        <f t="shared" ref="F10:F19" si="1" xml:space="preserve"> D10 + E10</f>
        <v>21</v>
      </c>
      <c r="G10" s="24">
        <f t="shared" si="0"/>
        <v>1</v>
      </c>
      <c r="H10" s="2" t="s">
        <v>4</v>
      </c>
    </row>
    <row r="11" spans="1:21" ht="15.95" customHeight="1">
      <c r="A11" s="12" t="s">
        <v>10</v>
      </c>
      <c r="B11" s="125">
        <v>25</v>
      </c>
      <c r="C11" s="91"/>
      <c r="D11" s="114">
        <v>25</v>
      </c>
      <c r="E11" s="4"/>
      <c r="F11" s="5">
        <f t="shared" si="1"/>
        <v>25</v>
      </c>
      <c r="G11" s="24">
        <f t="shared" si="0"/>
        <v>0</v>
      </c>
      <c r="H11" s="2" t="s">
        <v>6</v>
      </c>
    </row>
    <row r="12" spans="1:21" ht="15.95" customHeight="1">
      <c r="A12" s="12" t="s">
        <v>62</v>
      </c>
      <c r="B12" s="125">
        <v>21</v>
      </c>
      <c r="C12" s="91"/>
      <c r="D12" s="114">
        <v>21</v>
      </c>
      <c r="E12" s="4"/>
      <c r="F12" s="5">
        <f t="shared" si="1"/>
        <v>21</v>
      </c>
      <c r="G12" s="24" t="str">
        <f t="shared" si="0"/>
        <v/>
      </c>
      <c r="H12" s="2"/>
    </row>
    <row r="13" spans="1:21" ht="15.95" customHeight="1">
      <c r="A13" s="12" t="s">
        <v>11</v>
      </c>
      <c r="B13" s="125">
        <v>26</v>
      </c>
      <c r="C13" s="91"/>
      <c r="D13" s="114">
        <v>26</v>
      </c>
      <c r="E13" s="4"/>
      <c r="F13" s="5">
        <f t="shared" si="1"/>
        <v>26</v>
      </c>
      <c r="G13" s="24">
        <f t="shared" si="0"/>
        <v>0</v>
      </c>
      <c r="H13" s="2" t="s">
        <v>6</v>
      </c>
    </row>
    <row r="14" spans="1:21" ht="15.95" customHeight="1">
      <c r="A14" s="12" t="s">
        <v>55</v>
      </c>
      <c r="B14" s="125">
        <v>34.43</v>
      </c>
      <c r="C14" s="91"/>
      <c r="D14" s="114">
        <v>34.43</v>
      </c>
      <c r="E14" s="4"/>
      <c r="F14" s="5">
        <f t="shared" si="1"/>
        <v>34.43</v>
      </c>
      <c r="G14" s="24">
        <f t="shared" si="0"/>
        <v>1</v>
      </c>
      <c r="H14" s="2" t="s">
        <v>4</v>
      </c>
    </row>
    <row r="15" spans="1:21" ht="15.95" customHeight="1">
      <c r="A15" s="12" t="s">
        <v>56</v>
      </c>
      <c r="B15" s="125">
        <v>15.824999999999999</v>
      </c>
      <c r="C15" s="91">
        <v>15</v>
      </c>
      <c r="D15" s="114">
        <v>15.824999999999999</v>
      </c>
      <c r="E15" s="4">
        <v>14.35</v>
      </c>
      <c r="F15" s="5">
        <f t="shared" si="1"/>
        <v>30.174999999999997</v>
      </c>
      <c r="G15" s="24">
        <f t="shared" si="0"/>
        <v>0</v>
      </c>
      <c r="H15" s="23" t="s">
        <v>6</v>
      </c>
    </row>
    <row r="16" spans="1:21" ht="15.95" customHeight="1">
      <c r="A16" s="12" t="s">
        <v>25</v>
      </c>
      <c r="B16" s="125">
        <v>25</v>
      </c>
      <c r="C16" s="91"/>
      <c r="D16" s="114">
        <v>25</v>
      </c>
      <c r="E16" s="4"/>
      <c r="F16" s="5">
        <f t="shared" si="1"/>
        <v>25</v>
      </c>
      <c r="G16" s="24">
        <f t="shared" si="0"/>
        <v>1</v>
      </c>
      <c r="H16" s="2" t="s">
        <v>4</v>
      </c>
    </row>
    <row r="17" spans="1:8" ht="15.95" customHeight="1">
      <c r="A17" s="12" t="s">
        <v>57</v>
      </c>
      <c r="B17" s="125">
        <v>20</v>
      </c>
      <c r="C17" s="91">
        <v>16</v>
      </c>
      <c r="D17" s="114">
        <v>20</v>
      </c>
      <c r="E17" s="4"/>
      <c r="F17" s="5">
        <f t="shared" si="1"/>
        <v>20</v>
      </c>
      <c r="G17" s="24">
        <f t="shared" si="0"/>
        <v>1</v>
      </c>
      <c r="H17" s="1" t="s">
        <v>4</v>
      </c>
    </row>
    <row r="18" spans="1:8" ht="15.95" customHeight="1">
      <c r="A18" s="12" t="s">
        <v>12</v>
      </c>
      <c r="B18" s="125">
        <v>15</v>
      </c>
      <c r="C18" s="91"/>
      <c r="D18" s="114">
        <v>15</v>
      </c>
      <c r="E18" s="4"/>
      <c r="F18" s="5">
        <f t="shared" si="1"/>
        <v>15</v>
      </c>
      <c r="G18" s="24">
        <f t="shared" si="0"/>
        <v>0</v>
      </c>
      <c r="H18" s="2" t="s">
        <v>6</v>
      </c>
    </row>
    <row r="19" spans="1:8" ht="15.95" customHeight="1">
      <c r="A19" s="20" t="s">
        <v>13</v>
      </c>
      <c r="B19" s="125">
        <v>12.5</v>
      </c>
      <c r="C19" s="91"/>
      <c r="D19" s="114">
        <v>12.5</v>
      </c>
      <c r="E19" s="4"/>
      <c r="F19" s="5">
        <f t="shared" si="1"/>
        <v>12.5</v>
      </c>
      <c r="G19" s="24">
        <f t="shared" si="0"/>
        <v>1</v>
      </c>
      <c r="H19" s="2" t="s">
        <v>4</v>
      </c>
    </row>
    <row r="20" spans="1:8" ht="15.95" customHeight="1">
      <c r="A20" s="20" t="s">
        <v>70</v>
      </c>
      <c r="B20" s="125">
        <v>27</v>
      </c>
      <c r="C20" s="91"/>
      <c r="D20" s="114">
        <v>27</v>
      </c>
      <c r="E20" s="4">
        <v>0</v>
      </c>
      <c r="F20" s="5">
        <v>27</v>
      </c>
      <c r="G20" s="24">
        <f t="shared" si="0"/>
        <v>1</v>
      </c>
      <c r="H20" s="2" t="s">
        <v>4</v>
      </c>
    </row>
    <row r="21" spans="1:8" ht="15.95" customHeight="1">
      <c r="A21" s="12" t="s">
        <v>58</v>
      </c>
      <c r="B21" s="125">
        <v>27.5</v>
      </c>
      <c r="C21" s="91"/>
      <c r="D21" s="114">
        <v>27.5</v>
      </c>
      <c r="E21" s="4"/>
      <c r="F21" s="5">
        <f t="shared" ref="F21:F34" si="2" xml:space="preserve"> D21 + E21</f>
        <v>27.5</v>
      </c>
      <c r="G21" s="24">
        <f t="shared" si="0"/>
        <v>0</v>
      </c>
      <c r="H21" s="2" t="s">
        <v>6</v>
      </c>
    </row>
    <row r="22" spans="1:8" ht="15.95" customHeight="1">
      <c r="A22" s="12" t="s">
        <v>14</v>
      </c>
      <c r="B22" s="125">
        <v>30</v>
      </c>
      <c r="C22" s="91"/>
      <c r="D22" s="114">
        <v>27.99</v>
      </c>
      <c r="E22" s="3">
        <v>11.55</v>
      </c>
      <c r="F22" s="5">
        <f t="shared" si="2"/>
        <v>39.54</v>
      </c>
      <c r="G22" s="24">
        <f t="shared" si="0"/>
        <v>1</v>
      </c>
      <c r="H22" s="2" t="s">
        <v>4</v>
      </c>
    </row>
    <row r="23" spans="1:8" ht="15.95" customHeight="1">
      <c r="A23" s="12" t="s">
        <v>15</v>
      </c>
      <c r="B23" s="125">
        <v>25</v>
      </c>
      <c r="C23" s="91"/>
      <c r="D23" s="114">
        <v>25</v>
      </c>
      <c r="E23" s="4">
        <v>2.5</v>
      </c>
      <c r="F23" s="5">
        <f t="shared" si="2"/>
        <v>27.5</v>
      </c>
      <c r="G23" s="24">
        <f t="shared" si="0"/>
        <v>1</v>
      </c>
      <c r="H23" s="2" t="s">
        <v>4</v>
      </c>
    </row>
    <row r="24" spans="1:8" ht="15.95" customHeight="1">
      <c r="A24" s="12" t="s">
        <v>16</v>
      </c>
      <c r="B24" s="125">
        <v>22.88</v>
      </c>
      <c r="C24" s="91">
        <v>22</v>
      </c>
      <c r="D24" s="114">
        <v>22.88</v>
      </c>
      <c r="E24" s="4">
        <v>6.75</v>
      </c>
      <c r="F24" s="5">
        <f t="shared" si="2"/>
        <v>29.63</v>
      </c>
      <c r="G24" s="24">
        <f t="shared" si="0"/>
        <v>1</v>
      </c>
      <c r="H24" s="2" t="s">
        <v>4</v>
      </c>
    </row>
    <row r="25" spans="1:8" ht="15.95" customHeight="1">
      <c r="A25" s="12" t="s">
        <v>17</v>
      </c>
      <c r="B25" s="125">
        <v>28</v>
      </c>
      <c r="C25" s="91"/>
      <c r="D25" s="114">
        <v>28</v>
      </c>
      <c r="E25" s="4"/>
      <c r="F25" s="5">
        <f t="shared" si="2"/>
        <v>28</v>
      </c>
      <c r="G25" s="24">
        <f t="shared" si="0"/>
        <v>1</v>
      </c>
      <c r="H25" s="2" t="s">
        <v>4</v>
      </c>
    </row>
    <row r="26" spans="1:8" ht="15.95" customHeight="1">
      <c r="A26" s="12" t="s">
        <v>71</v>
      </c>
      <c r="B26" s="125">
        <v>25.5</v>
      </c>
      <c r="C26" s="91"/>
      <c r="D26" s="114">
        <v>25.5</v>
      </c>
      <c r="E26" s="4"/>
      <c r="F26" s="5">
        <f t="shared" si="2"/>
        <v>25.5</v>
      </c>
      <c r="G26" s="24">
        <f t="shared" si="0"/>
        <v>1</v>
      </c>
      <c r="H26" s="2" t="s">
        <v>4</v>
      </c>
    </row>
    <row r="27" spans="1:8" ht="15.95" customHeight="1">
      <c r="A27" s="12" t="s">
        <v>59</v>
      </c>
      <c r="B27" s="125">
        <v>30</v>
      </c>
      <c r="C27" s="91"/>
      <c r="D27" s="114">
        <v>30</v>
      </c>
      <c r="E27" s="4"/>
      <c r="F27" s="5">
        <f t="shared" si="2"/>
        <v>30</v>
      </c>
      <c r="G27" s="24">
        <f t="shared" si="0"/>
        <v>0</v>
      </c>
      <c r="H27" s="2" t="s">
        <v>6</v>
      </c>
    </row>
    <row r="28" spans="1:8" ht="15.95" customHeight="1">
      <c r="A28" s="12" t="s">
        <v>19</v>
      </c>
      <c r="B28" s="125">
        <v>28</v>
      </c>
      <c r="C28" s="91"/>
      <c r="D28" s="114">
        <v>28</v>
      </c>
      <c r="E28" s="4"/>
      <c r="F28" s="5">
        <f t="shared" si="2"/>
        <v>28</v>
      </c>
      <c r="G28" s="24">
        <f t="shared" si="0"/>
        <v>1</v>
      </c>
      <c r="H28" s="2" t="s">
        <v>4</v>
      </c>
    </row>
    <row r="29" spans="1:8" ht="15.95" customHeight="1">
      <c r="A29" s="12" t="s">
        <v>72</v>
      </c>
      <c r="B29" s="125">
        <v>19</v>
      </c>
      <c r="C29" s="91"/>
      <c r="D29" s="114">
        <v>19</v>
      </c>
      <c r="E29" s="4"/>
      <c r="F29" s="5">
        <f t="shared" si="2"/>
        <v>19</v>
      </c>
      <c r="G29" s="24">
        <f t="shared" si="0"/>
        <v>0</v>
      </c>
      <c r="H29" s="2" t="s">
        <v>6</v>
      </c>
    </row>
    <row r="30" spans="1:8" ht="15.95" customHeight="1">
      <c r="A30" s="12" t="s">
        <v>20</v>
      </c>
      <c r="B30" s="125">
        <v>25</v>
      </c>
      <c r="C30" s="91"/>
      <c r="D30" s="114">
        <v>25</v>
      </c>
      <c r="E30" s="4">
        <v>1.5</v>
      </c>
      <c r="F30" s="5">
        <f t="shared" si="2"/>
        <v>26.5</v>
      </c>
      <c r="G30" s="24">
        <f t="shared" si="0"/>
        <v>1</v>
      </c>
      <c r="H30" s="1" t="s">
        <v>4</v>
      </c>
    </row>
    <row r="31" spans="1:8" ht="15.95" customHeight="1">
      <c r="A31" s="12" t="s">
        <v>21</v>
      </c>
      <c r="B31" s="125">
        <v>19</v>
      </c>
      <c r="C31" s="91"/>
      <c r="D31" s="114">
        <v>19</v>
      </c>
      <c r="E31" s="4"/>
      <c r="F31" s="5">
        <f t="shared" si="2"/>
        <v>19</v>
      </c>
      <c r="G31" s="24">
        <f t="shared" si="0"/>
        <v>0</v>
      </c>
      <c r="H31" s="2" t="s">
        <v>6</v>
      </c>
    </row>
    <row r="32" spans="1:8" ht="15.95" customHeight="1">
      <c r="A32" s="12" t="s">
        <v>42</v>
      </c>
      <c r="B32" s="125">
        <v>22</v>
      </c>
      <c r="C32" s="91"/>
      <c r="D32" s="114">
        <v>22</v>
      </c>
      <c r="E32" s="4"/>
      <c r="F32" s="5">
        <f t="shared" si="2"/>
        <v>22</v>
      </c>
      <c r="G32" s="24" t="str">
        <f t="shared" si="0"/>
        <v/>
      </c>
      <c r="H32" s="2"/>
    </row>
    <row r="33" spans="1:8" ht="15.95" customHeight="1">
      <c r="A33" s="12" t="s">
        <v>22</v>
      </c>
      <c r="B33" s="125">
        <v>30</v>
      </c>
      <c r="C33" s="91"/>
      <c r="D33" s="114">
        <v>30</v>
      </c>
      <c r="E33" s="4"/>
      <c r="F33" s="5">
        <f t="shared" si="2"/>
        <v>30</v>
      </c>
      <c r="G33" s="24">
        <f t="shared" si="0"/>
        <v>1</v>
      </c>
      <c r="H33" s="2" t="s">
        <v>4</v>
      </c>
    </row>
    <row r="34" spans="1:8" ht="15.95" customHeight="1">
      <c r="A34" s="12" t="s">
        <v>23</v>
      </c>
      <c r="B34" s="125">
        <v>28</v>
      </c>
      <c r="C34" s="91"/>
      <c r="D34" s="114">
        <v>28</v>
      </c>
      <c r="E34" s="4"/>
      <c r="F34" s="5">
        <f t="shared" si="2"/>
        <v>28</v>
      </c>
      <c r="G34" s="24">
        <f t="shared" si="0"/>
        <v>0</v>
      </c>
      <c r="H34" s="2" t="s">
        <v>6</v>
      </c>
    </row>
    <row r="35" spans="1:8" ht="15.95" customHeight="1">
      <c r="A35" s="12" t="s">
        <v>60</v>
      </c>
      <c r="B35" s="125">
        <v>8.5</v>
      </c>
      <c r="C35" s="91"/>
      <c r="D35" s="114">
        <f>100*B35/(100+B35+8*(100/100+119/100+10.53/100))</f>
        <v>6.700172785632307</v>
      </c>
      <c r="E35" s="4">
        <f>100*(8*(100/100+119/100+10.53/100))/(100+8.5+8*(100/100+119/100+10.53/100))</f>
        <v>14.474265030458197</v>
      </c>
      <c r="F35" s="5">
        <f>D35+E35</f>
        <v>21.174437816090503</v>
      </c>
      <c r="G35" s="24">
        <f t="shared" si="0"/>
        <v>0</v>
      </c>
      <c r="H35" s="1" t="s">
        <v>6</v>
      </c>
    </row>
    <row r="36" spans="1:8" ht="15.95" customHeight="1">
      <c r="A36" s="12" t="s">
        <v>24</v>
      </c>
      <c r="B36" s="125">
        <v>20</v>
      </c>
      <c r="C36" s="91"/>
      <c r="D36" s="114">
        <v>20</v>
      </c>
      <c r="E36" s="15"/>
      <c r="F36" s="5">
        <f>D36+E36</f>
        <v>20</v>
      </c>
      <c r="G36" s="24">
        <f t="shared" si="0"/>
        <v>0</v>
      </c>
      <c r="H36" s="2" t="s">
        <v>6</v>
      </c>
    </row>
    <row r="37" spans="1:8" ht="15.95" customHeight="1">
      <c r="A37" s="12" t="s">
        <v>53</v>
      </c>
      <c r="B37" s="125">
        <v>28</v>
      </c>
      <c r="C37" s="91"/>
      <c r="D37" s="114">
        <v>28</v>
      </c>
      <c r="E37" s="4"/>
      <c r="F37" s="5">
        <f>D37+E37</f>
        <v>28</v>
      </c>
      <c r="G37" s="24">
        <f t="shared" si="0"/>
        <v>1</v>
      </c>
      <c r="H37" s="2" t="s">
        <v>4</v>
      </c>
    </row>
    <row r="38" spans="1:8" ht="15.95" customHeight="1" thickBot="1">
      <c r="A38" s="37" t="s">
        <v>61</v>
      </c>
      <c r="B38" s="128">
        <v>35</v>
      </c>
      <c r="C38" s="92"/>
      <c r="D38" s="117">
        <f>B38-B38/100*E38</f>
        <v>32.710999999999999</v>
      </c>
      <c r="E38" s="46">
        <v>6.54</v>
      </c>
      <c r="F38" s="44">
        <f>D38+E38</f>
        <v>39.250999999999998</v>
      </c>
      <c r="G38" s="74">
        <f t="shared" si="0"/>
        <v>1</v>
      </c>
      <c r="H38" s="48"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135</v>
      </c>
      <c r="B52" s="85"/>
      <c r="C52" s="85"/>
      <c r="D52" s="85"/>
      <c r="E52" s="85"/>
      <c r="F52" s="85"/>
      <c r="G52" s="85"/>
      <c r="H52" s="85"/>
    </row>
    <row r="53" spans="1:8" s="70" customFormat="1" ht="30.75" customHeight="1">
      <c r="A53" s="85" t="s">
        <v>116</v>
      </c>
      <c r="B53" s="85"/>
      <c r="C53" s="85"/>
      <c r="D53" s="85"/>
      <c r="E53" s="85"/>
      <c r="F53" s="85"/>
      <c r="G53" s="85"/>
      <c r="H53" s="85"/>
    </row>
    <row r="54" spans="1:8" s="70" customFormat="1" ht="30.75" customHeight="1">
      <c r="A54" s="85" t="s">
        <v>110</v>
      </c>
      <c r="B54" s="85"/>
      <c r="C54" s="85"/>
      <c r="D54" s="85"/>
      <c r="E54" s="85"/>
      <c r="F54" s="85"/>
      <c r="G54" s="85"/>
      <c r="H54" s="85"/>
    </row>
    <row r="55" spans="1:8" s="70" customFormat="1" ht="34.5" customHeight="1">
      <c r="A55" s="85" t="s">
        <v>131</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134</v>
      </c>
      <c r="B57" s="85"/>
      <c r="C57" s="85"/>
      <c r="D57" s="85"/>
      <c r="E57" s="85"/>
      <c r="F57" s="85"/>
      <c r="G57" s="85"/>
      <c r="H57" s="85"/>
    </row>
    <row r="58" spans="1:8" s="70" customFormat="1" ht="25.5" customHeight="1">
      <c r="A58" s="85" t="s">
        <v>97</v>
      </c>
      <c r="B58" s="85"/>
      <c r="C58" s="85"/>
      <c r="D58" s="85"/>
      <c r="E58" s="85"/>
      <c r="F58" s="85"/>
      <c r="G58" s="85"/>
      <c r="H58" s="85"/>
    </row>
    <row r="59" spans="1:8" s="70" customFormat="1" ht="25.5" customHeight="1">
      <c r="A59" s="85" t="s">
        <v>119</v>
      </c>
      <c r="B59" s="85"/>
      <c r="C59" s="85"/>
      <c r="D59" s="85"/>
      <c r="E59" s="85"/>
      <c r="F59" s="85"/>
      <c r="G59" s="85"/>
      <c r="H59" s="85"/>
    </row>
    <row r="60" spans="1:8" s="70" customFormat="1" ht="30.75" customHeight="1">
      <c r="A60" s="85" t="s">
        <v>136</v>
      </c>
      <c r="B60" s="85"/>
      <c r="C60" s="85"/>
      <c r="D60" s="85"/>
      <c r="E60" s="85"/>
      <c r="F60" s="85"/>
      <c r="G60" s="85"/>
      <c r="H60" s="85"/>
    </row>
    <row r="61" spans="1:8" s="70" customFormat="1" ht="25.5" customHeight="1">
      <c r="A61" s="85" t="s">
        <v>101</v>
      </c>
      <c r="B61" s="85"/>
      <c r="C61" s="85"/>
      <c r="D61" s="85"/>
      <c r="E61" s="85"/>
      <c r="F61" s="85"/>
      <c r="G61" s="85"/>
      <c r="H61" s="85"/>
    </row>
    <row r="62" spans="1:8" s="70" customFormat="1" ht="30.75" customHeight="1">
      <c r="A62" s="85" t="s">
        <v>102</v>
      </c>
      <c r="B62" s="85"/>
      <c r="C62" s="85"/>
      <c r="D62" s="85"/>
      <c r="E62" s="85"/>
      <c r="F62" s="85"/>
      <c r="G62" s="85"/>
      <c r="H62" s="85"/>
    </row>
    <row r="63" spans="1:8" s="70" customFormat="1" ht="30.75" customHeight="1">
      <c r="A63" s="90" t="s">
        <v>120</v>
      </c>
      <c r="B63" s="90"/>
      <c r="C63" s="90"/>
      <c r="D63" s="90"/>
      <c r="E63" s="90"/>
      <c r="F63" s="90"/>
      <c r="G63" s="90"/>
      <c r="H63" s="90"/>
    </row>
    <row r="64" spans="1:8" s="70" customFormat="1" ht="30.75" customHeight="1">
      <c r="A64" s="90" t="s">
        <v>115</v>
      </c>
      <c r="B64" s="90"/>
      <c r="C64" s="90"/>
      <c r="D64" s="90"/>
      <c r="E64" s="90"/>
      <c r="F64" s="90"/>
      <c r="G64" s="90"/>
      <c r="H64" s="90"/>
    </row>
    <row r="65" spans="1:8" s="70" customFormat="1" ht="30.75" customHeight="1">
      <c r="A65" s="90" t="s">
        <v>121</v>
      </c>
      <c r="B65" s="90"/>
      <c r="C65" s="90"/>
      <c r="D65" s="90"/>
      <c r="E65" s="90"/>
      <c r="F65" s="90"/>
      <c r="G65" s="90"/>
      <c r="H65" s="90"/>
    </row>
    <row r="66" spans="1:8" s="70" customFormat="1" ht="30.75" customHeight="1">
      <c r="E66" s="72"/>
    </row>
    <row r="67" spans="1:8" s="70" customFormat="1" ht="30.75" customHeight="1">
      <c r="E67" s="72"/>
    </row>
    <row r="68" spans="1:8" s="70" customFormat="1" ht="30.75" customHeight="1">
      <c r="E68" s="72"/>
    </row>
    <row r="69" spans="1:8" s="70" customFormat="1" ht="30.75" customHeight="1">
      <c r="E69" s="72"/>
    </row>
    <row r="70" spans="1:8" s="70" customFormat="1">
      <c r="E70" s="72"/>
    </row>
  </sheetData>
  <mergeCells count="31">
    <mergeCell ref="A3:A4"/>
    <mergeCell ref="B3:D3"/>
    <mergeCell ref="E3:E4"/>
    <mergeCell ref="F3:F4"/>
    <mergeCell ref="H3:H4"/>
    <mergeCell ref="A64:H64"/>
    <mergeCell ref="A65:H65"/>
    <mergeCell ref="A47:H47"/>
    <mergeCell ref="A48:H48"/>
    <mergeCell ref="A49:H49"/>
    <mergeCell ref="A50:H50"/>
    <mergeCell ref="A59:H59"/>
    <mergeCell ref="A60:H60"/>
    <mergeCell ref="A61:H61"/>
    <mergeCell ref="A62:H62"/>
    <mergeCell ref="A63:H63"/>
    <mergeCell ref="A54:H54"/>
    <mergeCell ref="A55:H55"/>
    <mergeCell ref="A56:H56"/>
    <mergeCell ref="A57:H57"/>
    <mergeCell ref="A58:H58"/>
    <mergeCell ref="A40:H40"/>
    <mergeCell ref="A41:H41"/>
    <mergeCell ref="A51:H51"/>
    <mergeCell ref="A52:H52"/>
    <mergeCell ref="A53:H53"/>
    <mergeCell ref="A42:H42"/>
    <mergeCell ref="A43:H43"/>
    <mergeCell ref="A44:H44"/>
    <mergeCell ref="A45:H45"/>
    <mergeCell ref="A46:H46"/>
  </mergeCells>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U7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35</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12" t="s">
        <v>44</v>
      </c>
      <c r="B5" s="124">
        <v>30</v>
      </c>
      <c r="C5" s="91"/>
      <c r="D5" s="113">
        <v>30</v>
      </c>
      <c r="E5" s="15"/>
      <c r="F5" s="5">
        <v>30</v>
      </c>
      <c r="G5" s="24">
        <f>IF(H5="Y",1,IF(H5="","",0))</f>
        <v>1</v>
      </c>
      <c r="H5" s="1" t="s">
        <v>4</v>
      </c>
    </row>
    <row r="6" spans="1:21" ht="15.95" customHeight="1">
      <c r="A6" s="12" t="s">
        <v>5</v>
      </c>
      <c r="B6" s="125">
        <v>25</v>
      </c>
      <c r="C6" s="91"/>
      <c r="D6" s="114">
        <v>25</v>
      </c>
      <c r="E6" s="15"/>
      <c r="F6" s="5">
        <f>+D6+E6</f>
        <v>25</v>
      </c>
      <c r="G6" s="24">
        <f t="shared" ref="G6:G38" si="0">IF(H6="Y",1,IF(H6="","",0))</f>
        <v>0</v>
      </c>
      <c r="H6" s="2" t="s">
        <v>6</v>
      </c>
    </row>
    <row r="7" spans="1:21" ht="15.95" customHeight="1">
      <c r="A7" s="12" t="s">
        <v>66</v>
      </c>
      <c r="B7" s="125">
        <v>33.99</v>
      </c>
      <c r="C7" s="91">
        <v>33</v>
      </c>
      <c r="D7" s="114">
        <v>33.99</v>
      </c>
      <c r="E7" s="15"/>
      <c r="F7" s="5">
        <f xml:space="preserve"> D7 + E7</f>
        <v>33.99</v>
      </c>
      <c r="G7" s="24">
        <f t="shared" si="0"/>
        <v>1</v>
      </c>
      <c r="H7" s="1" t="s">
        <v>4</v>
      </c>
    </row>
    <row r="8" spans="1:21" ht="15.95" customHeight="1">
      <c r="A8" s="12" t="s">
        <v>8</v>
      </c>
      <c r="B8" s="125">
        <v>22.12</v>
      </c>
      <c r="C8" s="91">
        <v>21</v>
      </c>
      <c r="D8" s="114">
        <v>22.12</v>
      </c>
      <c r="E8" s="4">
        <v>11.83</v>
      </c>
      <c r="F8" s="5">
        <f>+D8+E8</f>
        <v>33.950000000000003</v>
      </c>
      <c r="G8" s="24">
        <f t="shared" si="0"/>
        <v>1</v>
      </c>
      <c r="H8" s="2" t="s">
        <v>4</v>
      </c>
    </row>
    <row r="9" spans="1:21" ht="15.95" customHeight="1">
      <c r="A9" s="12" t="s">
        <v>63</v>
      </c>
      <c r="B9" s="125">
        <v>17</v>
      </c>
      <c r="C9" s="91"/>
      <c r="D9" s="114">
        <v>17</v>
      </c>
      <c r="E9" s="4"/>
      <c r="F9" s="5">
        <v>17</v>
      </c>
      <c r="G9" s="24">
        <f t="shared" si="0"/>
        <v>1</v>
      </c>
      <c r="H9" s="2" t="s">
        <v>4</v>
      </c>
    </row>
    <row r="10" spans="1:21" ht="15.95" customHeight="1">
      <c r="A10" s="12" t="s">
        <v>9</v>
      </c>
      <c r="B10" s="125">
        <v>24</v>
      </c>
      <c r="C10" s="91"/>
      <c r="D10" s="114">
        <v>24</v>
      </c>
      <c r="E10" s="4"/>
      <c r="F10" s="5">
        <v>24</v>
      </c>
      <c r="G10" s="24">
        <f t="shared" si="0"/>
        <v>1</v>
      </c>
      <c r="H10" s="2" t="s">
        <v>4</v>
      </c>
    </row>
    <row r="11" spans="1:21" ht="15.95" customHeight="1">
      <c r="A11" s="12" t="s">
        <v>10</v>
      </c>
      <c r="B11" s="125">
        <v>25</v>
      </c>
      <c r="C11" s="91"/>
      <c r="D11" s="114">
        <v>25</v>
      </c>
      <c r="E11" s="4"/>
      <c r="F11" s="5">
        <v>25</v>
      </c>
      <c r="G11" s="24">
        <f t="shared" si="0"/>
        <v>0</v>
      </c>
      <c r="H11" s="2" t="s">
        <v>6</v>
      </c>
    </row>
    <row r="12" spans="1:21" ht="15.95" customHeight="1">
      <c r="A12" s="12" t="s">
        <v>62</v>
      </c>
      <c r="B12" s="125">
        <v>22</v>
      </c>
      <c r="C12" s="91"/>
      <c r="D12" s="114">
        <v>22</v>
      </c>
      <c r="E12" s="4"/>
      <c r="F12" s="5">
        <f>+D12+E12</f>
        <v>22</v>
      </c>
      <c r="G12" s="24" t="str">
        <f t="shared" si="0"/>
        <v/>
      </c>
      <c r="H12" s="2"/>
    </row>
    <row r="13" spans="1:21" ht="15.95" customHeight="1">
      <c r="A13" s="12" t="s">
        <v>11</v>
      </c>
      <c r="B13" s="125">
        <v>26</v>
      </c>
      <c r="C13" s="91"/>
      <c r="D13" s="114">
        <v>26</v>
      </c>
      <c r="E13" s="4"/>
      <c r="F13" s="5">
        <f>+D13+E13</f>
        <v>26</v>
      </c>
      <c r="G13" s="24">
        <f t="shared" si="0"/>
        <v>0</v>
      </c>
      <c r="H13" s="2" t="s">
        <v>6</v>
      </c>
    </row>
    <row r="14" spans="1:21" ht="15.95" customHeight="1">
      <c r="A14" s="12" t="s">
        <v>45</v>
      </c>
      <c r="B14" s="125">
        <v>34.43</v>
      </c>
      <c r="C14" s="91"/>
      <c r="D14" s="114">
        <v>34.43</v>
      </c>
      <c r="E14" s="4"/>
      <c r="F14" s="5">
        <f>+D14+E14</f>
        <v>34.43</v>
      </c>
      <c r="G14" s="24">
        <f t="shared" si="0"/>
        <v>1</v>
      </c>
      <c r="H14" s="2" t="s">
        <v>4</v>
      </c>
    </row>
    <row r="15" spans="1:21" ht="15.95" customHeight="1">
      <c r="A15" s="12" t="s">
        <v>46</v>
      </c>
      <c r="B15" s="125">
        <v>26.375</v>
      </c>
      <c r="C15" s="91">
        <v>25</v>
      </c>
      <c r="D15" s="114">
        <v>21.88796680497925</v>
      </c>
      <c r="E15" s="4">
        <v>17.012448132780083</v>
      </c>
      <c r="F15" s="5">
        <v>38.900414937759336</v>
      </c>
      <c r="G15" s="24">
        <f t="shared" si="0"/>
        <v>0</v>
      </c>
      <c r="H15" s="23" t="s">
        <v>6</v>
      </c>
    </row>
    <row r="16" spans="1:21" ht="15.95" customHeight="1">
      <c r="A16" s="12" t="s">
        <v>25</v>
      </c>
      <c r="B16" s="125">
        <v>25</v>
      </c>
      <c r="C16" s="91"/>
      <c r="D16" s="114">
        <v>25</v>
      </c>
      <c r="E16" s="4"/>
      <c r="F16" s="5">
        <v>25</v>
      </c>
      <c r="G16" s="24">
        <f t="shared" si="0"/>
        <v>1</v>
      </c>
      <c r="H16" s="2" t="s">
        <v>4</v>
      </c>
    </row>
    <row r="17" spans="1:8" ht="15.95" customHeight="1">
      <c r="A17" s="12" t="s">
        <v>52</v>
      </c>
      <c r="B17" s="125">
        <v>20</v>
      </c>
      <c r="C17" s="91">
        <v>16</v>
      </c>
      <c r="D17" s="114">
        <v>20</v>
      </c>
      <c r="E17" s="4"/>
      <c r="F17" s="5">
        <f xml:space="preserve"> D17 + E17</f>
        <v>20</v>
      </c>
      <c r="G17" s="24">
        <f t="shared" si="0"/>
        <v>1</v>
      </c>
      <c r="H17" s="1" t="s">
        <v>4</v>
      </c>
    </row>
    <row r="18" spans="1:8" ht="15.95" customHeight="1">
      <c r="A18" s="12" t="s">
        <v>12</v>
      </c>
      <c r="B18" s="125">
        <v>18</v>
      </c>
      <c r="C18" s="91"/>
      <c r="D18" s="114">
        <v>18</v>
      </c>
      <c r="E18" s="4"/>
      <c r="F18" s="5">
        <f xml:space="preserve"> D18 + E18</f>
        <v>18</v>
      </c>
      <c r="G18" s="24">
        <f t="shared" si="0"/>
        <v>0</v>
      </c>
      <c r="H18" s="2" t="s">
        <v>6</v>
      </c>
    </row>
    <row r="19" spans="1:8" ht="15.95" customHeight="1">
      <c r="A19" s="20" t="s">
        <v>13</v>
      </c>
      <c r="B19" s="125">
        <v>12.5</v>
      </c>
      <c r="C19" s="91"/>
      <c r="D19" s="114">
        <v>12.5</v>
      </c>
      <c r="E19" s="4"/>
      <c r="F19" s="5">
        <v>12.5</v>
      </c>
      <c r="G19" s="24">
        <f t="shared" si="0"/>
        <v>1</v>
      </c>
      <c r="H19" s="2" t="s">
        <v>4</v>
      </c>
    </row>
    <row r="20" spans="1:8" ht="15.95" customHeight="1">
      <c r="A20" s="20" t="s">
        <v>65</v>
      </c>
      <c r="B20" s="125">
        <v>29</v>
      </c>
      <c r="C20" s="91"/>
      <c r="D20" s="114">
        <v>29</v>
      </c>
      <c r="E20" s="4">
        <v>0</v>
      </c>
      <c r="F20" s="5">
        <v>29</v>
      </c>
      <c r="G20" s="24">
        <f t="shared" si="0"/>
        <v>1</v>
      </c>
      <c r="H20" s="2" t="s">
        <v>4</v>
      </c>
    </row>
    <row r="21" spans="1:8" ht="15.95" customHeight="1">
      <c r="A21" s="12" t="s">
        <v>58</v>
      </c>
      <c r="B21" s="125">
        <v>33</v>
      </c>
      <c r="C21" s="91"/>
      <c r="D21" s="114">
        <v>33</v>
      </c>
      <c r="E21" s="4"/>
      <c r="F21" s="5">
        <f xml:space="preserve"> D21 + E21</f>
        <v>33</v>
      </c>
      <c r="G21" s="24">
        <f t="shared" si="0"/>
        <v>0</v>
      </c>
      <c r="H21" s="2" t="s">
        <v>6</v>
      </c>
    </row>
    <row r="22" spans="1:8" ht="15.95" customHeight="1">
      <c r="A22" s="12" t="s">
        <v>14</v>
      </c>
      <c r="B22" s="125">
        <v>30</v>
      </c>
      <c r="C22" s="91"/>
      <c r="D22" s="114">
        <v>27.99</v>
      </c>
      <c r="E22" s="3">
        <v>11.55</v>
      </c>
      <c r="F22" s="5">
        <v>39.54</v>
      </c>
      <c r="G22" s="24">
        <f t="shared" si="0"/>
        <v>1</v>
      </c>
      <c r="H22" s="2" t="s">
        <v>4</v>
      </c>
    </row>
    <row r="23" spans="1:8" ht="15.95" customHeight="1">
      <c r="A23" s="12" t="s">
        <v>15</v>
      </c>
      <c r="B23" s="125">
        <v>25</v>
      </c>
      <c r="C23" s="91"/>
      <c r="D23" s="114">
        <v>25</v>
      </c>
      <c r="E23" s="4">
        <v>2.5</v>
      </c>
      <c r="F23" s="5">
        <v>27.5</v>
      </c>
      <c r="G23" s="24">
        <f t="shared" si="0"/>
        <v>1</v>
      </c>
      <c r="H23" s="2" t="s">
        <v>4</v>
      </c>
    </row>
    <row r="24" spans="1:8" ht="15.95" customHeight="1">
      <c r="A24" s="12" t="s">
        <v>16</v>
      </c>
      <c r="B24" s="125">
        <v>22.88</v>
      </c>
      <c r="C24" s="91">
        <v>22</v>
      </c>
      <c r="D24" s="114">
        <v>22.88</v>
      </c>
      <c r="E24" s="4">
        <v>6.75</v>
      </c>
      <c r="F24" s="5">
        <f xml:space="preserve"> D24 + E24</f>
        <v>29.63</v>
      </c>
      <c r="G24" s="24">
        <f t="shared" si="0"/>
        <v>1</v>
      </c>
      <c r="H24" s="2" t="s">
        <v>4</v>
      </c>
    </row>
    <row r="25" spans="1:8" ht="15.95" customHeight="1">
      <c r="A25" s="12" t="s">
        <v>17</v>
      </c>
      <c r="B25" s="125">
        <v>28</v>
      </c>
      <c r="C25" s="91"/>
      <c r="D25" s="114">
        <v>28</v>
      </c>
      <c r="E25" s="4"/>
      <c r="F25" s="5">
        <v>28</v>
      </c>
      <c r="G25" s="24">
        <f t="shared" si="0"/>
        <v>1</v>
      </c>
      <c r="H25" s="2" t="s">
        <v>4</v>
      </c>
    </row>
    <row r="26" spans="1:8" ht="15.95" customHeight="1">
      <c r="A26" s="12" t="s">
        <v>18</v>
      </c>
      <c r="B26" s="125">
        <v>25.5</v>
      </c>
      <c r="C26" s="91"/>
      <c r="D26" s="114">
        <v>25.5</v>
      </c>
      <c r="E26" s="4"/>
      <c r="F26" s="5">
        <v>25.5</v>
      </c>
      <c r="G26" s="24">
        <f t="shared" si="0"/>
        <v>1</v>
      </c>
      <c r="H26" s="2" t="s">
        <v>4</v>
      </c>
    </row>
    <row r="27" spans="1:8" ht="15.95" customHeight="1">
      <c r="A27" s="12" t="s">
        <v>59</v>
      </c>
      <c r="B27" s="125">
        <v>33</v>
      </c>
      <c r="C27" s="91"/>
      <c r="D27" s="114">
        <v>33</v>
      </c>
      <c r="E27" s="4"/>
      <c r="F27" s="5">
        <v>33</v>
      </c>
      <c r="G27" s="24">
        <f t="shared" si="0"/>
        <v>0</v>
      </c>
      <c r="H27" s="2" t="s">
        <v>6</v>
      </c>
    </row>
    <row r="28" spans="1:8" ht="15.95" customHeight="1">
      <c r="A28" s="12" t="s">
        <v>19</v>
      </c>
      <c r="B28" s="125">
        <v>28</v>
      </c>
      <c r="C28" s="91"/>
      <c r="D28" s="114">
        <v>28</v>
      </c>
      <c r="E28" s="4"/>
      <c r="F28" s="5">
        <v>28</v>
      </c>
      <c r="G28" s="24">
        <f t="shared" si="0"/>
        <v>1</v>
      </c>
      <c r="H28" s="2" t="s">
        <v>4</v>
      </c>
    </row>
    <row r="29" spans="1:8" ht="15.95" customHeight="1">
      <c r="A29" s="12" t="s">
        <v>43</v>
      </c>
      <c r="B29" s="125">
        <v>19</v>
      </c>
      <c r="C29" s="91"/>
      <c r="D29" s="114">
        <v>19</v>
      </c>
      <c r="E29" s="4"/>
      <c r="F29" s="5">
        <f xml:space="preserve"> D29 + E29</f>
        <v>19</v>
      </c>
      <c r="G29" s="24">
        <f t="shared" si="0"/>
        <v>0</v>
      </c>
      <c r="H29" s="2" t="s">
        <v>6</v>
      </c>
    </row>
    <row r="30" spans="1:8" ht="15.95" customHeight="1">
      <c r="A30" s="12" t="s">
        <v>20</v>
      </c>
      <c r="B30" s="125">
        <v>25</v>
      </c>
      <c r="C30" s="91"/>
      <c r="D30" s="114">
        <v>25</v>
      </c>
      <c r="E30" s="4">
        <v>1.5</v>
      </c>
      <c r="F30" s="5">
        <f>+D30+E30</f>
        <v>26.5</v>
      </c>
      <c r="G30" s="24">
        <f t="shared" si="0"/>
        <v>1</v>
      </c>
      <c r="H30" s="1" t="s">
        <v>4</v>
      </c>
    </row>
    <row r="31" spans="1:8" ht="15.95" customHeight="1">
      <c r="A31" s="12" t="s">
        <v>21</v>
      </c>
      <c r="B31" s="125">
        <v>19</v>
      </c>
      <c r="C31" s="91"/>
      <c r="D31" s="114">
        <v>19</v>
      </c>
      <c r="E31" s="4"/>
      <c r="F31" s="5">
        <f>+D31+E31</f>
        <v>19</v>
      </c>
      <c r="G31" s="24">
        <f t="shared" si="0"/>
        <v>0</v>
      </c>
      <c r="H31" s="2" t="s">
        <v>6</v>
      </c>
    </row>
    <row r="32" spans="1:8" ht="15.95" customHeight="1">
      <c r="A32" s="12" t="s">
        <v>42</v>
      </c>
      <c r="B32" s="125">
        <v>23</v>
      </c>
      <c r="C32" s="91"/>
      <c r="D32" s="114">
        <v>23</v>
      </c>
      <c r="E32" s="4"/>
      <c r="F32" s="5">
        <f>+D32+E32</f>
        <v>23</v>
      </c>
      <c r="G32" s="24" t="str">
        <f t="shared" si="0"/>
        <v/>
      </c>
      <c r="H32" s="2"/>
    </row>
    <row r="33" spans="1:8" ht="15.95" customHeight="1">
      <c r="A33" s="12" t="s">
        <v>22</v>
      </c>
      <c r="B33" s="125">
        <v>32.5</v>
      </c>
      <c r="C33" s="91"/>
      <c r="D33" s="114">
        <v>32.5</v>
      </c>
      <c r="E33" s="4"/>
      <c r="F33" s="5">
        <f>D33+E33</f>
        <v>32.5</v>
      </c>
      <c r="G33" s="24">
        <f t="shared" si="0"/>
        <v>1</v>
      </c>
      <c r="H33" s="2" t="s">
        <v>4</v>
      </c>
    </row>
    <row r="34" spans="1:8" ht="15.95" customHeight="1">
      <c r="A34" s="12" t="s">
        <v>23</v>
      </c>
      <c r="B34" s="125">
        <v>28</v>
      </c>
      <c r="C34" s="91"/>
      <c r="D34" s="114">
        <v>28</v>
      </c>
      <c r="E34" s="4"/>
      <c r="F34" s="5">
        <f xml:space="preserve"> D34 + E34</f>
        <v>28</v>
      </c>
      <c r="G34" s="24">
        <f t="shared" si="0"/>
        <v>0</v>
      </c>
      <c r="H34" s="2" t="s">
        <v>6</v>
      </c>
    </row>
    <row r="35" spans="1:8" ht="15.95" customHeight="1">
      <c r="A35" s="12" t="s">
        <v>60</v>
      </c>
      <c r="B35" s="125">
        <v>8.5</v>
      </c>
      <c r="C35" s="91"/>
      <c r="D35" s="114">
        <f>100*B35/(100+B35+8*(100/100+122/100+10.53/100))</f>
        <v>6.6875212427145359</v>
      </c>
      <c r="E35" s="4">
        <f>100*(8*(100/100+122/100+10.53/100))/(100+8.5+8*(100/100+122/100+10.53/100))</f>
        <v>14.635758254761514</v>
      </c>
      <c r="F35" s="5">
        <f>D35+E35</f>
        <v>21.323279497476051</v>
      </c>
      <c r="G35" s="24">
        <f t="shared" si="0"/>
        <v>0</v>
      </c>
      <c r="H35" s="1" t="s">
        <v>6</v>
      </c>
    </row>
    <row r="36" spans="1:8" ht="15.95" customHeight="1">
      <c r="A36" s="12" t="s">
        <v>24</v>
      </c>
      <c r="B36" s="125">
        <v>20</v>
      </c>
      <c r="C36" s="91"/>
      <c r="D36" s="114">
        <v>20</v>
      </c>
      <c r="E36" s="15"/>
      <c r="F36" s="5">
        <f>D36+E36</f>
        <v>20</v>
      </c>
      <c r="G36" s="24">
        <f t="shared" si="0"/>
        <v>0</v>
      </c>
      <c r="H36" s="2" t="s">
        <v>6</v>
      </c>
    </row>
    <row r="37" spans="1:8" ht="15.95" customHeight="1">
      <c r="A37" s="12" t="s">
        <v>53</v>
      </c>
      <c r="B37" s="125">
        <v>30</v>
      </c>
      <c r="C37" s="91"/>
      <c r="D37" s="114">
        <v>30</v>
      </c>
      <c r="E37" s="4"/>
      <c r="F37" s="5">
        <f xml:space="preserve"> D37 + E37</f>
        <v>30</v>
      </c>
      <c r="G37" s="24">
        <f t="shared" si="0"/>
        <v>1</v>
      </c>
      <c r="H37" s="2" t="s">
        <v>4</v>
      </c>
    </row>
    <row r="38" spans="1:8" ht="15.95" customHeight="1" thickBot="1">
      <c r="A38" s="37" t="s">
        <v>61</v>
      </c>
      <c r="B38" s="128">
        <v>35</v>
      </c>
      <c r="C38" s="92"/>
      <c r="D38" s="117">
        <f>B38-B38/100*E38</f>
        <v>32.700499999999998</v>
      </c>
      <c r="E38" s="46">
        <v>6.57</v>
      </c>
      <c r="F38" s="44">
        <f>D38+E38</f>
        <v>39.270499999999998</v>
      </c>
      <c r="G38" s="74">
        <f t="shared" si="0"/>
        <v>1</v>
      </c>
      <c r="H38" s="48"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133</v>
      </c>
      <c r="B52" s="85"/>
      <c r="C52" s="85"/>
      <c r="D52" s="85"/>
      <c r="E52" s="85"/>
      <c r="F52" s="85"/>
      <c r="G52" s="85"/>
      <c r="H52" s="85"/>
    </row>
    <row r="53" spans="1:8" s="70" customFormat="1" ht="30.75" customHeight="1">
      <c r="A53" s="85" t="s">
        <v>116</v>
      </c>
      <c r="B53" s="85"/>
      <c r="C53" s="85"/>
      <c r="D53" s="85"/>
      <c r="E53" s="85"/>
      <c r="F53" s="85"/>
      <c r="G53" s="85"/>
      <c r="H53" s="85"/>
    </row>
    <row r="54" spans="1:8" s="70" customFormat="1" ht="30.75" customHeight="1">
      <c r="A54" s="85" t="s">
        <v>110</v>
      </c>
      <c r="B54" s="85"/>
      <c r="C54" s="85"/>
      <c r="D54" s="85"/>
      <c r="E54" s="85"/>
      <c r="F54" s="85"/>
      <c r="G54" s="85"/>
      <c r="H54" s="85"/>
    </row>
    <row r="55" spans="1:8" s="70" customFormat="1" ht="34.5" customHeight="1">
      <c r="A55" s="85" t="s">
        <v>131</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134</v>
      </c>
      <c r="B57" s="85"/>
      <c r="C57" s="85"/>
      <c r="D57" s="85"/>
      <c r="E57" s="85"/>
      <c r="F57" s="85"/>
      <c r="G57" s="85"/>
      <c r="H57" s="85"/>
    </row>
    <row r="58" spans="1:8" s="70" customFormat="1" ht="25.5" customHeight="1">
      <c r="A58" s="85" t="s">
        <v>97</v>
      </c>
      <c r="B58" s="85"/>
      <c r="C58" s="85"/>
      <c r="D58" s="85"/>
      <c r="E58" s="85"/>
      <c r="F58" s="85"/>
      <c r="G58" s="85"/>
      <c r="H58" s="85"/>
    </row>
    <row r="59" spans="1:8" s="70" customFormat="1" ht="25.5" customHeight="1">
      <c r="A59" s="85" t="s">
        <v>119</v>
      </c>
      <c r="B59" s="85"/>
      <c r="C59" s="85"/>
      <c r="D59" s="85"/>
      <c r="E59" s="85"/>
      <c r="F59" s="85"/>
      <c r="G59" s="85"/>
      <c r="H59" s="85"/>
    </row>
    <row r="60" spans="1:8" s="70" customFormat="1" ht="30.75" customHeight="1">
      <c r="A60" s="85" t="s">
        <v>101</v>
      </c>
      <c r="B60" s="85"/>
      <c r="C60" s="85"/>
      <c r="D60" s="85"/>
      <c r="E60" s="85"/>
      <c r="F60" s="85"/>
      <c r="G60" s="85"/>
      <c r="H60" s="85"/>
    </row>
    <row r="61" spans="1:8" s="70" customFormat="1" ht="25.5" customHeight="1">
      <c r="A61" s="85" t="s">
        <v>102</v>
      </c>
      <c r="B61" s="85"/>
      <c r="C61" s="85"/>
      <c r="D61" s="85"/>
      <c r="E61" s="85"/>
      <c r="F61" s="85"/>
      <c r="G61" s="85"/>
      <c r="H61" s="85"/>
    </row>
    <row r="62" spans="1:8" s="70" customFormat="1" ht="30.75" customHeight="1">
      <c r="A62" s="85" t="s">
        <v>120</v>
      </c>
      <c r="B62" s="85"/>
      <c r="C62" s="85"/>
      <c r="D62" s="85"/>
      <c r="E62" s="85"/>
      <c r="F62" s="85"/>
      <c r="G62" s="85"/>
      <c r="H62" s="85"/>
    </row>
    <row r="63" spans="1:8" s="70" customFormat="1" ht="30.75" customHeight="1">
      <c r="A63" s="90" t="s">
        <v>115</v>
      </c>
      <c r="B63" s="90"/>
      <c r="C63" s="90"/>
      <c r="D63" s="90"/>
      <c r="E63" s="90"/>
      <c r="F63" s="90"/>
      <c r="G63" s="90"/>
      <c r="H63" s="90"/>
    </row>
    <row r="64" spans="1:8" s="70" customFormat="1" ht="30.75" customHeight="1">
      <c r="A64" s="90" t="s">
        <v>121</v>
      </c>
      <c r="B64" s="90"/>
      <c r="C64" s="90"/>
      <c r="D64" s="90"/>
      <c r="E64" s="90"/>
      <c r="F64" s="90"/>
      <c r="G64" s="90"/>
      <c r="H64" s="90"/>
    </row>
    <row r="65" spans="5:5" s="70" customFormat="1" ht="30.75" customHeight="1">
      <c r="E65" s="72"/>
    </row>
    <row r="66" spans="5:5" s="70" customFormat="1" ht="30.75" customHeight="1">
      <c r="E66" s="72"/>
    </row>
    <row r="67" spans="5:5" s="70" customFormat="1" ht="30.75" customHeight="1">
      <c r="E67" s="72"/>
    </row>
    <row r="68" spans="5:5" s="70" customFormat="1" ht="30.75" customHeight="1">
      <c r="E68" s="72"/>
    </row>
    <row r="69" spans="5:5" s="70" customFormat="1" ht="30.75" customHeight="1">
      <c r="E69" s="72"/>
    </row>
    <row r="70" spans="5:5" s="70" customFormat="1">
      <c r="E70" s="72"/>
    </row>
  </sheetData>
  <mergeCells count="30">
    <mergeCell ref="A3:A4"/>
    <mergeCell ref="B3:D3"/>
    <mergeCell ref="E3:E4"/>
    <mergeCell ref="F3:F4"/>
    <mergeCell ref="H3:H4"/>
    <mergeCell ref="A61:H61"/>
    <mergeCell ref="A62:H62"/>
    <mergeCell ref="A63:H63"/>
    <mergeCell ref="A64:H64"/>
    <mergeCell ref="A40:H40"/>
    <mergeCell ref="A41:H41"/>
    <mergeCell ref="A42:H42"/>
    <mergeCell ref="A43:H43"/>
    <mergeCell ref="A44:H44"/>
    <mergeCell ref="A50:H50"/>
    <mergeCell ref="A45:H45"/>
    <mergeCell ref="A46:H46"/>
    <mergeCell ref="A47:H47"/>
    <mergeCell ref="A48:H48"/>
    <mergeCell ref="A49:H49"/>
    <mergeCell ref="A56:H56"/>
    <mergeCell ref="A57:H57"/>
    <mergeCell ref="A58:H58"/>
    <mergeCell ref="A59:H59"/>
    <mergeCell ref="A60:H60"/>
    <mergeCell ref="A51:H51"/>
    <mergeCell ref="A52:H52"/>
    <mergeCell ref="A53:H53"/>
    <mergeCell ref="A54:H54"/>
    <mergeCell ref="A55:H55"/>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U70"/>
  <sheetViews>
    <sheetView zoomScaleNormal="100" workbookViewId="0"/>
  </sheetViews>
  <sheetFormatPr defaultRowHeight="12.75"/>
  <cols>
    <col min="1" max="2" width="18.7109375" style="6" customWidth="1"/>
    <col min="3" max="3" width="18.7109375" style="10" customWidth="1"/>
    <col min="4" max="4" width="18.7109375" style="6" customWidth="1"/>
    <col min="5" max="5" width="18.7109375" style="8" customWidth="1"/>
    <col min="6" max="6" width="18.7109375" style="6" customWidth="1"/>
    <col min="7" max="7" width="18.7109375" style="6" hidden="1" customWidth="1"/>
    <col min="8" max="8" width="18.7109375" style="6" customWidth="1"/>
    <col min="9" max="16384" width="9.140625" style="6"/>
  </cols>
  <sheetData>
    <row r="1" spans="1:21" ht="27" customHeight="1">
      <c r="A1" s="35" t="s">
        <v>34</v>
      </c>
    </row>
    <row r="2" spans="1:21" ht="27" customHeight="1">
      <c r="A2" s="35" t="s">
        <v>88</v>
      </c>
    </row>
    <row r="3" spans="1:21" ht="27" customHeight="1">
      <c r="A3" s="99" t="s">
        <v>3</v>
      </c>
      <c r="B3" s="108" t="s">
        <v>165</v>
      </c>
      <c r="C3" s="109"/>
      <c r="D3" s="110"/>
      <c r="E3" s="97" t="s">
        <v>0</v>
      </c>
      <c r="F3" s="95" t="s">
        <v>1</v>
      </c>
      <c r="G3" s="38"/>
      <c r="H3" s="95" t="s">
        <v>2</v>
      </c>
      <c r="U3" s="9"/>
    </row>
    <row r="4" spans="1:21" ht="69" customHeight="1" thickBot="1">
      <c r="A4" s="104"/>
      <c r="B4" s="105" t="s">
        <v>167</v>
      </c>
      <c r="C4" s="100" t="s">
        <v>89</v>
      </c>
      <c r="D4" s="101" t="s">
        <v>166</v>
      </c>
      <c r="E4" s="98"/>
      <c r="F4" s="96"/>
      <c r="G4" s="73" t="s">
        <v>90</v>
      </c>
      <c r="H4" s="96"/>
      <c r="U4" s="9"/>
    </row>
    <row r="5" spans="1:21" ht="15.95" customHeight="1">
      <c r="A5" s="12" t="s">
        <v>44</v>
      </c>
      <c r="B5" s="124">
        <v>30</v>
      </c>
      <c r="C5" s="91"/>
      <c r="D5" s="113">
        <v>30</v>
      </c>
      <c r="E5" s="15"/>
      <c r="F5" s="5">
        <v>30</v>
      </c>
      <c r="G5" s="24">
        <f>IF(H5="Y",1,IF(H5="","",0))</f>
        <v>1</v>
      </c>
      <c r="H5" s="1" t="s">
        <v>4</v>
      </c>
    </row>
    <row r="6" spans="1:21" ht="15.95" customHeight="1">
      <c r="A6" s="12" t="s">
        <v>5</v>
      </c>
      <c r="B6" s="125">
        <v>25</v>
      </c>
      <c r="C6" s="91"/>
      <c r="D6" s="114">
        <v>25</v>
      </c>
      <c r="E6" s="15"/>
      <c r="F6" s="5">
        <v>25</v>
      </c>
      <c r="G6" s="24">
        <f t="shared" ref="G6:G38" si="0">IF(H6="Y",1,IF(H6="","",0))</f>
        <v>0</v>
      </c>
      <c r="H6" s="2" t="s">
        <v>6</v>
      </c>
    </row>
    <row r="7" spans="1:21" ht="15.95" customHeight="1">
      <c r="A7" s="12" t="s">
        <v>66</v>
      </c>
      <c r="B7" s="125">
        <v>33.99</v>
      </c>
      <c r="C7" s="91">
        <v>33</v>
      </c>
      <c r="D7" s="114">
        <v>33.99</v>
      </c>
      <c r="E7" s="15"/>
      <c r="F7" s="5">
        <f t="shared" ref="F7:F12" si="1" xml:space="preserve"> D7 + E7</f>
        <v>33.99</v>
      </c>
      <c r="G7" s="24">
        <f t="shared" si="0"/>
        <v>1</v>
      </c>
      <c r="H7" s="1" t="s">
        <v>4</v>
      </c>
    </row>
    <row r="8" spans="1:21" ht="15.95" customHeight="1">
      <c r="A8" s="12" t="s">
        <v>8</v>
      </c>
      <c r="B8" s="125">
        <v>22.12</v>
      </c>
      <c r="C8" s="91">
        <v>21</v>
      </c>
      <c r="D8" s="114">
        <v>22.12</v>
      </c>
      <c r="E8" s="4">
        <v>11.81</v>
      </c>
      <c r="F8" s="5">
        <f t="shared" si="1"/>
        <v>33.93</v>
      </c>
      <c r="G8" s="24">
        <f t="shared" si="0"/>
        <v>1</v>
      </c>
      <c r="H8" s="2" t="s">
        <v>4</v>
      </c>
    </row>
    <row r="9" spans="1:21" ht="15.95" customHeight="1">
      <c r="A9" s="12" t="s">
        <v>63</v>
      </c>
      <c r="B9" s="125">
        <v>17</v>
      </c>
      <c r="C9" s="91"/>
      <c r="D9" s="114">
        <v>17</v>
      </c>
      <c r="E9" s="4"/>
      <c r="F9" s="5">
        <f t="shared" si="1"/>
        <v>17</v>
      </c>
      <c r="G9" s="24">
        <f t="shared" si="0"/>
        <v>1</v>
      </c>
      <c r="H9" s="2" t="s">
        <v>4</v>
      </c>
    </row>
    <row r="10" spans="1:21" ht="15.95" customHeight="1">
      <c r="A10" s="16" t="s">
        <v>9</v>
      </c>
      <c r="B10" s="126">
        <v>24</v>
      </c>
      <c r="C10" s="91"/>
      <c r="D10" s="115">
        <v>24</v>
      </c>
      <c r="E10" s="18"/>
      <c r="F10" s="5">
        <f t="shared" si="1"/>
        <v>24</v>
      </c>
      <c r="G10" s="24">
        <f t="shared" si="0"/>
        <v>1</v>
      </c>
      <c r="H10" s="25" t="s">
        <v>4</v>
      </c>
    </row>
    <row r="11" spans="1:21" ht="15.95" customHeight="1">
      <c r="A11" s="12" t="s">
        <v>10</v>
      </c>
      <c r="B11" s="125">
        <v>28</v>
      </c>
      <c r="C11" s="91"/>
      <c r="D11" s="114">
        <v>28</v>
      </c>
      <c r="E11" s="4"/>
      <c r="F11" s="5">
        <f t="shared" si="1"/>
        <v>28</v>
      </c>
      <c r="G11" s="24">
        <f t="shared" si="0"/>
        <v>0</v>
      </c>
      <c r="H11" s="2" t="s">
        <v>6</v>
      </c>
    </row>
    <row r="12" spans="1:21" ht="15.95" customHeight="1">
      <c r="A12" s="12" t="s">
        <v>62</v>
      </c>
      <c r="B12" s="125">
        <v>23</v>
      </c>
      <c r="C12" s="91"/>
      <c r="D12" s="114">
        <v>23</v>
      </c>
      <c r="E12" s="4"/>
      <c r="F12" s="5">
        <f t="shared" si="1"/>
        <v>23</v>
      </c>
      <c r="G12" s="24" t="str">
        <f t="shared" si="0"/>
        <v/>
      </c>
      <c r="H12" s="2"/>
    </row>
    <row r="13" spans="1:21" ht="15.95" customHeight="1">
      <c r="A13" s="12" t="s">
        <v>11</v>
      </c>
      <c r="B13" s="125">
        <v>26</v>
      </c>
      <c r="C13" s="91"/>
      <c r="D13" s="114">
        <v>26</v>
      </c>
      <c r="E13" s="4"/>
      <c r="F13" s="5">
        <v>26</v>
      </c>
      <c r="G13" s="24">
        <f t="shared" si="0"/>
        <v>0</v>
      </c>
      <c r="H13" s="2" t="s">
        <v>6</v>
      </c>
    </row>
    <row r="14" spans="1:21" ht="15.95" customHeight="1">
      <c r="A14" s="12" t="s">
        <v>45</v>
      </c>
      <c r="B14" s="125">
        <v>34.43</v>
      </c>
      <c r="C14" s="91"/>
      <c r="D14" s="114">
        <v>34.43</v>
      </c>
      <c r="E14" s="4"/>
      <c r="F14" s="5">
        <v>34.43</v>
      </c>
      <c r="G14" s="24">
        <f t="shared" si="0"/>
        <v>1</v>
      </c>
      <c r="H14" s="2" t="s">
        <v>4</v>
      </c>
    </row>
    <row r="15" spans="1:21" ht="15.95" customHeight="1">
      <c r="A15" s="12" t="s">
        <v>46</v>
      </c>
      <c r="B15" s="125">
        <v>26.375</v>
      </c>
      <c r="C15" s="91">
        <v>25</v>
      </c>
      <c r="D15" s="114">
        <f xml:space="preserve"> 26.375 * (100 - E15) / 100</f>
        <v>21.887966804979257</v>
      </c>
      <c r="E15" s="4">
        <f xml:space="preserve"> (0.05 * 410) / (100 + (0.05 * 410)) * 100</f>
        <v>17.012448132780083</v>
      </c>
      <c r="F15" s="5">
        <f xml:space="preserve"> D15 + E15</f>
        <v>38.900414937759336</v>
      </c>
      <c r="G15" s="24">
        <f t="shared" si="0"/>
        <v>0</v>
      </c>
      <c r="H15" s="23" t="s">
        <v>6</v>
      </c>
    </row>
    <row r="16" spans="1:21" ht="15.95" customHeight="1">
      <c r="A16" s="12" t="s">
        <v>25</v>
      </c>
      <c r="B16" s="125">
        <v>29</v>
      </c>
      <c r="C16" s="91"/>
      <c r="D16" s="114">
        <v>29</v>
      </c>
      <c r="E16" s="4"/>
      <c r="F16" s="5">
        <v>29</v>
      </c>
      <c r="G16" s="24">
        <f t="shared" si="0"/>
        <v>1</v>
      </c>
      <c r="H16" s="2" t="s">
        <v>4</v>
      </c>
    </row>
    <row r="17" spans="1:8" ht="15.95" customHeight="1">
      <c r="A17" s="12" t="s">
        <v>52</v>
      </c>
      <c r="B17" s="125">
        <v>17.329999999999998</v>
      </c>
      <c r="C17" s="91">
        <v>16</v>
      </c>
      <c r="D17" s="114">
        <v>17.329999999999998</v>
      </c>
      <c r="E17" s="4"/>
      <c r="F17" s="5">
        <f xml:space="preserve"> D17 + E17</f>
        <v>17.329999999999998</v>
      </c>
      <c r="G17" s="24">
        <f t="shared" si="0"/>
        <v>1</v>
      </c>
      <c r="H17" s="1" t="s">
        <v>4</v>
      </c>
    </row>
    <row r="18" spans="1:8" ht="15.95" customHeight="1">
      <c r="A18" s="12" t="s">
        <v>12</v>
      </c>
      <c r="B18" s="125">
        <v>18</v>
      </c>
      <c r="C18" s="91"/>
      <c r="D18" s="114">
        <v>18</v>
      </c>
      <c r="E18" s="4"/>
      <c r="F18" s="5">
        <f xml:space="preserve"> D18 + E18</f>
        <v>18</v>
      </c>
      <c r="G18" s="24">
        <f t="shared" si="0"/>
        <v>0</v>
      </c>
      <c r="H18" s="2" t="s">
        <v>6</v>
      </c>
    </row>
    <row r="19" spans="1:8" ht="15.95" customHeight="1">
      <c r="A19" s="20" t="s">
        <v>13</v>
      </c>
      <c r="B19" s="125">
        <v>12.5</v>
      </c>
      <c r="C19" s="91"/>
      <c r="D19" s="114">
        <v>12.5</v>
      </c>
      <c r="E19" s="4"/>
      <c r="F19" s="5">
        <v>12.5</v>
      </c>
      <c r="G19" s="24">
        <f t="shared" si="0"/>
        <v>1</v>
      </c>
      <c r="H19" s="2" t="s">
        <v>4</v>
      </c>
    </row>
    <row r="20" spans="1:8" ht="15.95" customHeight="1">
      <c r="A20" s="20" t="s">
        <v>65</v>
      </c>
      <c r="B20" s="125">
        <v>31</v>
      </c>
      <c r="C20" s="91"/>
      <c r="D20" s="114">
        <v>31</v>
      </c>
      <c r="E20" s="4">
        <v>0</v>
      </c>
      <c r="F20" s="5">
        <v>31</v>
      </c>
      <c r="G20" s="24">
        <f t="shared" si="0"/>
        <v>1</v>
      </c>
      <c r="H20" s="2" t="s">
        <v>4</v>
      </c>
    </row>
    <row r="21" spans="1:8" ht="15.95" customHeight="1">
      <c r="A21" s="12" t="s">
        <v>47</v>
      </c>
      <c r="B21" s="125">
        <v>33</v>
      </c>
      <c r="C21" s="91"/>
      <c r="D21" s="114">
        <v>33</v>
      </c>
      <c r="E21" s="4"/>
      <c r="F21" s="5">
        <v>33</v>
      </c>
      <c r="G21" s="24">
        <f t="shared" si="0"/>
        <v>0</v>
      </c>
      <c r="H21" s="2" t="s">
        <v>6</v>
      </c>
    </row>
    <row r="22" spans="1:8" ht="15.95" customHeight="1">
      <c r="A22" s="12" t="s">
        <v>14</v>
      </c>
      <c r="B22" s="125">
        <v>30</v>
      </c>
      <c r="C22" s="91"/>
      <c r="D22" s="114">
        <v>27.99</v>
      </c>
      <c r="E22" s="4">
        <v>11.55</v>
      </c>
      <c r="F22" s="5">
        <v>39.54</v>
      </c>
      <c r="G22" s="24">
        <f t="shared" si="0"/>
        <v>1</v>
      </c>
      <c r="H22" s="2" t="s">
        <v>4</v>
      </c>
    </row>
    <row r="23" spans="1:8" ht="15.95" customHeight="1">
      <c r="A23" s="12" t="s">
        <v>15</v>
      </c>
      <c r="B23" s="125">
        <v>25</v>
      </c>
      <c r="C23" s="91"/>
      <c r="D23" s="114">
        <v>25</v>
      </c>
      <c r="E23" s="22">
        <v>2.5</v>
      </c>
      <c r="F23" s="5">
        <v>27.5</v>
      </c>
      <c r="G23" s="24">
        <f t="shared" si="0"/>
        <v>1</v>
      </c>
      <c r="H23" s="26" t="s">
        <v>4</v>
      </c>
    </row>
    <row r="24" spans="1:8" ht="15.95" customHeight="1">
      <c r="A24" s="12" t="s">
        <v>16</v>
      </c>
      <c r="B24" s="125">
        <v>22.88</v>
      </c>
      <c r="C24" s="91">
        <v>22</v>
      </c>
      <c r="D24" s="114">
        <v>22.88</v>
      </c>
      <c r="E24" s="4">
        <v>6.75</v>
      </c>
      <c r="F24" s="5">
        <f xml:space="preserve"> D24 + E24</f>
        <v>29.63</v>
      </c>
      <c r="G24" s="24">
        <f t="shared" si="0"/>
        <v>1</v>
      </c>
      <c r="H24" s="2" t="s">
        <v>4</v>
      </c>
    </row>
    <row r="25" spans="1:8" ht="15.95" customHeight="1">
      <c r="A25" s="12" t="s">
        <v>17</v>
      </c>
      <c r="B25" s="125">
        <v>29</v>
      </c>
      <c r="C25" s="91"/>
      <c r="D25" s="114">
        <v>29</v>
      </c>
      <c r="E25" s="4"/>
      <c r="F25" s="5">
        <v>29</v>
      </c>
      <c r="G25" s="24">
        <f t="shared" si="0"/>
        <v>1</v>
      </c>
      <c r="H25" s="2" t="s">
        <v>4</v>
      </c>
    </row>
    <row r="26" spans="1:8" ht="15.95" customHeight="1">
      <c r="A26" s="12" t="s">
        <v>18</v>
      </c>
      <c r="B26" s="125">
        <v>29.6</v>
      </c>
      <c r="C26" s="91"/>
      <c r="D26" s="114">
        <v>29.6</v>
      </c>
      <c r="E26" s="4"/>
      <c r="F26" s="5">
        <v>29.6</v>
      </c>
      <c r="G26" s="24">
        <f t="shared" si="0"/>
        <v>1</v>
      </c>
      <c r="H26" s="2" t="s">
        <v>4</v>
      </c>
    </row>
    <row r="27" spans="1:8" ht="15.95" customHeight="1">
      <c r="A27" s="12" t="s">
        <v>48</v>
      </c>
      <c r="B27" s="125">
        <v>33</v>
      </c>
      <c r="C27" s="91"/>
      <c r="D27" s="114">
        <v>33</v>
      </c>
      <c r="E27" s="4"/>
      <c r="F27" s="5">
        <v>33</v>
      </c>
      <c r="G27" s="24">
        <f t="shared" si="0"/>
        <v>0</v>
      </c>
      <c r="H27" s="2" t="s">
        <v>6</v>
      </c>
    </row>
    <row r="28" spans="1:8" ht="15.95" customHeight="1">
      <c r="A28" s="12" t="s">
        <v>19</v>
      </c>
      <c r="B28" s="125">
        <v>28</v>
      </c>
      <c r="C28" s="91"/>
      <c r="D28" s="114">
        <v>28</v>
      </c>
      <c r="E28" s="4"/>
      <c r="F28" s="5">
        <v>28</v>
      </c>
      <c r="G28" s="24">
        <f t="shared" si="0"/>
        <v>1</v>
      </c>
      <c r="H28" s="2" t="s">
        <v>4</v>
      </c>
    </row>
    <row r="29" spans="1:8" ht="15.95" customHeight="1">
      <c r="A29" s="12" t="s">
        <v>43</v>
      </c>
      <c r="B29" s="125">
        <v>19</v>
      </c>
      <c r="C29" s="91"/>
      <c r="D29" s="114">
        <v>19</v>
      </c>
      <c r="E29" s="4"/>
      <c r="F29" s="5">
        <f xml:space="preserve"> D29 + E29</f>
        <v>19</v>
      </c>
      <c r="G29" s="24">
        <f t="shared" si="0"/>
        <v>0</v>
      </c>
      <c r="H29" s="2" t="s">
        <v>6</v>
      </c>
    </row>
    <row r="30" spans="1:8" ht="15.95" customHeight="1">
      <c r="A30" s="12" t="s">
        <v>20</v>
      </c>
      <c r="B30" s="125">
        <v>25</v>
      </c>
      <c r="C30" s="91"/>
      <c r="D30" s="114">
        <v>25</v>
      </c>
      <c r="E30" s="4">
        <v>2.5</v>
      </c>
      <c r="F30" s="5">
        <f>+D30+E30</f>
        <v>27.5</v>
      </c>
      <c r="G30" s="24">
        <f t="shared" si="0"/>
        <v>1</v>
      </c>
      <c r="H30" s="1" t="s">
        <v>4</v>
      </c>
    </row>
    <row r="31" spans="1:8" ht="15.95" customHeight="1">
      <c r="A31" s="12" t="s">
        <v>21</v>
      </c>
      <c r="B31" s="125">
        <v>19</v>
      </c>
      <c r="C31" s="91"/>
      <c r="D31" s="114">
        <v>19</v>
      </c>
      <c r="E31" s="4"/>
      <c r="F31" s="5">
        <f>+D31+E31</f>
        <v>19</v>
      </c>
      <c r="G31" s="24">
        <f t="shared" si="0"/>
        <v>0</v>
      </c>
      <c r="H31" s="2" t="s">
        <v>6</v>
      </c>
    </row>
    <row r="32" spans="1:8" ht="15.95" customHeight="1">
      <c r="A32" s="12" t="s">
        <v>42</v>
      </c>
      <c r="B32" s="125">
        <v>25</v>
      </c>
      <c r="C32" s="91"/>
      <c r="D32" s="114">
        <v>25</v>
      </c>
      <c r="E32" s="4"/>
      <c r="F32" s="5">
        <f>+D32+E32</f>
        <v>25</v>
      </c>
      <c r="G32" s="24" t="str">
        <f t="shared" si="0"/>
        <v/>
      </c>
      <c r="H32" s="2"/>
    </row>
    <row r="33" spans="1:8" ht="15.95" customHeight="1">
      <c r="A33" s="12" t="s">
        <v>22</v>
      </c>
      <c r="B33" s="125">
        <v>35</v>
      </c>
      <c r="C33" s="91"/>
      <c r="D33" s="114">
        <v>35</v>
      </c>
      <c r="E33" s="4"/>
      <c r="F33" s="5">
        <f>D33+E33</f>
        <v>35</v>
      </c>
      <c r="G33" s="24">
        <f t="shared" si="0"/>
        <v>1</v>
      </c>
      <c r="H33" s="2" t="s">
        <v>4</v>
      </c>
    </row>
    <row r="34" spans="1:8" ht="15.95" customHeight="1">
      <c r="A34" s="12" t="s">
        <v>23</v>
      </c>
      <c r="B34" s="125">
        <v>28</v>
      </c>
      <c r="C34" s="91"/>
      <c r="D34" s="114">
        <v>28</v>
      </c>
      <c r="E34" s="4"/>
      <c r="F34" s="5">
        <f xml:space="preserve"> D34 + E34</f>
        <v>28</v>
      </c>
      <c r="G34" s="24">
        <f t="shared" si="0"/>
        <v>0</v>
      </c>
      <c r="H34" s="2" t="s">
        <v>6</v>
      </c>
    </row>
    <row r="35" spans="1:8" ht="15.95" customHeight="1">
      <c r="A35" s="12" t="s">
        <v>49</v>
      </c>
      <c r="B35" s="125">
        <v>8.5</v>
      </c>
      <c r="C35" s="91"/>
      <c r="D35" s="114">
        <v>6.69</v>
      </c>
      <c r="E35" s="4">
        <v>14.64</v>
      </c>
      <c r="F35" s="5">
        <v>21.32</v>
      </c>
      <c r="G35" s="24">
        <f t="shared" si="0"/>
        <v>0</v>
      </c>
      <c r="H35" s="1" t="s">
        <v>6</v>
      </c>
    </row>
    <row r="36" spans="1:8" ht="15.95" customHeight="1">
      <c r="A36" s="12" t="s">
        <v>67</v>
      </c>
      <c r="B36" s="125">
        <v>20</v>
      </c>
      <c r="C36" s="91"/>
      <c r="D36" s="114">
        <v>20</v>
      </c>
      <c r="E36" s="15"/>
      <c r="F36" s="5">
        <f>D36+E36</f>
        <v>20</v>
      </c>
      <c r="G36" s="24">
        <f t="shared" si="0"/>
        <v>0</v>
      </c>
      <c r="H36" s="2" t="s">
        <v>6</v>
      </c>
    </row>
    <row r="37" spans="1:8" ht="15.95" customHeight="1">
      <c r="A37" s="12" t="s">
        <v>50</v>
      </c>
      <c r="B37" s="125">
        <v>30</v>
      </c>
      <c r="C37" s="91"/>
      <c r="D37" s="114">
        <v>30</v>
      </c>
      <c r="E37" s="4"/>
      <c r="F37" s="5">
        <f xml:space="preserve"> D37 + E37</f>
        <v>30</v>
      </c>
      <c r="G37" s="24">
        <f t="shared" si="0"/>
        <v>1</v>
      </c>
      <c r="H37" s="2" t="s">
        <v>4</v>
      </c>
    </row>
    <row r="38" spans="1:8" ht="15.95" customHeight="1" thickBot="1">
      <c r="A38" s="37" t="s">
        <v>51</v>
      </c>
      <c r="B38" s="128">
        <v>35</v>
      </c>
      <c r="C38" s="92"/>
      <c r="D38" s="117">
        <f>B38-B38/100*E38</f>
        <v>32.683</v>
      </c>
      <c r="E38" s="46">
        <v>6.62</v>
      </c>
      <c r="F38" s="44">
        <f>+D38+E38</f>
        <v>39.302999999999997</v>
      </c>
      <c r="G38" s="74">
        <f t="shared" si="0"/>
        <v>1</v>
      </c>
      <c r="H38" s="48" t="s">
        <v>4</v>
      </c>
    </row>
    <row r="39" spans="1:8" s="10" customFormat="1" ht="15.95" customHeight="1">
      <c r="A39" s="78"/>
      <c r="B39" s="79"/>
      <c r="C39" s="80"/>
      <c r="D39" s="79"/>
      <c r="E39" s="81"/>
      <c r="F39" s="79"/>
      <c r="G39" s="82"/>
      <c r="H39" s="83"/>
    </row>
    <row r="40" spans="1:8" s="70" customFormat="1">
      <c r="A40" s="85" t="s">
        <v>84</v>
      </c>
      <c r="B40" s="85"/>
      <c r="C40" s="85"/>
      <c r="D40" s="85"/>
      <c r="E40" s="85"/>
      <c r="F40" s="85"/>
      <c r="G40" s="85"/>
      <c r="H40" s="85"/>
    </row>
    <row r="41" spans="1:8" s="70" customFormat="1">
      <c r="A41" s="87" t="s">
        <v>85</v>
      </c>
      <c r="B41" s="87"/>
      <c r="C41" s="87"/>
      <c r="D41" s="87"/>
      <c r="E41" s="87"/>
      <c r="F41" s="87"/>
      <c r="G41" s="87"/>
      <c r="H41" s="87"/>
    </row>
    <row r="42" spans="1:8" s="70" customFormat="1">
      <c r="A42" s="85" t="s">
        <v>93</v>
      </c>
      <c r="B42" s="85"/>
      <c r="C42" s="85"/>
      <c r="D42" s="85"/>
      <c r="E42" s="85"/>
      <c r="F42" s="85"/>
      <c r="G42" s="85"/>
      <c r="H42" s="85"/>
    </row>
    <row r="43" spans="1:8" s="70" customFormat="1">
      <c r="A43" s="89" t="s">
        <v>86</v>
      </c>
      <c r="B43" s="89"/>
      <c r="C43" s="89"/>
      <c r="D43" s="89"/>
      <c r="E43" s="89"/>
      <c r="F43" s="89"/>
      <c r="G43" s="89"/>
      <c r="H43" s="89"/>
    </row>
    <row r="44" spans="1:8" s="71" customFormat="1" ht="33" customHeight="1">
      <c r="A44" s="87" t="s">
        <v>154</v>
      </c>
      <c r="B44" s="87"/>
      <c r="C44" s="87"/>
      <c r="D44" s="87"/>
      <c r="E44" s="87"/>
      <c r="F44" s="87"/>
      <c r="G44" s="87"/>
      <c r="H44" s="87"/>
    </row>
    <row r="45" spans="1:8" s="71" customFormat="1" ht="33" customHeight="1">
      <c r="A45" s="87" t="s">
        <v>164</v>
      </c>
      <c r="B45" s="87"/>
      <c r="C45" s="87"/>
      <c r="D45" s="87"/>
      <c r="E45" s="87"/>
      <c r="F45" s="87"/>
      <c r="G45" s="87"/>
      <c r="H45" s="87"/>
    </row>
    <row r="46" spans="1:8" s="71" customFormat="1" ht="33" customHeight="1">
      <c r="A46" s="87" t="s">
        <v>155</v>
      </c>
      <c r="B46" s="87"/>
      <c r="C46" s="87"/>
      <c r="D46" s="87"/>
      <c r="E46" s="87"/>
      <c r="F46" s="87"/>
      <c r="G46" s="87"/>
      <c r="H46" s="87"/>
    </row>
    <row r="47" spans="1:8" s="71" customFormat="1" ht="33" customHeight="1">
      <c r="A47" s="87" t="s">
        <v>156</v>
      </c>
      <c r="B47" s="87"/>
      <c r="C47" s="87"/>
      <c r="D47" s="87"/>
      <c r="E47" s="87"/>
      <c r="F47" s="87"/>
      <c r="G47" s="87"/>
      <c r="H47" s="87"/>
    </row>
    <row r="48" spans="1:8" s="71" customFormat="1" ht="33" customHeight="1">
      <c r="A48" s="87" t="s">
        <v>157</v>
      </c>
      <c r="B48" s="87"/>
      <c r="C48" s="87"/>
      <c r="D48" s="87"/>
      <c r="E48" s="87"/>
      <c r="F48" s="87"/>
      <c r="G48" s="87"/>
      <c r="H48" s="87"/>
    </row>
    <row r="49" spans="1:8" s="71" customFormat="1" ht="33" customHeight="1">
      <c r="A49" s="87" t="s">
        <v>158</v>
      </c>
      <c r="B49" s="87"/>
      <c r="C49" s="87"/>
      <c r="D49" s="87"/>
      <c r="E49" s="87"/>
      <c r="F49" s="87"/>
      <c r="G49" s="87"/>
      <c r="H49" s="87"/>
    </row>
    <row r="50" spans="1:8" s="70" customFormat="1" ht="27.75" customHeight="1">
      <c r="A50" s="86" t="s">
        <v>87</v>
      </c>
      <c r="B50" s="86"/>
      <c r="C50" s="86"/>
      <c r="D50" s="86"/>
      <c r="E50" s="86"/>
      <c r="F50" s="86"/>
      <c r="G50" s="86"/>
      <c r="H50" s="86"/>
    </row>
    <row r="51" spans="1:8" s="70" customFormat="1" ht="30.75" customHeight="1">
      <c r="A51" s="85" t="s">
        <v>107</v>
      </c>
      <c r="B51" s="85"/>
      <c r="C51" s="85"/>
      <c r="D51" s="85"/>
      <c r="E51" s="85"/>
      <c r="F51" s="85"/>
      <c r="G51" s="85"/>
      <c r="H51" s="85"/>
    </row>
    <row r="52" spans="1:8" s="70" customFormat="1" ht="30.75" customHeight="1">
      <c r="A52" s="85" t="s">
        <v>130</v>
      </c>
      <c r="B52" s="85"/>
      <c r="C52" s="85"/>
      <c r="D52" s="85"/>
      <c r="E52" s="85"/>
      <c r="F52" s="85"/>
      <c r="G52" s="85"/>
      <c r="H52" s="85"/>
    </row>
    <row r="53" spans="1:8" s="70" customFormat="1" ht="30.75" customHeight="1">
      <c r="A53" s="85" t="s">
        <v>116</v>
      </c>
      <c r="B53" s="85"/>
      <c r="C53" s="85"/>
      <c r="D53" s="85"/>
      <c r="E53" s="85"/>
      <c r="F53" s="85"/>
      <c r="G53" s="85"/>
      <c r="H53" s="85"/>
    </row>
    <row r="54" spans="1:8" s="70" customFormat="1" ht="30.75" customHeight="1">
      <c r="A54" s="85" t="s">
        <v>110</v>
      </c>
      <c r="B54" s="85"/>
      <c r="C54" s="85"/>
      <c r="D54" s="85"/>
      <c r="E54" s="85"/>
      <c r="F54" s="85"/>
      <c r="G54" s="85"/>
      <c r="H54" s="85"/>
    </row>
    <row r="55" spans="1:8" s="70" customFormat="1" ht="34.5" customHeight="1">
      <c r="A55" s="85" t="s">
        <v>131</v>
      </c>
      <c r="B55" s="85"/>
      <c r="C55" s="85"/>
      <c r="D55" s="85"/>
      <c r="E55" s="85"/>
      <c r="F55" s="85"/>
      <c r="G55" s="85"/>
      <c r="H55" s="85"/>
    </row>
    <row r="56" spans="1:8" s="70" customFormat="1" ht="30.75" customHeight="1">
      <c r="A56" s="85" t="s">
        <v>95</v>
      </c>
      <c r="B56" s="85"/>
      <c r="C56" s="85"/>
      <c r="D56" s="85"/>
      <c r="E56" s="85"/>
      <c r="F56" s="85"/>
      <c r="G56" s="85"/>
      <c r="H56" s="85"/>
    </row>
    <row r="57" spans="1:8" s="70" customFormat="1" ht="30.75" customHeight="1">
      <c r="A57" s="85" t="s">
        <v>129</v>
      </c>
      <c r="B57" s="85"/>
      <c r="C57" s="85"/>
      <c r="D57" s="85"/>
      <c r="E57" s="85"/>
      <c r="F57" s="85"/>
      <c r="G57" s="85"/>
      <c r="H57" s="85"/>
    </row>
    <row r="58" spans="1:8" s="70" customFormat="1" ht="25.5" customHeight="1">
      <c r="A58" s="85" t="s">
        <v>97</v>
      </c>
      <c r="B58" s="85"/>
      <c r="C58" s="85"/>
      <c r="D58" s="85"/>
      <c r="E58" s="85"/>
      <c r="F58" s="85"/>
      <c r="G58" s="85"/>
      <c r="H58" s="85"/>
    </row>
    <row r="59" spans="1:8" s="70" customFormat="1" ht="25.5" customHeight="1">
      <c r="A59" s="85" t="s">
        <v>119</v>
      </c>
      <c r="B59" s="85"/>
      <c r="C59" s="85"/>
      <c r="D59" s="85"/>
      <c r="E59" s="85"/>
      <c r="F59" s="85"/>
      <c r="G59" s="85"/>
      <c r="H59" s="85"/>
    </row>
    <row r="60" spans="1:8" s="70" customFormat="1" ht="30.75" customHeight="1">
      <c r="A60" s="85" t="s">
        <v>101</v>
      </c>
      <c r="B60" s="85"/>
      <c r="C60" s="85"/>
      <c r="D60" s="85"/>
      <c r="E60" s="85"/>
      <c r="F60" s="85"/>
      <c r="G60" s="85"/>
      <c r="H60" s="85"/>
    </row>
    <row r="61" spans="1:8" s="70" customFormat="1" ht="25.5" customHeight="1">
      <c r="A61" s="85" t="s">
        <v>102</v>
      </c>
      <c r="B61" s="85"/>
      <c r="C61" s="85"/>
      <c r="D61" s="85"/>
      <c r="E61" s="85"/>
      <c r="F61" s="85"/>
      <c r="G61" s="85"/>
      <c r="H61" s="85"/>
    </row>
    <row r="62" spans="1:8" s="70" customFormat="1" ht="30.75" customHeight="1">
      <c r="A62" s="85" t="s">
        <v>120</v>
      </c>
      <c r="B62" s="85"/>
      <c r="C62" s="85"/>
      <c r="D62" s="85"/>
      <c r="E62" s="85"/>
      <c r="F62" s="85"/>
      <c r="G62" s="85"/>
      <c r="H62" s="85"/>
    </row>
    <row r="63" spans="1:8" s="70" customFormat="1" ht="30.75" customHeight="1">
      <c r="A63" s="90" t="s">
        <v>132</v>
      </c>
      <c r="B63" s="90"/>
      <c r="C63" s="90"/>
      <c r="D63" s="90"/>
      <c r="E63" s="90"/>
      <c r="F63" s="90"/>
      <c r="G63" s="90"/>
      <c r="H63" s="90"/>
    </row>
    <row r="64" spans="1:8" s="70" customFormat="1" ht="30.75" customHeight="1">
      <c r="A64" s="90" t="s">
        <v>115</v>
      </c>
      <c r="B64" s="90"/>
      <c r="C64" s="90"/>
      <c r="D64" s="90"/>
      <c r="E64" s="90"/>
      <c r="F64" s="90"/>
      <c r="G64" s="90"/>
      <c r="H64" s="90"/>
    </row>
    <row r="65" spans="1:8" s="70" customFormat="1" ht="30.75" customHeight="1">
      <c r="A65" s="90" t="s">
        <v>121</v>
      </c>
      <c r="B65" s="90"/>
      <c r="C65" s="90"/>
      <c r="D65" s="90"/>
      <c r="E65" s="90"/>
      <c r="F65" s="90"/>
      <c r="G65" s="90"/>
      <c r="H65" s="90"/>
    </row>
    <row r="66" spans="1:8" s="70" customFormat="1" ht="30.75" customHeight="1">
      <c r="E66" s="72"/>
    </row>
    <row r="67" spans="1:8" s="70" customFormat="1" ht="30.75" customHeight="1">
      <c r="E67" s="72"/>
    </row>
    <row r="68" spans="1:8" s="70" customFormat="1" ht="30.75" customHeight="1">
      <c r="E68" s="72"/>
    </row>
    <row r="69" spans="1:8" s="70" customFormat="1" ht="30.75" customHeight="1">
      <c r="E69" s="72"/>
    </row>
    <row r="70" spans="1:8" s="70" customFormat="1">
      <c r="E70" s="72"/>
    </row>
  </sheetData>
  <mergeCells count="31">
    <mergeCell ref="A3:A4"/>
    <mergeCell ref="B3:D3"/>
    <mergeCell ref="E3:E4"/>
    <mergeCell ref="F3:F4"/>
    <mergeCell ref="H3:H4"/>
    <mergeCell ref="A50:H50"/>
    <mergeCell ref="A45:H45"/>
    <mergeCell ref="A46:H46"/>
    <mergeCell ref="A47:H47"/>
    <mergeCell ref="A48:H48"/>
    <mergeCell ref="A49:H49"/>
    <mergeCell ref="A40:H40"/>
    <mergeCell ref="A41:H41"/>
    <mergeCell ref="A42:H42"/>
    <mergeCell ref="A43:H43"/>
    <mergeCell ref="A44:H44"/>
    <mergeCell ref="A56:H56"/>
    <mergeCell ref="A57:H57"/>
    <mergeCell ref="A58:H58"/>
    <mergeCell ref="A59:H59"/>
    <mergeCell ref="A65:H65"/>
    <mergeCell ref="A60:H60"/>
    <mergeCell ref="A61:H61"/>
    <mergeCell ref="A62:H62"/>
    <mergeCell ref="A63:H63"/>
    <mergeCell ref="A64:H64"/>
    <mergeCell ref="A51:H51"/>
    <mergeCell ref="A52:H52"/>
    <mergeCell ref="A53:H53"/>
    <mergeCell ref="A54:H54"/>
    <mergeCell ref="A55:H55"/>
  </mergeCells>
  <phoneticPr fontId="0" type="noConversion"/>
  <pageMargins left="0.75" right="0.75" top="1" bottom="1" header="0.5" footer="0.5"/>
  <pageSetup paperSize="9"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'2000'!Print_Area</vt:lpstr>
      <vt:lpstr>'2001'!Print_Area</vt:lpstr>
      <vt:lpstr>'2002'!Print_Area</vt:lpstr>
      <vt:lpstr>'2003'!Print_Area</vt:lpstr>
      <vt:lpstr>'2004'!Print_Area</vt:lpstr>
      <vt:lpstr>'2005'!Print_Area</vt:lpstr>
      <vt:lpstr>'2012'!Print_Area</vt:lpstr>
      <vt:lpstr>'2014'!Print_Area</vt:lpstr>
    </vt:vector>
  </TitlesOfParts>
  <Company>OCDE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SHARRATT Michael</cp:lastModifiedBy>
  <cp:lastPrinted>2014-06-06T11:18:17Z</cp:lastPrinted>
  <dcterms:created xsi:type="dcterms:W3CDTF">2002-07-02T09:49:00Z</dcterms:created>
  <dcterms:modified xsi:type="dcterms:W3CDTF">2014-06-06T14:55:05Z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-1325799070</vt:i4>
  </property>
  <property fmtid="{D5CDD505-2E9C-101B-9397-08002B2CF9AE}" pid="3" name="_EmailSubject">
    <vt:lpwstr>Questionnaire OECD TAX DATABASE 2006</vt:lpwstr>
  </property>
  <property fmtid="{D5CDD505-2E9C-101B-9397-08002B2CF9AE}" pid="4" name="_AuthorEmail">
    <vt:lpwstr>Erik.VASSNES@oecd.org</vt:lpwstr>
  </property>
  <property fmtid="{D5CDD505-2E9C-101B-9397-08002B2CF9AE}" pid="5" name="_AuthorEmailDisplayName">
    <vt:lpwstr>VASSNES Erik, CTP/TPS</vt:lpwstr>
  </property>
  <property fmtid="{D5CDD505-2E9C-101B-9397-08002B2CF9AE}" pid="6" name="_PreviousAdHocReviewCycleID">
    <vt:i4>-1361280113</vt:i4>
  </property>
  <property fmtid="{D5CDD505-2E9C-101B-9397-08002B2CF9AE}" pid="7" name="_ReviewingToolsShownOnce">
    <vt:lpwstr/>
  </property>
</Properties>
</file>