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auloGarcia/Desktop/blendingbox/Docs/"/>
    </mc:Choice>
  </mc:AlternateContent>
  <bookViews>
    <workbookView xWindow="0" yWindow="460" windowWidth="28800" windowHeight="16500" tabRatio="500" activeTab="1"/>
  </bookViews>
  <sheets>
    <sheet name="Color Mixtures First Study" sheetId="1" r:id="rId1"/>
    <sheet name="Color Blends.csv (2)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6" i="3" l="1"/>
  <c r="Q46" i="3"/>
  <c r="P16" i="3"/>
  <c r="P46" i="3"/>
  <c r="O16" i="3"/>
  <c r="O46" i="3"/>
  <c r="N46" i="3"/>
  <c r="M46" i="3"/>
  <c r="L46" i="3"/>
  <c r="K46" i="3"/>
  <c r="J46" i="3"/>
  <c r="I46" i="3"/>
  <c r="H46" i="3"/>
  <c r="G46" i="3"/>
  <c r="F16" i="3"/>
  <c r="F46" i="3"/>
  <c r="E7" i="3"/>
  <c r="E6" i="3"/>
  <c r="E16" i="3"/>
  <c r="E2" i="3"/>
  <c r="E46" i="3"/>
  <c r="D46" i="3"/>
  <c r="C46" i="3"/>
  <c r="B46" i="3"/>
  <c r="Q14" i="3"/>
  <c r="Q45" i="3"/>
  <c r="P14" i="3"/>
  <c r="P45" i="3"/>
  <c r="O14" i="3"/>
  <c r="O45" i="3"/>
  <c r="N45" i="3"/>
  <c r="M45" i="3"/>
  <c r="L45" i="3"/>
  <c r="K45" i="3"/>
  <c r="J45" i="3"/>
  <c r="I45" i="3"/>
  <c r="H45" i="3"/>
  <c r="F14" i="3"/>
  <c r="F45" i="3"/>
  <c r="E14" i="3"/>
  <c r="E45" i="3"/>
  <c r="D45" i="3"/>
  <c r="C45" i="3"/>
  <c r="Q13" i="3"/>
  <c r="Q44" i="3"/>
  <c r="P13" i="3"/>
  <c r="P44" i="3"/>
  <c r="O13" i="3"/>
  <c r="O44" i="3"/>
  <c r="N44" i="3"/>
  <c r="M44" i="3"/>
  <c r="L44" i="3"/>
  <c r="K44" i="3"/>
  <c r="J44" i="3"/>
  <c r="I44" i="3"/>
  <c r="H44" i="3"/>
  <c r="G44" i="3"/>
  <c r="F13" i="3"/>
  <c r="F44" i="3"/>
  <c r="E13" i="3"/>
  <c r="E44" i="3"/>
  <c r="D44" i="3"/>
  <c r="C44" i="3"/>
  <c r="Q20" i="3"/>
  <c r="Q43" i="3"/>
  <c r="P20" i="3"/>
  <c r="P43" i="3"/>
  <c r="O20" i="3"/>
  <c r="O43" i="3"/>
  <c r="N43" i="3"/>
  <c r="M43" i="3"/>
  <c r="L43" i="3"/>
  <c r="K43" i="3"/>
  <c r="J43" i="3"/>
  <c r="I43" i="3"/>
  <c r="H43" i="3"/>
  <c r="G20" i="3"/>
  <c r="G43" i="3"/>
  <c r="F20" i="3"/>
  <c r="F43" i="3"/>
  <c r="E5" i="3"/>
  <c r="E3" i="3"/>
  <c r="E20" i="3"/>
  <c r="E43" i="3"/>
  <c r="D43" i="3"/>
  <c r="C43" i="3"/>
  <c r="B43" i="3"/>
  <c r="Q25" i="3"/>
  <c r="Q42" i="3"/>
  <c r="P25" i="3"/>
  <c r="P42" i="3"/>
  <c r="O25" i="3"/>
  <c r="O42" i="3"/>
  <c r="N42" i="3"/>
  <c r="M42" i="3"/>
  <c r="L42" i="3"/>
  <c r="K42" i="3"/>
  <c r="J42" i="3"/>
  <c r="I42" i="3"/>
  <c r="H42" i="3"/>
  <c r="G25" i="3"/>
  <c r="G42" i="3"/>
  <c r="F25" i="3"/>
  <c r="F42" i="3"/>
  <c r="E25" i="3"/>
  <c r="E42" i="3"/>
  <c r="D42" i="3"/>
  <c r="C42" i="3"/>
  <c r="B42" i="3"/>
  <c r="Q17" i="3"/>
  <c r="Q41" i="3"/>
  <c r="P17" i="3"/>
  <c r="P41" i="3"/>
  <c r="O17" i="3"/>
  <c r="O41" i="3"/>
  <c r="N41" i="3"/>
  <c r="M41" i="3"/>
  <c r="L41" i="3"/>
  <c r="K41" i="3"/>
  <c r="J41" i="3"/>
  <c r="I41" i="3"/>
  <c r="H41" i="3"/>
  <c r="G17" i="3"/>
  <c r="G41" i="3"/>
  <c r="F17" i="3"/>
  <c r="F41" i="3"/>
  <c r="E17" i="3"/>
  <c r="E41" i="3"/>
  <c r="D41" i="3"/>
  <c r="C41" i="3"/>
  <c r="B41" i="3"/>
  <c r="Q22" i="3"/>
  <c r="Q40" i="3"/>
  <c r="P22" i="3"/>
  <c r="P40" i="3"/>
  <c r="O22" i="3"/>
  <c r="O40" i="3"/>
  <c r="N40" i="3"/>
  <c r="M40" i="3"/>
  <c r="L40" i="3"/>
  <c r="K40" i="3"/>
  <c r="J40" i="3"/>
  <c r="I40" i="3"/>
  <c r="H40" i="3"/>
  <c r="G22" i="3"/>
  <c r="G40" i="3"/>
  <c r="F22" i="3"/>
  <c r="F40" i="3"/>
  <c r="E4" i="3"/>
  <c r="E22" i="3"/>
  <c r="E40" i="3"/>
  <c r="D40" i="3"/>
  <c r="C40" i="3"/>
  <c r="B40" i="3"/>
  <c r="Q21" i="3"/>
  <c r="Q39" i="3"/>
  <c r="P21" i="3"/>
  <c r="P39" i="3"/>
  <c r="O21" i="3"/>
  <c r="O39" i="3"/>
  <c r="N39" i="3"/>
  <c r="M39" i="3"/>
  <c r="L39" i="3"/>
  <c r="K39" i="3"/>
  <c r="J39" i="3"/>
  <c r="I39" i="3"/>
  <c r="H39" i="3"/>
  <c r="G21" i="3"/>
  <c r="G39" i="3"/>
  <c r="F21" i="3"/>
  <c r="F39" i="3"/>
  <c r="E21" i="3"/>
  <c r="E39" i="3"/>
  <c r="D39" i="3"/>
  <c r="C39" i="3"/>
  <c r="B39" i="3"/>
  <c r="Q15" i="3"/>
  <c r="Q38" i="3"/>
  <c r="P15" i="3"/>
  <c r="P38" i="3"/>
  <c r="O15" i="3"/>
  <c r="O38" i="3"/>
  <c r="N38" i="3"/>
  <c r="M38" i="3"/>
  <c r="L38" i="3"/>
  <c r="K38" i="3"/>
  <c r="J38" i="3"/>
  <c r="I38" i="3"/>
  <c r="H38" i="3"/>
  <c r="G15" i="3"/>
  <c r="G38" i="3"/>
  <c r="F15" i="3"/>
  <c r="F38" i="3"/>
  <c r="E15" i="3"/>
  <c r="E38" i="3"/>
  <c r="D38" i="3"/>
  <c r="C38" i="3"/>
  <c r="B38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Q10" i="3"/>
  <c r="Q34" i="3"/>
  <c r="P10" i="3"/>
  <c r="P34" i="3"/>
  <c r="O10" i="3"/>
  <c r="O34" i="3"/>
  <c r="N34" i="3"/>
  <c r="M34" i="3"/>
  <c r="L34" i="3"/>
  <c r="K34" i="3"/>
  <c r="J34" i="3"/>
  <c r="I34" i="3"/>
  <c r="H34" i="3"/>
  <c r="G10" i="3"/>
  <c r="G34" i="3"/>
  <c r="F10" i="3"/>
  <c r="F34" i="3"/>
  <c r="E10" i="3"/>
  <c r="E34" i="3"/>
  <c r="D34" i="3"/>
  <c r="C34" i="3"/>
  <c r="B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Q31" i="3"/>
  <c r="P31" i="3"/>
  <c r="O31" i="3"/>
  <c r="N31" i="3"/>
  <c r="M31" i="3"/>
  <c r="L31" i="3"/>
  <c r="K31" i="3"/>
  <c r="J31" i="3"/>
  <c r="I31" i="3"/>
  <c r="H31" i="3"/>
  <c r="F31" i="3"/>
  <c r="E31" i="3"/>
  <c r="D31" i="3"/>
  <c r="C31" i="3"/>
  <c r="B31" i="3"/>
  <c r="Q9" i="3"/>
  <c r="Q30" i="3"/>
  <c r="P9" i="3"/>
  <c r="P30" i="3"/>
  <c r="O9" i="3"/>
  <c r="O30" i="3"/>
  <c r="N30" i="3"/>
  <c r="M30" i="3"/>
  <c r="L30" i="3"/>
  <c r="K30" i="3"/>
  <c r="J30" i="3"/>
  <c r="I30" i="3"/>
  <c r="H30" i="3"/>
  <c r="G30" i="3"/>
  <c r="F9" i="3"/>
  <c r="F30" i="3"/>
  <c r="E9" i="3"/>
  <c r="E30" i="3"/>
  <c r="D30" i="3"/>
  <c r="C30" i="3"/>
  <c r="B30" i="3"/>
  <c r="Q29" i="3"/>
  <c r="P29" i="3"/>
  <c r="O29" i="3"/>
  <c r="N29" i="3"/>
  <c r="M29" i="3"/>
  <c r="L29" i="3"/>
  <c r="K29" i="3"/>
  <c r="J29" i="3"/>
  <c r="I29" i="3"/>
  <c r="H29" i="3"/>
  <c r="F29" i="3"/>
  <c r="E29" i="3"/>
  <c r="D29" i="3"/>
  <c r="C29" i="3"/>
  <c r="B29" i="3"/>
  <c r="Q28" i="3"/>
  <c r="P28" i="3"/>
  <c r="O28" i="3"/>
  <c r="N28" i="3"/>
  <c r="M28" i="3"/>
  <c r="L28" i="3"/>
  <c r="K28" i="3"/>
  <c r="J28" i="3"/>
  <c r="I28" i="3"/>
  <c r="H28" i="3"/>
  <c r="F28" i="3"/>
  <c r="E28" i="3"/>
  <c r="D28" i="3"/>
  <c r="C28" i="3"/>
  <c r="B28" i="3"/>
  <c r="Q27" i="3"/>
  <c r="P27" i="3"/>
  <c r="O27" i="3"/>
  <c r="N27" i="3"/>
  <c r="M27" i="3"/>
  <c r="L27" i="3"/>
  <c r="K27" i="3"/>
  <c r="J27" i="3"/>
  <c r="I27" i="3"/>
  <c r="H27" i="3"/>
  <c r="F27" i="3"/>
  <c r="E27" i="3"/>
  <c r="D27" i="3"/>
  <c r="C27" i="3"/>
  <c r="B27" i="3"/>
  <c r="Q8" i="3"/>
  <c r="Q26" i="3"/>
  <c r="P8" i="3"/>
  <c r="P26" i="3"/>
  <c r="O8" i="3"/>
  <c r="O26" i="3"/>
  <c r="N26" i="3"/>
  <c r="M26" i="3"/>
  <c r="L26" i="3"/>
  <c r="K26" i="3"/>
  <c r="J26" i="3"/>
  <c r="I26" i="3"/>
  <c r="H26" i="3"/>
  <c r="F8" i="3"/>
  <c r="F26" i="3"/>
  <c r="E8" i="3"/>
  <c r="E26" i="3"/>
  <c r="D26" i="3"/>
  <c r="C26" i="3"/>
  <c r="B26" i="3"/>
  <c r="Q23" i="3"/>
  <c r="P23" i="3"/>
  <c r="O23" i="3"/>
  <c r="F23" i="3"/>
  <c r="E23" i="3"/>
  <c r="Q18" i="3"/>
  <c r="P18" i="3"/>
  <c r="O18" i="3"/>
  <c r="F18" i="3"/>
  <c r="E18" i="3"/>
  <c r="G14" i="3"/>
  <c r="Q11" i="3"/>
  <c r="P11" i="3"/>
  <c r="O11" i="3"/>
  <c r="G11" i="3"/>
  <c r="F11" i="3"/>
  <c r="E11" i="3"/>
  <c r="N47" i="1"/>
  <c r="O47" i="1"/>
  <c r="P47" i="1"/>
  <c r="Q47" i="1"/>
  <c r="R47" i="1"/>
  <c r="S47" i="1"/>
  <c r="N48" i="1"/>
  <c r="O48" i="1"/>
  <c r="P48" i="1"/>
  <c r="Q48" i="1"/>
  <c r="R48" i="1"/>
  <c r="S48" i="1"/>
  <c r="N49" i="1"/>
  <c r="O49" i="1"/>
  <c r="P49" i="1"/>
  <c r="Q49" i="1"/>
  <c r="R49" i="1"/>
  <c r="S49" i="1"/>
  <c r="J47" i="1"/>
  <c r="K47" i="1"/>
  <c r="L47" i="1"/>
  <c r="M47" i="1"/>
  <c r="J48" i="1"/>
  <c r="K48" i="1"/>
  <c r="L48" i="1"/>
  <c r="M48" i="1"/>
  <c r="J49" i="1"/>
  <c r="K49" i="1"/>
  <c r="L49" i="1"/>
  <c r="M49" i="1"/>
  <c r="I49" i="1"/>
  <c r="I48" i="1"/>
  <c r="I47" i="1"/>
  <c r="G49" i="1"/>
  <c r="H49" i="1"/>
  <c r="G48" i="1"/>
  <c r="H48" i="1"/>
  <c r="G47" i="1"/>
  <c r="H47" i="1"/>
  <c r="E49" i="1"/>
  <c r="F49" i="1"/>
  <c r="D49" i="1"/>
  <c r="E48" i="1"/>
  <c r="F48" i="1"/>
  <c r="D48" i="1"/>
  <c r="E47" i="1"/>
  <c r="F47" i="1"/>
  <c r="D47" i="1"/>
  <c r="N40" i="1"/>
  <c r="O40" i="1"/>
  <c r="P40" i="1"/>
  <c r="Q40" i="1"/>
  <c r="R40" i="1"/>
  <c r="S40" i="1"/>
  <c r="N39" i="1"/>
  <c r="O39" i="1"/>
  <c r="P39" i="1"/>
  <c r="Q39" i="1"/>
  <c r="R39" i="1"/>
  <c r="S39" i="1"/>
  <c r="K40" i="1"/>
  <c r="L40" i="1"/>
  <c r="M40" i="1"/>
  <c r="J40" i="1"/>
  <c r="K39" i="1"/>
  <c r="L39" i="1"/>
  <c r="M39" i="1"/>
  <c r="J39" i="1"/>
  <c r="N38" i="1"/>
  <c r="K38" i="1"/>
  <c r="L38" i="1"/>
  <c r="M38" i="1"/>
  <c r="O38" i="1"/>
  <c r="P38" i="1"/>
  <c r="Q38" i="1"/>
  <c r="R38" i="1"/>
  <c r="S38" i="1"/>
  <c r="J38" i="1"/>
  <c r="G40" i="1"/>
  <c r="H40" i="1"/>
  <c r="G39" i="1"/>
  <c r="H39" i="1"/>
  <c r="G38" i="1"/>
  <c r="H38" i="1"/>
  <c r="E40" i="1"/>
  <c r="F40" i="1"/>
  <c r="D40" i="1"/>
  <c r="E39" i="1"/>
  <c r="F39" i="1"/>
  <c r="D39" i="1"/>
  <c r="E38" i="1"/>
  <c r="F38" i="1"/>
  <c r="D38" i="1"/>
  <c r="J58" i="1"/>
  <c r="K58" i="1"/>
  <c r="L58" i="1"/>
  <c r="M58" i="1"/>
  <c r="N58" i="1"/>
  <c r="O58" i="1"/>
  <c r="P58" i="1"/>
  <c r="Q27" i="1"/>
  <c r="Q58" i="1"/>
  <c r="R27" i="1"/>
  <c r="R58" i="1"/>
  <c r="S27" i="1"/>
  <c r="S58" i="1"/>
  <c r="K57" i="1"/>
  <c r="L57" i="1"/>
  <c r="M57" i="1"/>
  <c r="N57" i="1"/>
  <c r="O57" i="1"/>
  <c r="P57" i="1"/>
  <c r="Q25" i="1"/>
  <c r="Q57" i="1"/>
  <c r="R25" i="1"/>
  <c r="R57" i="1"/>
  <c r="S25" i="1"/>
  <c r="S57" i="1"/>
  <c r="J57" i="1"/>
  <c r="J56" i="1"/>
  <c r="K56" i="1"/>
  <c r="L56" i="1"/>
  <c r="M56" i="1"/>
  <c r="N56" i="1"/>
  <c r="O56" i="1"/>
  <c r="P56" i="1"/>
  <c r="Q24" i="1"/>
  <c r="Q56" i="1"/>
  <c r="R24" i="1"/>
  <c r="R56" i="1"/>
  <c r="S24" i="1"/>
  <c r="S56" i="1"/>
  <c r="I32" i="1"/>
  <c r="I45" i="1"/>
  <c r="D58" i="1"/>
  <c r="G15" i="1"/>
  <c r="G10" i="1"/>
  <c r="G25" i="1"/>
  <c r="G14" i="1"/>
  <c r="G57" i="1"/>
  <c r="H25" i="1"/>
  <c r="H57" i="1"/>
  <c r="F57" i="1"/>
  <c r="E57" i="1"/>
  <c r="E58" i="1"/>
  <c r="F58" i="1"/>
  <c r="G27" i="1"/>
  <c r="G58" i="1"/>
  <c r="H27" i="1"/>
  <c r="H58" i="1"/>
  <c r="I58" i="1"/>
  <c r="E56" i="1"/>
  <c r="F56" i="1"/>
  <c r="G24" i="1"/>
  <c r="G56" i="1"/>
  <c r="H24" i="1"/>
  <c r="H56" i="1"/>
  <c r="I56" i="1"/>
  <c r="P54" i="1"/>
  <c r="J55" i="1"/>
  <c r="K55" i="1"/>
  <c r="L55" i="1"/>
  <c r="M55" i="1"/>
  <c r="N55" i="1"/>
  <c r="O55" i="1"/>
  <c r="P55" i="1"/>
  <c r="Q31" i="1"/>
  <c r="Q55" i="1"/>
  <c r="R31" i="1"/>
  <c r="R55" i="1"/>
  <c r="S31" i="1"/>
  <c r="S55" i="1"/>
  <c r="J54" i="1"/>
  <c r="K54" i="1"/>
  <c r="L54" i="1"/>
  <c r="M54" i="1"/>
  <c r="N54" i="1"/>
  <c r="O54" i="1"/>
  <c r="Q36" i="1"/>
  <c r="Q54" i="1"/>
  <c r="R36" i="1"/>
  <c r="R54" i="1"/>
  <c r="S36" i="1"/>
  <c r="S54" i="1"/>
  <c r="J53" i="1"/>
  <c r="K53" i="1"/>
  <c r="L53" i="1"/>
  <c r="M53" i="1"/>
  <c r="N53" i="1"/>
  <c r="O53" i="1"/>
  <c r="P53" i="1"/>
  <c r="Q28" i="1"/>
  <c r="Q53" i="1"/>
  <c r="R28" i="1"/>
  <c r="R53" i="1"/>
  <c r="S28" i="1"/>
  <c r="S53" i="1"/>
  <c r="G13" i="1"/>
  <c r="G11" i="1"/>
  <c r="G28" i="1"/>
  <c r="G53" i="1"/>
  <c r="H28" i="1"/>
  <c r="H53" i="1"/>
  <c r="I28" i="1"/>
  <c r="I53" i="1"/>
  <c r="G36" i="1"/>
  <c r="G54" i="1"/>
  <c r="H36" i="1"/>
  <c r="H54" i="1"/>
  <c r="I36" i="1"/>
  <c r="I54" i="1"/>
  <c r="E55" i="1"/>
  <c r="F55" i="1"/>
  <c r="G31" i="1"/>
  <c r="G55" i="1"/>
  <c r="H31" i="1"/>
  <c r="H55" i="1"/>
  <c r="I31" i="1"/>
  <c r="I55" i="1"/>
  <c r="D55" i="1"/>
  <c r="E54" i="1"/>
  <c r="F54" i="1"/>
  <c r="D54" i="1"/>
  <c r="E53" i="1"/>
  <c r="F53" i="1"/>
  <c r="D53" i="1"/>
  <c r="J52" i="1"/>
  <c r="K52" i="1"/>
  <c r="L52" i="1"/>
  <c r="M52" i="1"/>
  <c r="N52" i="1"/>
  <c r="O52" i="1"/>
  <c r="P52" i="1"/>
  <c r="Q33" i="1"/>
  <c r="Q52" i="1"/>
  <c r="R33" i="1"/>
  <c r="R52" i="1"/>
  <c r="S33" i="1"/>
  <c r="S52" i="1"/>
  <c r="J51" i="1"/>
  <c r="K51" i="1"/>
  <c r="L51" i="1"/>
  <c r="M51" i="1"/>
  <c r="N51" i="1"/>
  <c r="O51" i="1"/>
  <c r="P51" i="1"/>
  <c r="Q32" i="1"/>
  <c r="Q51" i="1"/>
  <c r="R32" i="1"/>
  <c r="R51" i="1"/>
  <c r="S32" i="1"/>
  <c r="S51" i="1"/>
  <c r="G12" i="1"/>
  <c r="G33" i="1"/>
  <c r="G52" i="1"/>
  <c r="H33" i="1"/>
  <c r="H52" i="1"/>
  <c r="I33" i="1"/>
  <c r="I52" i="1"/>
  <c r="G32" i="1"/>
  <c r="G51" i="1"/>
  <c r="H32" i="1"/>
  <c r="H51" i="1"/>
  <c r="I51" i="1"/>
  <c r="J50" i="1"/>
  <c r="K50" i="1"/>
  <c r="L50" i="1"/>
  <c r="M50" i="1"/>
  <c r="N50" i="1"/>
  <c r="O50" i="1"/>
  <c r="P50" i="1"/>
  <c r="Q26" i="1"/>
  <c r="Q50" i="1"/>
  <c r="R26" i="1"/>
  <c r="R50" i="1"/>
  <c r="S26" i="1"/>
  <c r="S50" i="1"/>
  <c r="I26" i="1"/>
  <c r="I50" i="1"/>
  <c r="G26" i="1"/>
  <c r="G50" i="1"/>
  <c r="H26" i="1"/>
  <c r="H50" i="1"/>
  <c r="E52" i="1"/>
  <c r="F52" i="1"/>
  <c r="D52" i="1"/>
  <c r="E51" i="1"/>
  <c r="F51" i="1"/>
  <c r="D51" i="1"/>
  <c r="F50" i="1"/>
  <c r="E50" i="1"/>
  <c r="D50" i="1"/>
  <c r="J46" i="1"/>
  <c r="K46" i="1"/>
  <c r="L46" i="1"/>
  <c r="M46" i="1"/>
  <c r="N46" i="1"/>
  <c r="O46" i="1"/>
  <c r="P46" i="1"/>
  <c r="Q21" i="1"/>
  <c r="Q46" i="1"/>
  <c r="R21" i="1"/>
  <c r="R46" i="1"/>
  <c r="S21" i="1"/>
  <c r="S46" i="1"/>
  <c r="H21" i="1"/>
  <c r="H46" i="1"/>
  <c r="I21" i="1"/>
  <c r="I46" i="1"/>
  <c r="G21" i="1"/>
  <c r="G46" i="1"/>
  <c r="J45" i="1"/>
  <c r="K45" i="1"/>
  <c r="L45" i="1"/>
  <c r="M45" i="1"/>
  <c r="N45" i="1"/>
  <c r="O45" i="1"/>
  <c r="P45" i="1"/>
  <c r="Q45" i="1"/>
  <c r="R45" i="1"/>
  <c r="S45" i="1"/>
  <c r="H45" i="1"/>
  <c r="G45" i="1"/>
  <c r="J44" i="1"/>
  <c r="K44" i="1"/>
  <c r="L44" i="1"/>
  <c r="M44" i="1"/>
  <c r="N44" i="1"/>
  <c r="O44" i="1"/>
  <c r="P44" i="1"/>
  <c r="Q44" i="1"/>
  <c r="R44" i="1"/>
  <c r="S44" i="1"/>
  <c r="I44" i="1"/>
  <c r="H44" i="1"/>
  <c r="G44" i="1"/>
  <c r="Q19" i="1"/>
  <c r="R19" i="1"/>
  <c r="S19" i="1"/>
  <c r="E46" i="1"/>
  <c r="F46" i="1"/>
  <c r="D46" i="1"/>
  <c r="E45" i="1"/>
  <c r="F45" i="1"/>
  <c r="D45" i="1"/>
  <c r="E44" i="1"/>
  <c r="F44" i="1"/>
  <c r="D44" i="1"/>
  <c r="H19" i="1"/>
  <c r="G19" i="1"/>
  <c r="P41" i="1"/>
  <c r="Q43" i="1"/>
  <c r="R43" i="1"/>
  <c r="S43" i="1"/>
  <c r="Q20" i="1"/>
  <c r="Q42" i="1"/>
  <c r="R20" i="1"/>
  <c r="R42" i="1"/>
  <c r="S20" i="1"/>
  <c r="S42" i="1"/>
  <c r="Q41" i="1"/>
  <c r="R41" i="1"/>
  <c r="S41" i="1"/>
  <c r="N43" i="1"/>
  <c r="O43" i="1"/>
  <c r="P43" i="1"/>
  <c r="N42" i="1"/>
  <c r="O42" i="1"/>
  <c r="P42" i="1"/>
  <c r="O41" i="1"/>
  <c r="N41" i="1"/>
  <c r="J42" i="1"/>
  <c r="K43" i="1"/>
  <c r="L43" i="1"/>
  <c r="M43" i="1"/>
  <c r="J43" i="1"/>
  <c r="J41" i="1"/>
  <c r="K42" i="1"/>
  <c r="L42" i="1"/>
  <c r="M42" i="1"/>
  <c r="K41" i="1"/>
  <c r="L41" i="1"/>
  <c r="M41" i="1"/>
  <c r="H43" i="1"/>
  <c r="G43" i="1"/>
  <c r="I42" i="1"/>
  <c r="H20" i="1"/>
  <c r="H42" i="1"/>
  <c r="G20" i="1"/>
  <c r="G42" i="1"/>
  <c r="H41" i="1"/>
  <c r="G41" i="1"/>
  <c r="E43" i="1"/>
  <c r="F43" i="1"/>
  <c r="D43" i="1"/>
  <c r="E42" i="1"/>
  <c r="F42" i="1"/>
  <c r="D42" i="1"/>
  <c r="D41" i="1"/>
  <c r="F41" i="1"/>
  <c r="E41" i="1"/>
  <c r="S34" i="1"/>
  <c r="R34" i="1"/>
  <c r="S29" i="1"/>
  <c r="R29" i="1"/>
  <c r="S22" i="1"/>
  <c r="R22" i="1"/>
  <c r="Q34" i="1"/>
  <c r="Q29" i="1"/>
  <c r="Q22" i="1"/>
  <c r="H34" i="1"/>
  <c r="H29" i="1"/>
  <c r="H22" i="1"/>
  <c r="G34" i="1"/>
  <c r="G29" i="1"/>
  <c r="G22" i="1"/>
  <c r="I25" i="1"/>
  <c r="I22" i="1"/>
</calcChain>
</file>

<file path=xl/sharedStrings.xml><?xml version="1.0" encoding="utf-8"?>
<sst xmlns="http://schemas.openxmlformats.org/spreadsheetml/2006/main" count="383" uniqueCount="212">
  <si>
    <t>Cores a Misturar</t>
  </si>
  <si>
    <t>Red</t>
  </si>
  <si>
    <t>Green</t>
  </si>
  <si>
    <t>Blue</t>
  </si>
  <si>
    <t>Cyan</t>
  </si>
  <si>
    <t>Magenta</t>
  </si>
  <si>
    <t>Yellow</t>
  </si>
  <si>
    <t>Modelos</t>
  </si>
  <si>
    <t>HSV</t>
  </si>
  <si>
    <t>CIE-LCh</t>
  </si>
  <si>
    <t>CMYK</t>
  </si>
  <si>
    <t>Two Color Blends</t>
  </si>
  <si>
    <t>R-G</t>
  </si>
  <si>
    <t>R-B</t>
  </si>
  <si>
    <t>G-B</t>
  </si>
  <si>
    <t>R-C</t>
  </si>
  <si>
    <t>R-M</t>
  </si>
  <si>
    <t>R-Y</t>
  </si>
  <si>
    <t>C-M</t>
  </si>
  <si>
    <t>M-Y</t>
  </si>
  <si>
    <t>G-C</t>
  </si>
  <si>
    <t>G-M</t>
  </si>
  <si>
    <t>G-Y</t>
  </si>
  <si>
    <t>B-C</t>
  </si>
  <si>
    <t>B-M</t>
  </si>
  <si>
    <t>B-Y</t>
  </si>
  <si>
    <t>C-Y</t>
  </si>
  <si>
    <t>RGB</t>
  </si>
  <si>
    <t>H</t>
  </si>
  <si>
    <t>S</t>
  </si>
  <si>
    <t>V</t>
  </si>
  <si>
    <t>C</t>
  </si>
  <si>
    <t>M</t>
  </si>
  <si>
    <t>Y</t>
  </si>
  <si>
    <t>L (Lightness)</t>
  </si>
  <si>
    <t>C (Saturation)</t>
  </si>
  <si>
    <t>h (Hue)</t>
  </si>
  <si>
    <t>H (Hue)</t>
  </si>
  <si>
    <t>S (Saturation)</t>
  </si>
  <si>
    <t>V (Value)</t>
  </si>
  <si>
    <t>C (Cyan)</t>
  </si>
  <si>
    <t>M (Magenta)</t>
  </si>
  <si>
    <t>Y (Yellow)</t>
  </si>
  <si>
    <t>Three Color Blends</t>
  </si>
  <si>
    <t>R-G-B</t>
  </si>
  <si>
    <t>R-M-B</t>
  </si>
  <si>
    <t>C-G-B</t>
  </si>
  <si>
    <t>C-M-Y</t>
  </si>
  <si>
    <t>C-M-B</t>
  </si>
  <si>
    <t>C-G-Y</t>
  </si>
  <si>
    <t>R-M-Y</t>
  </si>
  <si>
    <t>HTML</t>
  </si>
  <si>
    <t>K</t>
  </si>
  <si>
    <t>R</t>
  </si>
  <si>
    <t>G</t>
  </si>
  <si>
    <t>B</t>
  </si>
  <si>
    <t>#FF0000</t>
  </si>
  <si>
    <t>#000100</t>
  </si>
  <si>
    <t>#FFFFFF</t>
  </si>
  <si>
    <t>#00FFFF</t>
  </si>
  <si>
    <t>#FF00FF</t>
  </si>
  <si>
    <t>#FFFF00</t>
  </si>
  <si>
    <t>15 Misturas</t>
  </si>
  <si>
    <t>#0000FF</t>
  </si>
  <si>
    <t>#00FF80</t>
  </si>
  <si>
    <t>#8000FF</t>
  </si>
  <si>
    <t>#80FF00</t>
  </si>
  <si>
    <t>#0080FF</t>
  </si>
  <si>
    <t>#FF0080</t>
  </si>
  <si>
    <t>#FF8000</t>
  </si>
  <si>
    <t>#00FF00</t>
  </si>
  <si>
    <t>CIE-LAB into CIE-LCh: http://colormine.org/convert/lab-to-lch</t>
  </si>
  <si>
    <t>Valores de todas as cores: http://colorizer.org</t>
  </si>
  <si>
    <t>Codigo HTML: http://html-color-codes.info</t>
  </si>
  <si>
    <t>a*</t>
  </si>
  <si>
    <t>b*</t>
  </si>
  <si>
    <t>L*</t>
  </si>
  <si>
    <t>C*</t>
  </si>
  <si>
    <t>h*</t>
  </si>
  <si>
    <t>LCh:</t>
  </si>
  <si>
    <t>L = L</t>
  </si>
  <si>
    <t>C = sqrt(a^2 + b^2)</t>
  </si>
  <si>
    <t>H = tan-1(b/a)</t>
  </si>
  <si>
    <t>#808000</t>
  </si>
  <si>
    <t>#800080</t>
  </si>
  <si>
    <t>#008080</t>
  </si>
  <si>
    <t>#808080</t>
  </si>
  <si>
    <t>#8080FF</t>
  </si>
  <si>
    <t>#FF8080</t>
  </si>
  <si>
    <t>#80FF80</t>
  </si>
  <si>
    <t>K (Key)</t>
  </si>
  <si>
    <t>CIE-L*a*b*</t>
  </si>
  <si>
    <t>CIE-L*C*h*</t>
  </si>
  <si>
    <t>CIE-L*a*b* - Hue</t>
  </si>
  <si>
    <t>#c9ab00</t>
  </si>
  <si>
    <t>#ca0088</t>
  </si>
  <si>
    <t>#7d93a6</t>
  </si>
  <si>
    <t>#dda581</t>
  </si>
  <si>
    <t>#ff0087</t>
  </si>
  <si>
    <t>#ffa100</t>
  </si>
  <si>
    <t>#c6aeff</t>
  </si>
  <si>
    <t>#ffa6a6</t>
  </si>
  <si>
    <t>#46ff9c</t>
  </si>
  <si>
    <t>#c9b2a2</t>
  </si>
  <si>
    <t>#aeff00</t>
  </si>
  <si>
    <t>#5792ff</t>
  </si>
  <si>
    <t>#ab00ff</t>
  </si>
  <si>
    <t>#ca8aaa</t>
  </si>
  <si>
    <t>#c4ff9e</t>
  </si>
  <si>
    <t>#91c01d</t>
  </si>
  <si>
    <t>#00caff</t>
  </si>
  <si>
    <t>#00ffb7</t>
  </si>
  <si>
    <t>#00acff</t>
  </si>
  <si>
    <t>#6effa3</t>
  </si>
  <si>
    <t>#7f00ff</t>
  </si>
  <si>
    <t>#ff8000</t>
  </si>
  <si>
    <t>180º</t>
  </si>
  <si>
    <t>#ff007f</t>
  </si>
  <si>
    <t>R-B-M</t>
  </si>
  <si>
    <t>B-M-R</t>
  </si>
  <si>
    <t>C-B-G</t>
  </si>
  <si>
    <t>B-G-C</t>
  </si>
  <si>
    <t>- Nas misturas de 3 cores, foram excluídas todas as que incluem cores opostas!</t>
  </si>
  <si>
    <t>C-B-M</t>
  </si>
  <si>
    <t>B-M-C</t>
  </si>
  <si>
    <t>C-Y-G</t>
  </si>
  <si>
    <t>Y-G-C</t>
  </si>
  <si>
    <t>R-Y-M</t>
  </si>
  <si>
    <t>Y-M-R</t>
  </si>
  <si>
    <t>#bf00ff</t>
  </si>
  <si>
    <t>#00ff40</t>
  </si>
  <si>
    <t>linear</t>
  </si>
  <si>
    <t>ang</t>
  </si>
  <si>
    <t>#8000bf</t>
  </si>
  <si>
    <t>#bf00bf</t>
  </si>
  <si>
    <t>#bf0080</t>
  </si>
  <si>
    <t>#c100c2</t>
  </si>
  <si>
    <t>#e500c2</t>
  </si>
  <si>
    <t>#ea0088</t>
  </si>
  <si>
    <t>#FF00CC</t>
  </si>
  <si>
    <t>#FB0080</t>
  </si>
  <si>
    <t>#D7A700</t>
  </si>
  <si>
    <t>#FF9F00</t>
  </si>
  <si>
    <t>#FF6755</t>
  </si>
  <si>
    <t>#FF6F00</t>
  </si>
  <si>
    <t>#B1FF00</t>
  </si>
  <si>
    <t>#B000FF</t>
  </si>
  <si>
    <t>#FF0050</t>
  </si>
  <si>
    <t>#FF00C0</t>
  </si>
  <si>
    <t>#00bfff</t>
  </si>
  <si>
    <t>#00ffbf</t>
  </si>
  <si>
    <t>out of range</t>
  </si>
  <si>
    <t>#00E1E4</t>
  </si>
  <si>
    <t>#0080bf</t>
  </si>
  <si>
    <t>#00bf80</t>
  </si>
  <si>
    <t>#00bfbf</t>
  </si>
  <si>
    <t>#7393d3</t>
  </si>
  <si>
    <t>#71c9a2</t>
  </si>
  <si>
    <t>#66c6cf</t>
  </si>
  <si>
    <t>#4000FF</t>
  </si>
  <si>
    <t>#0040FF</t>
  </si>
  <si>
    <t>#40ff00</t>
  </si>
  <si>
    <t>#00FF40</t>
  </si>
  <si>
    <t>#FF4000</t>
  </si>
  <si>
    <t>#FF0040</t>
  </si>
  <si>
    <t>#89FF65</t>
  </si>
  <si>
    <t>#42FF6D</t>
  </si>
  <si>
    <t>#00FFAB</t>
  </si>
  <si>
    <t>#FF8609</t>
  </si>
  <si>
    <t>#FF006A</t>
  </si>
  <si>
    <t>#FF402F</t>
  </si>
  <si>
    <t>#4040ff</t>
  </si>
  <si>
    <t>#8040ff</t>
  </si>
  <si>
    <t>#4080ff</t>
  </si>
  <si>
    <t>#40ff40</t>
  </si>
  <si>
    <t>#40ff80</t>
  </si>
  <si>
    <t>#ff8040</t>
  </si>
  <si>
    <t>#ff4080</t>
  </si>
  <si>
    <t>#ff4040</t>
  </si>
  <si>
    <t>#80ff40</t>
  </si>
  <si>
    <t>#8c64ff</t>
  </si>
  <si>
    <t>#bd6eff</t>
  </si>
  <si>
    <t>#96a0ff</t>
  </si>
  <si>
    <t>#bcff67</t>
  </si>
  <si>
    <t>#8aff66</t>
  </si>
  <si>
    <t>#92ff9d</t>
  </si>
  <si>
    <t>#ffa465</t>
  </si>
  <si>
    <t>#ff6e96</t>
  </si>
  <si>
    <t>#ff6c58</t>
  </si>
  <si>
    <t>Cores CIE-LCh: http://www.easyrgb.com/index.php?X=CALC#Result</t>
  </si>
  <si>
    <t>CIE-Lab</t>
  </si>
  <si>
    <t>R-B-G</t>
  </si>
  <si>
    <t>B-G-R</t>
  </si>
  <si>
    <t>C-Y-M</t>
  </si>
  <si>
    <t>Y-M-C</t>
  </si>
  <si>
    <t>21 Misturas</t>
  </si>
  <si>
    <t>#FF0047</t>
  </si>
  <si>
    <t>#FF7200</t>
  </si>
  <si>
    <t>#00FFDD</t>
  </si>
  <si>
    <t>#BBE341</t>
  </si>
  <si>
    <t>#404080</t>
  </si>
  <si>
    <t>#408040</t>
  </si>
  <si>
    <t>#804040</t>
  </si>
  <si>
    <t>#bfbf80</t>
  </si>
  <si>
    <t>#bf80bf</t>
  </si>
  <si>
    <t>#80bfbf</t>
  </si>
  <si>
    <t>#ac6197</t>
  </si>
  <si>
    <t>#ac9e66</t>
  </si>
  <si>
    <t>#d06b5a</t>
  </si>
  <si>
    <t>#f0d5a3</t>
  </si>
  <si>
    <t>#f0aad3</t>
  </si>
  <si>
    <t>#cbd7d1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</si>
</sst>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;[Red]0.00"/>
    <numFmt numFmtId="165" formatCode="0.0"/>
    <numFmt numFmtId="166" formatCode="0_ ;[Red]\-0\ "/>
  </numFmts>
  <fonts count="8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C9AB00"/>
        <bgColor indexed="64"/>
      </patternFill>
    </fill>
    <fill>
      <patternFill patternType="solid">
        <fgColor rgb="FFCA0088"/>
        <bgColor indexed="64"/>
      </patternFill>
    </fill>
    <fill>
      <patternFill patternType="solid">
        <fgColor rgb="FF7D93A6"/>
        <bgColor indexed="64"/>
      </patternFill>
    </fill>
    <fill>
      <patternFill patternType="solid">
        <fgColor rgb="FFDDA581"/>
        <bgColor indexed="64"/>
      </patternFill>
    </fill>
    <fill>
      <patternFill patternType="solid">
        <fgColor rgb="FFFF0087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C6AEFF"/>
        <bgColor indexed="64"/>
      </patternFill>
    </fill>
    <fill>
      <patternFill patternType="solid">
        <fgColor rgb="FFFFA6A6"/>
        <bgColor indexed="64"/>
      </patternFill>
    </fill>
    <fill>
      <patternFill patternType="solid">
        <fgColor rgb="FF46FF9C"/>
        <bgColor indexed="64"/>
      </patternFill>
    </fill>
    <fill>
      <patternFill patternType="solid">
        <fgColor rgb="FFC9B2A2"/>
        <bgColor indexed="64"/>
      </patternFill>
    </fill>
    <fill>
      <patternFill patternType="solid">
        <fgColor rgb="FFAEFF00"/>
        <bgColor indexed="64"/>
      </patternFill>
    </fill>
    <fill>
      <patternFill patternType="solid">
        <fgColor rgb="FF5792FF"/>
        <bgColor indexed="64"/>
      </patternFill>
    </fill>
    <fill>
      <patternFill patternType="solid">
        <fgColor rgb="FFAB00FF"/>
        <bgColor indexed="64"/>
      </patternFill>
    </fill>
    <fill>
      <patternFill patternType="solid">
        <fgColor rgb="FFCA8AAA"/>
        <bgColor indexed="64"/>
      </patternFill>
    </fill>
    <fill>
      <patternFill patternType="solid">
        <fgColor rgb="FFC4FF9E"/>
        <bgColor indexed="64"/>
      </patternFill>
    </fill>
    <fill>
      <patternFill patternType="solid">
        <fgColor rgb="FF91C01D"/>
        <bgColor indexed="64"/>
      </patternFill>
    </fill>
    <fill>
      <patternFill patternType="solid">
        <fgColor rgb="FF00CAFF"/>
        <bgColor indexed="64"/>
      </patternFill>
    </fill>
    <fill>
      <patternFill patternType="solid">
        <fgColor rgb="FF00FFB7"/>
        <bgColor indexed="64"/>
      </patternFill>
    </fill>
    <fill>
      <patternFill patternType="solid">
        <fgColor rgb="FF00ACFF"/>
        <bgColor indexed="64"/>
      </patternFill>
    </fill>
    <fill>
      <patternFill patternType="solid">
        <fgColor rgb="FF6EFFA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F00FF"/>
        <bgColor indexed="64"/>
      </patternFill>
    </fill>
    <fill>
      <patternFill patternType="solid">
        <fgColor rgb="FFFF007F"/>
        <bgColor indexed="64"/>
      </patternFill>
    </fill>
    <fill>
      <patternFill patternType="solid">
        <fgColor rgb="FFBF00FF"/>
        <bgColor indexed="64"/>
      </patternFill>
    </fill>
    <fill>
      <patternFill patternType="solid">
        <fgColor rgb="FF00FF40"/>
        <bgColor indexed="64"/>
      </patternFill>
    </fill>
    <fill>
      <patternFill patternType="solid">
        <fgColor rgb="FF8000BF"/>
        <bgColor indexed="64"/>
      </patternFill>
    </fill>
    <fill>
      <patternFill patternType="solid">
        <fgColor rgb="FFBF00BF"/>
        <bgColor indexed="64"/>
      </patternFill>
    </fill>
    <fill>
      <patternFill patternType="solid">
        <fgColor rgb="FFBF0080"/>
        <bgColor indexed="64"/>
      </patternFill>
    </fill>
    <fill>
      <patternFill patternType="solid">
        <fgColor rgb="FFC100C2"/>
        <bgColor indexed="64"/>
      </patternFill>
    </fill>
    <fill>
      <patternFill patternType="solid">
        <fgColor rgb="FFE500C2"/>
        <bgColor indexed="64"/>
      </patternFill>
    </fill>
    <fill>
      <patternFill patternType="solid">
        <fgColor rgb="FFEA0088"/>
        <bgColor indexed="64"/>
      </patternFill>
    </fill>
    <fill>
      <patternFill patternType="solid">
        <fgColor rgb="FFFF00CC"/>
        <bgColor indexed="64"/>
      </patternFill>
    </fill>
    <fill>
      <patternFill patternType="solid">
        <fgColor rgb="FFFB0080"/>
        <bgColor indexed="64"/>
      </patternFill>
    </fill>
    <fill>
      <patternFill patternType="solid">
        <fgColor rgb="FFD7A700"/>
        <bgColor indexed="64"/>
      </patternFill>
    </fill>
    <fill>
      <patternFill patternType="solid">
        <fgColor rgb="FFFF9F00"/>
        <bgColor indexed="64"/>
      </patternFill>
    </fill>
    <fill>
      <patternFill patternType="solid">
        <fgColor rgb="FFFF6755"/>
        <bgColor indexed="64"/>
      </patternFill>
    </fill>
    <fill>
      <patternFill patternType="solid">
        <fgColor rgb="FFFF6F00"/>
        <bgColor indexed="64"/>
      </patternFill>
    </fill>
    <fill>
      <patternFill patternType="solid">
        <fgColor rgb="FFB1FF00"/>
        <bgColor indexed="64"/>
      </patternFill>
    </fill>
    <fill>
      <patternFill patternType="solid">
        <fgColor rgb="FFB000FF"/>
        <bgColor indexed="64"/>
      </patternFill>
    </fill>
    <fill>
      <patternFill patternType="solid">
        <fgColor rgb="FFFF0050"/>
        <bgColor indexed="64"/>
      </patternFill>
    </fill>
    <fill>
      <patternFill patternType="solid">
        <fgColor rgb="FFFF00C0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FFBF"/>
        <bgColor indexed="64"/>
      </patternFill>
    </fill>
    <fill>
      <patternFill patternType="solid">
        <fgColor rgb="FF00E1E4"/>
        <bgColor indexed="64"/>
      </patternFill>
    </fill>
    <fill>
      <patternFill patternType="solid">
        <fgColor rgb="FF0080BF"/>
        <bgColor indexed="64"/>
      </patternFill>
    </fill>
    <fill>
      <patternFill patternType="solid">
        <fgColor rgb="FF00BF80"/>
        <bgColor indexed="64"/>
      </patternFill>
    </fill>
    <fill>
      <patternFill patternType="solid">
        <fgColor rgb="FF00BFBF"/>
        <bgColor indexed="64"/>
      </patternFill>
    </fill>
    <fill>
      <patternFill patternType="solid">
        <fgColor rgb="FF7393D3"/>
        <bgColor indexed="64"/>
      </patternFill>
    </fill>
    <fill>
      <patternFill patternType="solid">
        <fgColor rgb="FF71C9A2"/>
        <bgColor indexed="64"/>
      </patternFill>
    </fill>
    <fill>
      <patternFill patternType="solid">
        <fgColor rgb="FF66C6CF"/>
        <bgColor indexed="64"/>
      </patternFill>
    </fill>
    <fill>
      <patternFill patternType="solid">
        <fgColor rgb="FF4000FF"/>
        <bgColor indexed="64"/>
      </patternFill>
    </fill>
    <fill>
      <patternFill patternType="solid">
        <fgColor rgb="FF0040FF"/>
        <bgColor indexed="64"/>
      </patternFill>
    </fill>
    <fill>
      <patternFill patternType="solid">
        <fgColor rgb="FF40FF00"/>
        <bgColor indexed="64"/>
      </patternFill>
    </fill>
    <fill>
      <patternFill patternType="solid">
        <fgColor rgb="FFFF4000"/>
        <bgColor indexed="64"/>
      </patternFill>
    </fill>
    <fill>
      <patternFill patternType="solid">
        <fgColor rgb="FFFF0040"/>
        <bgColor indexed="64"/>
      </patternFill>
    </fill>
    <fill>
      <patternFill patternType="solid">
        <fgColor rgb="FF89FF65"/>
        <bgColor indexed="64"/>
      </patternFill>
    </fill>
    <fill>
      <patternFill patternType="solid">
        <fgColor rgb="FF42FF6D"/>
        <bgColor indexed="64"/>
      </patternFill>
    </fill>
    <fill>
      <patternFill patternType="solid">
        <fgColor rgb="FF00FFAB"/>
        <bgColor indexed="64"/>
      </patternFill>
    </fill>
    <fill>
      <patternFill patternType="solid">
        <fgColor rgb="FFFF8609"/>
        <bgColor indexed="64"/>
      </patternFill>
    </fill>
    <fill>
      <patternFill patternType="solid">
        <fgColor rgb="FFFF006A"/>
        <bgColor indexed="64"/>
      </patternFill>
    </fill>
    <fill>
      <patternFill patternType="solid">
        <fgColor rgb="FFFF402F"/>
        <bgColor indexed="64"/>
      </patternFill>
    </fill>
    <fill>
      <patternFill patternType="solid">
        <fgColor rgb="FF4040FF"/>
        <bgColor indexed="64"/>
      </patternFill>
    </fill>
    <fill>
      <patternFill patternType="solid">
        <fgColor rgb="FF8040FF"/>
        <bgColor indexed="64"/>
      </patternFill>
    </fill>
    <fill>
      <patternFill patternType="solid">
        <fgColor rgb="FF4080FF"/>
        <bgColor indexed="64"/>
      </patternFill>
    </fill>
    <fill>
      <patternFill patternType="solid">
        <fgColor rgb="FF40FF40"/>
        <bgColor indexed="64"/>
      </patternFill>
    </fill>
    <fill>
      <patternFill patternType="solid">
        <fgColor rgb="FF40FF80"/>
        <bgColor indexed="64"/>
      </patternFill>
    </fill>
    <fill>
      <patternFill patternType="solid">
        <fgColor rgb="FFFF8040"/>
        <bgColor indexed="64"/>
      </patternFill>
    </fill>
    <fill>
      <patternFill patternType="solid">
        <fgColor rgb="FFFF408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80FF40"/>
        <bgColor indexed="64"/>
      </patternFill>
    </fill>
    <fill>
      <patternFill patternType="solid">
        <fgColor rgb="FF8C64FF"/>
        <bgColor indexed="64"/>
      </patternFill>
    </fill>
    <fill>
      <patternFill patternType="solid">
        <fgColor rgb="FFBD6EFF"/>
        <bgColor indexed="64"/>
      </patternFill>
    </fill>
    <fill>
      <patternFill patternType="solid">
        <fgColor rgb="FF96A0FF"/>
        <bgColor indexed="64"/>
      </patternFill>
    </fill>
    <fill>
      <patternFill patternType="solid">
        <fgColor rgb="FFBCFF67"/>
        <bgColor indexed="64"/>
      </patternFill>
    </fill>
    <fill>
      <patternFill patternType="solid">
        <fgColor rgb="FF8AFF66"/>
        <bgColor indexed="64"/>
      </patternFill>
    </fill>
    <fill>
      <patternFill patternType="solid">
        <fgColor rgb="FF92FF9D"/>
        <bgColor indexed="64"/>
      </patternFill>
    </fill>
    <fill>
      <patternFill patternType="solid">
        <fgColor rgb="FFFFA465"/>
        <bgColor indexed="64"/>
      </patternFill>
    </fill>
    <fill>
      <patternFill patternType="solid">
        <fgColor rgb="FFFF6E96"/>
        <bgColor indexed="64"/>
      </patternFill>
    </fill>
    <fill>
      <patternFill patternType="solid">
        <fgColor rgb="FFFF6C58"/>
        <bgColor indexed="64"/>
      </patternFill>
    </fill>
    <fill>
      <patternFill patternType="solid">
        <fgColor rgb="FFFF0047"/>
        <bgColor indexed="64"/>
      </patternFill>
    </fill>
    <fill>
      <patternFill patternType="solid">
        <fgColor rgb="FFFF7200"/>
        <bgColor indexed="64"/>
      </patternFill>
    </fill>
    <fill>
      <patternFill patternType="solid">
        <fgColor rgb="FF00FFDD"/>
        <bgColor indexed="64"/>
      </patternFill>
    </fill>
    <fill>
      <patternFill patternType="solid">
        <fgColor rgb="FFBBE341"/>
        <bgColor indexed="64"/>
      </patternFill>
    </fill>
    <fill>
      <patternFill patternType="solid">
        <fgColor rgb="FF404080"/>
        <bgColor indexed="64"/>
      </patternFill>
    </fill>
    <fill>
      <patternFill patternType="solid">
        <fgColor rgb="FF408040"/>
        <bgColor indexed="64"/>
      </patternFill>
    </fill>
    <fill>
      <patternFill patternType="solid">
        <fgColor rgb="FF804040"/>
        <bgColor indexed="64"/>
      </patternFill>
    </fill>
    <fill>
      <patternFill patternType="solid">
        <fgColor rgb="FFBFBF80"/>
        <bgColor indexed="64"/>
      </patternFill>
    </fill>
    <fill>
      <patternFill patternType="solid">
        <fgColor rgb="FFBF80BF"/>
        <bgColor indexed="64"/>
      </patternFill>
    </fill>
    <fill>
      <patternFill patternType="solid">
        <fgColor rgb="FF80BFBF"/>
        <bgColor indexed="64"/>
      </patternFill>
    </fill>
    <fill>
      <patternFill patternType="solid">
        <fgColor rgb="FFAC6197"/>
        <bgColor indexed="64"/>
      </patternFill>
    </fill>
    <fill>
      <patternFill patternType="solid">
        <fgColor rgb="FFAC9E66"/>
        <bgColor indexed="64"/>
      </patternFill>
    </fill>
    <fill>
      <patternFill patternType="solid">
        <fgColor rgb="FFD06B5A"/>
        <bgColor indexed="64"/>
      </patternFill>
    </fill>
    <fill>
      <patternFill patternType="solid">
        <fgColor rgb="FFF0D5A3"/>
        <bgColor indexed="64"/>
      </patternFill>
    </fill>
    <fill>
      <patternFill patternType="solid">
        <fgColor rgb="FFF0AAD3"/>
        <bgColor indexed="64"/>
      </patternFill>
    </fill>
    <fill>
      <patternFill patternType="solid">
        <fgColor rgb="FFCBD7D1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5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6" xfId="0" quotePrefix="1" applyNumberFormat="1" applyBorder="1" applyAlignment="1">
      <alignment horizontal="center" vertical="center"/>
    </xf>
    <xf numFmtId="2" fontId="0" fillId="0" borderId="8" xfId="0" quotePrefix="1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21" borderId="0" xfId="0" applyFill="1"/>
    <xf numFmtId="0" fontId="0" fillId="22" borderId="0" xfId="0" applyFill="1"/>
    <xf numFmtId="2" fontId="0" fillId="0" borderId="27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23" borderId="0" xfId="0" applyFill="1"/>
    <xf numFmtId="0" fontId="0" fillId="25" borderId="0" xfId="0" applyFill="1"/>
    <xf numFmtId="0" fontId="0" fillId="26" borderId="0" xfId="0" applyFill="1"/>
    <xf numFmtId="0" fontId="0" fillId="27" borderId="6" xfId="0" applyFill="1" applyBorder="1"/>
    <xf numFmtId="0" fontId="0" fillId="28" borderId="6" xfId="0" applyFill="1" applyBorder="1"/>
    <xf numFmtId="0" fontId="0" fillId="29" borderId="6" xfId="0" applyFill="1" applyBorder="1"/>
    <xf numFmtId="0" fontId="0" fillId="31" borderId="6" xfId="0" applyFill="1" applyBorder="1"/>
    <xf numFmtId="0" fontId="0" fillId="32" borderId="6" xfId="0" applyFill="1" applyBorder="1"/>
    <xf numFmtId="0" fontId="0" fillId="33" borderId="6" xfId="0" applyFill="1" applyBorder="1"/>
    <xf numFmtId="0" fontId="0" fillId="35" borderId="6" xfId="0" applyFill="1" applyBorder="1"/>
    <xf numFmtId="0" fontId="0" fillId="37" borderId="6" xfId="0" applyFill="1" applyBorder="1" applyAlignment="1">
      <alignment horizontal="center" vertical="center"/>
    </xf>
    <xf numFmtId="0" fontId="0" fillId="38" borderId="6" xfId="0" applyFill="1" applyBorder="1" applyAlignment="1">
      <alignment horizontal="center" vertical="center"/>
    </xf>
    <xf numFmtId="0" fontId="0" fillId="39" borderId="6" xfId="0" applyFill="1" applyBorder="1" applyAlignment="1">
      <alignment horizontal="center" vertical="center"/>
    </xf>
    <xf numFmtId="0" fontId="0" fillId="40" borderId="6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36" borderId="33" xfId="0" applyFill="1" applyBorder="1"/>
    <xf numFmtId="0" fontId="0" fillId="17" borderId="33" xfId="0" applyFill="1" applyBorder="1" applyAlignment="1">
      <alignment horizontal="center" vertical="center"/>
    </xf>
    <xf numFmtId="0" fontId="0" fillId="24" borderId="33" xfId="0" applyFill="1" applyBorder="1"/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42" borderId="37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30" borderId="33" xfId="0" applyFill="1" applyBorder="1"/>
    <xf numFmtId="0" fontId="0" fillId="13" borderId="37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34" borderId="33" xfId="0" applyFill="1" applyBorder="1"/>
    <xf numFmtId="0" fontId="0" fillId="43" borderId="37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4" borderId="33" xfId="0" applyFill="1" applyBorder="1" applyAlignment="1">
      <alignment horizontal="center" vertical="center"/>
    </xf>
    <xf numFmtId="0" fontId="0" fillId="45" borderId="37" xfId="0" applyFill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38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36" xfId="0" applyNumberFormat="1" applyBorder="1" applyAlignment="1">
      <alignment horizontal="center" vertical="center"/>
    </xf>
    <xf numFmtId="165" fontId="0" fillId="0" borderId="37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165" fontId="0" fillId="0" borderId="27" xfId="0" applyNumberFormat="1" applyBorder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0" fontId="0" fillId="46" borderId="33" xfId="0" applyFill="1" applyBorder="1" applyAlignment="1">
      <alignment horizontal="center" vertical="center"/>
    </xf>
    <xf numFmtId="0" fontId="0" fillId="49" borderId="33" xfId="0" applyFill="1" applyBorder="1" applyAlignment="1">
      <alignment horizontal="center" vertical="center"/>
    </xf>
    <xf numFmtId="0" fontId="0" fillId="47" borderId="6" xfId="0" applyFill="1" applyBorder="1" applyAlignment="1">
      <alignment horizontal="center" vertical="center"/>
    </xf>
    <xf numFmtId="0" fontId="0" fillId="50" borderId="6" xfId="0" applyFill="1" applyBorder="1" applyAlignment="1">
      <alignment horizontal="center" vertical="center"/>
    </xf>
    <xf numFmtId="0" fontId="0" fillId="48" borderId="37" xfId="0" applyFill="1" applyBorder="1" applyAlignment="1">
      <alignment horizontal="center" vertical="center"/>
    </xf>
    <xf numFmtId="0" fontId="0" fillId="51" borderId="37" xfId="0" applyFill="1" applyBorder="1" applyAlignment="1">
      <alignment horizontal="center" vertical="center"/>
    </xf>
    <xf numFmtId="0" fontId="0" fillId="52" borderId="33" xfId="0" applyFill="1" applyBorder="1" applyAlignment="1">
      <alignment horizontal="center" vertical="center"/>
    </xf>
    <xf numFmtId="0" fontId="0" fillId="53" borderId="6" xfId="0" applyFill="1" applyBorder="1"/>
    <xf numFmtId="0" fontId="0" fillId="54" borderId="21" xfId="0" applyFill="1" applyBorder="1"/>
    <xf numFmtId="0" fontId="0" fillId="55" borderId="6" xfId="0" applyFill="1" applyBorder="1"/>
    <xf numFmtId="0" fontId="0" fillId="56" borderId="6" xfId="0" applyFill="1" applyBorder="1" applyAlignment="1">
      <alignment horizontal="center" vertical="center"/>
    </xf>
    <xf numFmtId="0" fontId="0" fillId="57" borderId="33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59" borderId="6" xfId="0" applyFill="1" applyBorder="1" applyAlignment="1">
      <alignment horizontal="center" vertical="center"/>
    </xf>
    <xf numFmtId="0" fontId="0" fillId="60" borderId="33" xfId="0" applyFill="1" applyBorder="1" applyAlignment="1">
      <alignment horizontal="center" vertical="center"/>
    </xf>
    <xf numFmtId="0" fontId="0" fillId="61" borderId="6" xfId="0" applyFill="1" applyBorder="1" applyAlignment="1">
      <alignment horizontal="center" vertical="center"/>
    </xf>
    <xf numFmtId="0" fontId="0" fillId="62" borderId="33" xfId="0" applyFill="1" applyBorder="1" applyAlignment="1">
      <alignment horizontal="center" vertical="center"/>
    </xf>
    <xf numFmtId="0" fontId="0" fillId="63" borderId="6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3" fillId="0" borderId="0" xfId="0" quotePrefix="1" applyFont="1" applyFill="1" applyAlignment="1">
      <alignment horizontal="center"/>
    </xf>
    <xf numFmtId="0" fontId="0" fillId="64" borderId="6" xfId="0" applyFill="1" applyBorder="1" applyAlignment="1">
      <alignment horizontal="center" vertical="center"/>
    </xf>
    <xf numFmtId="0" fontId="0" fillId="65" borderId="33" xfId="0" applyFill="1" applyBorder="1" applyAlignment="1">
      <alignment horizontal="center" vertical="center"/>
    </xf>
    <xf numFmtId="0" fontId="0" fillId="66" borderId="6" xfId="0" applyFill="1" applyBorder="1" applyAlignment="1">
      <alignment horizontal="center" vertical="center"/>
    </xf>
    <xf numFmtId="0" fontId="0" fillId="67" borderId="37" xfId="0" applyFill="1" applyBorder="1" applyAlignment="1">
      <alignment horizontal="center" vertical="center"/>
    </xf>
    <xf numFmtId="0" fontId="0" fillId="68" borderId="33" xfId="0" applyFill="1" applyBorder="1" applyAlignment="1">
      <alignment horizontal="center" vertical="center"/>
    </xf>
    <xf numFmtId="0" fontId="0" fillId="69" borderId="6" xfId="0" applyFill="1" applyBorder="1" applyAlignment="1">
      <alignment horizontal="center" vertical="center"/>
    </xf>
    <xf numFmtId="0" fontId="0" fillId="70" borderId="37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71" borderId="6" xfId="0" applyFill="1" applyBorder="1" applyAlignment="1">
      <alignment horizontal="center" vertical="center"/>
    </xf>
    <xf numFmtId="0" fontId="0" fillId="72" borderId="37" xfId="0" applyFill="1" applyBorder="1" applyAlignment="1">
      <alignment horizontal="center" vertical="center"/>
    </xf>
    <xf numFmtId="0" fontId="0" fillId="73" borderId="33" xfId="0" applyFill="1" applyBorder="1" applyAlignment="1">
      <alignment horizontal="center" vertical="center"/>
    </xf>
    <xf numFmtId="0" fontId="0" fillId="74" borderId="33" xfId="0" applyFill="1" applyBorder="1" applyAlignment="1">
      <alignment horizontal="center" vertical="center"/>
    </xf>
    <xf numFmtId="0" fontId="0" fillId="75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76" borderId="33" xfId="0" applyFill="1" applyBorder="1" applyAlignment="1">
      <alignment horizontal="center" vertical="center"/>
    </xf>
    <xf numFmtId="0" fontId="0" fillId="77" borderId="6" xfId="0" applyFill="1" applyBorder="1" applyAlignment="1">
      <alignment horizontal="center" vertical="center"/>
    </xf>
    <xf numFmtId="0" fontId="0" fillId="78" borderId="37" xfId="0" applyFill="1" applyBorder="1" applyAlignment="1">
      <alignment horizontal="center" vertical="center"/>
    </xf>
    <xf numFmtId="0" fontId="0" fillId="79" borderId="33" xfId="0" applyFill="1" applyBorder="1" applyAlignment="1">
      <alignment horizontal="center" vertical="center"/>
    </xf>
    <xf numFmtId="0" fontId="0" fillId="80" borderId="6" xfId="0" applyFill="1" applyBorder="1" applyAlignment="1">
      <alignment horizontal="center" vertical="center"/>
    </xf>
    <xf numFmtId="0" fontId="0" fillId="81" borderId="9" xfId="0" applyFill="1" applyBorder="1" applyAlignment="1">
      <alignment horizontal="center" vertical="center"/>
    </xf>
    <xf numFmtId="0" fontId="0" fillId="82" borderId="33" xfId="0" applyFill="1" applyBorder="1" applyAlignment="1">
      <alignment horizontal="center" vertical="center"/>
    </xf>
    <xf numFmtId="0" fontId="0" fillId="83" borderId="6" xfId="0" applyFill="1" applyBorder="1" applyAlignment="1">
      <alignment horizontal="center" vertical="center"/>
    </xf>
    <xf numFmtId="0" fontId="0" fillId="84" borderId="37" xfId="0" applyFill="1" applyBorder="1" applyAlignment="1">
      <alignment horizontal="center" vertical="center"/>
    </xf>
    <xf numFmtId="0" fontId="0" fillId="45" borderId="33" xfId="0" applyFill="1" applyBorder="1" applyAlignment="1">
      <alignment horizontal="center" vertical="center"/>
    </xf>
    <xf numFmtId="0" fontId="0" fillId="85" borderId="6" xfId="0" applyFill="1" applyBorder="1" applyAlignment="1">
      <alignment horizontal="center" vertical="center"/>
    </xf>
    <xf numFmtId="0" fontId="0" fillId="86" borderId="37" xfId="0" applyFill="1" applyBorder="1" applyAlignment="1">
      <alignment horizontal="center" vertical="center"/>
    </xf>
    <xf numFmtId="0" fontId="0" fillId="87" borderId="33" xfId="0" applyFill="1" applyBorder="1" applyAlignment="1">
      <alignment horizontal="center" vertical="center"/>
    </xf>
    <xf numFmtId="0" fontId="0" fillId="88" borderId="6" xfId="0" applyFill="1" applyBorder="1" applyAlignment="1">
      <alignment horizontal="center" vertical="center"/>
    </xf>
    <xf numFmtId="0" fontId="0" fillId="89" borderId="9" xfId="0" applyFill="1" applyBorder="1" applyAlignment="1">
      <alignment horizontal="center" vertical="center"/>
    </xf>
    <xf numFmtId="0" fontId="0" fillId="90" borderId="33" xfId="0" applyFill="1" applyBorder="1" applyAlignment="1">
      <alignment horizontal="center" vertical="center"/>
    </xf>
    <xf numFmtId="0" fontId="0" fillId="91" borderId="33" xfId="0" applyFill="1" applyBorder="1" applyAlignment="1">
      <alignment horizontal="center" vertical="center"/>
    </xf>
    <xf numFmtId="0" fontId="0" fillId="92" borderId="6" xfId="0" applyFill="1" applyBorder="1" applyAlignment="1">
      <alignment horizontal="center" vertical="center"/>
    </xf>
    <xf numFmtId="0" fontId="0" fillId="93" borderId="37" xfId="0" applyFill="1" applyBorder="1" applyAlignment="1">
      <alignment horizontal="center" vertical="center"/>
    </xf>
    <xf numFmtId="0" fontId="0" fillId="94" borderId="33" xfId="0" applyFill="1" applyBorder="1" applyAlignment="1">
      <alignment horizontal="center" vertical="center"/>
    </xf>
    <xf numFmtId="0" fontId="0" fillId="95" borderId="6" xfId="0" applyFill="1" applyBorder="1" applyAlignment="1">
      <alignment horizontal="center" vertical="center"/>
    </xf>
    <xf numFmtId="0" fontId="0" fillId="96" borderId="37" xfId="0" applyFill="1" applyBorder="1" applyAlignment="1">
      <alignment horizontal="center" vertical="center"/>
    </xf>
    <xf numFmtId="0" fontId="0" fillId="97" borderId="33" xfId="0" applyFill="1" applyBorder="1" applyAlignment="1">
      <alignment horizontal="center" vertical="center"/>
    </xf>
    <xf numFmtId="0" fontId="0" fillId="98" borderId="6" xfId="0" applyFill="1" applyBorder="1" applyAlignment="1">
      <alignment horizontal="center" vertical="center"/>
    </xf>
    <xf numFmtId="0" fontId="0" fillId="99" borderId="9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0" borderId="36" xfId="0" applyNumberFormat="1" applyBorder="1" applyAlignment="1">
      <alignment horizontal="center" vertical="center"/>
    </xf>
    <xf numFmtId="166" fontId="0" fillId="0" borderId="38" xfId="0" applyNumberFormat="1" applyBorder="1" applyAlignment="1">
      <alignment horizontal="center" vertical="center"/>
    </xf>
    <xf numFmtId="166" fontId="0" fillId="0" borderId="37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0" fillId="100" borderId="21" xfId="0" applyFill="1" applyBorder="1" applyAlignment="1">
      <alignment horizontal="center" vertical="center"/>
    </xf>
    <xf numFmtId="0" fontId="0" fillId="101" borderId="6" xfId="0" applyFill="1" applyBorder="1" applyAlignment="1">
      <alignment horizontal="center" vertical="center"/>
    </xf>
    <xf numFmtId="0" fontId="0" fillId="102" borderId="33" xfId="0" applyFill="1" applyBorder="1" applyAlignment="1">
      <alignment horizontal="center" vertical="center"/>
    </xf>
    <xf numFmtId="0" fontId="0" fillId="103" borderId="37" xfId="0" applyFill="1" applyBorder="1" applyAlignment="1">
      <alignment horizontal="center" vertical="center"/>
    </xf>
    <xf numFmtId="0" fontId="0" fillId="104" borderId="21" xfId="0" applyFill="1" applyBorder="1" applyAlignment="1">
      <alignment horizontal="center" vertical="center"/>
    </xf>
    <xf numFmtId="0" fontId="0" fillId="105" borderId="6" xfId="0" applyFill="1" applyBorder="1" applyAlignment="1">
      <alignment horizontal="center" vertical="center"/>
    </xf>
    <xf numFmtId="0" fontId="0" fillId="106" borderId="37" xfId="0" applyFill="1" applyBorder="1" applyAlignment="1">
      <alignment horizontal="center" vertical="center"/>
    </xf>
    <xf numFmtId="0" fontId="0" fillId="107" borderId="33" xfId="0" applyFill="1" applyBorder="1" applyAlignment="1">
      <alignment horizontal="center" vertical="center"/>
    </xf>
    <xf numFmtId="0" fontId="0" fillId="108" borderId="6" xfId="0" applyFill="1" applyBorder="1" applyAlignment="1">
      <alignment horizontal="center" vertical="center"/>
    </xf>
    <xf numFmtId="0" fontId="0" fillId="109" borderId="37" xfId="0" applyFill="1" applyBorder="1" applyAlignment="1">
      <alignment horizontal="center" vertical="center"/>
    </xf>
    <xf numFmtId="0" fontId="0" fillId="110" borderId="21" xfId="0" applyFill="1" applyBorder="1" applyAlignment="1">
      <alignment horizontal="center" vertical="center"/>
    </xf>
    <xf numFmtId="0" fontId="0" fillId="111" borderId="6" xfId="0" applyFill="1" applyBorder="1" applyAlignment="1">
      <alignment horizontal="center" vertical="center"/>
    </xf>
    <xf numFmtId="0" fontId="0" fillId="112" borderId="37" xfId="0" applyFill="1" applyBorder="1" applyAlignment="1">
      <alignment horizontal="center" vertical="center"/>
    </xf>
    <xf numFmtId="0" fontId="5" fillId="113" borderId="33" xfId="0" applyFont="1" applyFill="1" applyBorder="1" applyAlignment="1">
      <alignment horizontal="center" vertical="center"/>
    </xf>
    <xf numFmtId="0" fontId="0" fillId="114" borderId="6" xfId="0" applyFill="1" applyBorder="1" applyAlignment="1">
      <alignment horizontal="center" vertical="center"/>
    </xf>
    <xf numFmtId="0" fontId="0" fillId="115" borderId="37" xfId="0" applyFill="1" applyBorder="1" applyAlignment="1">
      <alignment horizontal="center" vertical="center"/>
    </xf>
    <xf numFmtId="0" fontId="3" fillId="0" borderId="0" xfId="0" quotePrefix="1" applyFont="1" applyFill="1" applyAlignment="1"/>
    <xf numFmtId="0" fontId="0" fillId="0" borderId="36" xfId="0" applyFill="1" applyBorder="1" applyAlignment="1">
      <alignment vertical="center"/>
    </xf>
    <xf numFmtId="0" fontId="0" fillId="0" borderId="37" xfId="0" applyFill="1" applyBorder="1" applyAlignment="1">
      <alignment vertical="center"/>
    </xf>
    <xf numFmtId="2" fontId="0" fillId="0" borderId="36" xfId="0" applyNumberFormat="1" applyFill="1" applyBorder="1" applyAlignment="1">
      <alignment vertical="center"/>
    </xf>
    <xf numFmtId="2" fontId="0" fillId="0" borderId="38" xfId="0" applyNumberFormat="1" applyFill="1" applyBorder="1" applyAlignment="1">
      <alignment vertical="center"/>
    </xf>
    <xf numFmtId="2" fontId="0" fillId="0" borderId="37" xfId="0" applyNumberFormat="1" applyFill="1" applyBorder="1" applyAlignment="1">
      <alignment vertical="center"/>
    </xf>
    <xf numFmtId="0" fontId="0" fillId="0" borderId="38" xfId="0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 applyAlignment="1">
      <alignment vertical="center" textRotation="90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5" xfId="0" quotePrefix="1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36" xfId="0" applyBorder="1" applyAlignment="1"/>
    <xf numFmtId="0" fontId="0" fillId="0" borderId="7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1" borderId="36" xfId="0" applyFill="1" applyBorder="1" applyAlignment="1">
      <alignment horizontal="center" vertical="center"/>
    </xf>
    <xf numFmtId="0" fontId="0" fillId="41" borderId="37" xfId="0" applyFill="1" applyBorder="1" applyAlignment="1">
      <alignment horizontal="center" vertical="center"/>
    </xf>
    <xf numFmtId="2" fontId="0" fillId="41" borderId="36" xfId="0" applyNumberFormat="1" applyFill="1" applyBorder="1" applyAlignment="1">
      <alignment horizontal="center" vertical="center"/>
    </xf>
    <xf numFmtId="2" fontId="0" fillId="41" borderId="38" xfId="0" applyNumberFormat="1" applyFill="1" applyBorder="1" applyAlignment="1">
      <alignment horizontal="center" vertical="center"/>
    </xf>
    <xf numFmtId="2" fontId="0" fillId="41" borderId="39" xfId="0" applyNumberForma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2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2" fontId="0" fillId="41" borderId="37" xfId="0" applyNumberForma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6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</cellXfs>
  <cellStyles count="7">
    <cellStyle name="Hiperlink" xfId="1" builtinId="8" hidden="1"/>
    <cellStyle name="Hiperlink" xfId="3" builtinId="8" hidden="1"/>
    <cellStyle name="Hiperlink" xfId="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Normal" xfId="0" builtinId="0"/>
  </cellStyles>
  <dxfs count="0"/>
  <tableStyles count="0" defaultTableStyle="TableStyleMedium9" defaultPivotStyle="PivotStyleMedium7"/>
  <colors>
    <mruColors>
      <color rgb="FFCBD7D1"/>
      <color rgb="FFF0AAD3"/>
      <color rgb="FFF0D5A3"/>
      <color rgb="FFD06B5A"/>
      <color rgb="FFAC9E66"/>
      <color rgb="FFAC6197"/>
      <color rgb="FF80BFBF"/>
      <color rgb="FFBF80BF"/>
      <color rgb="FFBFBF80"/>
      <color rgb="FF8040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44122</xdr:colOff>
      <xdr:row>7</xdr:row>
      <xdr:rowOff>76200</xdr:rowOff>
    </xdr:from>
    <xdr:to>
      <xdr:col>37</xdr:col>
      <xdr:colOff>31531</xdr:colOff>
      <xdr:row>29</xdr:row>
      <xdr:rowOff>50800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43822" y="1498600"/>
          <a:ext cx="4940409" cy="4584700"/>
        </a:xfrm>
        <a:prstGeom prst="rect">
          <a:avLst/>
        </a:prstGeom>
      </xdr:spPr>
    </xdr:pic>
    <xdr:clientData/>
  </xdr:twoCellAnchor>
  <xdr:twoCellAnchor editAs="oneCell">
    <xdr:from>
      <xdr:col>31</xdr:col>
      <xdr:colOff>50800</xdr:colOff>
      <xdr:row>33</xdr:row>
      <xdr:rowOff>114300</xdr:rowOff>
    </xdr:from>
    <xdr:to>
      <xdr:col>37</xdr:col>
      <xdr:colOff>339070</xdr:colOff>
      <xdr:row>48</xdr:row>
      <xdr:rowOff>165100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50500" y="6959600"/>
          <a:ext cx="5241270" cy="330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I60"/>
  <sheetViews>
    <sheetView showRuler="0" topLeftCell="A12" workbookViewId="0">
      <pane xSplit="3" topLeftCell="D1" activePane="topRight" state="frozen"/>
      <selection activeCell="A4" sqref="A4"/>
      <selection pane="topRight" activeCell="F41" sqref="F41"/>
    </sheetView>
  </sheetViews>
  <sheetFormatPr baseColWidth="10" defaultRowHeight="16" x14ac:dyDescent="0.2"/>
  <cols>
    <col min="2" max="12" width="10.1640625" customWidth="1"/>
    <col min="17" max="17" width="10.83203125" customWidth="1"/>
    <col min="21" max="21" width="5.5" customWidth="1"/>
    <col min="23" max="23" width="5.5" customWidth="1"/>
    <col min="25" max="25" width="5.5" customWidth="1"/>
    <col min="27" max="27" width="5.5" customWidth="1"/>
    <col min="29" max="29" width="5.5" customWidth="1"/>
  </cols>
  <sheetData>
    <row r="2" spans="2:20" x14ac:dyDescent="0.2">
      <c r="B2" s="331" t="s">
        <v>0</v>
      </c>
      <c r="C2" s="331"/>
      <c r="E2" t="s">
        <v>7</v>
      </c>
      <c r="I2" t="s">
        <v>71</v>
      </c>
      <c r="P2" t="s">
        <v>79</v>
      </c>
    </row>
    <row r="3" spans="2:20" x14ac:dyDescent="0.2">
      <c r="I3" t="s">
        <v>72</v>
      </c>
      <c r="P3" t="s">
        <v>80</v>
      </c>
      <c r="S3" s="64"/>
    </row>
    <row r="4" spans="2:20" x14ac:dyDescent="0.2">
      <c r="B4" t="s">
        <v>1</v>
      </c>
      <c r="C4" t="s">
        <v>4</v>
      </c>
      <c r="E4" t="s">
        <v>8</v>
      </c>
      <c r="F4" t="s">
        <v>190</v>
      </c>
      <c r="I4" t="s">
        <v>73</v>
      </c>
      <c r="P4" t="s">
        <v>81</v>
      </c>
    </row>
    <row r="5" spans="2:20" x14ac:dyDescent="0.2">
      <c r="B5" t="s">
        <v>2</v>
      </c>
      <c r="C5" t="s">
        <v>5</v>
      </c>
      <c r="E5" t="s">
        <v>9</v>
      </c>
      <c r="I5" t="s">
        <v>189</v>
      </c>
      <c r="P5" t="s">
        <v>82</v>
      </c>
    </row>
    <row r="6" spans="2:20" x14ac:dyDescent="0.2">
      <c r="B6" t="s">
        <v>3</v>
      </c>
      <c r="C6" t="s">
        <v>6</v>
      </c>
      <c r="E6" t="s">
        <v>10</v>
      </c>
    </row>
    <row r="7" spans="2:20" x14ac:dyDescent="0.2">
      <c r="I7" s="171"/>
      <c r="J7" s="171"/>
      <c r="K7" s="171"/>
      <c r="L7" s="171"/>
      <c r="M7" s="171"/>
      <c r="N7" s="171"/>
      <c r="O7" s="171"/>
    </row>
    <row r="8" spans="2:20" ht="17" thickBot="1" x14ac:dyDescent="0.25">
      <c r="D8" t="s">
        <v>132</v>
      </c>
      <c r="E8" t="s">
        <v>131</v>
      </c>
      <c r="F8" t="s">
        <v>131</v>
      </c>
      <c r="G8" t="s">
        <v>131</v>
      </c>
      <c r="H8" t="s">
        <v>131</v>
      </c>
      <c r="I8" t="s">
        <v>132</v>
      </c>
      <c r="J8" t="s">
        <v>131</v>
      </c>
      <c r="K8" t="s">
        <v>131</v>
      </c>
      <c r="L8" t="s">
        <v>131</v>
      </c>
      <c r="M8" t="s">
        <v>131</v>
      </c>
      <c r="N8" t="s">
        <v>131</v>
      </c>
      <c r="O8" t="s">
        <v>131</v>
      </c>
      <c r="P8" t="s">
        <v>131</v>
      </c>
      <c r="Q8" t="s">
        <v>131</v>
      </c>
      <c r="R8" t="s">
        <v>131</v>
      </c>
      <c r="S8" t="s">
        <v>131</v>
      </c>
    </row>
    <row r="9" spans="2:20" ht="17" thickBot="1" x14ac:dyDescent="0.25">
      <c r="B9" s="1"/>
      <c r="C9" s="1"/>
      <c r="D9" s="8" t="s">
        <v>28</v>
      </c>
      <c r="E9" s="9" t="s">
        <v>29</v>
      </c>
      <c r="F9" s="10" t="s">
        <v>30</v>
      </c>
      <c r="G9" s="9" t="s">
        <v>76</v>
      </c>
      <c r="H9" s="9" t="s">
        <v>77</v>
      </c>
      <c r="I9" s="10" t="s">
        <v>78</v>
      </c>
      <c r="J9" s="8" t="s">
        <v>31</v>
      </c>
      <c r="K9" s="9" t="s">
        <v>32</v>
      </c>
      <c r="L9" s="9" t="s">
        <v>33</v>
      </c>
      <c r="M9" s="10" t="s">
        <v>52</v>
      </c>
      <c r="N9" s="14" t="s">
        <v>53</v>
      </c>
      <c r="O9" s="15" t="s">
        <v>54</v>
      </c>
      <c r="P9" s="16" t="s">
        <v>55</v>
      </c>
      <c r="Q9" s="14" t="s">
        <v>76</v>
      </c>
      <c r="R9" s="15" t="s">
        <v>74</v>
      </c>
      <c r="S9" s="16" t="s">
        <v>75</v>
      </c>
      <c r="T9" s="19" t="s">
        <v>51</v>
      </c>
    </row>
    <row r="10" spans="2:20" x14ac:dyDescent="0.2">
      <c r="B10" s="337" t="s">
        <v>1</v>
      </c>
      <c r="C10" s="337"/>
      <c r="D10" s="4">
        <v>0</v>
      </c>
      <c r="E10" s="2">
        <v>100</v>
      </c>
      <c r="F10" s="5">
        <v>100</v>
      </c>
      <c r="G10" s="49">
        <f t="shared" ref="G10:G15" si="0">Q10</f>
        <v>53.23</v>
      </c>
      <c r="H10" s="49">
        <v>104.57</v>
      </c>
      <c r="I10" s="50">
        <v>40</v>
      </c>
      <c r="J10" s="4">
        <v>0</v>
      </c>
      <c r="K10" s="2">
        <v>100</v>
      </c>
      <c r="L10" s="2">
        <v>100</v>
      </c>
      <c r="M10" s="11">
        <v>0</v>
      </c>
      <c r="N10" s="4">
        <v>255</v>
      </c>
      <c r="O10" s="13">
        <v>0</v>
      </c>
      <c r="P10" s="5">
        <v>0</v>
      </c>
      <c r="Q10" s="54">
        <v>53.23</v>
      </c>
      <c r="R10" s="55">
        <v>80.11</v>
      </c>
      <c r="S10" s="56">
        <v>67.22</v>
      </c>
      <c r="T10" s="17" t="s">
        <v>56</v>
      </c>
    </row>
    <row r="11" spans="2:20" x14ac:dyDescent="0.2">
      <c r="B11" s="338" t="s">
        <v>2</v>
      </c>
      <c r="C11" s="338"/>
      <c r="D11" s="4">
        <v>120</v>
      </c>
      <c r="E11" s="2">
        <v>100</v>
      </c>
      <c r="F11" s="5">
        <v>100</v>
      </c>
      <c r="G11" s="49">
        <f t="shared" si="0"/>
        <v>87.74</v>
      </c>
      <c r="H11" s="49">
        <v>119.77</v>
      </c>
      <c r="I11" s="50">
        <v>136.01</v>
      </c>
      <c r="J11" s="4">
        <v>100</v>
      </c>
      <c r="K11" s="2">
        <v>0</v>
      </c>
      <c r="L11" s="2">
        <v>100</v>
      </c>
      <c r="M11" s="11">
        <v>0</v>
      </c>
      <c r="N11" s="4">
        <v>0</v>
      </c>
      <c r="O11" s="2">
        <v>255</v>
      </c>
      <c r="P11" s="5">
        <v>0</v>
      </c>
      <c r="Q11" s="54">
        <v>87.74</v>
      </c>
      <c r="R11" s="57">
        <v>-86.18</v>
      </c>
      <c r="S11" s="56">
        <v>83.18</v>
      </c>
      <c r="T11" s="17" t="s">
        <v>57</v>
      </c>
    </row>
    <row r="12" spans="2:20" ht="17" thickBot="1" x14ac:dyDescent="0.25">
      <c r="B12" s="339" t="s">
        <v>3</v>
      </c>
      <c r="C12" s="339"/>
      <c r="D12" s="25">
        <v>240</v>
      </c>
      <c r="E12" s="3">
        <v>100</v>
      </c>
      <c r="F12" s="26">
        <v>100</v>
      </c>
      <c r="G12" s="51">
        <f t="shared" si="0"/>
        <v>32.299999999999997</v>
      </c>
      <c r="H12" s="51">
        <v>133.81</v>
      </c>
      <c r="I12" s="52">
        <v>306.29000000000002</v>
      </c>
      <c r="J12" s="25">
        <v>100</v>
      </c>
      <c r="K12" s="3">
        <v>100</v>
      </c>
      <c r="L12" s="3">
        <v>0</v>
      </c>
      <c r="M12" s="12">
        <v>0</v>
      </c>
      <c r="N12" s="25">
        <v>0</v>
      </c>
      <c r="O12" s="3">
        <v>0</v>
      </c>
      <c r="P12" s="26">
        <v>255</v>
      </c>
      <c r="Q12" s="58">
        <v>32.299999999999997</v>
      </c>
      <c r="R12" s="59">
        <v>79.2</v>
      </c>
      <c r="S12" s="60">
        <v>-107.86</v>
      </c>
      <c r="T12" s="17" t="s">
        <v>58</v>
      </c>
    </row>
    <row r="13" spans="2:20" x14ac:dyDescent="0.2">
      <c r="B13" s="340" t="s">
        <v>4</v>
      </c>
      <c r="C13" s="340"/>
      <c r="D13" s="4">
        <v>180</v>
      </c>
      <c r="E13" s="2">
        <v>100</v>
      </c>
      <c r="F13" s="5">
        <v>100</v>
      </c>
      <c r="G13" s="49">
        <f t="shared" si="0"/>
        <v>91.12</v>
      </c>
      <c r="H13" s="49">
        <v>50.11</v>
      </c>
      <c r="I13" s="50">
        <v>196.39</v>
      </c>
      <c r="J13" s="4">
        <v>100</v>
      </c>
      <c r="K13" s="2">
        <v>0</v>
      </c>
      <c r="L13" s="2">
        <v>0</v>
      </c>
      <c r="M13" s="11">
        <v>0</v>
      </c>
      <c r="N13" s="4">
        <v>0</v>
      </c>
      <c r="O13" s="2">
        <v>255</v>
      </c>
      <c r="P13" s="5">
        <v>255</v>
      </c>
      <c r="Q13" s="54">
        <v>91.12</v>
      </c>
      <c r="R13" s="57">
        <v>-48.08</v>
      </c>
      <c r="S13" s="61">
        <v>-14.14</v>
      </c>
      <c r="T13" s="17" t="s">
        <v>59</v>
      </c>
    </row>
    <row r="14" spans="2:20" x14ac:dyDescent="0.2">
      <c r="B14" s="341" t="s">
        <v>5</v>
      </c>
      <c r="C14" s="341"/>
      <c r="D14" s="4">
        <v>300</v>
      </c>
      <c r="E14" s="2">
        <v>100</v>
      </c>
      <c r="F14" s="5">
        <v>100</v>
      </c>
      <c r="G14" s="49">
        <f t="shared" si="0"/>
        <v>60.32</v>
      </c>
      <c r="H14" s="49">
        <v>115.56</v>
      </c>
      <c r="I14" s="50">
        <v>328.23</v>
      </c>
      <c r="J14" s="4">
        <v>0</v>
      </c>
      <c r="K14" s="2">
        <v>100</v>
      </c>
      <c r="L14" s="2">
        <v>0</v>
      </c>
      <c r="M14" s="11">
        <v>0</v>
      </c>
      <c r="N14" s="4">
        <v>255</v>
      </c>
      <c r="O14" s="2">
        <v>0</v>
      </c>
      <c r="P14" s="5">
        <v>255</v>
      </c>
      <c r="Q14" s="54">
        <v>60.32</v>
      </c>
      <c r="R14" s="55">
        <v>98.25</v>
      </c>
      <c r="S14" s="61">
        <v>-60.84</v>
      </c>
      <c r="T14" s="17" t="s">
        <v>60</v>
      </c>
    </row>
    <row r="15" spans="2:20" ht="17" thickBot="1" x14ac:dyDescent="0.25">
      <c r="B15" s="336" t="s">
        <v>6</v>
      </c>
      <c r="C15" s="336"/>
      <c r="D15" s="6">
        <v>60</v>
      </c>
      <c r="E15" s="3">
        <v>100</v>
      </c>
      <c r="F15" s="7">
        <v>100</v>
      </c>
      <c r="G15" s="53">
        <f t="shared" si="0"/>
        <v>97.14</v>
      </c>
      <c r="H15" s="51">
        <v>96.9</v>
      </c>
      <c r="I15" s="52">
        <v>102.85</v>
      </c>
      <c r="J15" s="6">
        <v>0</v>
      </c>
      <c r="K15" s="3">
        <v>0</v>
      </c>
      <c r="L15" s="3">
        <v>100</v>
      </c>
      <c r="M15" s="12">
        <v>0</v>
      </c>
      <c r="N15" s="6">
        <v>255</v>
      </c>
      <c r="O15" s="3">
        <v>255</v>
      </c>
      <c r="P15" s="7">
        <v>0</v>
      </c>
      <c r="Q15" s="58">
        <v>97.14</v>
      </c>
      <c r="R15" s="62">
        <v>-21.56</v>
      </c>
      <c r="S15" s="63">
        <v>94.48</v>
      </c>
      <c r="T15" s="18" t="s">
        <v>61</v>
      </c>
    </row>
    <row r="16" spans="2:20" ht="17" thickBot="1" x14ac:dyDescent="0.25"/>
    <row r="17" spans="1:35" ht="20" customHeight="1" thickBot="1" x14ac:dyDescent="0.25">
      <c r="B17" s="305" t="s">
        <v>11</v>
      </c>
      <c r="C17" s="306"/>
      <c r="D17" s="321" t="s">
        <v>8</v>
      </c>
      <c r="E17" s="298"/>
      <c r="F17" s="299"/>
      <c r="G17" s="298" t="s">
        <v>9</v>
      </c>
      <c r="H17" s="298"/>
      <c r="I17" s="299"/>
      <c r="J17" s="321" t="s">
        <v>10</v>
      </c>
      <c r="K17" s="298"/>
      <c r="L17" s="298"/>
      <c r="M17" s="299"/>
      <c r="N17" s="321" t="s">
        <v>27</v>
      </c>
      <c r="O17" s="298"/>
      <c r="P17" s="298"/>
      <c r="Q17" s="322" t="s">
        <v>91</v>
      </c>
      <c r="R17" s="323"/>
      <c r="S17" s="324"/>
      <c r="T17" s="317" t="s">
        <v>51</v>
      </c>
      <c r="U17" s="318"/>
      <c r="V17" s="318"/>
      <c r="W17" s="318"/>
      <c r="X17" s="318"/>
      <c r="Y17" s="318"/>
      <c r="Z17" s="318"/>
      <c r="AA17" s="318"/>
      <c r="AB17" s="318"/>
      <c r="AC17" s="319"/>
    </row>
    <row r="18" spans="1:35" ht="17" thickBot="1" x14ac:dyDescent="0.25">
      <c r="B18" s="307"/>
      <c r="C18" s="308"/>
      <c r="D18" s="22" t="s">
        <v>37</v>
      </c>
      <c r="E18" s="24" t="s">
        <v>38</v>
      </c>
      <c r="F18" s="23" t="s">
        <v>39</v>
      </c>
      <c r="G18" s="24" t="s">
        <v>34</v>
      </c>
      <c r="H18" s="24" t="s">
        <v>35</v>
      </c>
      <c r="I18" s="23" t="s">
        <v>36</v>
      </c>
      <c r="J18" s="22" t="s">
        <v>40</v>
      </c>
      <c r="K18" s="24" t="s">
        <v>41</v>
      </c>
      <c r="L18" s="24" t="s">
        <v>42</v>
      </c>
      <c r="M18" s="23" t="s">
        <v>90</v>
      </c>
      <c r="N18" s="22" t="s">
        <v>53</v>
      </c>
      <c r="O18" s="24" t="s">
        <v>54</v>
      </c>
      <c r="P18" s="24" t="s">
        <v>55</v>
      </c>
      <c r="Q18" s="65" t="s">
        <v>76</v>
      </c>
      <c r="R18" s="66" t="s">
        <v>74</v>
      </c>
      <c r="S18" s="67" t="s">
        <v>75</v>
      </c>
      <c r="T18" s="325" t="s">
        <v>8</v>
      </c>
      <c r="U18" s="326"/>
      <c r="V18" s="327" t="s">
        <v>92</v>
      </c>
      <c r="W18" s="326"/>
      <c r="X18" s="327" t="s">
        <v>10</v>
      </c>
      <c r="Y18" s="326"/>
      <c r="Z18" s="327" t="s">
        <v>27</v>
      </c>
      <c r="AA18" s="326"/>
      <c r="AB18" s="328" t="s">
        <v>91</v>
      </c>
      <c r="AC18" s="329"/>
    </row>
    <row r="19" spans="1:35" ht="17" customHeight="1" thickTop="1" x14ac:dyDescent="0.2">
      <c r="B19" s="313" t="s">
        <v>12</v>
      </c>
      <c r="C19" s="314"/>
      <c r="D19" s="20">
        <v>60</v>
      </c>
      <c r="E19" s="27">
        <v>100</v>
      </c>
      <c r="F19" s="29">
        <v>100</v>
      </c>
      <c r="G19" s="55">
        <f>SUM(((G11-G10) / 2), G10)</f>
        <v>70.484999999999999</v>
      </c>
      <c r="H19" s="55">
        <f>SUM(((H11-H10) / 2),H10)</f>
        <v>112.16999999999999</v>
      </c>
      <c r="I19" s="56">
        <v>88.01</v>
      </c>
      <c r="J19" s="30">
        <v>50</v>
      </c>
      <c r="K19" s="27">
        <v>50</v>
      </c>
      <c r="L19" s="27">
        <v>100</v>
      </c>
      <c r="M19" s="29">
        <v>0</v>
      </c>
      <c r="N19" s="30">
        <v>127.5</v>
      </c>
      <c r="O19" s="71">
        <v>127.5</v>
      </c>
      <c r="P19" s="29">
        <v>0</v>
      </c>
      <c r="Q19" s="74">
        <f>SUM(((Q11-Q10) / 2), Q10)</f>
        <v>70.484999999999999</v>
      </c>
      <c r="R19" s="70">
        <f>SUM(((R10-R11)/2),R11)</f>
        <v>-3.0349999999999966</v>
      </c>
      <c r="S19" s="31">
        <f>SUM(((S11-S10)/2),S10)</f>
        <v>75.2</v>
      </c>
      <c r="T19" s="2" t="s">
        <v>61</v>
      </c>
      <c r="U19" s="32"/>
      <c r="V19" s="71" t="s">
        <v>141</v>
      </c>
      <c r="W19" s="159"/>
      <c r="X19" s="70" t="s">
        <v>83</v>
      </c>
      <c r="Y19" s="68"/>
      <c r="Z19" s="27" t="s">
        <v>83</v>
      </c>
      <c r="AA19" s="68"/>
      <c r="AB19" s="1" t="s">
        <v>94</v>
      </c>
      <c r="AC19" s="76"/>
      <c r="AD19" s="320" t="s">
        <v>62</v>
      </c>
    </row>
    <row r="20" spans="1:35" x14ac:dyDescent="0.2">
      <c r="B20" s="313" t="s">
        <v>13</v>
      </c>
      <c r="C20" s="314"/>
      <c r="D20" s="20">
        <v>300</v>
      </c>
      <c r="E20" s="2">
        <v>100</v>
      </c>
      <c r="F20" s="21">
        <v>100</v>
      </c>
      <c r="G20" s="55">
        <f>SUM(((G10-G12) / 2), G12)</f>
        <v>42.765000000000001</v>
      </c>
      <c r="H20" s="55">
        <f>SUM(((H12-H10) /2),H10)</f>
        <v>119.19</v>
      </c>
      <c r="I20" s="56">
        <v>353.15</v>
      </c>
      <c r="J20" s="20">
        <v>50</v>
      </c>
      <c r="K20" s="2">
        <v>100</v>
      </c>
      <c r="L20" s="2">
        <v>50</v>
      </c>
      <c r="M20" s="21">
        <v>0</v>
      </c>
      <c r="N20" s="72">
        <v>127.5</v>
      </c>
      <c r="O20" s="2">
        <v>0</v>
      </c>
      <c r="P20" s="73">
        <v>127.5</v>
      </c>
      <c r="Q20" s="54">
        <f>SUM(((Q10-Q12) / 2), Q12)</f>
        <v>42.765000000000001</v>
      </c>
      <c r="R20" s="55">
        <f>SUM(((R10-R12) /2),R12)</f>
        <v>79.655000000000001</v>
      </c>
      <c r="S20" s="78">
        <f>SUM(((S10-S12) /2),S12)</f>
        <v>-20.320000000000007</v>
      </c>
      <c r="T20" s="2" t="s">
        <v>60</v>
      </c>
      <c r="U20" s="33"/>
      <c r="V20" s="2" t="s">
        <v>140</v>
      </c>
      <c r="W20" s="158"/>
      <c r="X20" s="2" t="s">
        <v>84</v>
      </c>
      <c r="Y20" s="44"/>
      <c r="Z20" s="2" t="s">
        <v>84</v>
      </c>
      <c r="AA20" s="44"/>
      <c r="AB20" s="1" t="s">
        <v>95</v>
      </c>
      <c r="AC20" s="77"/>
      <c r="AD20" s="320"/>
    </row>
    <row r="21" spans="1:35" x14ac:dyDescent="0.2">
      <c r="B21" s="315" t="s">
        <v>14</v>
      </c>
      <c r="C21" s="316"/>
      <c r="D21" s="20">
        <v>180</v>
      </c>
      <c r="E21" s="2">
        <v>100</v>
      </c>
      <c r="F21" s="21">
        <v>100</v>
      </c>
      <c r="G21" s="55">
        <f>SUM(((G11-G12)/2), G12)</f>
        <v>60.019999999999996</v>
      </c>
      <c r="H21" s="55">
        <f>SUM(((H12-H11)/2),H11)</f>
        <v>126.78999999999999</v>
      </c>
      <c r="I21" s="56">
        <f>I11+85.14</f>
        <v>221.14999999999998</v>
      </c>
      <c r="J21" s="20">
        <v>100</v>
      </c>
      <c r="K21" s="2">
        <v>50</v>
      </c>
      <c r="L21" s="2">
        <v>50</v>
      </c>
      <c r="M21" s="21">
        <v>0</v>
      </c>
      <c r="N21" s="107">
        <v>0</v>
      </c>
      <c r="O21" s="108">
        <v>127.5</v>
      </c>
      <c r="P21" s="109">
        <v>127.5</v>
      </c>
      <c r="Q21" s="54">
        <f>SUM(((Q11-Q12)/2), Q12)</f>
        <v>60.019999999999996</v>
      </c>
      <c r="R21" s="55">
        <f>SUM(((R12-R11)/2),R11)</f>
        <v>-3.4900000000000091</v>
      </c>
      <c r="S21" s="78">
        <f>SUM(((S11-S12)/2),S12)</f>
        <v>-12.339999999999989</v>
      </c>
      <c r="T21" s="2" t="s">
        <v>59</v>
      </c>
      <c r="U21" s="34"/>
      <c r="V21" s="311" t="s">
        <v>151</v>
      </c>
      <c r="W21" s="312"/>
      <c r="X21" s="2" t="s">
        <v>85</v>
      </c>
      <c r="Y21" s="45"/>
      <c r="Z21" s="2" t="s">
        <v>85</v>
      </c>
      <c r="AA21" s="45"/>
      <c r="AB21" s="1" t="s">
        <v>96</v>
      </c>
      <c r="AC21" s="81"/>
      <c r="AD21" s="320"/>
    </row>
    <row r="22" spans="1:35" x14ac:dyDescent="0.2">
      <c r="A22" s="348" t="s">
        <v>116</v>
      </c>
      <c r="B22" s="332" t="s">
        <v>15</v>
      </c>
      <c r="C22" s="333"/>
      <c r="D22" s="95">
        <v>90</v>
      </c>
      <c r="E22" s="96">
        <v>100</v>
      </c>
      <c r="F22" s="97">
        <v>100</v>
      </c>
      <c r="G22" s="98">
        <f>SUM(((G13-G10)/2),G10)</f>
        <v>72.174999999999997</v>
      </c>
      <c r="H22" s="98">
        <f>SUM(((H10-H13)/2),H13)</f>
        <v>77.34</v>
      </c>
      <c r="I22" s="99">
        <f>I10+78.195</f>
        <v>118.19499999999999</v>
      </c>
      <c r="J22" s="95">
        <v>50</v>
      </c>
      <c r="K22" s="96">
        <v>50</v>
      </c>
      <c r="L22" s="96">
        <v>50</v>
      </c>
      <c r="M22" s="97">
        <v>0</v>
      </c>
      <c r="N22" s="95">
        <v>127.5</v>
      </c>
      <c r="O22" s="96">
        <v>127.5</v>
      </c>
      <c r="P22" s="96">
        <v>127.5</v>
      </c>
      <c r="Q22" s="100">
        <f>SUM(((Q13-Q10)/2),Q10)</f>
        <v>72.174999999999997</v>
      </c>
      <c r="R22" s="98">
        <f>SUM(((R10-R13)/2),R13)</f>
        <v>16.015000000000001</v>
      </c>
      <c r="S22" s="101">
        <f>SUM(((S10-S13)/2),S13)</f>
        <v>26.54</v>
      </c>
      <c r="T22" s="102" t="s">
        <v>66</v>
      </c>
      <c r="U22" s="103"/>
      <c r="V22" s="96" t="s">
        <v>109</v>
      </c>
      <c r="W22" s="104"/>
      <c r="X22" s="96" t="s">
        <v>86</v>
      </c>
      <c r="Y22" s="105"/>
      <c r="Z22" s="96" t="s">
        <v>86</v>
      </c>
      <c r="AA22" s="105"/>
      <c r="AB22" s="96" t="s">
        <v>97</v>
      </c>
      <c r="AC22" s="106"/>
      <c r="AD22" s="320"/>
    </row>
    <row r="23" spans="1:35" x14ac:dyDescent="0.2">
      <c r="A23" s="348"/>
      <c r="B23" s="311"/>
      <c r="C23" s="312"/>
      <c r="D23" s="107">
        <v>270</v>
      </c>
      <c r="E23" s="108">
        <v>100</v>
      </c>
      <c r="F23" s="109">
        <v>100</v>
      </c>
      <c r="G23" s="302"/>
      <c r="H23" s="303"/>
      <c r="I23" s="346"/>
      <c r="J23" s="300"/>
      <c r="K23" s="347"/>
      <c r="L23" s="347"/>
      <c r="M23" s="301"/>
      <c r="N23" s="300"/>
      <c r="O23" s="347"/>
      <c r="P23" s="301"/>
      <c r="Q23" s="302"/>
      <c r="R23" s="303"/>
      <c r="S23" s="304"/>
      <c r="T23" s="110" t="s">
        <v>114</v>
      </c>
      <c r="U23" s="111"/>
      <c r="V23" s="300"/>
      <c r="W23" s="301"/>
      <c r="X23" s="300"/>
      <c r="Y23" s="301"/>
      <c r="Z23" s="300"/>
      <c r="AA23" s="301"/>
      <c r="AB23" s="300"/>
      <c r="AC23" s="301"/>
      <c r="AD23" s="320"/>
    </row>
    <row r="24" spans="1:35" x14ac:dyDescent="0.2">
      <c r="B24" s="315" t="s">
        <v>16</v>
      </c>
      <c r="C24" s="316"/>
      <c r="D24" s="20">
        <v>330</v>
      </c>
      <c r="E24" s="2">
        <v>100</v>
      </c>
      <c r="F24" s="21">
        <v>100</v>
      </c>
      <c r="G24" s="55">
        <f>SUM(((G14-G10)/2),G10)</f>
        <v>56.774999999999999</v>
      </c>
      <c r="H24" s="55">
        <f>SUM(((H14-H10)/2),H10)</f>
        <v>110.065</v>
      </c>
      <c r="I24" s="56">
        <v>4.12</v>
      </c>
      <c r="J24" s="20">
        <v>0</v>
      </c>
      <c r="K24" s="2">
        <v>100</v>
      </c>
      <c r="L24" s="2">
        <v>50</v>
      </c>
      <c r="M24" s="21">
        <v>0</v>
      </c>
      <c r="N24" s="20">
        <v>255</v>
      </c>
      <c r="O24" s="2">
        <v>0</v>
      </c>
      <c r="P24" s="2">
        <v>127.5</v>
      </c>
      <c r="Q24" s="54">
        <f>SUM(((Q14-Q10)/2),Q10)</f>
        <v>56.774999999999999</v>
      </c>
      <c r="R24" s="55">
        <f>SUM(((R14-R10)/2),R10)</f>
        <v>89.18</v>
      </c>
      <c r="S24" s="78">
        <f>SUM(((S10-S14)/2),S14)</f>
        <v>3.1899999999999977</v>
      </c>
      <c r="T24" s="13" t="s">
        <v>68</v>
      </c>
      <c r="U24" s="36"/>
      <c r="V24" s="2" t="s">
        <v>68</v>
      </c>
      <c r="W24" s="36"/>
      <c r="X24" s="2" t="s">
        <v>68</v>
      </c>
      <c r="Y24" s="36"/>
      <c r="Z24" s="2" t="s">
        <v>68</v>
      </c>
      <c r="AA24" s="36"/>
      <c r="AB24" s="1" t="s">
        <v>98</v>
      </c>
      <c r="AC24" s="82"/>
      <c r="AD24" s="320"/>
    </row>
    <row r="25" spans="1:35" x14ac:dyDescent="0.2">
      <c r="B25" s="315" t="s">
        <v>17</v>
      </c>
      <c r="C25" s="316"/>
      <c r="D25" s="20">
        <v>30</v>
      </c>
      <c r="E25" s="2">
        <v>100</v>
      </c>
      <c r="F25" s="21">
        <v>100</v>
      </c>
      <c r="G25" s="55">
        <f>SUM(((G15-G10)/2),G10)</f>
        <v>75.185000000000002</v>
      </c>
      <c r="H25" s="55">
        <f>SUM(((H10-H15)/2),H15)</f>
        <v>100.735</v>
      </c>
      <c r="I25" s="56">
        <f>I10+31.425</f>
        <v>71.424999999999997</v>
      </c>
      <c r="J25" s="20">
        <v>0</v>
      </c>
      <c r="K25" s="2">
        <v>50</v>
      </c>
      <c r="L25" s="2">
        <v>100</v>
      </c>
      <c r="M25" s="21">
        <v>0</v>
      </c>
      <c r="N25" s="20">
        <v>255</v>
      </c>
      <c r="O25" s="2">
        <v>127.5</v>
      </c>
      <c r="P25" s="2">
        <v>0</v>
      </c>
      <c r="Q25" s="54">
        <f>SUM(((Q15-Q10)/2),Q10)</f>
        <v>75.185000000000002</v>
      </c>
      <c r="R25" s="55">
        <f>SUM(((R10-R15)/2),R15)</f>
        <v>29.275000000000002</v>
      </c>
      <c r="S25" s="78">
        <f>SUM(((S10-S15)/2),S15)</f>
        <v>80.849999999999994</v>
      </c>
      <c r="T25" s="13" t="s">
        <v>69</v>
      </c>
      <c r="U25" s="37"/>
      <c r="V25" s="2" t="s">
        <v>142</v>
      </c>
      <c r="W25" s="160"/>
      <c r="X25" s="2" t="s">
        <v>69</v>
      </c>
      <c r="Y25" s="37"/>
      <c r="Z25" s="2" t="s">
        <v>69</v>
      </c>
      <c r="AA25" s="37"/>
      <c r="AB25" s="1" t="s">
        <v>99</v>
      </c>
      <c r="AC25" s="83"/>
      <c r="AD25" s="320"/>
    </row>
    <row r="26" spans="1:35" x14ac:dyDescent="0.2">
      <c r="B26" s="315" t="s">
        <v>18</v>
      </c>
      <c r="C26" s="316"/>
      <c r="D26" s="20">
        <v>240</v>
      </c>
      <c r="E26" s="2">
        <v>100</v>
      </c>
      <c r="F26" s="21">
        <v>100</v>
      </c>
      <c r="G26" s="55">
        <f>SUM(((G13-G14)/2),G14)</f>
        <v>75.72</v>
      </c>
      <c r="H26" s="55">
        <f>SUM(((H14-H13)/2),H13)</f>
        <v>82.835000000000008</v>
      </c>
      <c r="I26" s="56">
        <f>I13+65.96</f>
        <v>262.34999999999997</v>
      </c>
      <c r="J26" s="20">
        <v>50</v>
      </c>
      <c r="K26" s="2">
        <v>50</v>
      </c>
      <c r="L26" s="2">
        <v>0</v>
      </c>
      <c r="M26" s="21">
        <v>0</v>
      </c>
      <c r="N26" s="20">
        <v>127.5</v>
      </c>
      <c r="O26" s="2">
        <v>127.5</v>
      </c>
      <c r="P26" s="2">
        <v>255</v>
      </c>
      <c r="Q26" s="54">
        <f>SUM(((Q13-Q14)/2),Q14)</f>
        <v>75.72</v>
      </c>
      <c r="R26" s="55">
        <f>SUM(((R14-R13)/2),R13)</f>
        <v>25.084999999999994</v>
      </c>
      <c r="S26" s="78">
        <f>SUM(((S13-S14)/2),S14)</f>
        <v>-37.49</v>
      </c>
      <c r="T26" s="2" t="s">
        <v>63</v>
      </c>
      <c r="U26" s="38"/>
      <c r="V26" s="69" t="s">
        <v>110</v>
      </c>
      <c r="W26" s="91"/>
      <c r="X26" s="2" t="s">
        <v>87</v>
      </c>
      <c r="Y26" s="46"/>
      <c r="Z26" s="2" t="s">
        <v>87</v>
      </c>
      <c r="AA26" s="46"/>
      <c r="AB26" s="2" t="s">
        <v>100</v>
      </c>
      <c r="AC26" s="84"/>
      <c r="AD26" s="320"/>
    </row>
    <row r="27" spans="1:35" x14ac:dyDescent="0.2">
      <c r="B27" s="315" t="s">
        <v>19</v>
      </c>
      <c r="C27" s="316"/>
      <c r="D27" s="20">
        <v>0</v>
      </c>
      <c r="E27" s="2">
        <v>100</v>
      </c>
      <c r="F27" s="21">
        <v>100</v>
      </c>
      <c r="G27" s="55">
        <f>SUM(((G15-G14)/2),G14)</f>
        <v>78.73</v>
      </c>
      <c r="H27" s="55">
        <f>SUM(((H14-H15)/2),H15)</f>
        <v>106.23</v>
      </c>
      <c r="I27" s="56">
        <v>35.54</v>
      </c>
      <c r="J27" s="20">
        <v>0</v>
      </c>
      <c r="K27" s="2">
        <v>50</v>
      </c>
      <c r="L27" s="2">
        <v>50</v>
      </c>
      <c r="M27" s="21">
        <v>0</v>
      </c>
      <c r="N27" s="20">
        <v>255</v>
      </c>
      <c r="O27" s="2">
        <v>127.5</v>
      </c>
      <c r="P27" s="2">
        <v>127.5</v>
      </c>
      <c r="Q27" s="54">
        <f>SUM(((Q15-Q14)/2),Q14)</f>
        <v>78.73</v>
      </c>
      <c r="R27" s="55">
        <f>SUM(((R14-R15)/2),R15)</f>
        <v>38.344999999999999</v>
      </c>
      <c r="S27" s="78">
        <f>SUM(((S15-S14)/2),S14)</f>
        <v>16.819999999999993</v>
      </c>
      <c r="T27" s="2" t="s">
        <v>56</v>
      </c>
      <c r="U27" s="39"/>
      <c r="V27" s="72" t="s">
        <v>143</v>
      </c>
      <c r="W27" s="161"/>
      <c r="X27" s="2" t="s">
        <v>88</v>
      </c>
      <c r="Y27" s="47"/>
      <c r="Z27" s="2" t="s">
        <v>88</v>
      </c>
      <c r="AA27" s="47"/>
      <c r="AB27" s="2" t="s">
        <v>101</v>
      </c>
      <c r="AC27" s="85"/>
      <c r="AD27" s="320"/>
    </row>
    <row r="28" spans="1:35" x14ac:dyDescent="0.2">
      <c r="B28" s="315" t="s">
        <v>20</v>
      </c>
      <c r="C28" s="316"/>
      <c r="D28" s="20">
        <v>150</v>
      </c>
      <c r="E28" s="2">
        <v>100</v>
      </c>
      <c r="F28" s="21">
        <v>100</v>
      </c>
      <c r="G28" s="55">
        <f>SUM(((G13-G11)/2),G11)</f>
        <v>89.43</v>
      </c>
      <c r="H28" s="55">
        <f>SUM(((H11-H13)/2),H13)</f>
        <v>84.94</v>
      </c>
      <c r="I28" s="56">
        <f>I11+30.19</f>
        <v>166.2</v>
      </c>
      <c r="J28" s="20">
        <v>100</v>
      </c>
      <c r="K28" s="2">
        <v>0</v>
      </c>
      <c r="L28" s="2">
        <v>50</v>
      </c>
      <c r="M28" s="21">
        <v>0</v>
      </c>
      <c r="N28" s="20">
        <v>0</v>
      </c>
      <c r="O28" s="2">
        <v>255</v>
      </c>
      <c r="P28" s="2">
        <v>127.5</v>
      </c>
      <c r="Q28" s="54">
        <f>SUM(((Q13-Q11)/2),Q11)</f>
        <v>89.43</v>
      </c>
      <c r="R28" s="55">
        <f>SUM(((R13-R11)/2),R11)</f>
        <v>-67.13</v>
      </c>
      <c r="S28" s="78">
        <f>SUM(((S11-S13)/2),S13)</f>
        <v>34.520000000000003</v>
      </c>
      <c r="T28" s="2" t="s">
        <v>64</v>
      </c>
      <c r="U28" s="40"/>
      <c r="V28" s="69" t="s">
        <v>111</v>
      </c>
      <c r="W28" s="92"/>
      <c r="X28" s="2" t="s">
        <v>64</v>
      </c>
      <c r="Y28" s="40"/>
      <c r="Z28" s="2" t="s">
        <v>64</v>
      </c>
      <c r="AA28" s="40"/>
      <c r="AB28" s="2" t="s">
        <v>102</v>
      </c>
      <c r="AC28" s="86"/>
      <c r="AD28" s="320"/>
    </row>
    <row r="29" spans="1:35" x14ac:dyDescent="0.2">
      <c r="A29" s="348" t="s">
        <v>116</v>
      </c>
      <c r="B29" s="332" t="s">
        <v>21</v>
      </c>
      <c r="C29" s="333"/>
      <c r="D29" s="95">
        <v>210</v>
      </c>
      <c r="E29" s="96">
        <v>100</v>
      </c>
      <c r="F29" s="97">
        <v>100</v>
      </c>
      <c r="G29" s="98">
        <f>SUM(((G11-G14)/2),G14)</f>
        <v>74.03</v>
      </c>
      <c r="H29" s="98">
        <f>SUM(((H11-H14)/2),H14)</f>
        <v>117.66499999999999</v>
      </c>
      <c r="I29" s="99">
        <v>52.12</v>
      </c>
      <c r="J29" s="95">
        <v>50</v>
      </c>
      <c r="K29" s="96">
        <v>50</v>
      </c>
      <c r="L29" s="96">
        <v>50</v>
      </c>
      <c r="M29" s="97">
        <v>0</v>
      </c>
      <c r="N29" s="95">
        <v>127.5</v>
      </c>
      <c r="O29" s="96">
        <v>127.5</v>
      </c>
      <c r="P29" s="96">
        <v>127.5</v>
      </c>
      <c r="Q29" s="100">
        <f>SUM(((Q11-Q14)/2),Q14)</f>
        <v>74.03</v>
      </c>
      <c r="R29" s="98">
        <f>SUM(((R14-R11)/2),R11)</f>
        <v>6.0349999999999966</v>
      </c>
      <c r="S29" s="101">
        <f>SUM(((S11-S14)/2),S14)</f>
        <v>11.170000000000002</v>
      </c>
      <c r="T29" s="102" t="s">
        <v>67</v>
      </c>
      <c r="U29" s="112"/>
      <c r="V29" s="95" t="s">
        <v>144</v>
      </c>
      <c r="W29" s="162"/>
      <c r="X29" s="96" t="s">
        <v>86</v>
      </c>
      <c r="Y29" s="105"/>
      <c r="Z29" s="96" t="s">
        <v>86</v>
      </c>
      <c r="AA29" s="105"/>
      <c r="AB29" s="96" t="s">
        <v>103</v>
      </c>
      <c r="AC29" s="113"/>
      <c r="AD29" s="320"/>
    </row>
    <row r="30" spans="1:35" x14ac:dyDescent="0.2">
      <c r="A30" s="348"/>
      <c r="B30" s="311"/>
      <c r="C30" s="312"/>
      <c r="D30" s="107">
        <v>30</v>
      </c>
      <c r="E30" s="108">
        <v>100</v>
      </c>
      <c r="F30" s="109">
        <v>100</v>
      </c>
      <c r="G30" s="302"/>
      <c r="H30" s="303"/>
      <c r="I30" s="346"/>
      <c r="J30" s="300"/>
      <c r="K30" s="347"/>
      <c r="L30" s="347"/>
      <c r="M30" s="301"/>
      <c r="N30" s="300"/>
      <c r="O30" s="347"/>
      <c r="P30" s="301"/>
      <c r="Q30" s="302"/>
      <c r="R30" s="303"/>
      <c r="S30" s="304"/>
      <c r="T30" s="110" t="s">
        <v>115</v>
      </c>
      <c r="U30" s="114"/>
      <c r="V30" s="300"/>
      <c r="W30" s="301"/>
      <c r="X30" s="300"/>
      <c r="Y30" s="301"/>
      <c r="Z30" s="300"/>
      <c r="AA30" s="301"/>
      <c r="AB30" s="300"/>
      <c r="AC30" s="301"/>
      <c r="AD30" s="320"/>
    </row>
    <row r="31" spans="1:35" x14ac:dyDescent="0.2">
      <c r="B31" s="315" t="s">
        <v>22</v>
      </c>
      <c r="C31" s="316"/>
      <c r="D31" s="20">
        <v>90</v>
      </c>
      <c r="E31" s="2">
        <v>100</v>
      </c>
      <c r="F31" s="21">
        <v>100</v>
      </c>
      <c r="G31" s="55">
        <f>SUM(((G15-G11)/2),G11)</f>
        <v>92.44</v>
      </c>
      <c r="H31" s="55">
        <f>SUM(((H11-H15)/2),H15)</f>
        <v>108.33500000000001</v>
      </c>
      <c r="I31" s="56">
        <f>I15+16.58</f>
        <v>119.42999999999999</v>
      </c>
      <c r="J31" s="20">
        <v>50</v>
      </c>
      <c r="K31" s="2">
        <v>0</v>
      </c>
      <c r="L31" s="2">
        <v>100</v>
      </c>
      <c r="M31" s="21">
        <v>0</v>
      </c>
      <c r="N31" s="20">
        <v>127.5</v>
      </c>
      <c r="O31" s="2">
        <v>255</v>
      </c>
      <c r="P31" s="2">
        <v>0</v>
      </c>
      <c r="Q31" s="54">
        <f>SUM(((Q15-Q11)/2),Q11)</f>
        <v>92.44</v>
      </c>
      <c r="R31" s="55">
        <f>SUM(((R15-R11)/2),R11)</f>
        <v>-53.870000000000005</v>
      </c>
      <c r="S31" s="78">
        <f>SUM(((S15-S11)/2),S11)</f>
        <v>88.830000000000013</v>
      </c>
      <c r="T31" s="13" t="s">
        <v>66</v>
      </c>
      <c r="U31" s="35"/>
      <c r="V31" s="72" t="s">
        <v>145</v>
      </c>
      <c r="W31" s="163"/>
      <c r="X31" s="2" t="s">
        <v>66</v>
      </c>
      <c r="Y31" s="35"/>
      <c r="Z31" s="2" t="s">
        <v>66</v>
      </c>
      <c r="AA31" s="35"/>
      <c r="AB31" s="2" t="s">
        <v>104</v>
      </c>
      <c r="AC31" s="87"/>
      <c r="AD31" s="320"/>
      <c r="AH31" s="331" t="s">
        <v>93</v>
      </c>
      <c r="AI31" s="331"/>
    </row>
    <row r="32" spans="1:35" x14ac:dyDescent="0.2">
      <c r="B32" s="315" t="s">
        <v>23</v>
      </c>
      <c r="C32" s="316"/>
      <c r="D32" s="20">
        <v>210</v>
      </c>
      <c r="E32" s="2">
        <v>100</v>
      </c>
      <c r="F32" s="21">
        <v>100</v>
      </c>
      <c r="G32" s="55">
        <f>SUM(((G13-G12)/2),G12)</f>
        <v>61.71</v>
      </c>
      <c r="H32" s="55">
        <f>SUM(((H12-H13)/2),H13)</f>
        <v>91.960000000000008</v>
      </c>
      <c r="I32" s="56">
        <f>I13+54.95</f>
        <v>251.33999999999997</v>
      </c>
      <c r="J32" s="20">
        <v>100</v>
      </c>
      <c r="K32" s="2">
        <v>50</v>
      </c>
      <c r="L32" s="2">
        <v>0</v>
      </c>
      <c r="M32" s="21">
        <v>0</v>
      </c>
      <c r="N32" s="20">
        <v>0</v>
      </c>
      <c r="O32" s="2">
        <v>127.5</v>
      </c>
      <c r="P32" s="2">
        <v>255</v>
      </c>
      <c r="Q32" s="54">
        <f>SUM(((Q13-Q12)/2),Q12)</f>
        <v>61.71</v>
      </c>
      <c r="R32" s="55">
        <f>SUM(((R12-R13)/2),R13)</f>
        <v>15.560000000000002</v>
      </c>
      <c r="S32" s="78">
        <f>SUM(((S13-S12)/2),S12)</f>
        <v>-61</v>
      </c>
      <c r="T32" s="13" t="s">
        <v>67</v>
      </c>
      <c r="U32" s="41"/>
      <c r="V32" s="69" t="s">
        <v>112</v>
      </c>
      <c r="W32" s="93"/>
      <c r="X32" s="2" t="s">
        <v>67</v>
      </c>
      <c r="Y32" s="41"/>
      <c r="Z32" s="2" t="s">
        <v>67</v>
      </c>
      <c r="AA32" s="41"/>
      <c r="AB32" s="2" t="s">
        <v>105</v>
      </c>
      <c r="AC32" s="88"/>
      <c r="AD32" s="320"/>
    </row>
    <row r="33" spans="1:30" x14ac:dyDescent="0.2">
      <c r="B33" s="315" t="s">
        <v>24</v>
      </c>
      <c r="C33" s="316"/>
      <c r="D33" s="20">
        <v>270</v>
      </c>
      <c r="E33" s="2">
        <v>100</v>
      </c>
      <c r="F33" s="21">
        <v>100</v>
      </c>
      <c r="G33" s="55">
        <f>SUM(((G14-G12)/2),G12)</f>
        <v>46.31</v>
      </c>
      <c r="H33" s="55">
        <f>SUM(((H12-H14)/2),H14)</f>
        <v>124.685</v>
      </c>
      <c r="I33" s="56">
        <f>I12+10.97</f>
        <v>317.26000000000005</v>
      </c>
      <c r="J33" s="20">
        <v>50</v>
      </c>
      <c r="K33" s="2">
        <v>100</v>
      </c>
      <c r="L33" s="2">
        <v>0</v>
      </c>
      <c r="M33" s="21">
        <v>0</v>
      </c>
      <c r="N33" s="20">
        <v>127.5</v>
      </c>
      <c r="O33" s="2">
        <v>0</v>
      </c>
      <c r="P33" s="2">
        <v>255</v>
      </c>
      <c r="Q33" s="54">
        <f>SUM(((Q14-Q12)/2),Q12)</f>
        <v>46.31</v>
      </c>
      <c r="R33" s="55">
        <f>SUM(((R14-R12)/2),R12)</f>
        <v>88.724999999999994</v>
      </c>
      <c r="S33" s="78">
        <f>SUM(((S14-S12)/2),S12)</f>
        <v>-84.35</v>
      </c>
      <c r="T33" s="13" t="s">
        <v>65</v>
      </c>
      <c r="U33" s="42"/>
      <c r="V33" s="72" t="s">
        <v>146</v>
      </c>
      <c r="W33" s="164"/>
      <c r="X33" s="2" t="s">
        <v>65</v>
      </c>
      <c r="Y33" s="42"/>
      <c r="Z33" s="2" t="s">
        <v>65</v>
      </c>
      <c r="AA33" s="42"/>
      <c r="AB33" s="2" t="s">
        <v>106</v>
      </c>
      <c r="AC33" s="89"/>
      <c r="AD33" s="320"/>
    </row>
    <row r="34" spans="1:30" x14ac:dyDescent="0.2">
      <c r="A34" s="348" t="s">
        <v>116</v>
      </c>
      <c r="B34" s="332" t="s">
        <v>25</v>
      </c>
      <c r="C34" s="333"/>
      <c r="D34" s="95">
        <v>150</v>
      </c>
      <c r="E34" s="96">
        <v>100</v>
      </c>
      <c r="F34" s="97">
        <v>100</v>
      </c>
      <c r="G34" s="98">
        <f>SUM(((G15-G12)/2),G12)</f>
        <v>64.72</v>
      </c>
      <c r="H34" s="98">
        <f>SUM(((H12-H15)/2),H15)</f>
        <v>115.355</v>
      </c>
      <c r="I34" s="99">
        <v>24.57</v>
      </c>
      <c r="J34" s="95">
        <v>50</v>
      </c>
      <c r="K34" s="96">
        <v>50</v>
      </c>
      <c r="L34" s="96">
        <v>50</v>
      </c>
      <c r="M34" s="97">
        <v>0</v>
      </c>
      <c r="N34" s="95">
        <v>127.5</v>
      </c>
      <c r="O34" s="96">
        <v>127.5</v>
      </c>
      <c r="P34" s="96">
        <v>127.5</v>
      </c>
      <c r="Q34" s="100">
        <f>SUM(((Q15-Q12)/2),Q12)</f>
        <v>64.72</v>
      </c>
      <c r="R34" s="98">
        <f>SUM(((R12-R15)/2),R15)</f>
        <v>28.820000000000004</v>
      </c>
      <c r="S34" s="101">
        <f>SUM(((S15-S12)/2),S12)</f>
        <v>-6.6899999999999977</v>
      </c>
      <c r="T34" s="96" t="s">
        <v>64</v>
      </c>
      <c r="U34" s="115"/>
      <c r="V34" s="95" t="s">
        <v>147</v>
      </c>
      <c r="W34" s="165"/>
      <c r="X34" s="96" t="s">
        <v>86</v>
      </c>
      <c r="Y34" s="105"/>
      <c r="Z34" s="96" t="s">
        <v>86</v>
      </c>
      <c r="AA34" s="105"/>
      <c r="AB34" s="96" t="s">
        <v>107</v>
      </c>
      <c r="AC34" s="116"/>
      <c r="AD34" s="320"/>
    </row>
    <row r="35" spans="1:30" x14ac:dyDescent="0.2">
      <c r="A35" s="348"/>
      <c r="B35" s="311"/>
      <c r="C35" s="312"/>
      <c r="D35" s="107">
        <v>330</v>
      </c>
      <c r="E35" s="108">
        <v>100</v>
      </c>
      <c r="F35" s="109">
        <v>100</v>
      </c>
      <c r="G35" s="302"/>
      <c r="H35" s="303"/>
      <c r="I35" s="346"/>
      <c r="J35" s="300"/>
      <c r="K35" s="347"/>
      <c r="L35" s="347"/>
      <c r="M35" s="301"/>
      <c r="N35" s="300"/>
      <c r="O35" s="347"/>
      <c r="P35" s="301"/>
      <c r="Q35" s="302"/>
      <c r="R35" s="303"/>
      <c r="S35" s="304"/>
      <c r="T35" s="110" t="s">
        <v>117</v>
      </c>
      <c r="U35" s="117"/>
      <c r="V35" s="300"/>
      <c r="W35" s="301"/>
      <c r="X35" s="300"/>
      <c r="Y35" s="301"/>
      <c r="Z35" s="300"/>
      <c r="AA35" s="301"/>
      <c r="AB35" s="300"/>
      <c r="AC35" s="301"/>
      <c r="AD35" s="320"/>
    </row>
    <row r="36" spans="1:30" ht="17" thickBot="1" x14ac:dyDescent="0.25">
      <c r="B36" s="315" t="s">
        <v>26</v>
      </c>
      <c r="C36" s="316"/>
      <c r="D36" s="20">
        <v>120</v>
      </c>
      <c r="E36" s="2">
        <v>100</v>
      </c>
      <c r="F36" s="21">
        <v>100</v>
      </c>
      <c r="G36" s="55">
        <f>SUM(((G15-G13)/2),G13)</f>
        <v>94.13</v>
      </c>
      <c r="H36" s="55">
        <f>SUM(((H15-H13)/2),H13)</f>
        <v>73.504999999999995</v>
      </c>
      <c r="I36" s="56">
        <f>I15+46.77</f>
        <v>149.62</v>
      </c>
      <c r="J36" s="20">
        <v>50</v>
      </c>
      <c r="K36" s="2">
        <v>0</v>
      </c>
      <c r="L36" s="2">
        <v>50</v>
      </c>
      <c r="M36" s="21">
        <v>0</v>
      </c>
      <c r="N36" s="20">
        <v>127.5</v>
      </c>
      <c r="O36" s="2">
        <v>255</v>
      </c>
      <c r="P36" s="2">
        <v>127.5</v>
      </c>
      <c r="Q36" s="75">
        <f>SUM(((Q15-Q13)/2),Q13)</f>
        <v>94.13</v>
      </c>
      <c r="R36" s="79">
        <f>SUM(((R15-R13)/2),R13)</f>
        <v>-34.82</v>
      </c>
      <c r="S36" s="80">
        <f>SUM(((S15-S13)/2),S13)</f>
        <v>40.17</v>
      </c>
      <c r="T36" s="13" t="s">
        <v>70</v>
      </c>
      <c r="U36" s="43"/>
      <c r="V36" s="69" t="s">
        <v>113</v>
      </c>
      <c r="W36" s="94"/>
      <c r="X36" s="2" t="s">
        <v>89</v>
      </c>
      <c r="Y36" s="48"/>
      <c r="Z36" s="2" t="s">
        <v>89</v>
      </c>
      <c r="AA36" s="48"/>
      <c r="AB36" s="2" t="s">
        <v>108</v>
      </c>
      <c r="AC36" s="90"/>
      <c r="AD36" s="320"/>
    </row>
    <row r="37" spans="1:30" ht="28" customHeight="1" thickTop="1" thickBot="1" x14ac:dyDescent="0.25">
      <c r="B37" s="309" t="s">
        <v>43</v>
      </c>
      <c r="C37" s="310"/>
      <c r="D37" s="310"/>
      <c r="E37" s="310"/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28"/>
    </row>
    <row r="38" spans="1:30" ht="17" customHeight="1" thickTop="1" x14ac:dyDescent="0.2">
      <c r="A38" s="260"/>
      <c r="B38" s="342" t="s">
        <v>44</v>
      </c>
      <c r="C38" s="343"/>
      <c r="D38" s="179">
        <f>SUM(((D19-D12)/2),D12)</f>
        <v>150</v>
      </c>
      <c r="E38" s="71">
        <f t="shared" ref="E38:S38" si="1">SUM(((E19-E12)/2),E12)</f>
        <v>100</v>
      </c>
      <c r="F38" s="180">
        <f t="shared" si="1"/>
        <v>100</v>
      </c>
      <c r="G38" s="74">
        <f t="shared" si="1"/>
        <v>51.392499999999998</v>
      </c>
      <c r="H38" s="181">
        <f t="shared" si="1"/>
        <v>122.99</v>
      </c>
      <c r="I38" s="182">
        <v>17.149999999999999</v>
      </c>
      <c r="J38" s="248">
        <f t="shared" si="1"/>
        <v>75</v>
      </c>
      <c r="K38" s="249">
        <f t="shared" si="1"/>
        <v>75</v>
      </c>
      <c r="L38" s="249">
        <f t="shared" si="1"/>
        <v>50</v>
      </c>
      <c r="M38" s="250">
        <f t="shared" si="1"/>
        <v>0</v>
      </c>
      <c r="N38" s="257">
        <f>SUM(((N19-N12)/2),N12)</f>
        <v>63.75</v>
      </c>
      <c r="O38" s="258">
        <f t="shared" si="1"/>
        <v>63.75</v>
      </c>
      <c r="P38" s="259">
        <f t="shared" si="1"/>
        <v>127.5</v>
      </c>
      <c r="Q38" s="74">
        <f t="shared" si="1"/>
        <v>51.392499999999998</v>
      </c>
      <c r="R38" s="181">
        <f t="shared" si="1"/>
        <v>38.082500000000003</v>
      </c>
      <c r="S38" s="183">
        <f t="shared" si="1"/>
        <v>-16.329999999999998</v>
      </c>
      <c r="T38" s="96" t="s">
        <v>64</v>
      </c>
      <c r="U38" s="115"/>
      <c r="V38" s="232" t="s">
        <v>196</v>
      </c>
      <c r="W38" s="261"/>
      <c r="X38" s="232" t="s">
        <v>200</v>
      </c>
      <c r="Y38" s="265"/>
      <c r="Z38" s="71" t="s">
        <v>200</v>
      </c>
      <c r="AA38" s="265"/>
      <c r="AB38" s="71" t="s">
        <v>206</v>
      </c>
      <c r="AC38" s="271"/>
      <c r="AD38" s="320" t="s">
        <v>195</v>
      </c>
    </row>
    <row r="39" spans="1:30" ht="17" customHeight="1" x14ac:dyDescent="0.2">
      <c r="A39" s="260"/>
      <c r="B39" s="315" t="s">
        <v>191</v>
      </c>
      <c r="C39" s="316"/>
      <c r="D39" s="122">
        <f>SUM(((D20-D11)/2),D11)</f>
        <v>210</v>
      </c>
      <c r="E39" s="2">
        <f t="shared" ref="E39:S39" si="2">SUM(((E20-E11)/2),E11)</f>
        <v>100</v>
      </c>
      <c r="F39" s="123">
        <f t="shared" si="2"/>
        <v>100</v>
      </c>
      <c r="G39" s="54">
        <f t="shared" si="2"/>
        <v>65.252499999999998</v>
      </c>
      <c r="H39" s="55">
        <f t="shared" si="2"/>
        <v>119.47999999999999</v>
      </c>
      <c r="I39" s="56">
        <v>64.58</v>
      </c>
      <c r="J39" s="251">
        <f t="shared" si="2"/>
        <v>75</v>
      </c>
      <c r="K39" s="252">
        <f t="shared" si="2"/>
        <v>50</v>
      </c>
      <c r="L39" s="252">
        <f t="shared" si="2"/>
        <v>75</v>
      </c>
      <c r="M39" s="253">
        <f t="shared" si="2"/>
        <v>0</v>
      </c>
      <c r="N39" s="144">
        <f t="shared" si="2"/>
        <v>63.75</v>
      </c>
      <c r="O39" s="140">
        <f t="shared" si="2"/>
        <v>127.5</v>
      </c>
      <c r="P39" s="145">
        <f t="shared" si="2"/>
        <v>63.75</v>
      </c>
      <c r="Q39" s="54">
        <f t="shared" si="2"/>
        <v>65.252499999999998</v>
      </c>
      <c r="R39" s="55">
        <f t="shared" si="2"/>
        <v>-3.2625000000000028</v>
      </c>
      <c r="S39" s="78">
        <f t="shared" si="2"/>
        <v>31.43</v>
      </c>
      <c r="T39" s="13" t="s">
        <v>67</v>
      </c>
      <c r="U39" s="41"/>
      <c r="V39" s="247" t="s">
        <v>197</v>
      </c>
      <c r="W39" s="262"/>
      <c r="X39" s="247" t="s">
        <v>201</v>
      </c>
      <c r="Y39" s="266"/>
      <c r="Z39" s="247" t="s">
        <v>201</v>
      </c>
      <c r="AA39" s="266"/>
      <c r="AB39" s="2" t="s">
        <v>207</v>
      </c>
      <c r="AC39" s="272"/>
      <c r="AD39" s="320"/>
    </row>
    <row r="40" spans="1:30" ht="17" customHeight="1" x14ac:dyDescent="0.2">
      <c r="A40" s="260"/>
      <c r="B40" s="344" t="s">
        <v>192</v>
      </c>
      <c r="C40" s="345"/>
      <c r="D40" s="120">
        <f>SUM(((D21-D10)/2),D10)</f>
        <v>90</v>
      </c>
      <c r="E40" s="108">
        <f t="shared" ref="E40:S40" si="3">SUM(((E21-E10)/2),E10)</f>
        <v>100</v>
      </c>
      <c r="F40" s="121">
        <f t="shared" si="3"/>
        <v>100</v>
      </c>
      <c r="G40" s="129">
        <f t="shared" si="3"/>
        <v>56.625</v>
      </c>
      <c r="H40" s="127">
        <f t="shared" si="3"/>
        <v>115.67999999999999</v>
      </c>
      <c r="I40" s="128">
        <v>310.57499999999999</v>
      </c>
      <c r="J40" s="254">
        <f t="shared" si="3"/>
        <v>50</v>
      </c>
      <c r="K40" s="255">
        <f t="shared" si="3"/>
        <v>75</v>
      </c>
      <c r="L40" s="255">
        <f t="shared" si="3"/>
        <v>75</v>
      </c>
      <c r="M40" s="256">
        <f t="shared" si="3"/>
        <v>0</v>
      </c>
      <c r="N40" s="146">
        <f t="shared" si="3"/>
        <v>127.5</v>
      </c>
      <c r="O40" s="141">
        <f t="shared" si="3"/>
        <v>63.75</v>
      </c>
      <c r="P40" s="147">
        <f t="shared" si="3"/>
        <v>63.75</v>
      </c>
      <c r="Q40" s="129">
        <f t="shared" si="3"/>
        <v>56.625</v>
      </c>
      <c r="R40" s="127">
        <f t="shared" si="3"/>
        <v>38.309999999999995</v>
      </c>
      <c r="S40" s="148">
        <f t="shared" si="3"/>
        <v>27.440000000000005</v>
      </c>
      <c r="T40" s="13" t="s">
        <v>66</v>
      </c>
      <c r="U40" s="35"/>
      <c r="V40" s="349" t="s">
        <v>151</v>
      </c>
      <c r="W40" s="350"/>
      <c r="X40" s="246" t="s">
        <v>202</v>
      </c>
      <c r="Y40" s="267"/>
      <c r="Z40" s="246" t="s">
        <v>202</v>
      </c>
      <c r="AA40" s="267"/>
      <c r="AB40" s="110" t="s">
        <v>208</v>
      </c>
      <c r="AC40" s="273"/>
      <c r="AD40" s="320"/>
    </row>
    <row r="41" spans="1:30" x14ac:dyDescent="0.2">
      <c r="A41" s="233"/>
      <c r="B41" s="332" t="s">
        <v>45</v>
      </c>
      <c r="C41" s="333"/>
      <c r="D41" s="95">
        <f>SUM(((D24-D12)/2),D12)</f>
        <v>285</v>
      </c>
      <c r="E41" s="96">
        <f>SUM(((E24-E12)/2),E12)</f>
        <v>100</v>
      </c>
      <c r="F41" s="97">
        <f>SUM(((F24-F12)/2),F12)</f>
        <v>100</v>
      </c>
      <c r="G41" s="100">
        <f>SUM(((G24-G12)/2),G12)</f>
        <v>44.537499999999994</v>
      </c>
      <c r="H41" s="98">
        <f>SUM(((H24-H12)/2),H12)</f>
        <v>121.9375</v>
      </c>
      <c r="I41" s="99">
        <v>335.20499999999998</v>
      </c>
      <c r="J41" s="133">
        <f>SUM(((J12-J24)/2),J24)</f>
        <v>50</v>
      </c>
      <c r="K41" s="130">
        <f t="shared" ref="K41:S41" si="4">SUM(((K12-K24)/2),K24)</f>
        <v>100</v>
      </c>
      <c r="L41" s="130">
        <f t="shared" si="4"/>
        <v>25</v>
      </c>
      <c r="M41" s="134">
        <f t="shared" si="4"/>
        <v>0</v>
      </c>
      <c r="N41" s="142">
        <f>SUM(((N12-N24)/2),N24)</f>
        <v>127.5</v>
      </c>
      <c r="O41" s="139">
        <f>SUM(((O12-O24)/2),O24)</f>
        <v>0</v>
      </c>
      <c r="P41" s="143">
        <f>SUM(((P12-P24)/2),P24)</f>
        <v>191.25</v>
      </c>
      <c r="Q41" s="100">
        <f t="shared" si="4"/>
        <v>44.537499999999994</v>
      </c>
      <c r="R41" s="98">
        <f t="shared" si="4"/>
        <v>84.19</v>
      </c>
      <c r="S41" s="101">
        <f t="shared" si="4"/>
        <v>-52.335000000000001</v>
      </c>
      <c r="T41" s="96" t="s">
        <v>129</v>
      </c>
      <c r="U41" s="125"/>
      <c r="V41" s="118" t="s">
        <v>139</v>
      </c>
      <c r="W41" s="157"/>
      <c r="X41" s="118" t="s">
        <v>133</v>
      </c>
      <c r="Y41" s="151"/>
      <c r="Z41" s="118" t="s">
        <v>133</v>
      </c>
      <c r="AA41" s="151"/>
      <c r="AB41" s="96" t="s">
        <v>136</v>
      </c>
      <c r="AC41" s="152"/>
      <c r="AD41" s="320"/>
    </row>
    <row r="42" spans="1:30" x14ac:dyDescent="0.2">
      <c r="A42" s="233"/>
      <c r="B42" s="315" t="s">
        <v>118</v>
      </c>
      <c r="C42" s="316"/>
      <c r="D42" s="72">
        <f>SUM(((D20-D14)/2),D14)</f>
        <v>300</v>
      </c>
      <c r="E42" s="2">
        <f t="shared" ref="E42:F42" si="5">SUM(((E20-E14)/2),E14)</f>
        <v>100</v>
      </c>
      <c r="F42" s="73">
        <f t="shared" si="5"/>
        <v>100</v>
      </c>
      <c r="G42" s="54">
        <f>SUM(((G14-G20)/2),G20)</f>
        <v>51.542500000000004</v>
      </c>
      <c r="H42" s="55">
        <f>SUM(((H20-H14)/2),H14)</f>
        <v>117.375</v>
      </c>
      <c r="I42" s="56">
        <f>SUM(((I20-I14)/2),I14)</f>
        <v>340.69</v>
      </c>
      <c r="J42" s="135">
        <f>SUM(((J20-J14)/2),J14)</f>
        <v>25</v>
      </c>
      <c r="K42" s="131">
        <f t="shared" ref="K42:S42" si="6">SUM(((K20-K14)/2),K14)</f>
        <v>100</v>
      </c>
      <c r="L42" s="131">
        <f t="shared" si="6"/>
        <v>25</v>
      </c>
      <c r="M42" s="136">
        <f t="shared" si="6"/>
        <v>0</v>
      </c>
      <c r="N42" s="144">
        <f t="shared" si="6"/>
        <v>191.25</v>
      </c>
      <c r="O42" s="140">
        <f t="shared" si="6"/>
        <v>0</v>
      </c>
      <c r="P42" s="145">
        <f t="shared" si="6"/>
        <v>191.25</v>
      </c>
      <c r="Q42" s="144">
        <f t="shared" si="6"/>
        <v>51.542500000000004</v>
      </c>
      <c r="R42" s="140">
        <f t="shared" si="6"/>
        <v>88.952500000000001</v>
      </c>
      <c r="S42" s="149">
        <f t="shared" si="6"/>
        <v>-40.580000000000005</v>
      </c>
      <c r="T42" s="2" t="s">
        <v>60</v>
      </c>
      <c r="U42" s="33"/>
      <c r="V42" s="122" t="s">
        <v>148</v>
      </c>
      <c r="W42" s="166"/>
      <c r="X42" s="122" t="s">
        <v>134</v>
      </c>
      <c r="Y42" s="153"/>
      <c r="Z42" s="122" t="s">
        <v>134</v>
      </c>
      <c r="AA42" s="153"/>
      <c r="AB42" s="2" t="s">
        <v>137</v>
      </c>
      <c r="AC42" s="154"/>
      <c r="AD42" s="320"/>
    </row>
    <row r="43" spans="1:30" x14ac:dyDescent="0.2">
      <c r="A43" s="233"/>
      <c r="B43" s="311" t="s">
        <v>119</v>
      </c>
      <c r="C43" s="312"/>
      <c r="D43" s="107">
        <f>SUM(((D33-D10)/2),D10)</f>
        <v>135</v>
      </c>
      <c r="E43" s="108">
        <f t="shared" ref="E43:F43" si="7">SUM(((E33-E10)/2),E10)</f>
        <v>100</v>
      </c>
      <c r="F43" s="109">
        <f t="shared" si="7"/>
        <v>100</v>
      </c>
      <c r="G43" s="129">
        <f>SUM(((G10-G33)/2),G33)</f>
        <v>49.769999999999996</v>
      </c>
      <c r="H43" s="127">
        <f>SUM(((H33-H10)/2),H10)</f>
        <v>114.6275</v>
      </c>
      <c r="I43" s="128">
        <v>358.63</v>
      </c>
      <c r="J43" s="137">
        <f>SUM(((J33-J10)/2),J10)</f>
        <v>25</v>
      </c>
      <c r="K43" s="132">
        <f t="shared" ref="K43:S43" si="8">SUM(((K33-K10)/2),K10)</f>
        <v>100</v>
      </c>
      <c r="L43" s="132">
        <f t="shared" si="8"/>
        <v>50</v>
      </c>
      <c r="M43" s="138">
        <f t="shared" si="8"/>
        <v>0</v>
      </c>
      <c r="N43" s="146">
        <f t="shared" si="8"/>
        <v>191.25</v>
      </c>
      <c r="O43" s="141">
        <f t="shared" si="8"/>
        <v>0</v>
      </c>
      <c r="P43" s="147">
        <f t="shared" si="8"/>
        <v>127.5</v>
      </c>
      <c r="Q43" s="146">
        <f t="shared" si="8"/>
        <v>49.769999999999996</v>
      </c>
      <c r="R43" s="141">
        <f t="shared" si="8"/>
        <v>84.41749999999999</v>
      </c>
      <c r="S43" s="150">
        <f t="shared" si="8"/>
        <v>-8.5649999999999977</v>
      </c>
      <c r="T43" s="108" t="s">
        <v>130</v>
      </c>
      <c r="U43" s="126"/>
      <c r="V43" s="120" t="s">
        <v>68</v>
      </c>
      <c r="W43" s="170"/>
      <c r="X43" s="120" t="s">
        <v>135</v>
      </c>
      <c r="Y43" s="155"/>
      <c r="Z43" s="120" t="s">
        <v>135</v>
      </c>
      <c r="AA43" s="155"/>
      <c r="AB43" s="108" t="s">
        <v>138</v>
      </c>
      <c r="AC43" s="156"/>
      <c r="AD43" s="320"/>
    </row>
    <row r="44" spans="1:30" x14ac:dyDescent="0.2">
      <c r="A44" s="233"/>
      <c r="B44" s="332" t="s">
        <v>46</v>
      </c>
      <c r="C44" s="333"/>
      <c r="D44" s="95">
        <f t="shared" ref="D44:I44" si="9">SUM(((D12-D28)/2),D28)</f>
        <v>195</v>
      </c>
      <c r="E44" s="96">
        <f t="shared" si="9"/>
        <v>100</v>
      </c>
      <c r="F44" s="97">
        <f t="shared" si="9"/>
        <v>100</v>
      </c>
      <c r="G44" s="100">
        <f t="shared" si="9"/>
        <v>60.865000000000002</v>
      </c>
      <c r="H44" s="98">
        <f t="shared" si="9"/>
        <v>109.375</v>
      </c>
      <c r="I44" s="99">
        <f t="shared" si="9"/>
        <v>236.245</v>
      </c>
      <c r="J44" s="95">
        <f t="shared" ref="J44:S44" si="10">SUM(((J12-J28)/2),J28)</f>
        <v>100</v>
      </c>
      <c r="K44" s="96">
        <f t="shared" si="10"/>
        <v>50</v>
      </c>
      <c r="L44" s="96">
        <f t="shared" si="10"/>
        <v>25</v>
      </c>
      <c r="M44" s="97">
        <f t="shared" si="10"/>
        <v>0</v>
      </c>
      <c r="N44" s="142">
        <f t="shared" si="10"/>
        <v>0</v>
      </c>
      <c r="O44" s="139">
        <f t="shared" si="10"/>
        <v>127.5</v>
      </c>
      <c r="P44" s="143">
        <f t="shared" si="10"/>
        <v>191.25</v>
      </c>
      <c r="Q44" s="100">
        <f t="shared" si="10"/>
        <v>60.865000000000002</v>
      </c>
      <c r="R44" s="98">
        <f t="shared" si="10"/>
        <v>6.0349999999999966</v>
      </c>
      <c r="S44" s="101">
        <f t="shared" si="10"/>
        <v>-36.669999999999995</v>
      </c>
      <c r="T44" s="96" t="s">
        <v>149</v>
      </c>
      <c r="U44" s="167"/>
      <c r="V44" s="332" t="s">
        <v>151</v>
      </c>
      <c r="W44" s="333"/>
      <c r="X44" s="118" t="s">
        <v>153</v>
      </c>
      <c r="Y44" s="173"/>
      <c r="Z44" s="118" t="s">
        <v>153</v>
      </c>
      <c r="AA44" s="173"/>
      <c r="AB44" s="96" t="s">
        <v>156</v>
      </c>
      <c r="AC44" s="176"/>
      <c r="AD44" s="320"/>
    </row>
    <row r="45" spans="1:30" x14ac:dyDescent="0.2">
      <c r="A45" s="233"/>
      <c r="B45" s="315" t="s">
        <v>120</v>
      </c>
      <c r="C45" s="316"/>
      <c r="D45" s="72">
        <f>SUM(((D32-D11)/2),D11)</f>
        <v>165</v>
      </c>
      <c r="E45" s="2">
        <f>SUM(((E32-E11)/2),E11)</f>
        <v>100</v>
      </c>
      <c r="F45" s="73">
        <f>SUM(((F32-F11)/2),F11)</f>
        <v>100</v>
      </c>
      <c r="G45" s="54">
        <f>SUM(((G11-G32)/2),G32)</f>
        <v>74.724999999999994</v>
      </c>
      <c r="H45" s="55">
        <f>SUM(((H11-H32)/2),H32)</f>
        <v>105.86500000000001</v>
      </c>
      <c r="I45" s="56">
        <f>SUM(((I11-I32)/2),I32)</f>
        <v>193.67499999999998</v>
      </c>
      <c r="J45" s="72">
        <f t="shared" ref="J45:S45" si="11">SUM(((J11-J32)/2),J32)</f>
        <v>100</v>
      </c>
      <c r="K45" s="2">
        <f t="shared" si="11"/>
        <v>25</v>
      </c>
      <c r="L45" s="2">
        <f t="shared" si="11"/>
        <v>50</v>
      </c>
      <c r="M45" s="73">
        <f t="shared" si="11"/>
        <v>0</v>
      </c>
      <c r="N45" s="144">
        <f t="shared" si="11"/>
        <v>0</v>
      </c>
      <c r="O45" s="140">
        <f t="shared" si="11"/>
        <v>191.25</v>
      </c>
      <c r="P45" s="145">
        <f t="shared" si="11"/>
        <v>127.5</v>
      </c>
      <c r="Q45" s="54">
        <f t="shared" si="11"/>
        <v>74.724999999999994</v>
      </c>
      <c r="R45" s="55">
        <f t="shared" si="11"/>
        <v>-35.31</v>
      </c>
      <c r="S45" s="78">
        <f t="shared" si="11"/>
        <v>11.090000000000003</v>
      </c>
      <c r="T45" s="2" t="s">
        <v>150</v>
      </c>
      <c r="U45" s="168"/>
      <c r="V45" s="122" t="s">
        <v>152</v>
      </c>
      <c r="W45" s="172"/>
      <c r="X45" s="122" t="s">
        <v>154</v>
      </c>
      <c r="Y45" s="174"/>
      <c r="Z45" s="122" t="s">
        <v>154</v>
      </c>
      <c r="AA45" s="174"/>
      <c r="AB45" s="2" t="s">
        <v>157</v>
      </c>
      <c r="AC45" s="177"/>
      <c r="AD45" s="320"/>
    </row>
    <row r="46" spans="1:30" x14ac:dyDescent="0.2">
      <c r="A46" s="233"/>
      <c r="B46" s="311" t="s">
        <v>121</v>
      </c>
      <c r="C46" s="312"/>
      <c r="D46" s="107">
        <f>SUM(((D21-D13)/2),D13)</f>
        <v>180</v>
      </c>
      <c r="E46" s="108">
        <f>SUM(((E21-E13)/2),E13)</f>
        <v>100</v>
      </c>
      <c r="F46" s="109">
        <f>SUM(((F21-F13)/2),F13)</f>
        <v>100</v>
      </c>
      <c r="G46" s="129">
        <f>SUM(((G13-G21)/2),G21)</f>
        <v>75.569999999999993</v>
      </c>
      <c r="H46" s="127">
        <f t="shared" ref="H46:S46" si="12">SUM(((H13-H21)/2),H21)</f>
        <v>88.449999999999989</v>
      </c>
      <c r="I46" s="128">
        <f t="shared" si="12"/>
        <v>208.76999999999998</v>
      </c>
      <c r="J46" s="107">
        <f t="shared" si="12"/>
        <v>100</v>
      </c>
      <c r="K46" s="108">
        <f t="shared" si="12"/>
        <v>25</v>
      </c>
      <c r="L46" s="108">
        <f t="shared" si="12"/>
        <v>25</v>
      </c>
      <c r="M46" s="109">
        <f t="shared" si="12"/>
        <v>0</v>
      </c>
      <c r="N46" s="146">
        <f t="shared" si="12"/>
        <v>0</v>
      </c>
      <c r="O46" s="141">
        <f t="shared" si="12"/>
        <v>191.25</v>
      </c>
      <c r="P46" s="147">
        <f t="shared" si="12"/>
        <v>191.25</v>
      </c>
      <c r="Q46" s="129">
        <f t="shared" si="12"/>
        <v>75.569999999999993</v>
      </c>
      <c r="R46" s="127">
        <f t="shared" si="12"/>
        <v>-25.785000000000004</v>
      </c>
      <c r="S46" s="148">
        <f t="shared" si="12"/>
        <v>-13.239999999999995</v>
      </c>
      <c r="T46" s="108" t="s">
        <v>59</v>
      </c>
      <c r="U46" s="169"/>
      <c r="V46" s="311" t="s">
        <v>151</v>
      </c>
      <c r="W46" s="312"/>
      <c r="X46" s="120" t="s">
        <v>155</v>
      </c>
      <c r="Y46" s="175"/>
      <c r="Z46" s="120" t="s">
        <v>155</v>
      </c>
      <c r="AA46" s="175"/>
      <c r="AB46" s="108" t="s">
        <v>158</v>
      </c>
      <c r="AC46" s="178"/>
      <c r="AD46" s="320"/>
    </row>
    <row r="47" spans="1:30" x14ac:dyDescent="0.2">
      <c r="A47" s="260"/>
      <c r="B47" s="332" t="s">
        <v>47</v>
      </c>
      <c r="C47" s="333"/>
      <c r="D47" s="118">
        <f>SUM(((D26-D15)/2),D15)</f>
        <v>150</v>
      </c>
      <c r="E47" s="96">
        <f t="shared" ref="E47:H47" si="13">SUM(((E26-E15)/2),E15)</f>
        <v>100</v>
      </c>
      <c r="F47" s="119">
        <f t="shared" si="13"/>
        <v>100</v>
      </c>
      <c r="G47" s="100">
        <f t="shared" si="13"/>
        <v>86.43</v>
      </c>
      <c r="H47" s="98">
        <f t="shared" si="13"/>
        <v>89.867500000000007</v>
      </c>
      <c r="I47" s="99">
        <f>SUM(((I26-I15)/2),I15)</f>
        <v>182.59999999999997</v>
      </c>
      <c r="J47" s="133">
        <f t="shared" ref="J47:M47" si="14">SUM(((J26-J15)/2),J15)</f>
        <v>25</v>
      </c>
      <c r="K47" s="130">
        <f t="shared" si="14"/>
        <v>25</v>
      </c>
      <c r="L47" s="130">
        <f t="shared" si="14"/>
        <v>50</v>
      </c>
      <c r="M47" s="134">
        <f t="shared" si="14"/>
        <v>0</v>
      </c>
      <c r="N47" s="142">
        <f t="shared" ref="N47:S47" si="15">SUM(((N26-N15)/2),N15)</f>
        <v>191.25</v>
      </c>
      <c r="O47" s="139">
        <f t="shared" si="15"/>
        <v>191.25</v>
      </c>
      <c r="P47" s="143">
        <f t="shared" si="15"/>
        <v>127.5</v>
      </c>
      <c r="Q47" s="100">
        <f t="shared" si="15"/>
        <v>86.43</v>
      </c>
      <c r="R47" s="98">
        <f t="shared" si="15"/>
        <v>1.7624999999999993</v>
      </c>
      <c r="S47" s="101">
        <f t="shared" si="15"/>
        <v>28.495000000000005</v>
      </c>
      <c r="T47" s="96" t="s">
        <v>64</v>
      </c>
      <c r="U47" s="115"/>
      <c r="V47" s="118" t="s">
        <v>198</v>
      </c>
      <c r="W47" s="263"/>
      <c r="X47" s="118" t="s">
        <v>203</v>
      </c>
      <c r="Y47" s="268"/>
      <c r="Z47" s="118" t="s">
        <v>203</v>
      </c>
      <c r="AA47" s="268"/>
      <c r="AB47" s="96" t="s">
        <v>209</v>
      </c>
      <c r="AC47" s="274"/>
      <c r="AD47" s="320"/>
    </row>
    <row r="48" spans="1:30" x14ac:dyDescent="0.2">
      <c r="A48" s="260"/>
      <c r="B48" s="315" t="s">
        <v>193</v>
      </c>
      <c r="C48" s="316"/>
      <c r="D48" s="122">
        <f>SUM(((D36-D14)/2),D14)</f>
        <v>210</v>
      </c>
      <c r="E48" s="2">
        <f t="shared" ref="E48:H48" si="16">SUM(((E36-E14)/2),E14)</f>
        <v>100</v>
      </c>
      <c r="F48" s="123">
        <f t="shared" si="16"/>
        <v>100</v>
      </c>
      <c r="G48" s="54">
        <f t="shared" si="16"/>
        <v>77.224999999999994</v>
      </c>
      <c r="H48" s="55">
        <f t="shared" si="16"/>
        <v>94.532499999999999</v>
      </c>
      <c r="I48" s="56">
        <f>SUM(((I36-I14)/2),I14)</f>
        <v>238.92500000000001</v>
      </c>
      <c r="J48" s="135">
        <f t="shared" ref="J48:M48" si="17">SUM(((J36-J14)/2),J14)</f>
        <v>25</v>
      </c>
      <c r="K48" s="131">
        <f t="shared" si="17"/>
        <v>50</v>
      </c>
      <c r="L48" s="131">
        <f t="shared" si="17"/>
        <v>25</v>
      </c>
      <c r="M48" s="136">
        <f t="shared" si="17"/>
        <v>0</v>
      </c>
      <c r="N48" s="144">
        <f t="shared" ref="N48:S48" si="18">SUM(((N36-N14)/2),N14)</f>
        <v>191.25</v>
      </c>
      <c r="O48" s="140">
        <f t="shared" si="18"/>
        <v>127.5</v>
      </c>
      <c r="P48" s="145">
        <f t="shared" si="18"/>
        <v>191.25</v>
      </c>
      <c r="Q48" s="54">
        <f t="shared" si="18"/>
        <v>77.224999999999994</v>
      </c>
      <c r="R48" s="55">
        <f t="shared" si="18"/>
        <v>31.715000000000003</v>
      </c>
      <c r="S48" s="78">
        <f t="shared" si="18"/>
        <v>-10.335000000000001</v>
      </c>
      <c r="T48" s="13" t="s">
        <v>67</v>
      </c>
      <c r="U48" s="41"/>
      <c r="V48" s="315" t="s">
        <v>151</v>
      </c>
      <c r="W48" s="316"/>
      <c r="X48" s="122" t="s">
        <v>204</v>
      </c>
      <c r="Y48" s="269"/>
      <c r="Z48" s="122" t="s">
        <v>204</v>
      </c>
      <c r="AA48" s="269"/>
      <c r="AB48" s="2" t="s">
        <v>210</v>
      </c>
      <c r="AC48" s="275"/>
      <c r="AD48" s="320"/>
    </row>
    <row r="49" spans="1:35" x14ac:dyDescent="0.2">
      <c r="A49" s="260"/>
      <c r="B49" s="311" t="s">
        <v>194</v>
      </c>
      <c r="C49" s="312"/>
      <c r="D49" s="120">
        <f>SUM(((D27-D13)/2),D13)</f>
        <v>90</v>
      </c>
      <c r="E49" s="108">
        <f t="shared" ref="E49:H49" si="19">SUM(((E27-E13)/2),E13)</f>
        <v>100</v>
      </c>
      <c r="F49" s="121">
        <f t="shared" si="19"/>
        <v>100</v>
      </c>
      <c r="G49" s="129">
        <f t="shared" si="19"/>
        <v>84.925000000000011</v>
      </c>
      <c r="H49" s="127">
        <f t="shared" si="19"/>
        <v>78.17</v>
      </c>
      <c r="I49" s="128">
        <f>SUM(((I27-I13)/2),I13)</f>
        <v>115.96499999999999</v>
      </c>
      <c r="J49" s="137">
        <f t="shared" ref="J49:M49" si="20">SUM(((J27-J13)/2),J13)</f>
        <v>50</v>
      </c>
      <c r="K49" s="132">
        <f t="shared" si="20"/>
        <v>25</v>
      </c>
      <c r="L49" s="132">
        <f t="shared" si="20"/>
        <v>25</v>
      </c>
      <c r="M49" s="138">
        <f t="shared" si="20"/>
        <v>0</v>
      </c>
      <c r="N49" s="146">
        <f t="shared" ref="N49:S49" si="21">SUM(((N27-N13)/2),N13)</f>
        <v>127.5</v>
      </c>
      <c r="O49" s="141">
        <f t="shared" si="21"/>
        <v>191.25</v>
      </c>
      <c r="P49" s="147">
        <f t="shared" si="21"/>
        <v>191.25</v>
      </c>
      <c r="Q49" s="129">
        <f t="shared" si="21"/>
        <v>84.925000000000011</v>
      </c>
      <c r="R49" s="127">
        <f t="shared" si="21"/>
        <v>-4.8674999999999997</v>
      </c>
      <c r="S49" s="148">
        <f t="shared" si="21"/>
        <v>1.3399999999999963</v>
      </c>
      <c r="T49" s="13" t="s">
        <v>66</v>
      </c>
      <c r="U49" s="35"/>
      <c r="V49" s="120" t="s">
        <v>199</v>
      </c>
      <c r="W49" s="264"/>
      <c r="X49" s="120" t="s">
        <v>205</v>
      </c>
      <c r="Y49" s="270"/>
      <c r="Z49" s="120" t="s">
        <v>205</v>
      </c>
      <c r="AA49" s="270"/>
      <c r="AB49" s="108" t="s">
        <v>211</v>
      </c>
      <c r="AC49" s="276"/>
      <c r="AD49" s="320"/>
    </row>
    <row r="50" spans="1:35" x14ac:dyDescent="0.2">
      <c r="B50" s="332" t="s">
        <v>48</v>
      </c>
      <c r="C50" s="333"/>
      <c r="D50" s="95">
        <f>SUM(((D26-D12)/2),D12)</f>
        <v>240</v>
      </c>
      <c r="E50" s="96">
        <f>SUM(((E26-E12)/2),E12)</f>
        <v>100</v>
      </c>
      <c r="F50" s="97">
        <f>SUM(((F26-F12)/2),F12)</f>
        <v>100</v>
      </c>
      <c r="G50" s="100">
        <f t="shared" ref="G50:H50" si="22">SUM(((G26-G12)/2),G12)</f>
        <v>54.01</v>
      </c>
      <c r="H50" s="98">
        <f t="shared" si="22"/>
        <v>108.32250000000001</v>
      </c>
      <c r="I50" s="99">
        <f>SUM(((I26-I12)/2),I12)</f>
        <v>284.32</v>
      </c>
      <c r="J50" s="133">
        <f t="shared" ref="J50:S50" si="23">SUM(((J26-J12)/2),J12)</f>
        <v>75</v>
      </c>
      <c r="K50" s="130">
        <f t="shared" si="23"/>
        <v>75</v>
      </c>
      <c r="L50" s="130">
        <f t="shared" si="23"/>
        <v>0</v>
      </c>
      <c r="M50" s="134">
        <f t="shared" si="23"/>
        <v>0</v>
      </c>
      <c r="N50" s="142">
        <f t="shared" si="23"/>
        <v>63.75</v>
      </c>
      <c r="O50" s="139">
        <f t="shared" si="23"/>
        <v>63.75</v>
      </c>
      <c r="P50" s="143">
        <f t="shared" si="23"/>
        <v>255</v>
      </c>
      <c r="Q50" s="100">
        <f t="shared" si="23"/>
        <v>54.01</v>
      </c>
      <c r="R50" s="98">
        <f t="shared" si="23"/>
        <v>52.142499999999998</v>
      </c>
      <c r="S50" s="101">
        <f t="shared" si="23"/>
        <v>-72.674999999999997</v>
      </c>
      <c r="T50" s="96" t="s">
        <v>63</v>
      </c>
      <c r="U50" s="200"/>
      <c r="V50" s="332" t="s">
        <v>151</v>
      </c>
      <c r="W50" s="333"/>
      <c r="X50" s="118" t="s">
        <v>171</v>
      </c>
      <c r="Y50" s="213"/>
      <c r="Z50" s="118" t="s">
        <v>171</v>
      </c>
      <c r="AA50" s="213"/>
      <c r="AB50" s="96" t="s">
        <v>180</v>
      </c>
      <c r="AC50" s="223"/>
      <c r="AD50" s="320"/>
    </row>
    <row r="51" spans="1:35" x14ac:dyDescent="0.2">
      <c r="B51" s="315" t="s">
        <v>123</v>
      </c>
      <c r="C51" s="316"/>
      <c r="D51" s="72">
        <f>SUM(((D14-D32)/2),D32)</f>
        <v>255</v>
      </c>
      <c r="E51" s="2">
        <f t="shared" ref="E51:S51" si="24">SUM(((E14-E32)/2),E32)</f>
        <v>100</v>
      </c>
      <c r="F51" s="73">
        <f t="shared" si="24"/>
        <v>100</v>
      </c>
      <c r="G51" s="54">
        <f t="shared" si="24"/>
        <v>61.015000000000001</v>
      </c>
      <c r="H51" s="55">
        <f t="shared" si="24"/>
        <v>103.76</v>
      </c>
      <c r="I51" s="56">
        <f t="shared" si="24"/>
        <v>289.78499999999997</v>
      </c>
      <c r="J51" s="135">
        <f t="shared" si="24"/>
        <v>50</v>
      </c>
      <c r="K51" s="131">
        <f t="shared" si="24"/>
        <v>75</v>
      </c>
      <c r="L51" s="131">
        <f t="shared" si="24"/>
        <v>0</v>
      </c>
      <c r="M51" s="136">
        <f t="shared" si="24"/>
        <v>0</v>
      </c>
      <c r="N51" s="144">
        <f t="shared" si="24"/>
        <v>127.5</v>
      </c>
      <c r="O51" s="140">
        <f t="shared" si="24"/>
        <v>63.75</v>
      </c>
      <c r="P51" s="145">
        <f t="shared" si="24"/>
        <v>255</v>
      </c>
      <c r="Q51" s="54">
        <f t="shared" si="24"/>
        <v>61.015000000000001</v>
      </c>
      <c r="R51" s="55">
        <f t="shared" si="24"/>
        <v>56.905000000000001</v>
      </c>
      <c r="S51" s="78">
        <f t="shared" si="24"/>
        <v>-60.92</v>
      </c>
      <c r="T51" s="2" t="s">
        <v>159</v>
      </c>
      <c r="U51" s="201"/>
      <c r="V51" s="315" t="s">
        <v>151</v>
      </c>
      <c r="W51" s="316"/>
      <c r="X51" s="122" t="s">
        <v>172</v>
      </c>
      <c r="Y51" s="214"/>
      <c r="Z51" s="122" t="s">
        <v>172</v>
      </c>
      <c r="AA51" s="214"/>
      <c r="AB51" s="2" t="s">
        <v>181</v>
      </c>
      <c r="AC51" s="224"/>
      <c r="AD51" s="320"/>
    </row>
    <row r="52" spans="1:35" x14ac:dyDescent="0.2">
      <c r="B52" s="311" t="s">
        <v>124</v>
      </c>
      <c r="C52" s="312"/>
      <c r="D52" s="107">
        <f>SUM(((D33-D13)/2),D13)</f>
        <v>225</v>
      </c>
      <c r="E52" s="108">
        <f t="shared" ref="E52:S52" si="25">SUM(((E33-E13)/2),E13)</f>
        <v>100</v>
      </c>
      <c r="F52" s="109">
        <f t="shared" si="25"/>
        <v>100</v>
      </c>
      <c r="G52" s="129">
        <f t="shared" si="25"/>
        <v>68.715000000000003</v>
      </c>
      <c r="H52" s="127">
        <f t="shared" si="25"/>
        <v>87.397500000000008</v>
      </c>
      <c r="I52" s="128">
        <f t="shared" si="25"/>
        <v>256.82500000000005</v>
      </c>
      <c r="J52" s="137">
        <f t="shared" si="25"/>
        <v>75</v>
      </c>
      <c r="K52" s="132">
        <f t="shared" si="25"/>
        <v>50</v>
      </c>
      <c r="L52" s="132">
        <f t="shared" si="25"/>
        <v>0</v>
      </c>
      <c r="M52" s="138">
        <f t="shared" si="25"/>
        <v>0</v>
      </c>
      <c r="N52" s="146">
        <f t="shared" si="25"/>
        <v>63.75</v>
      </c>
      <c r="O52" s="141">
        <f t="shared" si="25"/>
        <v>127.5</v>
      </c>
      <c r="P52" s="147">
        <f t="shared" si="25"/>
        <v>255</v>
      </c>
      <c r="Q52" s="129">
        <f t="shared" si="25"/>
        <v>68.715000000000003</v>
      </c>
      <c r="R52" s="127">
        <f t="shared" si="25"/>
        <v>20.322500000000005</v>
      </c>
      <c r="S52" s="148">
        <f t="shared" si="25"/>
        <v>-49.244999999999997</v>
      </c>
      <c r="T52" s="108" t="s">
        <v>160</v>
      </c>
      <c r="U52" s="202"/>
      <c r="V52" s="311" t="s">
        <v>151</v>
      </c>
      <c r="W52" s="312"/>
      <c r="X52" s="120" t="s">
        <v>173</v>
      </c>
      <c r="Y52" s="215"/>
      <c r="Z52" s="120" t="s">
        <v>173</v>
      </c>
      <c r="AA52" s="215"/>
      <c r="AB52" s="108" t="s">
        <v>182</v>
      </c>
      <c r="AC52" s="225"/>
      <c r="AD52" s="320"/>
    </row>
    <row r="53" spans="1:35" x14ac:dyDescent="0.2">
      <c r="B53" s="332" t="s">
        <v>49</v>
      </c>
      <c r="C53" s="333"/>
      <c r="D53" s="133">
        <f>SUM(((D28-D15)/2),D15)</f>
        <v>105</v>
      </c>
      <c r="E53" s="130">
        <f t="shared" ref="E53:S53" si="26">SUM(((E28-E15)/2),E15)</f>
        <v>100</v>
      </c>
      <c r="F53" s="134">
        <f t="shared" si="26"/>
        <v>100</v>
      </c>
      <c r="G53" s="100">
        <f t="shared" si="26"/>
        <v>93.284999999999997</v>
      </c>
      <c r="H53" s="98">
        <f t="shared" si="26"/>
        <v>90.92</v>
      </c>
      <c r="I53" s="99">
        <f t="shared" si="26"/>
        <v>134.52499999999998</v>
      </c>
      <c r="J53" s="95">
        <f t="shared" si="26"/>
        <v>50</v>
      </c>
      <c r="K53" s="96">
        <f t="shared" si="26"/>
        <v>0</v>
      </c>
      <c r="L53" s="96">
        <f t="shared" si="26"/>
        <v>75</v>
      </c>
      <c r="M53" s="97">
        <f t="shared" si="26"/>
        <v>0</v>
      </c>
      <c r="N53" s="142">
        <f t="shared" si="26"/>
        <v>127.5</v>
      </c>
      <c r="O53" s="139">
        <f t="shared" si="26"/>
        <v>255</v>
      </c>
      <c r="P53" s="143">
        <f t="shared" si="26"/>
        <v>63.75</v>
      </c>
      <c r="Q53" s="100">
        <f t="shared" si="26"/>
        <v>93.284999999999997</v>
      </c>
      <c r="R53" s="98">
        <f t="shared" si="26"/>
        <v>-44.344999999999999</v>
      </c>
      <c r="S53" s="101">
        <f t="shared" si="26"/>
        <v>64.5</v>
      </c>
      <c r="T53" s="96" t="s">
        <v>161</v>
      </c>
      <c r="U53" s="203"/>
      <c r="V53" s="118" t="s">
        <v>165</v>
      </c>
      <c r="W53" s="207"/>
      <c r="X53" s="118" t="s">
        <v>130</v>
      </c>
      <c r="Y53" s="216"/>
      <c r="Z53" s="96" t="s">
        <v>179</v>
      </c>
      <c r="AA53" s="222"/>
      <c r="AB53" s="96" t="s">
        <v>183</v>
      </c>
      <c r="AC53" s="226"/>
      <c r="AD53" s="320"/>
      <c r="AI53" t="s">
        <v>8</v>
      </c>
    </row>
    <row r="54" spans="1:35" x14ac:dyDescent="0.2">
      <c r="B54" s="315" t="s">
        <v>125</v>
      </c>
      <c r="C54" s="316"/>
      <c r="D54" s="135">
        <f>SUM(((D36-D11)/2),D11)</f>
        <v>120</v>
      </c>
      <c r="E54" s="131">
        <f t="shared" ref="E54:S54" si="27">SUM(((E36-E11)/2),E11)</f>
        <v>100</v>
      </c>
      <c r="F54" s="136">
        <f t="shared" si="27"/>
        <v>100</v>
      </c>
      <c r="G54" s="54">
        <f t="shared" si="27"/>
        <v>90.935000000000002</v>
      </c>
      <c r="H54" s="55">
        <f t="shared" si="27"/>
        <v>96.637499999999989</v>
      </c>
      <c r="I54" s="56">
        <f t="shared" si="27"/>
        <v>142.815</v>
      </c>
      <c r="J54" s="72">
        <f t="shared" si="27"/>
        <v>75</v>
      </c>
      <c r="K54" s="2">
        <f t="shared" si="27"/>
        <v>0</v>
      </c>
      <c r="L54" s="2">
        <f t="shared" si="27"/>
        <v>75</v>
      </c>
      <c r="M54" s="73">
        <f t="shared" si="27"/>
        <v>0</v>
      </c>
      <c r="N54" s="144">
        <f t="shared" si="27"/>
        <v>63.75</v>
      </c>
      <c r="O54" s="140">
        <f t="shared" si="27"/>
        <v>255</v>
      </c>
      <c r="P54" s="145">
        <f>SUM(((P36-P11)/2),P11)</f>
        <v>63.75</v>
      </c>
      <c r="Q54" s="54">
        <f t="shared" si="27"/>
        <v>90.935000000000002</v>
      </c>
      <c r="R54" s="55">
        <f t="shared" si="27"/>
        <v>-60.5</v>
      </c>
      <c r="S54" s="78">
        <f t="shared" si="27"/>
        <v>61.675000000000004</v>
      </c>
      <c r="T54" s="2" t="s">
        <v>70</v>
      </c>
      <c r="U54" s="43"/>
      <c r="V54" s="122" t="s">
        <v>166</v>
      </c>
      <c r="W54" s="208"/>
      <c r="X54" s="122" t="s">
        <v>174</v>
      </c>
      <c r="Y54" s="217"/>
      <c r="Z54" s="2" t="s">
        <v>174</v>
      </c>
      <c r="AA54" s="217"/>
      <c r="AB54" s="2" t="s">
        <v>184</v>
      </c>
      <c r="AC54" s="227"/>
      <c r="AD54" s="320"/>
    </row>
    <row r="55" spans="1:35" x14ac:dyDescent="0.2">
      <c r="B55" s="311" t="s">
        <v>126</v>
      </c>
      <c r="C55" s="312"/>
      <c r="D55" s="137">
        <f>SUM(((D13-D31)/2),D31)</f>
        <v>135</v>
      </c>
      <c r="E55" s="132">
        <f t="shared" ref="E55:S55" si="28">SUM(((E13-E31)/2),E31)</f>
        <v>100</v>
      </c>
      <c r="F55" s="138">
        <f t="shared" si="28"/>
        <v>100</v>
      </c>
      <c r="G55" s="129">
        <f t="shared" si="28"/>
        <v>91.78</v>
      </c>
      <c r="H55" s="127">
        <f t="shared" si="28"/>
        <v>79.222499999999997</v>
      </c>
      <c r="I55" s="128">
        <f t="shared" si="28"/>
        <v>157.91</v>
      </c>
      <c r="J55" s="107">
        <f t="shared" si="28"/>
        <v>75</v>
      </c>
      <c r="K55" s="108">
        <f t="shared" si="28"/>
        <v>0</v>
      </c>
      <c r="L55" s="108">
        <f t="shared" si="28"/>
        <v>50</v>
      </c>
      <c r="M55" s="109">
        <f t="shared" si="28"/>
        <v>0</v>
      </c>
      <c r="N55" s="146">
        <f t="shared" si="28"/>
        <v>63.75</v>
      </c>
      <c r="O55" s="141">
        <f t="shared" si="28"/>
        <v>255</v>
      </c>
      <c r="P55" s="147">
        <f t="shared" si="28"/>
        <v>127.5</v>
      </c>
      <c r="Q55" s="129">
        <f t="shared" si="28"/>
        <v>91.78</v>
      </c>
      <c r="R55" s="127">
        <f t="shared" si="28"/>
        <v>-50.975000000000001</v>
      </c>
      <c r="S55" s="148">
        <f t="shared" si="28"/>
        <v>37.345000000000006</v>
      </c>
      <c r="T55" s="108" t="s">
        <v>162</v>
      </c>
      <c r="U55" s="126"/>
      <c r="V55" s="120" t="s">
        <v>167</v>
      </c>
      <c r="W55" s="209"/>
      <c r="X55" s="120" t="s">
        <v>175</v>
      </c>
      <c r="Y55" s="218"/>
      <c r="Z55" s="120" t="s">
        <v>175</v>
      </c>
      <c r="AA55" s="218"/>
      <c r="AB55" s="108" t="s">
        <v>185</v>
      </c>
      <c r="AC55" s="228"/>
      <c r="AD55" s="320"/>
    </row>
    <row r="56" spans="1:35" x14ac:dyDescent="0.2">
      <c r="B56" s="332" t="s">
        <v>50</v>
      </c>
      <c r="C56" s="333"/>
      <c r="D56" s="133">
        <v>15</v>
      </c>
      <c r="E56" s="130">
        <f t="shared" ref="E56:S56" si="29">SUM(((E24-E15)/2),E15)</f>
        <v>100</v>
      </c>
      <c r="F56" s="134">
        <f t="shared" si="29"/>
        <v>100</v>
      </c>
      <c r="G56" s="100">
        <f t="shared" si="29"/>
        <v>76.957499999999996</v>
      </c>
      <c r="H56" s="98">
        <f t="shared" si="29"/>
        <v>103.4825</v>
      </c>
      <c r="I56" s="99">
        <f t="shared" si="29"/>
        <v>53.484999999999999</v>
      </c>
      <c r="J56" s="184">
        <f t="shared" si="29"/>
        <v>0</v>
      </c>
      <c r="K56" s="185">
        <f t="shared" si="29"/>
        <v>50</v>
      </c>
      <c r="L56" s="185">
        <f t="shared" si="29"/>
        <v>75</v>
      </c>
      <c r="M56" s="186">
        <f t="shared" si="29"/>
        <v>0</v>
      </c>
      <c r="N56" s="142">
        <f t="shared" si="29"/>
        <v>255</v>
      </c>
      <c r="O56" s="139">
        <f t="shared" si="29"/>
        <v>127.5</v>
      </c>
      <c r="P56" s="143">
        <f t="shared" si="29"/>
        <v>63.75</v>
      </c>
      <c r="Q56" s="100">
        <f t="shared" si="29"/>
        <v>76.957499999999996</v>
      </c>
      <c r="R56" s="98">
        <f t="shared" si="29"/>
        <v>33.81</v>
      </c>
      <c r="S56" s="101">
        <f t="shared" si="29"/>
        <v>48.835000000000001</v>
      </c>
      <c r="T56" s="96" t="s">
        <v>163</v>
      </c>
      <c r="U56" s="204"/>
      <c r="V56" s="118" t="s">
        <v>168</v>
      </c>
      <c r="W56" s="210"/>
      <c r="X56" s="118" t="s">
        <v>176</v>
      </c>
      <c r="Y56" s="219"/>
      <c r="Z56" s="118" t="s">
        <v>176</v>
      </c>
      <c r="AA56" s="219"/>
      <c r="AB56" s="96" t="s">
        <v>186</v>
      </c>
      <c r="AC56" s="229"/>
      <c r="AD56" s="320"/>
    </row>
    <row r="57" spans="1:35" x14ac:dyDescent="0.2">
      <c r="B57" s="315" t="s">
        <v>127</v>
      </c>
      <c r="C57" s="316"/>
      <c r="D57" s="135">
        <v>345</v>
      </c>
      <c r="E57" s="131">
        <f>SUM(((E25-E14)/2),E14)</f>
        <v>100</v>
      </c>
      <c r="F57" s="136">
        <f>SUM(((F25-F14)/2),F14)</f>
        <v>100</v>
      </c>
      <c r="G57" s="54">
        <f t="shared" ref="G57:S57" si="30">SUM(((G25-G14)/2),G14)</f>
        <v>67.752499999999998</v>
      </c>
      <c r="H57" s="55">
        <f t="shared" si="30"/>
        <v>108.14750000000001</v>
      </c>
      <c r="I57" s="56">
        <v>19.829999999999998</v>
      </c>
      <c r="J57" s="187">
        <f t="shared" si="30"/>
        <v>0</v>
      </c>
      <c r="K57" s="188">
        <f t="shared" si="30"/>
        <v>75</v>
      </c>
      <c r="L57" s="188">
        <f t="shared" si="30"/>
        <v>50</v>
      </c>
      <c r="M57" s="189">
        <f t="shared" si="30"/>
        <v>0</v>
      </c>
      <c r="N57" s="144">
        <f t="shared" si="30"/>
        <v>255</v>
      </c>
      <c r="O57" s="140">
        <f t="shared" si="30"/>
        <v>63.75</v>
      </c>
      <c r="P57" s="145">
        <f t="shared" si="30"/>
        <v>127.5</v>
      </c>
      <c r="Q57" s="54">
        <f t="shared" si="30"/>
        <v>67.752499999999998</v>
      </c>
      <c r="R57" s="55">
        <f t="shared" si="30"/>
        <v>63.762500000000003</v>
      </c>
      <c r="S57" s="78">
        <f t="shared" si="30"/>
        <v>10.004999999999995</v>
      </c>
      <c r="T57" s="2" t="s">
        <v>164</v>
      </c>
      <c r="U57" s="205"/>
      <c r="V57" s="122" t="s">
        <v>169</v>
      </c>
      <c r="W57" s="211"/>
      <c r="X57" s="122" t="s">
        <v>177</v>
      </c>
      <c r="Y57" s="220"/>
      <c r="Z57" s="122" t="s">
        <v>177</v>
      </c>
      <c r="AA57" s="220"/>
      <c r="AB57" s="2" t="s">
        <v>187</v>
      </c>
      <c r="AC57" s="230"/>
      <c r="AD57" s="320"/>
    </row>
    <row r="58" spans="1:35" ht="17" thickBot="1" x14ac:dyDescent="0.25">
      <c r="B58" s="334" t="s">
        <v>128</v>
      </c>
      <c r="C58" s="335"/>
      <c r="D58" s="190">
        <f>SUM(((D27-D10)/2),D10)</f>
        <v>0</v>
      </c>
      <c r="E58" s="191">
        <f t="shared" ref="E58:S58" si="31">SUM(((E27-E10)/2),E10)</f>
        <v>100</v>
      </c>
      <c r="F58" s="192">
        <f t="shared" si="31"/>
        <v>100</v>
      </c>
      <c r="G58" s="58">
        <f t="shared" si="31"/>
        <v>65.98</v>
      </c>
      <c r="H58" s="59">
        <f t="shared" si="31"/>
        <v>105.4</v>
      </c>
      <c r="I58" s="63">
        <f t="shared" si="31"/>
        <v>37.769999999999996</v>
      </c>
      <c r="J58" s="193">
        <f t="shared" si="31"/>
        <v>0</v>
      </c>
      <c r="K58" s="194">
        <f t="shared" si="31"/>
        <v>75</v>
      </c>
      <c r="L58" s="194">
        <f t="shared" si="31"/>
        <v>75</v>
      </c>
      <c r="M58" s="195">
        <f t="shared" si="31"/>
        <v>0</v>
      </c>
      <c r="N58" s="196">
        <f t="shared" si="31"/>
        <v>255</v>
      </c>
      <c r="O58" s="197">
        <f t="shared" si="31"/>
        <v>63.75</v>
      </c>
      <c r="P58" s="198">
        <f t="shared" si="31"/>
        <v>63.75</v>
      </c>
      <c r="Q58" s="58">
        <f t="shared" si="31"/>
        <v>65.98</v>
      </c>
      <c r="R58" s="59">
        <f t="shared" si="31"/>
        <v>59.227499999999999</v>
      </c>
      <c r="S58" s="199">
        <f t="shared" si="31"/>
        <v>42.019999999999996</v>
      </c>
      <c r="T58" s="3" t="s">
        <v>56</v>
      </c>
      <c r="U58" s="206"/>
      <c r="V58" s="124" t="s">
        <v>170</v>
      </c>
      <c r="W58" s="212"/>
      <c r="X58" s="124" t="s">
        <v>178</v>
      </c>
      <c r="Y58" s="221"/>
      <c r="Z58" s="124" t="s">
        <v>178</v>
      </c>
      <c r="AA58" s="221"/>
      <c r="AB58" s="3" t="s">
        <v>188</v>
      </c>
      <c r="AC58" s="231"/>
      <c r="AD58" s="320"/>
    </row>
    <row r="60" spans="1:35" x14ac:dyDescent="0.2">
      <c r="G60" s="330" t="s">
        <v>122</v>
      </c>
      <c r="H60" s="330"/>
      <c r="I60" s="330"/>
      <c r="J60" s="330"/>
      <c r="K60" s="330"/>
      <c r="L60" s="330"/>
      <c r="M60" s="330"/>
    </row>
  </sheetData>
  <mergeCells count="95">
    <mergeCell ref="V40:W40"/>
    <mergeCell ref="V48:W48"/>
    <mergeCell ref="Z35:AA35"/>
    <mergeCell ref="AB35:AC35"/>
    <mergeCell ref="J35:M35"/>
    <mergeCell ref="N35:P35"/>
    <mergeCell ref="Q35:S35"/>
    <mergeCell ref="V35:W35"/>
    <mergeCell ref="X35:Y35"/>
    <mergeCell ref="B34:C35"/>
    <mergeCell ref="A22:A23"/>
    <mergeCell ref="A29:A30"/>
    <mergeCell ref="A34:A35"/>
    <mergeCell ref="G35:I35"/>
    <mergeCell ref="B33:C33"/>
    <mergeCell ref="AB30:AC30"/>
    <mergeCell ref="B22:C23"/>
    <mergeCell ref="G23:I23"/>
    <mergeCell ref="J23:M23"/>
    <mergeCell ref="N23:P23"/>
    <mergeCell ref="B29:C30"/>
    <mergeCell ref="G30:I30"/>
    <mergeCell ref="J30:M30"/>
    <mergeCell ref="N30:P30"/>
    <mergeCell ref="Q30:S30"/>
    <mergeCell ref="B56:C56"/>
    <mergeCell ref="B41:C41"/>
    <mergeCell ref="B42:C42"/>
    <mergeCell ref="B43:C43"/>
    <mergeCell ref="B38:C38"/>
    <mergeCell ref="B39:C39"/>
    <mergeCell ref="B40:C40"/>
    <mergeCell ref="B47:C47"/>
    <mergeCell ref="B48:C48"/>
    <mergeCell ref="B49:C49"/>
    <mergeCell ref="B55:C55"/>
    <mergeCell ref="B50:C50"/>
    <mergeCell ref="B44:C44"/>
    <mergeCell ref="B45:C45"/>
    <mergeCell ref="B2:C2"/>
    <mergeCell ref="D17:F17"/>
    <mergeCell ref="B15:C15"/>
    <mergeCell ref="B10:C10"/>
    <mergeCell ref="B11:C11"/>
    <mergeCell ref="B12:C12"/>
    <mergeCell ref="B13:C13"/>
    <mergeCell ref="B14:C14"/>
    <mergeCell ref="B46:C46"/>
    <mergeCell ref="B51:C51"/>
    <mergeCell ref="B52:C52"/>
    <mergeCell ref="G60:M60"/>
    <mergeCell ref="AH31:AI31"/>
    <mergeCell ref="AD38:AD58"/>
    <mergeCell ref="V44:W44"/>
    <mergeCell ref="V46:W46"/>
    <mergeCell ref="V51:W51"/>
    <mergeCell ref="V52:W52"/>
    <mergeCell ref="B58:C58"/>
    <mergeCell ref="V50:W50"/>
    <mergeCell ref="B54:C54"/>
    <mergeCell ref="B57:C57"/>
    <mergeCell ref="B36:C36"/>
    <mergeCell ref="B53:C53"/>
    <mergeCell ref="T17:AC17"/>
    <mergeCell ref="AD19:AD36"/>
    <mergeCell ref="J17:M17"/>
    <mergeCell ref="N17:P17"/>
    <mergeCell ref="Q17:S17"/>
    <mergeCell ref="T18:U18"/>
    <mergeCell ref="V18:W18"/>
    <mergeCell ref="X18:Y18"/>
    <mergeCell ref="Z18:AA18"/>
    <mergeCell ref="AB18:AC18"/>
    <mergeCell ref="X23:Y23"/>
    <mergeCell ref="Z23:AA23"/>
    <mergeCell ref="AB23:AC23"/>
    <mergeCell ref="V30:W30"/>
    <mergeCell ref="X30:Y30"/>
    <mergeCell ref="Z30:AA30"/>
    <mergeCell ref="G17:I17"/>
    <mergeCell ref="V23:W23"/>
    <mergeCell ref="Q23:S23"/>
    <mergeCell ref="B17:C18"/>
    <mergeCell ref="B37:AC37"/>
    <mergeCell ref="V21:W21"/>
    <mergeCell ref="B19:C19"/>
    <mergeCell ref="B20:C20"/>
    <mergeCell ref="B21:C21"/>
    <mergeCell ref="B24:C24"/>
    <mergeCell ref="B25:C25"/>
    <mergeCell ref="B26:C26"/>
    <mergeCell ref="B27:C27"/>
    <mergeCell ref="B28:C28"/>
    <mergeCell ref="B31:C31"/>
    <mergeCell ref="B32:C32"/>
  </mergeCells>
  <phoneticPr fontId="2" type="noConversion"/>
  <pageMargins left="0.7" right="0.7" top="0.75" bottom="0.75" header="0.3" footer="0.3"/>
  <pageSetup paperSize="9" orientation="landscape" horizontalDpi="0" verticalDpi="0"/>
  <ignoredErrors>
    <ignoredError sqref="R26:R27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G48"/>
  <sheetViews>
    <sheetView tabSelected="1" showRuler="0" topLeftCell="A20" workbookViewId="0">
      <pane xSplit="1" topLeftCell="B1" activePane="topRight" state="frozen"/>
      <selection activeCell="A4" sqref="A4"/>
      <selection pane="topRight" activeCell="A24" sqref="A24"/>
    </sheetView>
  </sheetViews>
  <sheetFormatPr baseColWidth="10" defaultRowHeight="16" x14ac:dyDescent="0.2"/>
  <cols>
    <col min="1" max="10" width="10.1640625" customWidth="1"/>
    <col min="15" max="15" width="10.83203125" customWidth="1"/>
    <col min="19" max="19" width="5.5" customWidth="1"/>
    <col min="21" max="21" width="5.5" customWidth="1"/>
    <col min="23" max="23" width="5.5" customWidth="1"/>
    <col min="25" max="25" width="5.5" customWidth="1"/>
    <col min="27" max="27" width="5.5" customWidth="1"/>
  </cols>
  <sheetData>
    <row r="1" spans="1:28" ht="17" thickBot="1" x14ac:dyDescent="0.25">
      <c r="A1" s="1"/>
      <c r="B1" s="8" t="s">
        <v>28</v>
      </c>
      <c r="C1" s="244" t="s">
        <v>29</v>
      </c>
      <c r="D1" s="245" t="s">
        <v>30</v>
      </c>
      <c r="E1" s="244" t="s">
        <v>76</v>
      </c>
      <c r="F1" s="244" t="s">
        <v>77</v>
      </c>
      <c r="G1" s="245" t="s">
        <v>78</v>
      </c>
      <c r="H1" s="8" t="s">
        <v>31</v>
      </c>
      <c r="I1" s="244" t="s">
        <v>32</v>
      </c>
      <c r="J1" s="244" t="s">
        <v>33</v>
      </c>
      <c r="K1" s="245" t="s">
        <v>52</v>
      </c>
      <c r="L1" s="14" t="s">
        <v>53</v>
      </c>
      <c r="M1" s="15" t="s">
        <v>54</v>
      </c>
      <c r="N1" s="16" t="s">
        <v>55</v>
      </c>
      <c r="O1" s="14" t="s">
        <v>76</v>
      </c>
      <c r="P1" s="15" t="s">
        <v>74</v>
      </c>
      <c r="Q1" s="15" t="s">
        <v>75</v>
      </c>
      <c r="R1" s="13"/>
      <c r="S1" s="284"/>
      <c r="T1" s="284"/>
      <c r="U1" s="284"/>
      <c r="V1" s="284"/>
      <c r="W1" s="284"/>
      <c r="X1" s="284"/>
      <c r="Y1" s="284"/>
      <c r="Z1" s="284"/>
      <c r="AA1" s="284"/>
      <c r="AB1" s="284"/>
    </row>
    <row r="2" spans="1:28" x14ac:dyDescent="0.2">
      <c r="A2" s="289" t="s">
        <v>53</v>
      </c>
      <c r="B2" s="234">
        <v>0</v>
      </c>
      <c r="C2" s="2">
        <v>100</v>
      </c>
      <c r="D2" s="235">
        <v>100</v>
      </c>
      <c r="E2" s="49">
        <f t="shared" ref="E2:E7" si="0">O2</f>
        <v>53.23</v>
      </c>
      <c r="F2" s="49">
        <v>104.57</v>
      </c>
      <c r="G2" s="50">
        <v>40</v>
      </c>
      <c r="H2" s="234">
        <v>0</v>
      </c>
      <c r="I2" s="2">
        <v>100</v>
      </c>
      <c r="J2" s="2">
        <v>100</v>
      </c>
      <c r="K2" s="11">
        <v>0</v>
      </c>
      <c r="L2" s="234">
        <v>255</v>
      </c>
      <c r="M2" s="13">
        <v>0</v>
      </c>
      <c r="N2" s="235">
        <v>0</v>
      </c>
      <c r="O2" s="54">
        <v>53.23</v>
      </c>
      <c r="P2" s="55">
        <v>80.11</v>
      </c>
      <c r="Q2" s="55">
        <v>67.22</v>
      </c>
      <c r="R2" s="2"/>
      <c r="S2" s="284"/>
      <c r="T2" s="284"/>
      <c r="U2" s="284"/>
      <c r="V2" s="284"/>
      <c r="W2" s="284"/>
      <c r="X2" s="284"/>
      <c r="Y2" s="284"/>
      <c r="Z2" s="284"/>
      <c r="AA2" s="284"/>
      <c r="AB2" s="284"/>
    </row>
    <row r="3" spans="1:28" x14ac:dyDescent="0.2">
      <c r="A3" s="289" t="s">
        <v>54</v>
      </c>
      <c r="B3" s="234">
        <v>120</v>
      </c>
      <c r="C3" s="2">
        <v>100</v>
      </c>
      <c r="D3" s="235">
        <v>100</v>
      </c>
      <c r="E3" s="49">
        <f t="shared" si="0"/>
        <v>87.74</v>
      </c>
      <c r="F3" s="49">
        <v>119.77</v>
      </c>
      <c r="G3" s="50">
        <v>136.01</v>
      </c>
      <c r="H3" s="234">
        <v>100</v>
      </c>
      <c r="I3" s="2">
        <v>0</v>
      </c>
      <c r="J3" s="2">
        <v>100</v>
      </c>
      <c r="K3" s="11">
        <v>0</v>
      </c>
      <c r="L3" s="234">
        <v>0</v>
      </c>
      <c r="M3" s="2">
        <v>255</v>
      </c>
      <c r="N3" s="235">
        <v>0</v>
      </c>
      <c r="O3" s="54">
        <v>87.74</v>
      </c>
      <c r="P3" s="57">
        <v>-86.18</v>
      </c>
      <c r="Q3" s="55">
        <v>83.18</v>
      </c>
      <c r="R3" s="2"/>
      <c r="S3" s="284"/>
      <c r="T3" s="284"/>
      <c r="U3" s="284"/>
      <c r="V3" s="284"/>
      <c r="W3" s="284"/>
      <c r="X3" s="284"/>
      <c r="Y3" s="284"/>
      <c r="Z3" s="284"/>
      <c r="AA3" s="284"/>
      <c r="AB3" s="284"/>
    </row>
    <row r="4" spans="1:28" ht="17" thickBot="1" x14ac:dyDescent="0.25">
      <c r="A4" s="289" t="s">
        <v>55</v>
      </c>
      <c r="B4" s="238">
        <v>240</v>
      </c>
      <c r="C4" s="3">
        <v>100</v>
      </c>
      <c r="D4" s="239">
        <v>100</v>
      </c>
      <c r="E4" s="51">
        <f t="shared" si="0"/>
        <v>32.299999999999997</v>
      </c>
      <c r="F4" s="51">
        <v>133.81</v>
      </c>
      <c r="G4" s="52">
        <v>306.29000000000002</v>
      </c>
      <c r="H4" s="238">
        <v>100</v>
      </c>
      <c r="I4" s="3">
        <v>100</v>
      </c>
      <c r="J4" s="3">
        <v>0</v>
      </c>
      <c r="K4" s="12">
        <v>0</v>
      </c>
      <c r="L4" s="238">
        <v>0</v>
      </c>
      <c r="M4" s="3">
        <v>0</v>
      </c>
      <c r="N4" s="239">
        <v>255</v>
      </c>
      <c r="O4" s="58">
        <v>32.299999999999997</v>
      </c>
      <c r="P4" s="59">
        <v>79.2</v>
      </c>
      <c r="Q4" s="62">
        <v>-107.86</v>
      </c>
      <c r="R4" s="2"/>
      <c r="S4" s="284"/>
      <c r="T4" s="284"/>
      <c r="U4" s="284"/>
      <c r="V4" s="284"/>
      <c r="W4" s="284"/>
      <c r="X4" s="284"/>
      <c r="Y4" s="284"/>
      <c r="Z4" s="284"/>
      <c r="AA4" s="284"/>
      <c r="AB4" s="284"/>
    </row>
    <row r="5" spans="1:28" x14ac:dyDescent="0.2">
      <c r="A5" s="289" t="s">
        <v>31</v>
      </c>
      <c r="B5" s="234">
        <v>180</v>
      </c>
      <c r="C5" s="2">
        <v>100</v>
      </c>
      <c r="D5" s="235">
        <v>100</v>
      </c>
      <c r="E5" s="49">
        <f t="shared" si="0"/>
        <v>91.12</v>
      </c>
      <c r="F5" s="49">
        <v>50.11</v>
      </c>
      <c r="G5" s="50">
        <v>196.39</v>
      </c>
      <c r="H5" s="234">
        <v>100</v>
      </c>
      <c r="I5" s="2">
        <v>0</v>
      </c>
      <c r="J5" s="2">
        <v>0</v>
      </c>
      <c r="K5" s="11">
        <v>0</v>
      </c>
      <c r="L5" s="234">
        <v>0</v>
      </c>
      <c r="M5" s="2">
        <v>255</v>
      </c>
      <c r="N5" s="235">
        <v>255</v>
      </c>
      <c r="O5" s="54">
        <v>91.12</v>
      </c>
      <c r="P5" s="57">
        <v>-48.08</v>
      </c>
      <c r="Q5" s="57">
        <v>-14.14</v>
      </c>
      <c r="R5" s="2"/>
      <c r="S5" s="284"/>
      <c r="T5" s="284"/>
      <c r="U5" s="284"/>
      <c r="V5" s="284"/>
      <c r="W5" s="284"/>
      <c r="X5" s="284"/>
      <c r="Y5" s="284"/>
      <c r="Z5" s="284"/>
      <c r="AA5" s="284"/>
      <c r="AB5" s="284"/>
    </row>
    <row r="6" spans="1:28" x14ac:dyDescent="0.2">
      <c r="A6" s="289" t="s">
        <v>32</v>
      </c>
      <c r="B6" s="234">
        <v>300</v>
      </c>
      <c r="C6" s="2">
        <v>100</v>
      </c>
      <c r="D6" s="235">
        <v>100</v>
      </c>
      <c r="E6" s="49">
        <f t="shared" si="0"/>
        <v>60.32</v>
      </c>
      <c r="F6" s="49">
        <v>115.56</v>
      </c>
      <c r="G6" s="50">
        <v>328.23</v>
      </c>
      <c r="H6" s="234">
        <v>0</v>
      </c>
      <c r="I6" s="2">
        <v>100</v>
      </c>
      <c r="J6" s="2">
        <v>0</v>
      </c>
      <c r="K6" s="11">
        <v>0</v>
      </c>
      <c r="L6" s="234">
        <v>255</v>
      </c>
      <c r="M6" s="2">
        <v>0</v>
      </c>
      <c r="N6" s="235">
        <v>255</v>
      </c>
      <c r="O6" s="54">
        <v>60.32</v>
      </c>
      <c r="P6" s="55">
        <v>98.25</v>
      </c>
      <c r="Q6" s="57">
        <v>-60.84</v>
      </c>
      <c r="R6" s="2"/>
      <c r="S6" s="284"/>
      <c r="T6" s="284"/>
      <c r="U6" s="284"/>
      <c r="V6" s="284"/>
      <c r="W6" s="284"/>
      <c r="X6" s="284"/>
      <c r="Y6" s="284"/>
      <c r="Z6" s="284"/>
      <c r="AA6" s="284"/>
      <c r="AB6" s="284"/>
    </row>
    <row r="7" spans="1:28" ht="17" thickBot="1" x14ac:dyDescent="0.25">
      <c r="A7" s="289" t="s">
        <v>33</v>
      </c>
      <c r="B7" s="238">
        <v>60</v>
      </c>
      <c r="C7" s="3">
        <v>100</v>
      </c>
      <c r="D7" s="239">
        <v>100</v>
      </c>
      <c r="E7" s="53">
        <f t="shared" si="0"/>
        <v>97.14</v>
      </c>
      <c r="F7" s="51">
        <v>96.9</v>
      </c>
      <c r="G7" s="52">
        <v>102.85</v>
      </c>
      <c r="H7" s="238">
        <v>0</v>
      </c>
      <c r="I7" s="3">
        <v>0</v>
      </c>
      <c r="J7" s="3">
        <v>100</v>
      </c>
      <c r="K7" s="12">
        <v>0</v>
      </c>
      <c r="L7" s="238">
        <v>255</v>
      </c>
      <c r="M7" s="3">
        <v>255</v>
      </c>
      <c r="N7" s="239">
        <v>0</v>
      </c>
      <c r="O7" s="58">
        <v>97.14</v>
      </c>
      <c r="P7" s="62">
        <v>-21.56</v>
      </c>
      <c r="Q7" s="59">
        <v>94.48</v>
      </c>
      <c r="R7" s="2"/>
      <c r="S7" s="284"/>
      <c r="T7" s="284"/>
      <c r="U7" s="284"/>
      <c r="V7" s="284"/>
      <c r="W7" s="284"/>
      <c r="X7" s="284"/>
      <c r="Y7" s="284"/>
      <c r="Z7" s="284"/>
      <c r="AA7" s="284"/>
      <c r="AB7" s="284"/>
    </row>
    <row r="8" spans="1:28" ht="17" customHeight="1" thickTop="1" x14ac:dyDescent="0.2">
      <c r="A8" s="290" t="s">
        <v>12</v>
      </c>
      <c r="B8" s="234">
        <v>60</v>
      </c>
      <c r="C8" s="71">
        <v>100</v>
      </c>
      <c r="D8" s="243">
        <v>100</v>
      </c>
      <c r="E8" s="55">
        <f>SUM(((E3-E2) / 2), E2)</f>
        <v>70.484999999999999</v>
      </c>
      <c r="F8" s="55">
        <f>SUM(((F3-F2) / 2),F2)</f>
        <v>112.16999999999999</v>
      </c>
      <c r="G8" s="56">
        <v>88.01</v>
      </c>
      <c r="H8" s="242">
        <v>50</v>
      </c>
      <c r="I8" s="71">
        <v>50</v>
      </c>
      <c r="J8" s="71">
        <v>100</v>
      </c>
      <c r="K8" s="243">
        <v>0</v>
      </c>
      <c r="L8" s="242">
        <v>127.5</v>
      </c>
      <c r="M8" s="71">
        <v>127.5</v>
      </c>
      <c r="N8" s="243">
        <v>0</v>
      </c>
      <c r="O8" s="74">
        <f>SUM(((O3-O2) / 2), O2)</f>
        <v>70.484999999999999</v>
      </c>
      <c r="P8" s="71">
        <f>SUM(((P2-P3)/2),P3)</f>
        <v>-3.0349999999999966</v>
      </c>
      <c r="Q8" s="71">
        <f>SUM(((Q3-Q2)/2),Q2)</f>
        <v>75.2</v>
      </c>
      <c r="R8" s="13"/>
      <c r="S8" s="13"/>
      <c r="T8" s="13"/>
      <c r="U8" s="285"/>
      <c r="V8" s="13"/>
      <c r="W8" s="13"/>
      <c r="X8" s="13"/>
      <c r="Y8" s="13"/>
      <c r="Z8" s="13"/>
      <c r="AA8" s="285"/>
      <c r="AB8" s="286"/>
    </row>
    <row r="9" spans="1:28" x14ac:dyDescent="0.2">
      <c r="A9" s="290" t="s">
        <v>13</v>
      </c>
      <c r="B9" s="234">
        <v>300</v>
      </c>
      <c r="C9" s="2">
        <v>100</v>
      </c>
      <c r="D9" s="235">
        <v>100</v>
      </c>
      <c r="E9" s="55">
        <f>SUM(((E2-E4) / 2), E4)</f>
        <v>42.765000000000001</v>
      </c>
      <c r="F9" s="55">
        <f>SUM(((F4-F2) /2),F2)</f>
        <v>119.19</v>
      </c>
      <c r="G9" s="56">
        <v>353.15</v>
      </c>
      <c r="H9" s="234">
        <v>50</v>
      </c>
      <c r="I9" s="2">
        <v>100</v>
      </c>
      <c r="J9" s="2">
        <v>50</v>
      </c>
      <c r="K9" s="235">
        <v>0</v>
      </c>
      <c r="L9" s="234">
        <v>127.5</v>
      </c>
      <c r="M9" s="2">
        <v>0</v>
      </c>
      <c r="N9" s="235">
        <v>127.5</v>
      </c>
      <c r="O9" s="54">
        <f>SUM(((O2-O4) / 2), O4)</f>
        <v>42.765000000000001</v>
      </c>
      <c r="P9" s="55">
        <f>SUM(((P2-P4) /2),P4)</f>
        <v>79.655000000000001</v>
      </c>
      <c r="Q9" s="55">
        <f>SUM(((Q2-Q4) /2),Q4)</f>
        <v>-20.320000000000007</v>
      </c>
      <c r="R9" s="13"/>
      <c r="S9" s="13"/>
      <c r="T9" s="13"/>
      <c r="U9" s="285"/>
      <c r="V9" s="13"/>
      <c r="W9" s="13"/>
      <c r="X9" s="13"/>
      <c r="Y9" s="13"/>
      <c r="Z9" s="13"/>
      <c r="AA9" s="285"/>
      <c r="AB9" s="286"/>
    </row>
    <row r="10" spans="1:28" x14ac:dyDescent="0.2">
      <c r="A10" s="291" t="s">
        <v>14</v>
      </c>
      <c r="B10" s="234">
        <v>180</v>
      </c>
      <c r="C10" s="2">
        <v>100</v>
      </c>
      <c r="D10" s="235">
        <v>100</v>
      </c>
      <c r="E10" s="55">
        <f>SUM(((E3-E4)/2), E4)</f>
        <v>60.019999999999996</v>
      </c>
      <c r="F10" s="55">
        <f>SUM(((F4-F3)/2),F3)</f>
        <v>126.78999999999999</v>
      </c>
      <c r="G10" s="56">
        <f>G3+85.14</f>
        <v>221.14999999999998</v>
      </c>
      <c r="H10" s="234">
        <v>100</v>
      </c>
      <c r="I10" s="2">
        <v>50</v>
      </c>
      <c r="J10" s="2">
        <v>50</v>
      </c>
      <c r="K10" s="235">
        <v>0</v>
      </c>
      <c r="L10" s="236">
        <v>0</v>
      </c>
      <c r="M10" s="108">
        <v>127.5</v>
      </c>
      <c r="N10" s="237">
        <v>127.5</v>
      </c>
      <c r="O10" s="54">
        <f>SUM(((O3-O4)/2), O4)</f>
        <v>60.019999999999996</v>
      </c>
      <c r="P10" s="55">
        <f>SUM(((P4-P3)/2),P3)</f>
        <v>-3.4900000000000091</v>
      </c>
      <c r="Q10" s="55">
        <f>SUM(((Q3-Q4)/2),Q4)</f>
        <v>-12.339999999999989</v>
      </c>
      <c r="R10" s="13"/>
      <c r="S10" s="13"/>
      <c r="T10" s="287"/>
      <c r="U10" s="287"/>
      <c r="V10" s="13"/>
      <c r="W10" s="13"/>
      <c r="X10" s="13"/>
      <c r="Y10" s="13"/>
      <c r="Z10" s="13"/>
      <c r="AA10" s="285"/>
      <c r="AB10" s="286"/>
    </row>
    <row r="11" spans="1:28" x14ac:dyDescent="0.2">
      <c r="A11" s="292" t="s">
        <v>15</v>
      </c>
      <c r="B11" s="240">
        <v>90</v>
      </c>
      <c r="C11" s="96">
        <v>100</v>
      </c>
      <c r="D11" s="241">
        <v>100</v>
      </c>
      <c r="E11" s="98">
        <f>SUM(((E5-E2)/2),E2)</f>
        <v>72.174999999999997</v>
      </c>
      <c r="F11" s="98">
        <f>SUM(((F2-F5)/2),F5)</f>
        <v>77.34</v>
      </c>
      <c r="G11" s="99">
        <f>G2+78.195</f>
        <v>118.19499999999999</v>
      </c>
      <c r="H11" s="240">
        <v>50</v>
      </c>
      <c r="I11" s="96">
        <v>50</v>
      </c>
      <c r="J11" s="96">
        <v>50</v>
      </c>
      <c r="K11" s="241">
        <v>0</v>
      </c>
      <c r="L11" s="240">
        <v>127.5</v>
      </c>
      <c r="M11" s="96">
        <v>127.5</v>
      </c>
      <c r="N11" s="96">
        <v>127.5</v>
      </c>
      <c r="O11" s="100">
        <f>SUM(((O5-O2)/2),O2)</f>
        <v>72.174999999999997</v>
      </c>
      <c r="P11" s="98">
        <f>SUM(((P2-P5)/2),P5)</f>
        <v>16.015000000000001</v>
      </c>
      <c r="Q11" s="98">
        <f>SUM(((Q2-Q5)/2),Q5)</f>
        <v>26.54</v>
      </c>
      <c r="R11" s="13"/>
      <c r="S11" s="13"/>
      <c r="T11" s="13"/>
      <c r="U11" s="285"/>
      <c r="V11" s="13"/>
      <c r="W11" s="13"/>
      <c r="X11" s="13"/>
      <c r="Y11" s="13"/>
      <c r="Z11" s="13"/>
      <c r="AA11" s="285"/>
      <c r="AB11" s="286"/>
    </row>
    <row r="12" spans="1:28" x14ac:dyDescent="0.2">
      <c r="A12" s="291" t="s">
        <v>15</v>
      </c>
      <c r="B12" s="236">
        <v>270</v>
      </c>
      <c r="C12" s="108">
        <v>100</v>
      </c>
      <c r="D12" s="237">
        <v>100</v>
      </c>
      <c r="E12" s="280"/>
      <c r="F12" s="281"/>
      <c r="G12" s="282"/>
      <c r="H12" s="278"/>
      <c r="I12" s="283"/>
      <c r="J12" s="283"/>
      <c r="K12" s="279"/>
      <c r="L12" s="278"/>
      <c r="M12" s="283"/>
      <c r="N12" s="279"/>
      <c r="O12" s="280"/>
      <c r="P12" s="281"/>
      <c r="Q12" s="281"/>
      <c r="R12" s="13"/>
      <c r="S12" s="13"/>
      <c r="T12" s="287"/>
      <c r="U12" s="287"/>
      <c r="V12" s="287"/>
      <c r="W12" s="287"/>
      <c r="X12" s="287"/>
      <c r="Y12" s="287"/>
      <c r="Z12" s="287"/>
      <c r="AA12" s="287"/>
      <c r="AB12" s="286"/>
    </row>
    <row r="13" spans="1:28" x14ac:dyDescent="0.2">
      <c r="A13" s="292" t="s">
        <v>16</v>
      </c>
      <c r="B13" s="234">
        <v>330</v>
      </c>
      <c r="C13" s="2">
        <v>100</v>
      </c>
      <c r="D13" s="235">
        <v>100</v>
      </c>
      <c r="E13" s="55">
        <f>SUM(((E6-E2)/2),E2)</f>
        <v>56.774999999999999</v>
      </c>
      <c r="F13" s="55">
        <f>SUM(((F6-F2)/2),F2)</f>
        <v>110.065</v>
      </c>
      <c r="G13" s="56">
        <v>4.12</v>
      </c>
      <c r="H13" s="234">
        <v>0</v>
      </c>
      <c r="I13" s="2">
        <v>100</v>
      </c>
      <c r="J13" s="2">
        <v>50</v>
      </c>
      <c r="K13" s="235">
        <v>0</v>
      </c>
      <c r="L13" s="234">
        <v>255</v>
      </c>
      <c r="M13" s="2">
        <v>0</v>
      </c>
      <c r="N13" s="2">
        <v>127.5</v>
      </c>
      <c r="O13" s="54">
        <f>SUM(((O6-O2)/2),O2)</f>
        <v>56.774999999999999</v>
      </c>
      <c r="P13" s="55">
        <f>SUM(((P6-P2)/2),P2)</f>
        <v>89.18</v>
      </c>
      <c r="Q13" s="55">
        <f>SUM(((Q2-Q6)/2),Q6)</f>
        <v>3.1899999999999977</v>
      </c>
      <c r="R13" s="13"/>
      <c r="S13" s="13"/>
      <c r="T13" s="13"/>
      <c r="U13" s="13"/>
      <c r="V13" s="13"/>
      <c r="W13" s="13"/>
      <c r="X13" s="13"/>
      <c r="Y13" s="13"/>
      <c r="Z13" s="13"/>
      <c r="AA13" s="285"/>
      <c r="AB13" s="286"/>
    </row>
    <row r="14" spans="1:28" x14ac:dyDescent="0.2">
      <c r="A14" s="293" t="s">
        <v>17</v>
      </c>
      <c r="B14" s="234">
        <v>30</v>
      </c>
      <c r="C14" s="2">
        <v>100</v>
      </c>
      <c r="D14" s="235">
        <v>100</v>
      </c>
      <c r="E14" s="55">
        <f>SUM(((E7-E2)/2),E2)</f>
        <v>75.185000000000002</v>
      </c>
      <c r="F14" s="55">
        <f>SUM(((F2-F7)/2),F7)</f>
        <v>100.735</v>
      </c>
      <c r="G14" s="56">
        <f>G2+31.425</f>
        <v>71.424999999999997</v>
      </c>
      <c r="H14" s="234">
        <v>0</v>
      </c>
      <c r="I14" s="2">
        <v>50</v>
      </c>
      <c r="J14" s="2">
        <v>100</v>
      </c>
      <c r="K14" s="235">
        <v>0</v>
      </c>
      <c r="L14" s="234">
        <v>255</v>
      </c>
      <c r="M14" s="2">
        <v>127.5</v>
      </c>
      <c r="N14" s="2">
        <v>0</v>
      </c>
      <c r="O14" s="54">
        <f>SUM(((O7-O2)/2),O2)</f>
        <v>75.185000000000002</v>
      </c>
      <c r="P14" s="55">
        <f>SUM(((P2-P7)/2),P7)</f>
        <v>29.275000000000002</v>
      </c>
      <c r="Q14" s="55">
        <f>SUM(((Q2-Q7)/2),Q7)</f>
        <v>80.849999999999994</v>
      </c>
      <c r="R14" s="13"/>
      <c r="S14" s="13"/>
      <c r="T14" s="13"/>
      <c r="U14" s="285"/>
      <c r="V14" s="13"/>
      <c r="W14" s="13"/>
      <c r="X14" s="13"/>
      <c r="Y14" s="13"/>
      <c r="Z14" s="13"/>
      <c r="AA14" s="285"/>
      <c r="AB14" s="286"/>
    </row>
    <row r="15" spans="1:28" x14ac:dyDescent="0.2">
      <c r="A15" s="293" t="s">
        <v>18</v>
      </c>
      <c r="B15" s="234">
        <v>240</v>
      </c>
      <c r="C15" s="2">
        <v>100</v>
      </c>
      <c r="D15" s="235">
        <v>100</v>
      </c>
      <c r="E15" s="55">
        <f>SUM(((E5-E6)/2),E6)</f>
        <v>75.72</v>
      </c>
      <c r="F15" s="55">
        <f>SUM(((F6-F5)/2),F5)</f>
        <v>82.835000000000008</v>
      </c>
      <c r="G15" s="56">
        <f>G5+65.96</f>
        <v>262.34999999999997</v>
      </c>
      <c r="H15" s="234">
        <v>50</v>
      </c>
      <c r="I15" s="2">
        <v>50</v>
      </c>
      <c r="J15" s="2">
        <v>0</v>
      </c>
      <c r="K15" s="235">
        <v>0</v>
      </c>
      <c r="L15" s="234">
        <v>127.5</v>
      </c>
      <c r="M15" s="2">
        <v>127.5</v>
      </c>
      <c r="N15" s="2">
        <v>255</v>
      </c>
      <c r="O15" s="54">
        <f>SUM(((O5-O6)/2),O6)</f>
        <v>75.72</v>
      </c>
      <c r="P15" s="55">
        <f>SUM(((P6-P5)/2),P5)</f>
        <v>25.084999999999994</v>
      </c>
      <c r="Q15" s="55">
        <f>SUM(((Q5-Q6)/2),Q6)</f>
        <v>-37.49</v>
      </c>
      <c r="R15" s="13"/>
      <c r="S15" s="13"/>
      <c r="T15" s="13"/>
      <c r="U15" s="13"/>
      <c r="V15" s="13"/>
      <c r="W15" s="13"/>
      <c r="X15" s="13"/>
      <c r="Y15" s="13"/>
      <c r="Z15" s="13"/>
      <c r="AA15" s="285"/>
      <c r="AB15" s="286"/>
    </row>
    <row r="16" spans="1:28" x14ac:dyDescent="0.2">
      <c r="A16" s="293" t="s">
        <v>19</v>
      </c>
      <c r="B16" s="234">
        <v>0</v>
      </c>
      <c r="C16" s="2">
        <v>100</v>
      </c>
      <c r="D16" s="235">
        <v>100</v>
      </c>
      <c r="E16" s="55">
        <f>SUM(((E7-E6)/2),E6)</f>
        <v>78.73</v>
      </c>
      <c r="F16" s="55">
        <f>SUM(((F6-F7)/2),F7)</f>
        <v>106.23</v>
      </c>
      <c r="G16" s="56">
        <v>35.54</v>
      </c>
      <c r="H16" s="234">
        <v>0</v>
      </c>
      <c r="I16" s="2">
        <v>50</v>
      </c>
      <c r="J16" s="2">
        <v>50</v>
      </c>
      <c r="K16" s="235">
        <v>0</v>
      </c>
      <c r="L16" s="234">
        <v>255</v>
      </c>
      <c r="M16" s="2">
        <v>127.5</v>
      </c>
      <c r="N16" s="2">
        <v>127.5</v>
      </c>
      <c r="O16" s="54">
        <f>SUM(((O7-O6)/2),O6)</f>
        <v>78.73</v>
      </c>
      <c r="P16" s="55">
        <f>SUM(((P6-P7)/2),P7)</f>
        <v>38.344999999999999</v>
      </c>
      <c r="Q16" s="55">
        <f>SUM(((Q7-Q6)/2),Q6)</f>
        <v>16.819999999999993</v>
      </c>
      <c r="R16" s="13"/>
      <c r="S16" s="13"/>
      <c r="T16" s="13"/>
      <c r="U16" s="13"/>
      <c r="V16" s="13"/>
      <c r="W16" s="13"/>
      <c r="X16" s="13"/>
      <c r="Y16" s="13"/>
      <c r="Z16" s="13"/>
      <c r="AA16" s="285"/>
      <c r="AB16" s="286"/>
    </row>
    <row r="17" spans="1:33" x14ac:dyDescent="0.2">
      <c r="A17" s="291" t="s">
        <v>20</v>
      </c>
      <c r="B17" s="234">
        <v>150</v>
      </c>
      <c r="C17" s="2">
        <v>100</v>
      </c>
      <c r="D17" s="235">
        <v>100</v>
      </c>
      <c r="E17" s="55">
        <f>SUM(((E5-E3)/2),E3)</f>
        <v>89.43</v>
      </c>
      <c r="F17" s="55">
        <f>SUM(((F3-F5)/2),F5)</f>
        <v>84.94</v>
      </c>
      <c r="G17" s="56">
        <f>G3+30.19</f>
        <v>166.2</v>
      </c>
      <c r="H17" s="234">
        <v>100</v>
      </c>
      <c r="I17" s="2">
        <v>0</v>
      </c>
      <c r="J17" s="2">
        <v>50</v>
      </c>
      <c r="K17" s="235">
        <v>0</v>
      </c>
      <c r="L17" s="234">
        <v>0</v>
      </c>
      <c r="M17" s="2">
        <v>255</v>
      </c>
      <c r="N17" s="2">
        <v>127.5</v>
      </c>
      <c r="O17" s="54">
        <f>SUM(((O5-O3)/2),O3)</f>
        <v>89.43</v>
      </c>
      <c r="P17" s="55">
        <f>SUM(((P5-P3)/2),P3)</f>
        <v>-67.13</v>
      </c>
      <c r="Q17" s="55">
        <f>SUM(((Q3-Q5)/2),Q5)</f>
        <v>34.520000000000003</v>
      </c>
      <c r="R17" s="13"/>
      <c r="S17" s="13"/>
      <c r="T17" s="13"/>
      <c r="U17" s="13"/>
      <c r="V17" s="13"/>
      <c r="W17" s="13"/>
      <c r="X17" s="13"/>
      <c r="Y17" s="13"/>
      <c r="Z17" s="13"/>
      <c r="AA17" s="285"/>
      <c r="AB17" s="286"/>
    </row>
    <row r="18" spans="1:33" x14ac:dyDescent="0.2">
      <c r="A18" s="292" t="s">
        <v>21</v>
      </c>
      <c r="B18" s="240">
        <v>210</v>
      </c>
      <c r="C18" s="96">
        <v>100</v>
      </c>
      <c r="D18" s="241">
        <v>100</v>
      </c>
      <c r="E18" s="98">
        <f>SUM(((E3-E6)/2),E6)</f>
        <v>74.03</v>
      </c>
      <c r="F18" s="98">
        <f>SUM(((F3-F6)/2),F6)</f>
        <v>117.66499999999999</v>
      </c>
      <c r="G18" s="99">
        <v>52.12</v>
      </c>
      <c r="H18" s="240">
        <v>50</v>
      </c>
      <c r="I18" s="96">
        <v>50</v>
      </c>
      <c r="J18" s="96">
        <v>50</v>
      </c>
      <c r="K18" s="241">
        <v>0</v>
      </c>
      <c r="L18" s="240">
        <v>127.5</v>
      </c>
      <c r="M18" s="96">
        <v>127.5</v>
      </c>
      <c r="N18" s="96">
        <v>127.5</v>
      </c>
      <c r="O18" s="100">
        <f>SUM(((O3-O6)/2),O6)</f>
        <v>74.03</v>
      </c>
      <c r="P18" s="98">
        <f>SUM(((P6-P3)/2),P3)</f>
        <v>6.0349999999999966</v>
      </c>
      <c r="Q18" s="98">
        <f>SUM(((Q3-Q6)/2),Q6)</f>
        <v>11.170000000000002</v>
      </c>
      <c r="R18" s="13"/>
      <c r="S18" s="13"/>
      <c r="T18" s="13"/>
      <c r="U18" s="13"/>
      <c r="V18" s="13"/>
      <c r="W18" s="13"/>
      <c r="X18" s="13"/>
      <c r="Y18" s="13"/>
      <c r="Z18" s="13"/>
      <c r="AA18" s="285"/>
      <c r="AB18" s="286"/>
    </row>
    <row r="19" spans="1:33" x14ac:dyDescent="0.2">
      <c r="A19" s="291" t="s">
        <v>21</v>
      </c>
      <c r="B19" s="236">
        <v>30</v>
      </c>
      <c r="C19" s="108">
        <v>100</v>
      </c>
      <c r="D19" s="237">
        <v>100</v>
      </c>
      <c r="E19" s="280"/>
      <c r="F19" s="281"/>
      <c r="G19" s="282"/>
      <c r="H19" s="278"/>
      <c r="I19" s="283"/>
      <c r="J19" s="283"/>
      <c r="K19" s="279"/>
      <c r="L19" s="278"/>
      <c r="M19" s="283"/>
      <c r="N19" s="279"/>
      <c r="O19" s="280"/>
      <c r="P19" s="281"/>
      <c r="Q19" s="281"/>
      <c r="R19" s="13"/>
      <c r="S19" s="13"/>
      <c r="T19" s="287"/>
      <c r="U19" s="287"/>
      <c r="V19" s="287"/>
      <c r="W19" s="287"/>
      <c r="X19" s="287"/>
      <c r="Y19" s="287"/>
      <c r="Z19" s="287"/>
      <c r="AA19" s="287"/>
      <c r="AB19" s="286"/>
    </row>
    <row r="20" spans="1:33" x14ac:dyDescent="0.2">
      <c r="A20" s="292" t="s">
        <v>22</v>
      </c>
      <c r="B20" s="234">
        <v>90</v>
      </c>
      <c r="C20" s="2">
        <v>100</v>
      </c>
      <c r="D20" s="235">
        <v>100</v>
      </c>
      <c r="E20" s="55">
        <f>SUM(((E7-E3)/2),E3)</f>
        <v>92.44</v>
      </c>
      <c r="F20" s="55">
        <f>SUM(((F3-F7)/2),F7)</f>
        <v>108.33500000000001</v>
      </c>
      <c r="G20" s="56">
        <f>G7+16.58</f>
        <v>119.42999999999999</v>
      </c>
      <c r="H20" s="234">
        <v>50</v>
      </c>
      <c r="I20" s="2">
        <v>0</v>
      </c>
      <c r="J20" s="2">
        <v>100</v>
      </c>
      <c r="K20" s="235">
        <v>0</v>
      </c>
      <c r="L20" s="234">
        <v>127.5</v>
      </c>
      <c r="M20" s="2">
        <v>255</v>
      </c>
      <c r="N20" s="2">
        <v>0</v>
      </c>
      <c r="O20" s="54">
        <f>SUM(((O7-O3)/2),O3)</f>
        <v>92.44</v>
      </c>
      <c r="P20" s="55">
        <f>SUM(((P7-P3)/2),P3)</f>
        <v>-53.870000000000005</v>
      </c>
      <c r="Q20" s="55">
        <f>SUM(((Q7-Q3)/2),Q3)</f>
        <v>88.830000000000013</v>
      </c>
      <c r="R20" s="13"/>
      <c r="S20" s="13"/>
      <c r="T20" s="13"/>
      <c r="U20" s="13"/>
      <c r="V20" s="13"/>
      <c r="W20" s="13"/>
      <c r="X20" s="13"/>
      <c r="Y20" s="13"/>
      <c r="Z20" s="13"/>
      <c r="AA20" s="285"/>
      <c r="AB20" s="286"/>
      <c r="AF20" s="331"/>
      <c r="AG20" s="331"/>
    </row>
    <row r="21" spans="1:33" x14ac:dyDescent="0.2">
      <c r="A21" s="293" t="s">
        <v>23</v>
      </c>
      <c r="B21" s="234">
        <v>210</v>
      </c>
      <c r="C21" s="2">
        <v>100</v>
      </c>
      <c r="D21" s="235">
        <v>100</v>
      </c>
      <c r="E21" s="55">
        <f>SUM(((E5-E4)/2),E4)</f>
        <v>61.71</v>
      </c>
      <c r="F21" s="55">
        <f>SUM(((F4-F5)/2),F5)</f>
        <v>91.960000000000008</v>
      </c>
      <c r="G21" s="56">
        <f>G5+54.95</f>
        <v>251.33999999999997</v>
      </c>
      <c r="H21" s="234">
        <v>100</v>
      </c>
      <c r="I21" s="2">
        <v>50</v>
      </c>
      <c r="J21" s="2">
        <v>0</v>
      </c>
      <c r="K21" s="235">
        <v>0</v>
      </c>
      <c r="L21" s="234">
        <v>0</v>
      </c>
      <c r="M21" s="2">
        <v>127.5</v>
      </c>
      <c r="N21" s="2">
        <v>255</v>
      </c>
      <c r="O21" s="54">
        <f>SUM(((O5-O4)/2),O4)</f>
        <v>61.71</v>
      </c>
      <c r="P21" s="55">
        <f>SUM(((P4-P5)/2),P5)</f>
        <v>15.560000000000002</v>
      </c>
      <c r="Q21" s="55">
        <f>SUM(((Q5-Q4)/2),Q4)</f>
        <v>-61</v>
      </c>
      <c r="R21" s="13"/>
      <c r="S21" s="13"/>
      <c r="T21" s="13"/>
      <c r="U21" s="13"/>
      <c r="V21" s="13"/>
      <c r="W21" s="13"/>
      <c r="X21" s="13"/>
      <c r="Y21" s="13"/>
      <c r="Z21" s="13"/>
      <c r="AA21" s="285"/>
      <c r="AB21" s="286"/>
    </row>
    <row r="22" spans="1:33" x14ac:dyDescent="0.2">
      <c r="A22" s="291" t="s">
        <v>24</v>
      </c>
      <c r="B22" s="234">
        <v>270</v>
      </c>
      <c r="C22" s="2">
        <v>100</v>
      </c>
      <c r="D22" s="235">
        <v>100</v>
      </c>
      <c r="E22" s="55">
        <f>SUM(((E6-E4)/2),E4)</f>
        <v>46.31</v>
      </c>
      <c r="F22" s="55">
        <f>SUM(((F4-F6)/2),F6)</f>
        <v>124.685</v>
      </c>
      <c r="G22" s="56">
        <f>G4+10.97</f>
        <v>317.26000000000005</v>
      </c>
      <c r="H22" s="234">
        <v>50</v>
      </c>
      <c r="I22" s="2">
        <v>100</v>
      </c>
      <c r="J22" s="2">
        <v>0</v>
      </c>
      <c r="K22" s="235">
        <v>0</v>
      </c>
      <c r="L22" s="234">
        <v>127.5</v>
      </c>
      <c r="M22" s="2">
        <v>0</v>
      </c>
      <c r="N22" s="2">
        <v>255</v>
      </c>
      <c r="O22" s="54">
        <f>SUM(((O6-O4)/2),O4)</f>
        <v>46.31</v>
      </c>
      <c r="P22" s="55">
        <f>SUM(((P6-P4)/2),P4)</f>
        <v>88.724999999999994</v>
      </c>
      <c r="Q22" s="55">
        <f>SUM(((Q6-Q4)/2),Q4)</f>
        <v>-84.35</v>
      </c>
      <c r="R22" s="13"/>
      <c r="S22" s="13"/>
      <c r="T22" s="13"/>
      <c r="U22" s="13"/>
      <c r="V22" s="13"/>
      <c r="W22" s="13"/>
      <c r="X22" s="13"/>
      <c r="Y22" s="13"/>
      <c r="Z22" s="13"/>
      <c r="AA22" s="285"/>
      <c r="AB22" s="286"/>
    </row>
    <row r="23" spans="1:33" x14ac:dyDescent="0.2">
      <c r="A23" s="292" t="s">
        <v>25</v>
      </c>
      <c r="B23" s="240">
        <v>150</v>
      </c>
      <c r="C23" s="96">
        <v>100</v>
      </c>
      <c r="D23" s="241">
        <v>100</v>
      </c>
      <c r="E23" s="98">
        <f>SUM(((E7-E4)/2),E4)</f>
        <v>64.72</v>
      </c>
      <c r="F23" s="98">
        <f>SUM(((F4-F7)/2),F7)</f>
        <v>115.355</v>
      </c>
      <c r="G23" s="99">
        <v>24.57</v>
      </c>
      <c r="H23" s="240">
        <v>50</v>
      </c>
      <c r="I23" s="96">
        <v>50</v>
      </c>
      <c r="J23" s="96">
        <v>50</v>
      </c>
      <c r="K23" s="241">
        <v>0</v>
      </c>
      <c r="L23" s="240">
        <v>127.5</v>
      </c>
      <c r="M23" s="96">
        <v>127.5</v>
      </c>
      <c r="N23" s="96">
        <v>127.5</v>
      </c>
      <c r="O23" s="100">
        <f>SUM(((O7-O4)/2),O4)</f>
        <v>64.72</v>
      </c>
      <c r="P23" s="98">
        <f>SUM(((P4-P7)/2),P7)</f>
        <v>28.820000000000004</v>
      </c>
      <c r="Q23" s="98">
        <f>SUM(((Q7-Q4)/2),Q4)</f>
        <v>-6.6899999999999977</v>
      </c>
      <c r="R23" s="13"/>
      <c r="S23" s="13"/>
      <c r="T23" s="13"/>
      <c r="U23" s="13"/>
      <c r="V23" s="13"/>
      <c r="W23" s="13"/>
      <c r="X23" s="13"/>
      <c r="Y23" s="13"/>
      <c r="Z23" s="13"/>
      <c r="AA23" s="285"/>
      <c r="AB23" s="286"/>
    </row>
    <row r="24" spans="1:33" x14ac:dyDescent="0.2">
      <c r="A24" s="291" t="s">
        <v>25</v>
      </c>
      <c r="B24" s="236">
        <v>330</v>
      </c>
      <c r="C24" s="108">
        <v>100</v>
      </c>
      <c r="D24" s="237">
        <v>100</v>
      </c>
      <c r="E24" s="280"/>
      <c r="F24" s="281"/>
      <c r="G24" s="282"/>
      <c r="H24" s="278"/>
      <c r="I24" s="283"/>
      <c r="J24" s="283"/>
      <c r="K24" s="279"/>
      <c r="L24" s="278"/>
      <c r="M24" s="283"/>
      <c r="N24" s="279"/>
      <c r="O24" s="280"/>
      <c r="P24" s="281"/>
      <c r="Q24" s="281"/>
      <c r="R24" s="13"/>
      <c r="S24" s="13"/>
      <c r="T24" s="287"/>
      <c r="U24" s="287"/>
      <c r="V24" s="287"/>
      <c r="W24" s="287"/>
      <c r="X24" s="287"/>
      <c r="Y24" s="287"/>
      <c r="Z24" s="287"/>
      <c r="AA24" s="287"/>
      <c r="AB24" s="286"/>
    </row>
    <row r="25" spans="1:33" ht="17" thickBot="1" x14ac:dyDescent="0.25">
      <c r="A25" s="294" t="s">
        <v>26</v>
      </c>
      <c r="B25" s="234">
        <v>120</v>
      </c>
      <c r="C25" s="2">
        <v>100</v>
      </c>
      <c r="D25" s="235">
        <v>100</v>
      </c>
      <c r="E25" s="55">
        <f>SUM(((E7-E5)/2),E5)</f>
        <v>94.13</v>
      </c>
      <c r="F25" s="55">
        <f>SUM(((F7-F5)/2),F5)</f>
        <v>73.504999999999995</v>
      </c>
      <c r="G25" s="56">
        <f>G7+46.77</f>
        <v>149.62</v>
      </c>
      <c r="H25" s="234">
        <v>50</v>
      </c>
      <c r="I25" s="2">
        <v>0</v>
      </c>
      <c r="J25" s="2">
        <v>50</v>
      </c>
      <c r="K25" s="235">
        <v>0</v>
      </c>
      <c r="L25" s="234">
        <v>127.5</v>
      </c>
      <c r="M25" s="2">
        <v>255</v>
      </c>
      <c r="N25" s="2">
        <v>127.5</v>
      </c>
      <c r="O25" s="75">
        <f>SUM(((O7-O5)/2),O5)</f>
        <v>94.13</v>
      </c>
      <c r="P25" s="79">
        <f>SUM(((P7-P5)/2),P5)</f>
        <v>-34.82</v>
      </c>
      <c r="Q25" s="79">
        <f>SUM(((Q7-Q5)/2),Q5)</f>
        <v>40.17</v>
      </c>
      <c r="R25" s="13"/>
      <c r="S25" s="13"/>
      <c r="T25" s="13"/>
      <c r="U25" s="13"/>
      <c r="V25" s="13"/>
      <c r="W25" s="13"/>
      <c r="X25" s="13"/>
      <c r="Y25" s="13"/>
      <c r="Z25" s="13"/>
      <c r="AA25" s="285"/>
      <c r="AB25" s="286"/>
    </row>
    <row r="26" spans="1:33" ht="17" customHeight="1" thickTop="1" x14ac:dyDescent="0.2">
      <c r="A26" s="295" t="s">
        <v>44</v>
      </c>
      <c r="B26" s="242">
        <f>SUM(((B8-B4)/2),B4)</f>
        <v>150</v>
      </c>
      <c r="C26" s="71">
        <f>SUM(((C8-C4)/2),C4)</f>
        <v>100</v>
      </c>
      <c r="D26" s="243">
        <f>SUM(((D8-D4)/2),D4)</f>
        <v>100</v>
      </c>
      <c r="E26" s="74">
        <f>SUM(((E8-E4)/2),E4)</f>
        <v>51.392499999999998</v>
      </c>
      <c r="F26" s="181">
        <f>SUM(((F8-F4)/2),F4)</f>
        <v>122.99</v>
      </c>
      <c r="G26" s="182">
        <v>17.149999999999999</v>
      </c>
      <c r="H26" s="248">
        <f t="shared" ref="H26:Q26" si="1">SUM(((H8-H4)/2),H4)</f>
        <v>75</v>
      </c>
      <c r="I26" s="249">
        <f t="shared" si="1"/>
        <v>75</v>
      </c>
      <c r="J26" s="249">
        <f t="shared" si="1"/>
        <v>50</v>
      </c>
      <c r="K26" s="250">
        <f t="shared" si="1"/>
        <v>0</v>
      </c>
      <c r="L26" s="257">
        <f t="shared" si="1"/>
        <v>63.75</v>
      </c>
      <c r="M26" s="258">
        <f t="shared" si="1"/>
        <v>63.75</v>
      </c>
      <c r="N26" s="259">
        <f t="shared" si="1"/>
        <v>127.5</v>
      </c>
      <c r="O26" s="74">
        <f t="shared" si="1"/>
        <v>51.392499999999998</v>
      </c>
      <c r="P26" s="181">
        <f t="shared" si="1"/>
        <v>38.082500000000003</v>
      </c>
      <c r="Q26" s="181">
        <f t="shared" si="1"/>
        <v>-16.329999999999998</v>
      </c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286"/>
    </row>
    <row r="27" spans="1:33" ht="17" customHeight="1" x14ac:dyDescent="0.2">
      <c r="A27" s="293" t="s">
        <v>191</v>
      </c>
      <c r="B27" s="234">
        <f>SUM(((B9-B3)/2),B3)</f>
        <v>210</v>
      </c>
      <c r="C27" s="2">
        <f>SUM(((C9-C3)/2),C3)</f>
        <v>100</v>
      </c>
      <c r="D27" s="235">
        <f>SUM(((D9-D3)/2),D3)</f>
        <v>100</v>
      </c>
      <c r="E27" s="54">
        <f>SUM(((E9-E3)/2),E3)</f>
        <v>65.252499999999998</v>
      </c>
      <c r="F27" s="55">
        <f>SUM(((F9-F3)/2),F3)</f>
        <v>119.47999999999999</v>
      </c>
      <c r="G27" s="56">
        <v>64.58</v>
      </c>
      <c r="H27" s="251">
        <f t="shared" ref="H27:Q27" si="2">SUM(((H9-H3)/2),H3)</f>
        <v>75</v>
      </c>
      <c r="I27" s="252">
        <f t="shared" si="2"/>
        <v>50</v>
      </c>
      <c r="J27" s="252">
        <f t="shared" si="2"/>
        <v>75</v>
      </c>
      <c r="K27" s="253">
        <f t="shared" si="2"/>
        <v>0</v>
      </c>
      <c r="L27" s="144">
        <f t="shared" si="2"/>
        <v>63.75</v>
      </c>
      <c r="M27" s="140">
        <f t="shared" si="2"/>
        <v>127.5</v>
      </c>
      <c r="N27" s="145">
        <f t="shared" si="2"/>
        <v>63.75</v>
      </c>
      <c r="O27" s="54">
        <f t="shared" si="2"/>
        <v>65.252499999999998</v>
      </c>
      <c r="P27" s="55">
        <f t="shared" si="2"/>
        <v>-3.2625000000000028</v>
      </c>
      <c r="Q27" s="55">
        <f t="shared" si="2"/>
        <v>31.43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286"/>
    </row>
    <row r="28" spans="1:33" ht="17" customHeight="1" x14ac:dyDescent="0.2">
      <c r="A28" s="296" t="s">
        <v>192</v>
      </c>
      <c r="B28" s="236">
        <f>SUM(((B10-B2)/2),B2)</f>
        <v>90</v>
      </c>
      <c r="C28" s="108">
        <f>SUM(((C10-C2)/2),C2)</f>
        <v>100</v>
      </c>
      <c r="D28" s="237">
        <f>SUM(((D10-D2)/2),D2)</f>
        <v>100</v>
      </c>
      <c r="E28" s="129">
        <f>SUM(((E10-E2)/2),E2)</f>
        <v>56.625</v>
      </c>
      <c r="F28" s="127">
        <f>SUM(((F10-F2)/2),F2)</f>
        <v>115.67999999999999</v>
      </c>
      <c r="G28" s="128">
        <v>310.57499999999999</v>
      </c>
      <c r="H28" s="254">
        <f t="shared" ref="H28:Q28" si="3">SUM(((H10-H2)/2),H2)</f>
        <v>50</v>
      </c>
      <c r="I28" s="255">
        <f t="shared" si="3"/>
        <v>75</v>
      </c>
      <c r="J28" s="255">
        <f t="shared" si="3"/>
        <v>75</v>
      </c>
      <c r="K28" s="256">
        <f t="shared" si="3"/>
        <v>0</v>
      </c>
      <c r="L28" s="146">
        <f t="shared" si="3"/>
        <v>127.5</v>
      </c>
      <c r="M28" s="141">
        <f t="shared" si="3"/>
        <v>63.75</v>
      </c>
      <c r="N28" s="147">
        <f t="shared" si="3"/>
        <v>63.75</v>
      </c>
      <c r="O28" s="129">
        <f t="shared" si="3"/>
        <v>56.625</v>
      </c>
      <c r="P28" s="127">
        <f t="shared" si="3"/>
        <v>38.309999999999995</v>
      </c>
      <c r="Q28" s="127">
        <f t="shared" si="3"/>
        <v>27.440000000000005</v>
      </c>
      <c r="R28" s="13"/>
      <c r="S28" s="13"/>
      <c r="T28" s="287"/>
      <c r="U28" s="287"/>
      <c r="V28" s="13"/>
      <c r="W28" s="13"/>
      <c r="X28" s="13"/>
      <c r="Y28" s="13"/>
      <c r="Z28" s="13"/>
      <c r="AA28" s="13"/>
      <c r="AB28" s="286"/>
    </row>
    <row r="29" spans="1:33" x14ac:dyDescent="0.2">
      <c r="A29" s="292" t="s">
        <v>45</v>
      </c>
      <c r="B29" s="240">
        <f>SUM(((B13-B4)/2),B4)</f>
        <v>285</v>
      </c>
      <c r="C29" s="96">
        <f>SUM(((C13-C4)/2),C4)</f>
        <v>100</v>
      </c>
      <c r="D29" s="241">
        <f>SUM(((D13-D4)/2),D4)</f>
        <v>100</v>
      </c>
      <c r="E29" s="100">
        <f>SUM(((E13-E4)/2),E4)</f>
        <v>44.537499999999994</v>
      </c>
      <c r="F29" s="98">
        <f>SUM(((F13-F4)/2),F4)</f>
        <v>121.9375</v>
      </c>
      <c r="G29" s="99">
        <v>335.20499999999998</v>
      </c>
      <c r="H29" s="133">
        <f t="shared" ref="H29:Q29" si="4">SUM(((H4-H13)/2),H13)</f>
        <v>50</v>
      </c>
      <c r="I29" s="130">
        <f t="shared" si="4"/>
        <v>100</v>
      </c>
      <c r="J29" s="130">
        <f t="shared" si="4"/>
        <v>25</v>
      </c>
      <c r="K29" s="134">
        <f t="shared" si="4"/>
        <v>0</v>
      </c>
      <c r="L29" s="142">
        <f t="shared" si="4"/>
        <v>127.5</v>
      </c>
      <c r="M29" s="139">
        <f t="shared" si="4"/>
        <v>0</v>
      </c>
      <c r="N29" s="143">
        <f t="shared" si="4"/>
        <v>191.25</v>
      </c>
      <c r="O29" s="100">
        <f t="shared" si="4"/>
        <v>44.537499999999994</v>
      </c>
      <c r="P29" s="98">
        <f t="shared" si="4"/>
        <v>84.19</v>
      </c>
      <c r="Q29" s="98">
        <f t="shared" si="4"/>
        <v>-52.335000000000001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286"/>
    </row>
    <row r="30" spans="1:33" x14ac:dyDescent="0.2">
      <c r="A30" s="293" t="s">
        <v>118</v>
      </c>
      <c r="B30" s="234">
        <f>SUM(((B9-B6)/2),B6)</f>
        <v>300</v>
      </c>
      <c r="C30" s="2">
        <f>SUM(((C9-C6)/2),C6)</f>
        <v>100</v>
      </c>
      <c r="D30" s="235">
        <f>SUM(((D9-D6)/2),D6)</f>
        <v>100</v>
      </c>
      <c r="E30" s="54">
        <f>SUM(((E6-E9)/2),E9)</f>
        <v>51.542500000000004</v>
      </c>
      <c r="F30" s="55">
        <f t="shared" ref="F30:Q30" si="5">SUM(((F9-F6)/2),F6)</f>
        <v>117.375</v>
      </c>
      <c r="G30" s="56">
        <f t="shared" si="5"/>
        <v>340.69</v>
      </c>
      <c r="H30" s="135">
        <f t="shared" si="5"/>
        <v>25</v>
      </c>
      <c r="I30" s="131">
        <f t="shared" si="5"/>
        <v>100</v>
      </c>
      <c r="J30" s="131">
        <f t="shared" si="5"/>
        <v>25</v>
      </c>
      <c r="K30" s="136">
        <f t="shared" si="5"/>
        <v>0</v>
      </c>
      <c r="L30" s="144">
        <f t="shared" si="5"/>
        <v>191.25</v>
      </c>
      <c r="M30" s="140">
        <f t="shared" si="5"/>
        <v>0</v>
      </c>
      <c r="N30" s="145">
        <f t="shared" si="5"/>
        <v>191.25</v>
      </c>
      <c r="O30" s="144">
        <f t="shared" si="5"/>
        <v>51.542500000000004</v>
      </c>
      <c r="P30" s="140">
        <f t="shared" si="5"/>
        <v>88.952500000000001</v>
      </c>
      <c r="Q30" s="140">
        <f t="shared" si="5"/>
        <v>-40.580000000000005</v>
      </c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286"/>
    </row>
    <row r="31" spans="1:33" x14ac:dyDescent="0.2">
      <c r="A31" s="291" t="s">
        <v>119</v>
      </c>
      <c r="B31" s="236">
        <f>SUM(((B22-B2)/2),B2)</f>
        <v>135</v>
      </c>
      <c r="C31" s="108">
        <f>SUM(((C22-C2)/2),C2)</f>
        <v>100</v>
      </c>
      <c r="D31" s="237">
        <f>SUM(((D22-D2)/2),D2)</f>
        <v>100</v>
      </c>
      <c r="E31" s="129">
        <f>SUM(((E2-E22)/2),E22)</f>
        <v>49.769999999999996</v>
      </c>
      <c r="F31" s="127">
        <f>SUM(((F22-F2)/2),F2)</f>
        <v>114.6275</v>
      </c>
      <c r="G31" s="128">
        <v>358.63</v>
      </c>
      <c r="H31" s="137">
        <f t="shared" ref="H31:Q31" si="6">SUM(((H22-H2)/2),H2)</f>
        <v>25</v>
      </c>
      <c r="I31" s="132">
        <f t="shared" si="6"/>
        <v>100</v>
      </c>
      <c r="J31" s="132">
        <f t="shared" si="6"/>
        <v>50</v>
      </c>
      <c r="K31" s="138">
        <f t="shared" si="6"/>
        <v>0</v>
      </c>
      <c r="L31" s="146">
        <f t="shared" si="6"/>
        <v>191.25</v>
      </c>
      <c r="M31" s="141">
        <f t="shared" si="6"/>
        <v>0</v>
      </c>
      <c r="N31" s="147">
        <f t="shared" si="6"/>
        <v>127.5</v>
      </c>
      <c r="O31" s="146">
        <f t="shared" si="6"/>
        <v>49.769999999999996</v>
      </c>
      <c r="P31" s="141">
        <f t="shared" si="6"/>
        <v>84.41749999999999</v>
      </c>
      <c r="Q31" s="141">
        <f t="shared" si="6"/>
        <v>-8.5649999999999977</v>
      </c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286"/>
    </row>
    <row r="32" spans="1:33" x14ac:dyDescent="0.2">
      <c r="A32" s="292" t="s">
        <v>46</v>
      </c>
      <c r="B32" s="240">
        <f t="shared" ref="B32:Q32" si="7">SUM(((B4-B17)/2),B17)</f>
        <v>195</v>
      </c>
      <c r="C32" s="96">
        <f t="shared" si="7"/>
        <v>100</v>
      </c>
      <c r="D32" s="241">
        <f t="shared" si="7"/>
        <v>100</v>
      </c>
      <c r="E32" s="100">
        <f t="shared" si="7"/>
        <v>60.865000000000002</v>
      </c>
      <c r="F32" s="98">
        <f t="shared" si="7"/>
        <v>109.375</v>
      </c>
      <c r="G32" s="99">
        <f t="shared" si="7"/>
        <v>236.245</v>
      </c>
      <c r="H32" s="240">
        <f t="shared" si="7"/>
        <v>100</v>
      </c>
      <c r="I32" s="96">
        <f t="shared" si="7"/>
        <v>50</v>
      </c>
      <c r="J32" s="96">
        <f t="shared" si="7"/>
        <v>25</v>
      </c>
      <c r="K32" s="241">
        <f t="shared" si="7"/>
        <v>0</v>
      </c>
      <c r="L32" s="142">
        <f t="shared" si="7"/>
        <v>0</v>
      </c>
      <c r="M32" s="139">
        <f t="shared" si="7"/>
        <v>127.5</v>
      </c>
      <c r="N32" s="143">
        <f t="shared" si="7"/>
        <v>191.25</v>
      </c>
      <c r="O32" s="100">
        <f t="shared" si="7"/>
        <v>60.865000000000002</v>
      </c>
      <c r="P32" s="98">
        <f t="shared" si="7"/>
        <v>6.0349999999999966</v>
      </c>
      <c r="Q32" s="98">
        <f t="shared" si="7"/>
        <v>-36.669999999999995</v>
      </c>
      <c r="R32" s="13"/>
      <c r="S32" s="13"/>
      <c r="T32" s="287"/>
      <c r="U32" s="287"/>
      <c r="V32" s="13"/>
      <c r="W32" s="13"/>
      <c r="X32" s="13"/>
      <c r="Y32" s="13"/>
      <c r="Z32" s="13"/>
      <c r="AA32" s="13"/>
      <c r="AB32" s="286"/>
    </row>
    <row r="33" spans="1:28" x14ac:dyDescent="0.2">
      <c r="A33" s="293" t="s">
        <v>120</v>
      </c>
      <c r="B33" s="234">
        <f>SUM(((B21-B3)/2),B3)</f>
        <v>165</v>
      </c>
      <c r="C33" s="2">
        <f>SUM(((C21-C3)/2),C3)</f>
        <v>100</v>
      </c>
      <c r="D33" s="235">
        <f>SUM(((D21-D3)/2),D3)</f>
        <v>100</v>
      </c>
      <c r="E33" s="54">
        <f t="shared" ref="E33:Q33" si="8">SUM(((E3-E21)/2),E21)</f>
        <v>74.724999999999994</v>
      </c>
      <c r="F33" s="55">
        <f t="shared" si="8"/>
        <v>105.86500000000001</v>
      </c>
      <c r="G33" s="56">
        <f t="shared" si="8"/>
        <v>193.67499999999998</v>
      </c>
      <c r="H33" s="234">
        <f t="shared" si="8"/>
        <v>100</v>
      </c>
      <c r="I33" s="2">
        <f t="shared" si="8"/>
        <v>25</v>
      </c>
      <c r="J33" s="2">
        <f t="shared" si="8"/>
        <v>50</v>
      </c>
      <c r="K33" s="235">
        <f t="shared" si="8"/>
        <v>0</v>
      </c>
      <c r="L33" s="144">
        <f t="shared" si="8"/>
        <v>0</v>
      </c>
      <c r="M33" s="140">
        <f t="shared" si="8"/>
        <v>191.25</v>
      </c>
      <c r="N33" s="145">
        <f t="shared" si="8"/>
        <v>127.5</v>
      </c>
      <c r="O33" s="54">
        <f t="shared" si="8"/>
        <v>74.724999999999994</v>
      </c>
      <c r="P33" s="55">
        <f t="shared" si="8"/>
        <v>-35.31</v>
      </c>
      <c r="Q33" s="55">
        <f t="shared" si="8"/>
        <v>11.090000000000003</v>
      </c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286"/>
    </row>
    <row r="34" spans="1:28" x14ac:dyDescent="0.2">
      <c r="A34" s="291" t="s">
        <v>121</v>
      </c>
      <c r="B34" s="236">
        <f>SUM(((B10-B5)/2),B5)</f>
        <v>180</v>
      </c>
      <c r="C34" s="108">
        <f>SUM(((C10-C5)/2),C5)</f>
        <v>100</v>
      </c>
      <c r="D34" s="237">
        <f>SUM(((D10-D5)/2),D5)</f>
        <v>100</v>
      </c>
      <c r="E34" s="129">
        <f t="shared" ref="E34:Q34" si="9">SUM(((E5-E10)/2),E10)</f>
        <v>75.569999999999993</v>
      </c>
      <c r="F34" s="127">
        <f t="shared" si="9"/>
        <v>88.449999999999989</v>
      </c>
      <c r="G34" s="128">
        <f t="shared" si="9"/>
        <v>208.76999999999998</v>
      </c>
      <c r="H34" s="236">
        <f t="shared" si="9"/>
        <v>100</v>
      </c>
      <c r="I34" s="108">
        <f t="shared" si="9"/>
        <v>25</v>
      </c>
      <c r="J34" s="108">
        <f t="shared" si="9"/>
        <v>25</v>
      </c>
      <c r="K34" s="237">
        <f t="shared" si="9"/>
        <v>0</v>
      </c>
      <c r="L34" s="146">
        <f t="shared" si="9"/>
        <v>0</v>
      </c>
      <c r="M34" s="141">
        <f t="shared" si="9"/>
        <v>191.25</v>
      </c>
      <c r="N34" s="147">
        <f t="shared" si="9"/>
        <v>191.25</v>
      </c>
      <c r="O34" s="129">
        <f t="shared" si="9"/>
        <v>75.569999999999993</v>
      </c>
      <c r="P34" s="127">
        <f t="shared" si="9"/>
        <v>-25.785000000000004</v>
      </c>
      <c r="Q34" s="127">
        <f t="shared" si="9"/>
        <v>-13.239999999999995</v>
      </c>
      <c r="R34" s="13"/>
      <c r="S34" s="13"/>
      <c r="T34" s="287"/>
      <c r="U34" s="287"/>
      <c r="V34" s="13"/>
      <c r="W34" s="13"/>
      <c r="X34" s="13"/>
      <c r="Y34" s="13"/>
      <c r="Z34" s="13"/>
      <c r="AA34" s="13"/>
      <c r="AB34" s="286"/>
    </row>
    <row r="35" spans="1:28" x14ac:dyDescent="0.2">
      <c r="A35" s="292" t="s">
        <v>47</v>
      </c>
      <c r="B35" s="240">
        <f t="shared" ref="B35:Q35" si="10">SUM(((B15-B7)/2),B7)</f>
        <v>150</v>
      </c>
      <c r="C35" s="96">
        <f t="shared" si="10"/>
        <v>100</v>
      </c>
      <c r="D35" s="241">
        <f t="shared" si="10"/>
        <v>100</v>
      </c>
      <c r="E35" s="100">
        <f t="shared" si="10"/>
        <v>86.43</v>
      </c>
      <c r="F35" s="98">
        <f t="shared" si="10"/>
        <v>89.867500000000007</v>
      </c>
      <c r="G35" s="99">
        <f t="shared" si="10"/>
        <v>182.59999999999997</v>
      </c>
      <c r="H35" s="133">
        <f t="shared" si="10"/>
        <v>25</v>
      </c>
      <c r="I35" s="130">
        <f t="shared" si="10"/>
        <v>25</v>
      </c>
      <c r="J35" s="130">
        <f t="shared" si="10"/>
        <v>50</v>
      </c>
      <c r="K35" s="134">
        <f t="shared" si="10"/>
        <v>0</v>
      </c>
      <c r="L35" s="142">
        <f t="shared" si="10"/>
        <v>191.25</v>
      </c>
      <c r="M35" s="139">
        <f t="shared" si="10"/>
        <v>191.25</v>
      </c>
      <c r="N35" s="143">
        <f t="shared" si="10"/>
        <v>127.5</v>
      </c>
      <c r="O35" s="100">
        <f t="shared" si="10"/>
        <v>86.43</v>
      </c>
      <c r="P35" s="98">
        <f t="shared" si="10"/>
        <v>1.7624999999999993</v>
      </c>
      <c r="Q35" s="98">
        <f t="shared" si="10"/>
        <v>28.495000000000005</v>
      </c>
      <c r="R35" s="13"/>
      <c r="S35" s="13"/>
      <c r="T35" s="13"/>
      <c r="U35" s="13"/>
      <c r="V35" s="13"/>
      <c r="W35" s="13"/>
      <c r="X35" s="13"/>
      <c r="Y35" s="13"/>
      <c r="Z35" s="13"/>
      <c r="AA35" s="288"/>
      <c r="AB35" s="286"/>
    </row>
    <row r="36" spans="1:28" x14ac:dyDescent="0.2">
      <c r="A36" s="293" t="s">
        <v>193</v>
      </c>
      <c r="B36" s="234">
        <f t="shared" ref="B36:Q36" si="11">SUM(((B25-B6)/2),B6)</f>
        <v>210</v>
      </c>
      <c r="C36" s="2">
        <f t="shared" si="11"/>
        <v>100</v>
      </c>
      <c r="D36" s="235">
        <f t="shared" si="11"/>
        <v>100</v>
      </c>
      <c r="E36" s="54">
        <f t="shared" si="11"/>
        <v>77.224999999999994</v>
      </c>
      <c r="F36" s="55">
        <f t="shared" si="11"/>
        <v>94.532499999999999</v>
      </c>
      <c r="G36" s="56">
        <f t="shared" si="11"/>
        <v>238.92500000000001</v>
      </c>
      <c r="H36" s="135">
        <f t="shared" si="11"/>
        <v>25</v>
      </c>
      <c r="I36" s="131">
        <f t="shared" si="11"/>
        <v>50</v>
      </c>
      <c r="J36" s="131">
        <f t="shared" si="11"/>
        <v>25</v>
      </c>
      <c r="K36" s="136">
        <f t="shared" si="11"/>
        <v>0</v>
      </c>
      <c r="L36" s="144">
        <f t="shared" si="11"/>
        <v>191.25</v>
      </c>
      <c r="M36" s="140">
        <f t="shared" si="11"/>
        <v>127.5</v>
      </c>
      <c r="N36" s="145">
        <f t="shared" si="11"/>
        <v>191.25</v>
      </c>
      <c r="O36" s="54">
        <f t="shared" si="11"/>
        <v>77.224999999999994</v>
      </c>
      <c r="P36" s="55">
        <f t="shared" si="11"/>
        <v>31.715000000000003</v>
      </c>
      <c r="Q36" s="55">
        <f t="shared" si="11"/>
        <v>-10.335000000000001</v>
      </c>
      <c r="R36" s="13"/>
      <c r="S36" s="13"/>
      <c r="T36" s="287"/>
      <c r="U36" s="287"/>
      <c r="V36" s="13"/>
      <c r="W36" s="13"/>
      <c r="X36" s="13"/>
      <c r="Y36" s="13"/>
      <c r="Z36" s="13"/>
      <c r="AA36" s="13"/>
      <c r="AB36" s="286"/>
    </row>
    <row r="37" spans="1:28" x14ac:dyDescent="0.2">
      <c r="A37" s="291" t="s">
        <v>194</v>
      </c>
      <c r="B37" s="236">
        <f t="shared" ref="B37:Q37" si="12">SUM(((B16-B5)/2),B5)</f>
        <v>90</v>
      </c>
      <c r="C37" s="108">
        <f t="shared" si="12"/>
        <v>100</v>
      </c>
      <c r="D37" s="237">
        <f t="shared" si="12"/>
        <v>100</v>
      </c>
      <c r="E37" s="129">
        <f t="shared" si="12"/>
        <v>84.925000000000011</v>
      </c>
      <c r="F37" s="127">
        <f t="shared" si="12"/>
        <v>78.17</v>
      </c>
      <c r="G37" s="128">
        <f t="shared" si="12"/>
        <v>115.96499999999999</v>
      </c>
      <c r="H37" s="137">
        <f t="shared" si="12"/>
        <v>50</v>
      </c>
      <c r="I37" s="132">
        <f t="shared" si="12"/>
        <v>25</v>
      </c>
      <c r="J37" s="132">
        <f t="shared" si="12"/>
        <v>25</v>
      </c>
      <c r="K37" s="138">
        <f t="shared" si="12"/>
        <v>0</v>
      </c>
      <c r="L37" s="146">
        <f t="shared" si="12"/>
        <v>127.5</v>
      </c>
      <c r="M37" s="141">
        <f t="shared" si="12"/>
        <v>191.25</v>
      </c>
      <c r="N37" s="147">
        <f t="shared" si="12"/>
        <v>191.25</v>
      </c>
      <c r="O37" s="129">
        <f t="shared" si="12"/>
        <v>84.925000000000011</v>
      </c>
      <c r="P37" s="127">
        <f t="shared" si="12"/>
        <v>-4.8674999999999997</v>
      </c>
      <c r="Q37" s="127">
        <f t="shared" si="12"/>
        <v>1.3399999999999963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286"/>
    </row>
    <row r="38" spans="1:28" x14ac:dyDescent="0.2">
      <c r="A38" s="292" t="s">
        <v>48</v>
      </c>
      <c r="B38" s="240">
        <f t="shared" ref="B38:Q38" si="13">SUM(((B15-B4)/2),B4)</f>
        <v>240</v>
      </c>
      <c r="C38" s="96">
        <f t="shared" si="13"/>
        <v>100</v>
      </c>
      <c r="D38" s="241">
        <f t="shared" si="13"/>
        <v>100</v>
      </c>
      <c r="E38" s="100">
        <f t="shared" si="13"/>
        <v>54.01</v>
      </c>
      <c r="F38" s="98">
        <f t="shared" si="13"/>
        <v>108.32250000000001</v>
      </c>
      <c r="G38" s="99">
        <f t="shared" si="13"/>
        <v>284.32</v>
      </c>
      <c r="H38" s="133">
        <f t="shared" si="13"/>
        <v>75</v>
      </c>
      <c r="I38" s="130">
        <f t="shared" si="13"/>
        <v>75</v>
      </c>
      <c r="J38" s="130">
        <f t="shared" si="13"/>
        <v>0</v>
      </c>
      <c r="K38" s="134">
        <f t="shared" si="13"/>
        <v>0</v>
      </c>
      <c r="L38" s="142">
        <f t="shared" si="13"/>
        <v>63.75</v>
      </c>
      <c r="M38" s="139">
        <f t="shared" si="13"/>
        <v>63.75</v>
      </c>
      <c r="N38" s="143">
        <f t="shared" si="13"/>
        <v>255</v>
      </c>
      <c r="O38" s="100">
        <f t="shared" si="13"/>
        <v>54.01</v>
      </c>
      <c r="P38" s="98">
        <f t="shared" si="13"/>
        <v>52.142499999999998</v>
      </c>
      <c r="Q38" s="98">
        <f t="shared" si="13"/>
        <v>-72.674999999999997</v>
      </c>
      <c r="R38" s="13"/>
      <c r="S38" s="13"/>
      <c r="T38" s="287"/>
      <c r="U38" s="287"/>
      <c r="V38" s="13"/>
      <c r="W38" s="13"/>
      <c r="X38" s="13"/>
      <c r="Y38" s="13"/>
      <c r="Z38" s="13"/>
      <c r="AA38" s="13"/>
      <c r="AB38" s="286"/>
    </row>
    <row r="39" spans="1:28" x14ac:dyDescent="0.2">
      <c r="A39" s="293" t="s">
        <v>123</v>
      </c>
      <c r="B39" s="234">
        <f t="shared" ref="B39:Q39" si="14">SUM(((B6-B21)/2),B21)</f>
        <v>255</v>
      </c>
      <c r="C39" s="2">
        <f t="shared" si="14"/>
        <v>100</v>
      </c>
      <c r="D39" s="235">
        <f t="shared" si="14"/>
        <v>100</v>
      </c>
      <c r="E39" s="54">
        <f t="shared" si="14"/>
        <v>61.015000000000001</v>
      </c>
      <c r="F39" s="55">
        <f t="shared" si="14"/>
        <v>103.76</v>
      </c>
      <c r="G39" s="56">
        <f t="shared" si="14"/>
        <v>289.78499999999997</v>
      </c>
      <c r="H39" s="135">
        <f t="shared" si="14"/>
        <v>50</v>
      </c>
      <c r="I39" s="131">
        <f t="shared" si="14"/>
        <v>75</v>
      </c>
      <c r="J39" s="131">
        <f t="shared" si="14"/>
        <v>0</v>
      </c>
      <c r="K39" s="136">
        <f t="shared" si="14"/>
        <v>0</v>
      </c>
      <c r="L39" s="144">
        <f t="shared" si="14"/>
        <v>127.5</v>
      </c>
      <c r="M39" s="140">
        <f t="shared" si="14"/>
        <v>63.75</v>
      </c>
      <c r="N39" s="145">
        <f t="shared" si="14"/>
        <v>255</v>
      </c>
      <c r="O39" s="54">
        <f t="shared" si="14"/>
        <v>61.015000000000001</v>
      </c>
      <c r="P39" s="55">
        <f t="shared" si="14"/>
        <v>56.905000000000001</v>
      </c>
      <c r="Q39" s="55">
        <f t="shared" si="14"/>
        <v>-60.92</v>
      </c>
      <c r="R39" s="13"/>
      <c r="S39" s="13"/>
      <c r="T39" s="287"/>
      <c r="U39" s="287"/>
      <c r="V39" s="13"/>
      <c r="W39" s="13"/>
      <c r="X39" s="13"/>
      <c r="Y39" s="13"/>
      <c r="Z39" s="13"/>
      <c r="AA39" s="13"/>
      <c r="AB39" s="286"/>
    </row>
    <row r="40" spans="1:28" x14ac:dyDescent="0.2">
      <c r="A40" s="291" t="s">
        <v>124</v>
      </c>
      <c r="B40" s="236">
        <f t="shared" ref="B40:Q40" si="15">SUM(((B22-B5)/2),B5)</f>
        <v>225</v>
      </c>
      <c r="C40" s="108">
        <f t="shared" si="15"/>
        <v>100</v>
      </c>
      <c r="D40" s="237">
        <f t="shared" si="15"/>
        <v>100</v>
      </c>
      <c r="E40" s="129">
        <f t="shared" si="15"/>
        <v>68.715000000000003</v>
      </c>
      <c r="F40" s="127">
        <f t="shared" si="15"/>
        <v>87.397500000000008</v>
      </c>
      <c r="G40" s="128">
        <f t="shared" si="15"/>
        <v>256.82500000000005</v>
      </c>
      <c r="H40" s="137">
        <f t="shared" si="15"/>
        <v>75</v>
      </c>
      <c r="I40" s="132">
        <f t="shared" si="15"/>
        <v>50</v>
      </c>
      <c r="J40" s="132">
        <f t="shared" si="15"/>
        <v>0</v>
      </c>
      <c r="K40" s="138">
        <f t="shared" si="15"/>
        <v>0</v>
      </c>
      <c r="L40" s="146">
        <f t="shared" si="15"/>
        <v>63.75</v>
      </c>
      <c r="M40" s="141">
        <f t="shared" si="15"/>
        <v>127.5</v>
      </c>
      <c r="N40" s="147">
        <f t="shared" si="15"/>
        <v>255</v>
      </c>
      <c r="O40" s="129">
        <f t="shared" si="15"/>
        <v>68.715000000000003</v>
      </c>
      <c r="P40" s="127">
        <f t="shared" si="15"/>
        <v>20.322500000000005</v>
      </c>
      <c r="Q40" s="127">
        <f t="shared" si="15"/>
        <v>-49.244999999999997</v>
      </c>
      <c r="R40" s="13"/>
      <c r="S40" s="13"/>
      <c r="T40" s="287"/>
      <c r="U40" s="287"/>
      <c r="V40" s="13"/>
      <c r="W40" s="13"/>
      <c r="X40" s="13"/>
      <c r="Y40" s="13"/>
      <c r="Z40" s="13"/>
      <c r="AA40" s="13"/>
      <c r="AB40" s="286"/>
    </row>
    <row r="41" spans="1:28" x14ac:dyDescent="0.2">
      <c r="A41" s="292" t="s">
        <v>49</v>
      </c>
      <c r="B41" s="133">
        <f t="shared" ref="B41:Q41" si="16">SUM(((B17-B7)/2),B7)</f>
        <v>105</v>
      </c>
      <c r="C41" s="130">
        <f t="shared" si="16"/>
        <v>100</v>
      </c>
      <c r="D41" s="134">
        <f t="shared" si="16"/>
        <v>100</v>
      </c>
      <c r="E41" s="100">
        <f t="shared" si="16"/>
        <v>93.284999999999997</v>
      </c>
      <c r="F41" s="98">
        <f t="shared" si="16"/>
        <v>90.92</v>
      </c>
      <c r="G41" s="99">
        <f t="shared" si="16"/>
        <v>134.52499999999998</v>
      </c>
      <c r="H41" s="240">
        <f t="shared" si="16"/>
        <v>50</v>
      </c>
      <c r="I41" s="96">
        <f t="shared" si="16"/>
        <v>0</v>
      </c>
      <c r="J41" s="96">
        <f t="shared" si="16"/>
        <v>75</v>
      </c>
      <c r="K41" s="241">
        <f t="shared" si="16"/>
        <v>0</v>
      </c>
      <c r="L41" s="142">
        <f t="shared" si="16"/>
        <v>127.5</v>
      </c>
      <c r="M41" s="139">
        <f t="shared" si="16"/>
        <v>255</v>
      </c>
      <c r="N41" s="143">
        <f t="shared" si="16"/>
        <v>63.75</v>
      </c>
      <c r="O41" s="100">
        <f t="shared" si="16"/>
        <v>93.284999999999997</v>
      </c>
      <c r="P41" s="98">
        <f t="shared" si="16"/>
        <v>-44.344999999999999</v>
      </c>
      <c r="Q41" s="98">
        <f t="shared" si="16"/>
        <v>64.5</v>
      </c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286"/>
    </row>
    <row r="42" spans="1:28" x14ac:dyDescent="0.2">
      <c r="A42" s="293" t="s">
        <v>125</v>
      </c>
      <c r="B42" s="135">
        <f t="shared" ref="B42:Q42" si="17">SUM(((B25-B3)/2),B3)</f>
        <v>120</v>
      </c>
      <c r="C42" s="131">
        <f t="shared" si="17"/>
        <v>100</v>
      </c>
      <c r="D42" s="136">
        <f t="shared" si="17"/>
        <v>100</v>
      </c>
      <c r="E42" s="54">
        <f t="shared" si="17"/>
        <v>90.935000000000002</v>
      </c>
      <c r="F42" s="55">
        <f t="shared" si="17"/>
        <v>96.637499999999989</v>
      </c>
      <c r="G42" s="56">
        <f t="shared" si="17"/>
        <v>142.815</v>
      </c>
      <c r="H42" s="234">
        <f t="shared" si="17"/>
        <v>75</v>
      </c>
      <c r="I42" s="2">
        <f t="shared" si="17"/>
        <v>0</v>
      </c>
      <c r="J42" s="2">
        <f t="shared" si="17"/>
        <v>75</v>
      </c>
      <c r="K42" s="235">
        <f t="shared" si="17"/>
        <v>0</v>
      </c>
      <c r="L42" s="144">
        <f t="shared" si="17"/>
        <v>63.75</v>
      </c>
      <c r="M42" s="140">
        <f t="shared" si="17"/>
        <v>255</v>
      </c>
      <c r="N42" s="145">
        <f t="shared" si="17"/>
        <v>63.75</v>
      </c>
      <c r="O42" s="54">
        <f t="shared" si="17"/>
        <v>90.935000000000002</v>
      </c>
      <c r="P42" s="55">
        <f t="shared" si="17"/>
        <v>-60.5</v>
      </c>
      <c r="Q42" s="55">
        <f t="shared" si="17"/>
        <v>61.675000000000004</v>
      </c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286"/>
    </row>
    <row r="43" spans="1:28" x14ac:dyDescent="0.2">
      <c r="A43" s="291" t="s">
        <v>126</v>
      </c>
      <c r="B43" s="137">
        <f t="shared" ref="B43:Q43" si="18">SUM(((B5-B20)/2),B20)</f>
        <v>135</v>
      </c>
      <c r="C43" s="132">
        <f t="shared" si="18"/>
        <v>100</v>
      </c>
      <c r="D43" s="138">
        <f t="shared" si="18"/>
        <v>100</v>
      </c>
      <c r="E43" s="129">
        <f t="shared" si="18"/>
        <v>91.78</v>
      </c>
      <c r="F43" s="127">
        <f t="shared" si="18"/>
        <v>79.222499999999997</v>
      </c>
      <c r="G43" s="128">
        <f t="shared" si="18"/>
        <v>157.91</v>
      </c>
      <c r="H43" s="236">
        <f t="shared" si="18"/>
        <v>75</v>
      </c>
      <c r="I43" s="108">
        <f t="shared" si="18"/>
        <v>0</v>
      </c>
      <c r="J43" s="108">
        <f t="shared" si="18"/>
        <v>50</v>
      </c>
      <c r="K43" s="237">
        <f t="shared" si="18"/>
        <v>0</v>
      </c>
      <c r="L43" s="146">
        <f t="shared" si="18"/>
        <v>63.75</v>
      </c>
      <c r="M43" s="141">
        <f t="shared" si="18"/>
        <v>255</v>
      </c>
      <c r="N43" s="147">
        <f t="shared" si="18"/>
        <v>127.5</v>
      </c>
      <c r="O43" s="129">
        <f t="shared" si="18"/>
        <v>91.78</v>
      </c>
      <c r="P43" s="127">
        <f t="shared" si="18"/>
        <v>-50.975000000000001</v>
      </c>
      <c r="Q43" s="127">
        <f t="shared" si="18"/>
        <v>37.345000000000006</v>
      </c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286"/>
    </row>
    <row r="44" spans="1:28" x14ac:dyDescent="0.2">
      <c r="A44" s="292" t="s">
        <v>50</v>
      </c>
      <c r="B44" s="133">
        <v>15</v>
      </c>
      <c r="C44" s="130">
        <f t="shared" ref="C44:Q44" si="19">SUM(((C13-C7)/2),C7)</f>
        <v>100</v>
      </c>
      <c r="D44" s="134">
        <f t="shared" si="19"/>
        <v>100</v>
      </c>
      <c r="E44" s="100">
        <f t="shared" si="19"/>
        <v>76.957499999999996</v>
      </c>
      <c r="F44" s="98">
        <f t="shared" si="19"/>
        <v>103.4825</v>
      </c>
      <c r="G44" s="99">
        <f t="shared" si="19"/>
        <v>53.484999999999999</v>
      </c>
      <c r="H44" s="184">
        <f t="shared" si="19"/>
        <v>0</v>
      </c>
      <c r="I44" s="185">
        <f t="shared" si="19"/>
        <v>50</v>
      </c>
      <c r="J44" s="185">
        <f t="shared" si="19"/>
        <v>75</v>
      </c>
      <c r="K44" s="186">
        <f t="shared" si="19"/>
        <v>0</v>
      </c>
      <c r="L44" s="142">
        <f t="shared" si="19"/>
        <v>255</v>
      </c>
      <c r="M44" s="139">
        <f t="shared" si="19"/>
        <v>127.5</v>
      </c>
      <c r="N44" s="143">
        <f t="shared" si="19"/>
        <v>63.75</v>
      </c>
      <c r="O44" s="100">
        <f t="shared" si="19"/>
        <v>76.957499999999996</v>
      </c>
      <c r="P44" s="98">
        <f t="shared" si="19"/>
        <v>33.81</v>
      </c>
      <c r="Q44" s="98">
        <f t="shared" si="19"/>
        <v>48.835000000000001</v>
      </c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286"/>
    </row>
    <row r="45" spans="1:28" x14ac:dyDescent="0.2">
      <c r="A45" s="293" t="s">
        <v>127</v>
      </c>
      <c r="B45" s="135">
        <v>345</v>
      </c>
      <c r="C45" s="131">
        <f>SUM(((C14-C6)/2),C6)</f>
        <v>100</v>
      </c>
      <c r="D45" s="136">
        <f>SUM(((D14-D6)/2),D6)</f>
        <v>100</v>
      </c>
      <c r="E45" s="54">
        <f>SUM(((E14-E6)/2),E6)</f>
        <v>67.752499999999998</v>
      </c>
      <c r="F45" s="55">
        <f>SUM(((F14-F6)/2),F6)</f>
        <v>108.14750000000001</v>
      </c>
      <c r="G45" s="56">
        <v>19.829999999999998</v>
      </c>
      <c r="H45" s="187">
        <f t="shared" ref="H45:Q45" si="20">SUM(((H14-H6)/2),H6)</f>
        <v>0</v>
      </c>
      <c r="I45" s="188">
        <f t="shared" si="20"/>
        <v>75</v>
      </c>
      <c r="J45" s="188">
        <f t="shared" si="20"/>
        <v>50</v>
      </c>
      <c r="K45" s="189">
        <f t="shared" si="20"/>
        <v>0</v>
      </c>
      <c r="L45" s="144">
        <f t="shared" si="20"/>
        <v>255</v>
      </c>
      <c r="M45" s="140">
        <f t="shared" si="20"/>
        <v>63.75</v>
      </c>
      <c r="N45" s="145">
        <f t="shared" si="20"/>
        <v>127.5</v>
      </c>
      <c r="O45" s="54">
        <f t="shared" si="20"/>
        <v>67.752499999999998</v>
      </c>
      <c r="P45" s="55">
        <f t="shared" si="20"/>
        <v>63.762500000000003</v>
      </c>
      <c r="Q45" s="55">
        <f t="shared" si="20"/>
        <v>10.004999999999995</v>
      </c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286"/>
    </row>
    <row r="46" spans="1:28" ht="17" thickBot="1" x14ac:dyDescent="0.25">
      <c r="A46" s="297" t="s">
        <v>128</v>
      </c>
      <c r="B46" s="190">
        <f t="shared" ref="B46:Q46" si="21">SUM(((B16-B2)/2),B2)</f>
        <v>0</v>
      </c>
      <c r="C46" s="191">
        <f t="shared" si="21"/>
        <v>100</v>
      </c>
      <c r="D46" s="192">
        <f t="shared" si="21"/>
        <v>100</v>
      </c>
      <c r="E46" s="58">
        <f t="shared" si="21"/>
        <v>65.98</v>
      </c>
      <c r="F46" s="59">
        <f t="shared" si="21"/>
        <v>105.4</v>
      </c>
      <c r="G46" s="63">
        <f t="shared" si="21"/>
        <v>37.769999999999996</v>
      </c>
      <c r="H46" s="193">
        <f t="shared" si="21"/>
        <v>0</v>
      </c>
      <c r="I46" s="194">
        <f t="shared" si="21"/>
        <v>75</v>
      </c>
      <c r="J46" s="194">
        <f t="shared" si="21"/>
        <v>75</v>
      </c>
      <c r="K46" s="195">
        <f t="shared" si="21"/>
        <v>0</v>
      </c>
      <c r="L46" s="196">
        <f t="shared" si="21"/>
        <v>255</v>
      </c>
      <c r="M46" s="197">
        <f t="shared" si="21"/>
        <v>63.75</v>
      </c>
      <c r="N46" s="198">
        <f t="shared" si="21"/>
        <v>63.75</v>
      </c>
      <c r="O46" s="58">
        <f t="shared" si="21"/>
        <v>65.98</v>
      </c>
      <c r="P46" s="59">
        <f t="shared" si="21"/>
        <v>59.227499999999999</v>
      </c>
      <c r="Q46" s="59">
        <f t="shared" si="21"/>
        <v>42.019999999999996</v>
      </c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286"/>
    </row>
    <row r="48" spans="1:28" x14ac:dyDescent="0.2">
      <c r="E48" s="277" t="s">
        <v>122</v>
      </c>
      <c r="F48" s="277"/>
      <c r="G48" s="277"/>
      <c r="H48" s="277"/>
      <c r="I48" s="277"/>
      <c r="J48" s="277"/>
      <c r="K48" s="277"/>
    </row>
  </sheetData>
  <mergeCells count="1">
    <mergeCell ref="AF20:AG20"/>
  </mergeCell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Color Mixtures First Study</vt:lpstr>
      <vt:lpstr>Color Blends.csv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2016-02-09T23:42:11Z</dcterms:created>
  <dcterms:modified xsi:type="dcterms:W3CDTF">2016-03-09T19:49:42Z</dcterms:modified>
</cp:coreProperties>
</file>