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apon_components_1.7.2" sheetId="1" r:id="rId3"/>
    <sheet state="visible" name="weapon_comparison" sheetId="2" r:id="rId4"/>
    <sheet state="visible" name="shield_values_1.7.2" sheetId="3" r:id="rId5"/>
    <sheet state="visible" name=" shield_values_update" sheetId="4" r:id="rId6"/>
    <sheet state="visible" name="hull_values" sheetId="5" r:id="rId7"/>
  </sheets>
  <definedNames>
    <definedName hidden="1" localSheetId="2" name="_xlnm._FilterDatabase">shield_values_1.7.2!$B$1:$I$22</definedName>
    <definedName hidden="1" localSheetId="0" name="_xlnm._FilterDatabase">weapon_components_1.7.2!$A$1:$W$1000</definedName>
    <definedName hidden="1" localSheetId="1" name="_xlnm._FilterDatabase">weapon_comparison!$A$2:$R$165</definedName>
  </definedNames>
  <calcPr/>
</workbook>
</file>

<file path=xl/sharedStrings.xml><?xml version="1.0" encoding="utf-8"?>
<sst xmlns="http://schemas.openxmlformats.org/spreadsheetml/2006/main" count="1941" uniqueCount="559">
  <si>
    <t>ID</t>
  </si>
  <si>
    <t>newkey</t>
  </si>
  <si>
    <t>key</t>
  </si>
  <si>
    <t>Type</t>
  </si>
  <si>
    <t>type</t>
  </si>
  <si>
    <t>Size</t>
  </si>
  <si>
    <t>size</t>
  </si>
  <si>
    <t>Tier</t>
  </si>
  <si>
    <t>tier</t>
  </si>
  <si>
    <t>Key</t>
  </si>
  <si>
    <t>cost</t>
  </si>
  <si>
    <t>Cost</t>
  </si>
  <si>
    <t>power</t>
  </si>
  <si>
    <t>Power</t>
  </si>
  <si>
    <t>min_damage</t>
  </si>
  <si>
    <t>Previous_Override</t>
  </si>
  <si>
    <t>max_damage</t>
  </si>
  <si>
    <t>Shield_HP</t>
  </si>
  <si>
    <t>Previous_Tier</t>
  </si>
  <si>
    <t>shield_damage</t>
  </si>
  <si>
    <t>Shield_Regen</t>
  </si>
  <si>
    <t>Power_Factor</t>
  </si>
  <si>
    <t>shield_penetration</t>
  </si>
  <si>
    <t>Min_Factor</t>
  </si>
  <si>
    <t>armor_penetration</t>
  </si>
  <si>
    <t>Max_Factor</t>
  </si>
  <si>
    <t>min_windup</t>
  </si>
  <si>
    <t>Min_Current</t>
  </si>
  <si>
    <t>max_windup</t>
  </si>
  <si>
    <t>Max_Current</t>
  </si>
  <si>
    <t>Min_Previous_Tier</t>
  </si>
  <si>
    <t>Max_Previous_Tier</t>
  </si>
  <si>
    <t>Min_New</t>
  </si>
  <si>
    <t>cooldown</t>
  </si>
  <si>
    <t>range</t>
  </si>
  <si>
    <t>accuracy</t>
  </si>
  <si>
    <t>tracking</t>
  </si>
  <si>
    <t>Max_New</t>
  </si>
  <si>
    <t>missile_speed</t>
  </si>
  <si>
    <t>Min_Delta</t>
  </si>
  <si>
    <t>missile_evasion</t>
  </si>
  <si>
    <t>Max_Delta</t>
  </si>
  <si>
    <t>missile_health</t>
  </si>
  <si>
    <t>missile_armor</t>
  </si>
  <si>
    <t>LASER,SMALL,1</t>
  </si>
  <si>
    <t>missile_shield</t>
  </si>
  <si>
    <t>SMALL_RED_LASER</t>
  </si>
  <si>
    <t>end</t>
  </si>
  <si>
    <t>LASER</t>
  </si>
  <si>
    <t>SMALL</t>
  </si>
  <si>
    <t/>
  </si>
  <si>
    <t>LASER,MEDIUM,1</t>
  </si>
  <si>
    <t>MEDIUM_RED_LASER</t>
  </si>
  <si>
    <t>MEDIUM</t>
  </si>
  <si>
    <t>LASER,LARGE,1</t>
  </si>
  <si>
    <t>LARGE_RED_LASER</t>
  </si>
  <si>
    <t>LARGE</t>
  </si>
  <si>
    <t>LASER,SMALL,2</t>
  </si>
  <si>
    <t>SMALL_BLUE_LASER</t>
  </si>
  <si>
    <t>LASER,MEDIUM,2</t>
  </si>
  <si>
    <t>MEDIUM_BLUE_LASER</t>
  </si>
  <si>
    <t>SHIELD</t>
  </si>
  <si>
    <t>LASER,LARGE,2</t>
  </si>
  <si>
    <t>LARGE_BLUE_LASER</t>
  </si>
  <si>
    <t>SMALL_SHIELD_1</t>
  </si>
  <si>
    <t>LASER,SMALL,3</t>
  </si>
  <si>
    <t>SMALL_UV_LASER</t>
  </si>
  <si>
    <t>MEDIUM_SHIELD_1</t>
  </si>
  <si>
    <t>LASER,MEDIUM,3</t>
  </si>
  <si>
    <t>MEDIUM_UV_LASER</t>
  </si>
  <si>
    <t>LARGE_SHIELD_1</t>
  </si>
  <si>
    <t>LASER,LARGE,3</t>
  </si>
  <si>
    <t>LARGE_UV_LASER</t>
  </si>
  <si>
    <t>SMALL_SHIELD_2</t>
  </si>
  <si>
    <t>LASER,SMALL,4</t>
  </si>
  <si>
    <t>SMALL_XRAY_LASER</t>
  </si>
  <si>
    <t>MEDIUM_SHIELD_2</t>
  </si>
  <si>
    <t>LASER,MEDIUM,4</t>
  </si>
  <si>
    <t>MEDIUM_XRAY_LASER</t>
  </si>
  <si>
    <t>LASER,LARGE,4</t>
  </si>
  <si>
    <t>LARGE_XRAY_LASER</t>
  </si>
  <si>
    <t>LASER,SMALL,5</t>
  </si>
  <si>
    <t>SMALL_GAMMA_LASER</t>
  </si>
  <si>
    <t>LASER,MEDIUM,5</t>
  </si>
  <si>
    <t>MEDIUM_GAMMA_LASER</t>
  </si>
  <si>
    <t>LASER,LARGE,5</t>
  </si>
  <si>
    <t>LARGE_GAMMA_LASER</t>
  </si>
  <si>
    <t>LARGE_SHIELD_2</t>
  </si>
  <si>
    <t>SMALL_SPACEPORT_LASER</t>
  </si>
  <si>
    <t>SMALL_SHIELD_3</t>
  </si>
  <si>
    <t>MEDIUM_SPACEPORT_LASER</t>
  </si>
  <si>
    <t>MEDIUM_SHIELD_3</t>
  </si>
  <si>
    <t>LARGE_SPACEPORT_LASER</t>
  </si>
  <si>
    <t>LARGE_SHIELD_3</t>
  </si>
  <si>
    <t>ENERGY_LANCE,LARGE,1</t>
  </si>
  <si>
    <t>SMALL_SHIELD_4</t>
  </si>
  <si>
    <t>LARGE_ENERGY_LANCE_1</t>
  </si>
  <si>
    <t>MEDIUM_SHIELD_4</t>
  </si>
  <si>
    <t>ENERGY_LANCE</t>
  </si>
  <si>
    <t>LARGE_SHIELD_4</t>
  </si>
  <si>
    <t>ENERGY_LANCE,LARGE,2</t>
  </si>
  <si>
    <t>LARGE_ENERGY_LANCE_2</t>
  </si>
  <si>
    <t>SMALL_SHIELD_5</t>
  </si>
  <si>
    <t>TITAN_LASER,NA,1</t>
  </si>
  <si>
    <t>TITAN_LASER</t>
  </si>
  <si>
    <t>NA</t>
  </si>
  <si>
    <t>MEDIUM_SHIELD_5</t>
  </si>
  <si>
    <t>PLASMA,SMALL,1</t>
  </si>
  <si>
    <t>SMALL_PLASMA_1</t>
  </si>
  <si>
    <t>PLASMA</t>
  </si>
  <si>
    <t>LARGE_SHIELD_5</t>
  </si>
  <si>
    <t>ENIGMATIC</t>
  </si>
  <si>
    <t>PLASMA,MEDIUM,1</t>
  </si>
  <si>
    <t>SMALL_ENIGMATIC_SHIELD</t>
  </si>
  <si>
    <t>MEDIUM_PLASMA_1</t>
  </si>
  <si>
    <t>PLASMA,LARGE,1</t>
  </si>
  <si>
    <t>MEDIUM_ENIGMATIC_SHIELD</t>
  </si>
  <si>
    <t>LARGE_PLASMA_1</t>
  </si>
  <si>
    <t>LARGE_ENIGMATIC_SHIELD</t>
  </si>
  <si>
    <t>PLASMA,SMALL,2</t>
  </si>
  <si>
    <t>SMALL_PLASMA_2</t>
  </si>
  <si>
    <t>PSI</t>
  </si>
  <si>
    <t>SMALL_PSI_SHIELD</t>
  </si>
  <si>
    <t>PLASMA,MEDIUM,2</t>
  </si>
  <si>
    <t>MEDIUM_PLASMA_2</t>
  </si>
  <si>
    <t>MEDIUM_PSI_SHIELD</t>
  </si>
  <si>
    <t>PLASMA,LARGE,2</t>
  </si>
  <si>
    <t>LARGE_PLASMA_2</t>
  </si>
  <si>
    <t>LARGE_PSI_SHIELD</t>
  </si>
  <si>
    <t>PLASMA,SMALL,3</t>
  </si>
  <si>
    <t>SMALL_PLASMA_3</t>
  </si>
  <si>
    <t>PLASMA,MEDIUM,3</t>
  </si>
  <si>
    <t>MEDIUM_PLASMA_3</t>
  </si>
  <si>
    <t>PLASMA,LARGE,3</t>
  </si>
  <si>
    <t>LARGE_PLASMA_3</t>
  </si>
  <si>
    <t>ARC_EMITTER,LARGE,1</t>
  </si>
  <si>
    <t>LARGE_ARC_EMITTER_1</t>
  </si>
  <si>
    <t>ARC_EMITTER</t>
  </si>
  <si>
    <t>ARC_EMITTER,LARGE,2</t>
  </si>
  <si>
    <t>LARGE_ARC_EMITTER_2</t>
  </si>
  <si>
    <t>DISRUPTOR,SMALL,1</t>
  </si>
  <si>
    <t>SMALL_DISRUPTOR_1</t>
  </si>
  <si>
    <t>DISRUPTOR</t>
  </si>
  <si>
    <t>DISRUPTOR,MEDIUM,1</t>
  </si>
  <si>
    <t>MEDIUM_DISRUPTOR_1</t>
  </si>
  <si>
    <t>DISRUPTOR,LARGE,1</t>
  </si>
  <si>
    <t>LARGE_DISRUPTOR_1</t>
  </si>
  <si>
    <t>DISRUPTOR,SMALL,2</t>
  </si>
  <si>
    <t>SMALL_DISRUPTOR_2</t>
  </si>
  <si>
    <t>DISRUPTOR,MEDIUM,2</t>
  </si>
  <si>
    <t>MEDIUM_DISRUPTOR_2</t>
  </si>
  <si>
    <t>DISRUPTOR,LARGE,2</t>
  </si>
  <si>
    <t>LARGE_DISRUPTOR_2</t>
  </si>
  <si>
    <t>DISRUPTOR,SMALL,3</t>
  </si>
  <si>
    <t>SMALL_DISRUPTOR_3</t>
  </si>
  <si>
    <t>DISRUPTOR,MEDIUM,3</t>
  </si>
  <si>
    <t>MEDIUM_DISRUPTOR_3</t>
  </si>
  <si>
    <t>DISRUPTOR,LARGE,3</t>
  </si>
  <si>
    <t>LARGE_DISRUPTOR_3</t>
  </si>
  <si>
    <t>MASS_DRIVER,SMALL,1</t>
  </si>
  <si>
    <t>SMALL_MASS_DRIVER_1</t>
  </si>
  <si>
    <t>MASS_DRIVER</t>
  </si>
  <si>
    <t>MASS_DRIVER,MEDIUM,1</t>
  </si>
  <si>
    <t>MEDIUM_MASS_DRIVER_1</t>
  </si>
  <si>
    <t>MASS_DRIVER,LARGE,1</t>
  </si>
  <si>
    <t>LARGE_MASS_DRIVER_1</t>
  </si>
  <si>
    <t>MASS_DRIVER,SMALL,2</t>
  </si>
  <si>
    <t>SMALL_MASS_DRIVER_2</t>
  </si>
  <si>
    <t>MASS_DRIVER,MEDIUM,2</t>
  </si>
  <si>
    <t>MEDIUM_MASS_DRIVER_2</t>
  </si>
  <si>
    <t>MASS_DRIVER,LARGE,2</t>
  </si>
  <si>
    <t>LARGE_MASS_DRIVER_2</t>
  </si>
  <si>
    <t>MASS_DRIVER,SMALL,3</t>
  </si>
  <si>
    <t>SMALL_MASS_DRIVER_3</t>
  </si>
  <si>
    <t>MASS_DRIVER,MEDIUM,3</t>
  </si>
  <si>
    <t>MEDIUM_MASS_DRIVER_3</t>
  </si>
  <si>
    <t>MASS_DRIVER,LARGE,3</t>
  </si>
  <si>
    <t>LARGE_MASS_DRIVER_3</t>
  </si>
  <si>
    <t>MASS_DRIVER,SMALL,4</t>
  </si>
  <si>
    <t>SMALL_MASS_DRIVER_4</t>
  </si>
  <si>
    <t>MASS_DRIVER,MEDIUM,4</t>
  </si>
  <si>
    <t>MEDIUM_MASS_DRIVER_4</t>
  </si>
  <si>
    <t>MASS_DRIVER,LARGE,4</t>
  </si>
  <si>
    <t>LARGE_MASS_DRIVER_4</t>
  </si>
  <si>
    <t>MASS_DRIVER,SMALL,5</t>
  </si>
  <si>
    <t>SMALL_MASS_DRIVER_5</t>
  </si>
  <si>
    <t>ID_Previous</t>
  </si>
  <si>
    <t>Previous_HP</t>
  </si>
  <si>
    <t>Previous_Regen</t>
  </si>
  <si>
    <t>Ratio_Cost</t>
  </si>
  <si>
    <t>Ratio_Power</t>
  </si>
  <si>
    <t>Bonus</t>
  </si>
  <si>
    <t>MASS_DRIVER,MEDIUM,5</t>
  </si>
  <si>
    <t>Factor</t>
  </si>
  <si>
    <t>MEDIUM_MASS_DRIVER_5</t>
  </si>
  <si>
    <t>MASS_DRIVER,LARGE,5</t>
  </si>
  <si>
    <t>LARGE_MASS_DRIVER_5</t>
  </si>
  <si>
    <t>SPACEPORT_MASS_DRIVER,SMALL,1</t>
  </si>
  <si>
    <t>SMALL_SPACEPORT_MASS_DRIVER</t>
  </si>
  <si>
    <t>SPACEPORT_MASS_DRIVER</t>
  </si>
  <si>
    <t>SPACEPORT_MASS_DRIVER,MEDIUM,1</t>
  </si>
  <si>
    <t>MEDIUM_SPACEPORT_MASS_DRIVER</t>
  </si>
  <si>
    <t>SPACEPORT_MASS_DRIVER,LARGE,1</t>
  </si>
  <si>
    <t>LARGE_SPACEPORT_MASS_DRIVER</t>
  </si>
  <si>
    <t>KINETIC_ARTILLERY,LARGE,1</t>
  </si>
  <si>
    <t>LARGE_KINETIC_ARTILLERY_1</t>
  </si>
  <si>
    <t>KINETIC_ARTILLERY</t>
  </si>
  <si>
    <t>KINETIC_ARTILLERY,LARGE,2</t>
  </si>
  <si>
    <t>LARGE_KINETIC_ARTILLERY_2</t>
  </si>
  <si>
    <t>AUTOCANNON,SMALL,1</t>
  </si>
  <si>
    <t>SMALL_AUTOCANNON_1</t>
  </si>
  <si>
    <t>AUTOCANNON</t>
  </si>
  <si>
    <t>AUTOCANNON,MEDIUM,1</t>
  </si>
  <si>
    <t>MEDIUM_AUTOCANNON_1</t>
  </si>
  <si>
    <t>AUTOCANNON,LARGE,1</t>
  </si>
  <si>
    <t>LARGE_AUTOCANNON_1</t>
  </si>
  <si>
    <t>AUTOCANNON,SMALL,2</t>
  </si>
  <si>
    <t>SMALL_AUTOCANNON_2</t>
  </si>
  <si>
    <t>AUTOCANNON,MEDIUM,2</t>
  </si>
  <si>
    <t>MEDIUM_AUTOCANNON_2</t>
  </si>
  <si>
    <t>AUTOCANNON,LARGE,2</t>
  </si>
  <si>
    <t>LARGE_AUTOCANNON_2</t>
  </si>
  <si>
    <t>AUTOCANNON,SMALL,3</t>
  </si>
  <si>
    <t>SMALL_AUTOCANNON_3</t>
  </si>
  <si>
    <t>AUTOCANNON,MEDIUM,3</t>
  </si>
  <si>
    <t>MEDIUM_AUTOCANNON_3</t>
  </si>
  <si>
    <t>AUTOCANNON,LARGE,3</t>
  </si>
  <si>
    <t>LARGE_AUTOCANNON_3</t>
  </si>
  <si>
    <t>FLAK_BATTERY,NA,1</t>
  </si>
  <si>
    <t>FLAK_BATTERY_1</t>
  </si>
  <si>
    <t>FLAK_BATTERY</t>
  </si>
  <si>
    <t>FLAK_BATTERY,NA,2</t>
  </si>
  <si>
    <t>FLAK_BATTERY_2</t>
  </si>
  <si>
    <t>MASS_ACCELERATOR,LARGE,1</t>
  </si>
  <si>
    <t>LARGE_MASS_ACCELERATOR_1</t>
  </si>
  <si>
    <t>MASS_ACCELERATOR</t>
  </si>
  <si>
    <t>MASS_ACCELERATOR,LARGE,2</t>
  </si>
  <si>
    <t>LARGE_MASS_ACCELERATOR_2</t>
  </si>
  <si>
    <t>MISSILE,SMALL,1</t>
  </si>
  <si>
    <t>SMALL_MISSILE_1</t>
  </si>
  <si>
    <t>MISSILE</t>
  </si>
  <si>
    <t>MISSILE,MEDIUM,1</t>
  </si>
  <si>
    <t>MEDIUM_MISSILE_1</t>
  </si>
  <si>
    <t>MISSILE,LARGE,1</t>
  </si>
  <si>
    <t>LARGE_MISSILE_1</t>
  </si>
  <si>
    <t>MISSILE,SMALL,2</t>
  </si>
  <si>
    <t>SMALL_MISSILE_2</t>
  </si>
  <si>
    <t>MISSILE,MEDIUM,2</t>
  </si>
  <si>
    <t>MEDIUM_MISSILE_2</t>
  </si>
  <si>
    <t>MISSILE,LARGE,2</t>
  </si>
  <si>
    <t>LARGE_MISSILE_2</t>
  </si>
  <si>
    <t>MISSILE,SMALL,3</t>
  </si>
  <si>
    <t>SMALL_MISSILE_3</t>
  </si>
  <si>
    <t>MISSILE,MEDIUM,3</t>
  </si>
  <si>
    <t>MEDIUM_MISSILE_3</t>
  </si>
  <si>
    <t>MISSILE,LARGE,3</t>
  </si>
  <si>
    <t>LARGE_MISSILE_3</t>
  </si>
  <si>
    <t>MISSILE,SMALL,4</t>
  </si>
  <si>
    <t>SMALL_MISSILE_4</t>
  </si>
  <si>
    <t>MISSILE,MEDIUM,4</t>
  </si>
  <si>
    <t>MEDIUM_MISSILE_4</t>
  </si>
  <si>
    <t>MISSILE,LARGE,4</t>
  </si>
  <si>
    <t>LARGE_MISSILE_4</t>
  </si>
  <si>
    <t>MISSILE,SMALL,5</t>
  </si>
  <si>
    <t>SMALL_MISSILE_5</t>
  </si>
  <si>
    <t>MISSILE,MEDIUM,5</t>
  </si>
  <si>
    <t>MEDIUM_MISSILE_5</t>
  </si>
  <si>
    <t>MISSILE,LARGE,5</t>
  </si>
  <si>
    <t>LARGE_MISSILE_5</t>
  </si>
  <si>
    <t>SPACEPORT_MISSILE,SMALL,1</t>
  </si>
  <si>
    <t>SMALL_SPACEPORT_MISSILE</t>
  </si>
  <si>
    <t>SPACEPORT_MISSILE</t>
  </si>
  <si>
    <t>SPACEPORT_MISSILE,MEDIUM,1</t>
  </si>
  <si>
    <t>MEDIUM_SPACEPORT_MISSILE</t>
  </si>
  <si>
    <t>SPACEPORT_MISSILE,LARGE,1</t>
  </si>
  <si>
    <t>LARGE_SPACEPORT_MISSILE</t>
  </si>
  <si>
    <t>TORPEDO,NA,1</t>
  </si>
  <si>
    <t>TORPEDO_1</t>
  </si>
  <si>
    <t>TORPEDO</t>
  </si>
  <si>
    <t>TORPEDO,NA,2</t>
  </si>
  <si>
    <t>TORPEDO_2</t>
  </si>
  <si>
    <t>TORPEDO,NA,3</t>
  </si>
  <si>
    <t>TORPEDO_3</t>
  </si>
  <si>
    <t>ENERGY_TORPEDO,NA,1</t>
  </si>
  <si>
    <t>ENERGY_TORPEDO_1</t>
  </si>
  <si>
    <t>ENERGY_TORPEDO</t>
  </si>
  <si>
    <t>ENERGY_TORPEDO,NA,2</t>
  </si>
  <si>
    <t>ENERGY_TORPEDO_2</t>
  </si>
  <si>
    <t>SWARMER_MISSILE,NA,1</t>
  </si>
  <si>
    <t>SWARMER_MISSILE_1</t>
  </si>
  <si>
    <t>SWARMER_MISSILE</t>
  </si>
  <si>
    <t>SWARMER_MISSILE,NA,2</t>
  </si>
  <si>
    <t>SWARMER_MISSILE_2</t>
  </si>
  <si>
    <t>SPACE_CLOUD_LIGHTNING,NA,1</t>
  </si>
  <si>
    <t>SPACE_CLOUD_LIGHTNING</t>
  </si>
  <si>
    <t>CRYSTAL_SHIP_BLUE_LIGHTNING,SMALL,1</t>
  </si>
  <si>
    <t>SMALL_CRYSTAL_SHIP_BLUE_LIGHTNING</t>
  </si>
  <si>
    <t>CRYSTAL_SHIP_BLUE_LIGHTNING</t>
  </si>
  <si>
    <t>CRYSTAL_SHIP_BLUE_LIGHTNING,MEDIUM,1</t>
  </si>
  <si>
    <t>MEDIUM_CRYSTAL_SHIP_BLUE_LIGHTNING</t>
  </si>
  <si>
    <t>CRYSTAL_SHIP_BLUE_LIGHTNING,LARGE,1</t>
  </si>
  <si>
    <t>LARGE_CRYSTAL_SHIP_BLUE_LIGHTNING</t>
  </si>
  <si>
    <t>CRYSTAL_SHIP_GREEN_LIGHTNING,SMALL,1</t>
  </si>
  <si>
    <t>SMALL_CRYSTAL_SHIP_GREEN_LIGHTNING</t>
  </si>
  <si>
    <t>CRYSTAL_SHIP_GREEN_LIGHTNING</t>
  </si>
  <si>
    <t>CRYSTAL_SHIP_GREEN_LIGHTNING,MEDIUM,1</t>
  </si>
  <si>
    <t>MEDIUM_CRYSTAL_SHIP_GREEN_LIGHTNING</t>
  </si>
  <si>
    <t>CRYSTAL_SHIP_GREEN_LIGHTNING,LARGE,1</t>
  </si>
  <si>
    <t>LARGE_CRYSTAL_SHIP_GREEN_LIGHTNING</t>
  </si>
  <si>
    <t>CRYSTAL_SHIP_YELLOW_LIGHTNING,SMALL,1</t>
  </si>
  <si>
    <t>SMALL_CRYSTAL_SHIP_YELLOW_LIGHTNING</t>
  </si>
  <si>
    <t>CRYSTAL_SHIP_YELLOW_LIGHTNING</t>
  </si>
  <si>
    <t>CRYSTAL_SHIP_YELLOW_LIGHTNING,MEDIUM,1</t>
  </si>
  <si>
    <t>MEDIUM_CRYSTAL_SHIP_YELLOW_LIGHTNING</t>
  </si>
  <si>
    <t>CRYSTAL_SHIP_YELLOW_LIGHTNING,LARGE,1</t>
  </si>
  <si>
    <t>LARGE_CRYSTAL_SHIP_YELLOW_LIGHTNING</t>
  </si>
  <si>
    <t>CRYSTAL_SHIP_RED_LIGHTNING,SMALL,1</t>
  </si>
  <si>
    <t>SMALL_CRYSTAL_SHIP_RED_LIGHTNING</t>
  </si>
  <si>
    <t>CRYSTAL_SHIP_RED_LIGHTNING</t>
  </si>
  <si>
    <t>CRYSTAL_SHIP_RED_LIGHTNING,MEDIUM,1</t>
  </si>
  <si>
    <t>MEDIUM_CRYSTAL_SHIP_RED_LIGHTNING</t>
  </si>
  <si>
    <t>CRYSTAL_SHIP_RED_LIGHTNING,LARGE,1</t>
  </si>
  <si>
    <t>LARGE_CRYSTAL_SHIP_RED_LIGHTNING</t>
  </si>
  <si>
    <t>CRYSTAL_SHIP_BLUE_ELITE_LIGHTNING,SMALL,1</t>
  </si>
  <si>
    <t>SMALL_CRYSTAL_SHIP_BLUE_ELITE_LIGHTNING</t>
  </si>
  <si>
    <t>CRYSTAL_SHIP_BLUE_ELITE_LIGHTNING</t>
  </si>
  <si>
    <t>CRYSTAL_SHIP_BLUE_ELITE_LIGHTNING,MEDIUM,1</t>
  </si>
  <si>
    <t>MEDIUM_CRYSTAL_SHIP_BLUE_ELITE_LIGHTNING</t>
  </si>
  <si>
    <t>CRYSTAL_SHIP_BLUE_ELITE_LIGHTNING,LARGE,1</t>
  </si>
  <si>
    <t>LARGE_CRYSTAL_SHIP_BLUE_ELITE_LIGHTNING</t>
  </si>
  <si>
    <t>CRYSTAL_SHIP_GREEN_ELITE_LIGHTNING,SMALL,1</t>
  </si>
  <si>
    <t>SMALL_CRYSTAL_SHIP_GREEN_ELITE_LIGHTNING</t>
  </si>
  <si>
    <t>CRYSTAL_SHIP_GREEN_ELITE_LIGHTNING</t>
  </si>
  <si>
    <t>CRYSTAL_SHIP_GREEN_ELITE_LIGHTNING,MEDIUM,1</t>
  </si>
  <si>
    <t>MEDIUM_CRYSTAL_SHIP_GREEN_ELITE_LIGHTNING</t>
  </si>
  <si>
    <t>CRYSTAL_SHIP_GREEN_ELITE_LIGHTNING,LARGE,1</t>
  </si>
  <si>
    <t>LARGE_CRYSTAL_SHIP_GREEN_ELITE_LIGHTNING</t>
  </si>
  <si>
    <t>CRYSTAL_SHIP_YELLOW_ELITE_LIGHTNING,SMALL,1</t>
  </si>
  <si>
    <t>SMALL_CRYSTAL_SHIP_YELLOW_ELITE_LIGHTNING</t>
  </si>
  <si>
    <t>CRYSTAL_SHIP_YELLOW_ELITE_LIGHTNING</t>
  </si>
  <si>
    <t>CRYSTAL_SHIP_YELLOW_ELITE_LIGHTNING,MEDIUM,1</t>
  </si>
  <si>
    <t>MEDIUM_CRYSTAL_SHIP_YELLOW_ELITE_LIGHTNING</t>
  </si>
  <si>
    <t>CRYSTAL_SHIP_YELLOW_ELITE_LIGHTNING,LARGE,1</t>
  </si>
  <si>
    <t>LARGE_CRYSTAL_SHIP_YELLOW_ELITE_LIGHTNING</t>
  </si>
  <si>
    <t>CRYSTAL_SHIP_RED_ELITE_LIGHTNING,SMALL,1</t>
  </si>
  <si>
    <t>SMALL_CRYSTAL_SHIP_RED_ELITE_LIGHTNING</t>
  </si>
  <si>
    <t>CRYSTAL_SHIP_RED_ELITE_LIGHTNING</t>
  </si>
  <si>
    <t>CRYSTAL_SHIP_RED_ELITE_LIGHTNING,MEDIUM,1</t>
  </si>
  <si>
    <t>MEDIUM_CRYSTAL_SHIP_RED_ELITE_LIGHTNING</t>
  </si>
  <si>
    <t>CRYSTAL_SHIP_RED_ELITE_LIGHTNING,LARGE,1</t>
  </si>
  <si>
    <t>LARGE_CRYSTAL_SHIP_RED_ELITE_LIGHTNING</t>
  </si>
  <si>
    <t>PROBE_LIGHTNING,MEDIUM,1</t>
  </si>
  <si>
    <t>MEDIUM_PROBE_LIGHTNING</t>
  </si>
  <si>
    <t>PROBE_LIGHTNING</t>
  </si>
  <si>
    <t>SPACE_WHALE_WEAPON,NA,1</t>
  </si>
  <si>
    <t>SPACE_WHALE_WEAPON</t>
  </si>
  <si>
    <t>SPACE_AMOEBA_WEAPON,SMALL,1</t>
  </si>
  <si>
    <t>SMALL_SPACE_AMOEBA_WEAPON</t>
  </si>
  <si>
    <t>SPACE_AMOEBA_WEAPON</t>
  </si>
  <si>
    <t>SPACE_AMOEBA_WEAPON,NA,1</t>
  </si>
  <si>
    <t>SMALL_MINING_LASER</t>
  </si>
  <si>
    <t>MEDIUM_MINING_LASER</t>
  </si>
  <si>
    <t>PSIONIC_BLAST,NA,1</t>
  </si>
  <si>
    <t>PSIONIC_BLAST_1</t>
  </si>
  <si>
    <t>PSIONIC_BLAST</t>
  </si>
  <si>
    <t>ED_WEAPON,SMALL,1</t>
  </si>
  <si>
    <t>SMALL_ED_WEAPON</t>
  </si>
  <si>
    <t>ED_WEAPON</t>
  </si>
  <si>
    <t>ED_WEAPON,MEDIUM,1</t>
  </si>
  <si>
    <t>MEDIUM_ED_WEAPON</t>
  </si>
  <si>
    <t>ED_WEAPON,LARGE,1</t>
  </si>
  <si>
    <t>LARGE_ED_WEAPON</t>
  </si>
  <si>
    <t>SPACEPORT_SCOURGE_MISSILE,SMALL,1</t>
  </si>
  <si>
    <t>SMALL_SPACEPORT_SCOURGE_MISSILE</t>
  </si>
  <si>
    <t>SPACEPORT_SCOURGE_MISSILE</t>
  </si>
  <si>
    <t>SPACEPORT_SCOURGE_MISSILE,MEDIUM,1</t>
  </si>
  <si>
    <t>MEDIUM_SPACEPORT_SCOURGE_MISSILE</t>
  </si>
  <si>
    <t>SPACEPORT_SCOURGE_MISSILE,LARGE,1</t>
  </si>
  <si>
    <t>LARGE_SPACEPORT_SCOURGE_MISSILE</t>
  </si>
  <si>
    <t>SCOURGE_MISSILE,LARGE,1</t>
  </si>
  <si>
    <t>LARGE_SCOURGE_MISSILE_1</t>
  </si>
  <si>
    <t>SCOURGE_MISSILE</t>
  </si>
  <si>
    <t>SCOURGE_PROJECTILE_WEAPON,SMALL,1</t>
  </si>
  <si>
    <t>SMALL_SCOURGE_PROJECTILE_WEAPON</t>
  </si>
  <si>
    <t>SCOURGE_PROJECTILE_WEAPON</t>
  </si>
  <si>
    <t>SCOURGE_PROJECTILE_WEAPON,MEDIUM,1</t>
  </si>
  <si>
    <t>MEDIUM_SCOURGE_PROJECTILE_WEAPON</t>
  </si>
  <si>
    <t>FALLEN_EMPIRE_SPACEPORT_LANCE,LARGE,1</t>
  </si>
  <si>
    <t>LARGE_FALLEN_EMPIRE_SPACEPORT_LANCE</t>
  </si>
  <si>
    <t>FALLEN_EMPIRE_SPACEPORT_LANCE</t>
  </si>
  <si>
    <t>POINT_DEFENCE,NA,1</t>
  </si>
  <si>
    <t>POINT_DEFENCE_1</t>
  </si>
  <si>
    <t>POINT_DEFENCE</t>
  </si>
  <si>
    <t>POINT_DEFENCE,NA,2</t>
  </si>
  <si>
    <t>POINT_DEFENCE_2</t>
  </si>
  <si>
    <t>POINT_DEFENCE,NA,3</t>
  </si>
  <si>
    <t>POINT_DEFENCE_3</t>
  </si>
  <si>
    <t>TECHNO_WEAPON,NA,1</t>
  </si>
  <si>
    <t>TECHNO_WEAPON</t>
  </si>
  <si>
    <t>TECHNO_PD,NA,1</t>
  </si>
  <si>
    <t>TECHNO_PD</t>
  </si>
  <si>
    <t>SMALL_EVENT_UV_LASER,NA,1</t>
  </si>
  <si>
    <t>SMALL_EVENT_UV_LASER</t>
  </si>
  <si>
    <t>MEDIUM_EVENT_UV_LASER,NA,1</t>
  </si>
  <si>
    <t>MEDIUM_EVENT_UV_LASER</t>
  </si>
  <si>
    <t>STELLARITE_MISSILE,NA,1</t>
  </si>
  <si>
    <t>STELLARITE_MISSILE</t>
  </si>
  <si>
    <t>STELLARITE_PLASMA,NA,1</t>
  </si>
  <si>
    <t>STELLARITE_PLASMA</t>
  </si>
  <si>
    <t>STELLARITE_BEAM,NA,1</t>
  </si>
  <si>
    <t>STELLARITE_BEAM</t>
  </si>
  <si>
    <t>STELLARITE_LASER,NA,1</t>
  </si>
  <si>
    <t>STELLARITE_LASER</t>
  </si>
  <si>
    <t>DRAGON_WEAPON,NA,1</t>
  </si>
  <si>
    <t>DRAGON_WEAPON</t>
  </si>
  <si>
    <t>DRAGON_SECONDARY_WEAPON,NA,1</t>
  </si>
  <si>
    <t>DRAGON_SECONDARY_WEAPON</t>
  </si>
  <si>
    <t>DRAGON_TERTIARY_WEAPON,NA,1</t>
  </si>
  <si>
    <t>DRAGON_TERTIARY_WEAPON</t>
  </si>
  <si>
    <t>DIMENSIONAL_HORROR_PRIMARY_WEAPON,NA,1</t>
  </si>
  <si>
    <t>DIMENSIONAL_HORROR_PRIMARY_WEAPON</t>
  </si>
  <si>
    <t>DIMENSIONAL_HORROR_LARGE_WEAPON,NA,1</t>
  </si>
  <si>
    <t>DIMENSIONAL_HORROR_LARGE_WEAPON</t>
  </si>
  <si>
    <t>DIMENSIONAL_HORROR_MEDIUM_WEAPON,NA,1</t>
  </si>
  <si>
    <t>DIMENSIONAL_HORROR_MEDIUM_WEAPON</t>
  </si>
  <si>
    <t>DIMENSIONAL_HORROR_SMALL_WEAPON,NA,1</t>
  </si>
  <si>
    <t>DIMENSIONAL_HORROR_SMALL_WEAPON</t>
  </si>
  <si>
    <t>DIMENSIONAL_HORROR_PD,NA,1</t>
  </si>
  <si>
    <t>DIMENSIONAL_HORROR_PD</t>
  </si>
  <si>
    <t>WRAITH_RED_LASER,NA,1</t>
  </si>
  <si>
    <t>WRAITH_RED_LASER</t>
  </si>
  <si>
    <t>WRAITH_BLUE_LASER,NA,1</t>
  </si>
  <si>
    <t>WRAITH_BLUE_LASER</t>
  </si>
  <si>
    <t>WRAITH_YELLOW_LASER,NA,1</t>
  </si>
  <si>
    <t>WRAITH_YELLOW_LASER</t>
  </si>
  <si>
    <t>file</t>
  </si>
  <si>
    <t>ship</t>
  </si>
  <si>
    <t>max_hitpoints</t>
  </si>
  <si>
    <t>new_max_hitpoints</t>
  </si>
  <si>
    <t>000_tech-balance_ship_sizes.txt</t>
  </si>
  <si>
    <t>corvette</t>
  </si>
  <si>
    <t>destroyer</t>
  </si>
  <si>
    <t>cruiser</t>
  </si>
  <si>
    <t>battleship</t>
  </si>
  <si>
    <t>constructor</t>
  </si>
  <si>
    <t>colonizer</t>
  </si>
  <si>
    <t>science</t>
  </si>
  <si>
    <t>transport</t>
  </si>
  <si>
    <t>military_station_small</t>
  </si>
  <si>
    <t>military_station_medium</t>
  </si>
  <si>
    <t>military_station_large</t>
  </si>
  <si>
    <t>orbital_station</t>
  </si>
  <si>
    <t>mining_station</t>
  </si>
  <si>
    <t>research_station</t>
  </si>
  <si>
    <t>wormhole_station</t>
  </si>
  <si>
    <t>observation_station</t>
  </si>
  <si>
    <t>outpost_station</t>
  </si>
  <si>
    <t>002_tech-balance_event-ships.txt</t>
  </si>
  <si>
    <t>asteroid</t>
  </si>
  <si>
    <t>abandoned_ship</t>
  </si>
  <si>
    <t>ark_ship</t>
  </si>
  <si>
    <t>probe</t>
  </si>
  <si>
    <t>station_generic_01</t>
  </si>
  <si>
    <t>sensor_station_01</t>
  </si>
  <si>
    <t>alien_racing_ship</t>
  </si>
  <si>
    <t>eventship_01</t>
  </si>
  <si>
    <t>eventship_02</t>
  </si>
  <si>
    <t>eventship_03</t>
  </si>
  <si>
    <t>eventship_04</t>
  </si>
  <si>
    <t>eventship_05</t>
  </si>
  <si>
    <t>eventship_06</t>
  </si>
  <si>
    <t>eventship_07</t>
  </si>
  <si>
    <t>civilian_freighter</t>
  </si>
  <si>
    <t>civilian_tanker</t>
  </si>
  <si>
    <t>passenger_liner</t>
  </si>
  <si>
    <t>primitive_space_station</t>
  </si>
  <si>
    <t>ancient_drone_station</t>
  </si>
  <si>
    <t>003_tech-balance_swarm-ships.txt</t>
  </si>
  <si>
    <t>large_ship_swarm</t>
  </si>
  <si>
    <t>large_ship_carrier_swarm</t>
  </si>
  <si>
    <t>small_ship_swarm</t>
  </si>
  <si>
    <t>military_station_large_swarm</t>
  </si>
  <si>
    <t>military_station_small_swarm</t>
  </si>
  <si>
    <t>queen_swarm</t>
  </si>
  <si>
    <t>construction_ship_swarm</t>
  </si>
  <si>
    <t>colony_ship_swarm</t>
  </si>
  <si>
    <t>transport_ship_swarm</t>
  </si>
  <si>
    <t>004_tech-balance_fallen-empires.txt</t>
  </si>
  <si>
    <t>massive_ship_fallen_empire</t>
  </si>
  <si>
    <t>large_ship_fallen_empire</t>
  </si>
  <si>
    <t>small_ship_fallen_empire</t>
  </si>
  <si>
    <t>military_station_large_fallen_empire</t>
  </si>
  <si>
    <t>military_station_small_fallen_empire</t>
  </si>
  <si>
    <t>005_tech-balance_extra-dimensional.txt</t>
  </si>
  <si>
    <t>large_ship_ed</t>
  </si>
  <si>
    <t>medium_ship_ed</t>
  </si>
  <si>
    <t>small_ship_ed</t>
  </si>
  <si>
    <t>military_station_large_ed</t>
  </si>
  <si>
    <t>military_station_small_ed</t>
  </si>
  <si>
    <t>dimensional_portal_ed</t>
  </si>
  <si>
    <t>construction_ship_ed</t>
  </si>
  <si>
    <t>anchor_station</t>
  </si>
  <si>
    <t>006_tech-balance_crystal-entities.txt</t>
  </si>
  <si>
    <t>crystal_corvette</t>
  </si>
  <si>
    <t>crystal_destroyer</t>
  </si>
  <si>
    <t>crystal_cruiser</t>
  </si>
  <si>
    <t>crystal_station_large</t>
  </si>
  <si>
    <t>007_tech-balance_space-monsters.txt</t>
  </si>
  <si>
    <t>space_cloud</t>
  </si>
  <si>
    <t>space_amoeba</t>
  </si>
  <si>
    <t>space_amoeba_mother</t>
  </si>
  <si>
    <t>space_whale_1</t>
  </si>
  <si>
    <t>space_whale_2</t>
  </si>
  <si>
    <t>space_whale_3</t>
  </si>
  <si>
    <t>space_whale_4</t>
  </si>
  <si>
    <t>ancient_mining_drone</t>
  </si>
  <si>
    <t>ancient_corvette</t>
  </si>
  <si>
    <t>ancient_destroyer</t>
  </si>
  <si>
    <t>008_tech-balance_nomad-ships.txt</t>
  </si>
  <si>
    <t>nomad_corvette</t>
  </si>
  <si>
    <t>nomad_destroyer</t>
  </si>
  <si>
    <t>009_tech-balance_pirates-ships.txt</t>
  </si>
  <si>
    <t>pirate_corvette</t>
  </si>
  <si>
    <t>pirate_destroyer</t>
  </si>
  <si>
    <t>pirate_cruiser</t>
  </si>
  <si>
    <t>pirate_station</t>
  </si>
  <si>
    <t>010_tech-balance_ai-ships.txt</t>
  </si>
  <si>
    <t>large_ship_ai</t>
  </si>
  <si>
    <t>small_ship_ai</t>
  </si>
  <si>
    <t>military_station_large_ai</t>
  </si>
  <si>
    <t>military_station_small_ai</t>
  </si>
  <si>
    <t>core_ai</t>
  </si>
  <si>
    <t>construction_ship_ai</t>
  </si>
  <si>
    <t>colony_ship_ai</t>
  </si>
  <si>
    <t>transport_ship_ai</t>
  </si>
  <si>
    <t>011_tech-balance_guardians.txt</t>
  </si>
  <si>
    <t>space_dragon_red</t>
  </si>
  <si>
    <t>enclave_station</t>
  </si>
  <si>
    <t>stellarite</t>
  </si>
  <si>
    <t>sphere</t>
  </si>
  <si>
    <t>galleon</t>
  </si>
  <si>
    <t>station_xl</t>
  </si>
  <si>
    <t>station_l</t>
  </si>
  <si>
    <t>station_m</t>
  </si>
  <si>
    <t>station_s</t>
  </si>
  <si>
    <t>station_xs</t>
  </si>
  <si>
    <t>dimensional_horror</t>
  </si>
  <si>
    <t>npc_warship_01</t>
  </si>
  <si>
    <t>homebase</t>
  </si>
  <si>
    <t>hive_asteroid</t>
  </si>
  <si>
    <t>wraith_01_blue</t>
  </si>
  <si>
    <t>wraith_01_red</t>
  </si>
  <si>
    <t>wraith_01_yellow</t>
  </si>
  <si>
    <t>space_dragon_baby</t>
  </si>
  <si>
    <t>012_tech-balance_psionic.txt</t>
  </si>
  <si>
    <t>psionic_avatar</t>
  </si>
  <si>
    <t>corrupted_avatar</t>
  </si>
  <si>
    <t>shroud_manifestation</t>
  </si>
  <si>
    <t>warped_consciousness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</si>
</sst>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Font="1"/>
    <xf borderId="0" fillId="0" fontId="1" numFmtId="0" xfId="0" applyAlignment="1" applyFont="1">
      <alignment/>
    </xf>
  </cellXfs>
  <cellStyles count="1">
    <cellStyle xfId="0" name="Normal" builtinId="0"/>
  </cellStyles>
  <dxfs count="8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CCA677"/>
          <bgColor rgb="FFCCA677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8F2EB"/>
          <bgColor rgb="FFF8F2EB"/>
        </patternFill>
      </fill>
      <alignment/>
      <border>
        <left/>
        <right/>
        <top/>
        <bottom/>
      </border>
    </dxf>
    <dxf>
      <font/>
      <fill>
        <patternFill patternType="solid">
          <fgColor rgb="FFF46524"/>
          <bgColor rgb="FFF46524"/>
        </patternFill>
      </fill>
      <alignment/>
      <border>
        <left/>
        <right/>
        <top/>
        <bottom/>
      </border>
    </dxf>
    <dxf>
      <font/>
      <fill>
        <patternFill patternType="solid">
          <fgColor rgb="FFFFE6DD"/>
          <bgColor rgb="FFFFE6DD"/>
        </patternFill>
      </fill>
      <alignment/>
      <border>
        <left/>
        <right/>
        <top/>
        <bottom/>
      </border>
    </dxf>
    <dxf>
      <font/>
      <fill>
        <patternFill patternType="solid">
          <fgColor rgb="FF8BC34A"/>
          <bgColor rgb="FF8BC34A"/>
        </patternFill>
      </fill>
      <alignment/>
      <border>
        <left/>
        <right/>
        <top/>
        <bottom/>
      </border>
    </dxf>
    <dxf>
      <font/>
      <fill>
        <patternFill patternType="solid">
          <fgColor rgb="FFEEF7E3"/>
          <bgColor rgb="FFEEF7E3"/>
        </patternFill>
      </fill>
      <alignment/>
      <border>
        <left/>
        <right/>
        <top/>
        <bottom/>
      </border>
    </dxf>
  </dxfs>
  <tableStyles count="3">
    <tableStyle count="3" pivot="0" name="hull_values-style">
      <tableStyleElement dxfId="1" type="headerRow"/>
      <tableStyleElement dxfId="2" type="firstRowStripe"/>
      <tableStyleElement dxfId="3" type="secondRowStripe"/>
    </tableStyle>
    <tableStyle count="3" pivot="0" name=" shield_values_update-style">
      <tableStyleElement dxfId="4" type="headerRow"/>
      <tableStyleElement dxfId="2" type="firstRowStripe"/>
      <tableStyleElement dxfId="5" type="secondRowStripe"/>
    </tableStyle>
    <tableStyle count="3" pivot="0" name="weapon_comparison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2:R234" displayName="Table_3" id="3">
  <tableColumns count="18">
    <tableColumn name="newkey" id="1"/>
    <tableColumn name="key" id="2"/>
    <tableColumn name="type" id="3"/>
    <tableColumn name="size" id="4"/>
    <tableColumn name="tier" id="5"/>
    <tableColumn name="Previous_Override" id="6"/>
    <tableColumn name="Previous_Tier" id="7"/>
    <tableColumn name="Power_Factor" id="8"/>
    <tableColumn name="Min_Factor" id="9"/>
    <tableColumn name="Max_Factor" id="10"/>
    <tableColumn name="Min_Current" id="11"/>
    <tableColumn name="Max_Current" id="12"/>
    <tableColumn name="Min_Previous_Tier" id="13"/>
    <tableColumn name="Max_Previous_Tier" id="14"/>
    <tableColumn name="Min_New" id="15"/>
    <tableColumn name="Max_New" id="16"/>
    <tableColumn name="Min_Delta" id="17"/>
    <tableColumn name="Max_Delta" id="18"/>
  </tableColumns>
  <tableStyleInfo name="weapon_comparison-style" showColumnStripes="0" showFirstColumn="1" showLastColumn="1" showRowStripes="1"/>
</table>
</file>

<file path=xl/tables/table2.xml><?xml version="1.0" encoding="utf-8"?>
<table xmlns="http://schemas.openxmlformats.org/spreadsheetml/2006/main" ref="A1:P22" displayName="Table_2" id="2">
  <tableColumns count="16">
    <tableColumn name="ID" id="1"/>
    <tableColumn name="Type" id="2"/>
    <tableColumn name="Size" id="3"/>
    <tableColumn name="Tier" id="4"/>
    <tableColumn name="Key" id="5"/>
    <tableColumn name="Cost" id="6"/>
    <tableColumn name="Power" id="7"/>
    <tableColumn name="Shield_HP" id="8"/>
    <tableColumn name="Shield_Regen" id="9"/>
    <tableColumn name="ID_Previous" id="10"/>
    <tableColumn name="Previous_HP" id="11"/>
    <tableColumn name="Previous_Regen" id="12"/>
    <tableColumn name="Ratio_Cost" id="13"/>
    <tableColumn name="Ratio_Power" id="14"/>
    <tableColumn name="Bonus" id="15"/>
    <tableColumn name="Factor" id="16"/>
  </tableColumns>
  <tableStyleInfo name=" shield_values_update-style" showColumnStripes="0" showFirstColumn="1" showLastColumn="1" showRowStripes="1"/>
</table>
</file>

<file path=xl/tables/table3.xml><?xml version="1.0" encoding="utf-8"?>
<table xmlns="http://schemas.openxmlformats.org/spreadsheetml/2006/main" ref="A1:D109" displayName="Table_1" id="1">
  <tableColumns count="4">
    <tableColumn name="file" id="1"/>
    <tableColumn name="ship" id="2"/>
    <tableColumn name="max_hitpoints" id="3"/>
    <tableColumn name="new_max_hitpoints" id="4"/>
  </tableColumns>
  <tableStyleInfo name="hull_valu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29"/>
    <col customWidth="1" min="2" max="2" width="48.86"/>
    <col customWidth="1" min="3" max="3" width="41.71"/>
    <col customWidth="1" min="4" max="4" width="8.43"/>
    <col customWidth="1" min="5" max="5" width="7.29"/>
    <col customWidth="1" min="6" max="6" width="8.43"/>
    <col customWidth="1" min="7" max="7" width="9.71"/>
    <col customWidth="1" min="8" max="8" width="16.14"/>
    <col customWidth="1" min="9" max="9" width="16.57"/>
    <col customWidth="1" min="10" max="10" width="18.57"/>
    <col customWidth="1" min="11" max="11" width="22.0"/>
    <col customWidth="1" min="12" max="12" width="21.71"/>
    <col customWidth="1" min="13" max="13" width="15.14"/>
    <col customWidth="1" min="14" max="14" width="15.57"/>
    <col customWidth="1" min="15" max="15" width="13.43"/>
    <col customWidth="1" min="16" max="16" width="9.43"/>
    <col customWidth="1" min="17" max="17" width="12.57"/>
    <col customWidth="1" min="18" max="18" width="11.86"/>
    <col customWidth="1" min="19" max="19" width="17.71"/>
    <col customWidth="1" min="20" max="20" width="19.29"/>
    <col customWidth="1" min="21" max="21" width="17.86"/>
    <col customWidth="1" min="22" max="22" width="17.43"/>
    <col customWidth="1" min="23" max="23" width="17.71"/>
    <col customWidth="1" min="24" max="24" width="4.29"/>
  </cols>
  <sheetData>
    <row r="1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43</v>
      </c>
      <c r="W1" s="1" t="s">
        <v>45</v>
      </c>
      <c r="X1" s="1" t="s">
        <v>47</v>
      </c>
    </row>
    <row r="2" hidden="1">
      <c r="A2" s="1" t="s">
        <v>44</v>
      </c>
      <c r="B2" s="1" t="s">
        <v>46</v>
      </c>
      <c r="C2" s="1" t="s">
        <v>48</v>
      </c>
      <c r="D2" s="1" t="s">
        <v>49</v>
      </c>
      <c r="E2" s="1">
        <v>1.0</v>
      </c>
      <c r="F2" s="1">
        <v>2.5</v>
      </c>
      <c r="G2" s="1">
        <v>-2.5</v>
      </c>
      <c r="H2" s="1">
        <v>5.0</v>
      </c>
      <c r="I2" s="1">
        <v>10.0</v>
      </c>
      <c r="J2" s="1">
        <v>0.8</v>
      </c>
      <c r="K2" s="1">
        <v>0.0</v>
      </c>
      <c r="L2" s="1">
        <v>0.15</v>
      </c>
      <c r="M2" s="1">
        <v>2.0</v>
      </c>
      <c r="N2" s="1">
        <v>23.0</v>
      </c>
      <c r="O2" s="1">
        <v>25.0</v>
      </c>
      <c r="P2" s="1">
        <v>30.0</v>
      </c>
      <c r="Q2" s="1">
        <v>0.9</v>
      </c>
      <c r="R2" s="1">
        <v>0.6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 t="s">
        <v>50</v>
      </c>
    </row>
    <row r="3" hidden="1">
      <c r="A3" s="1" t="s">
        <v>51</v>
      </c>
      <c r="B3" s="1" t="s">
        <v>52</v>
      </c>
      <c r="C3" s="1" t="s">
        <v>48</v>
      </c>
      <c r="D3" s="1" t="s">
        <v>53</v>
      </c>
      <c r="E3" s="1">
        <v>1.0</v>
      </c>
      <c r="F3" s="1">
        <v>5.0</v>
      </c>
      <c r="G3" s="1">
        <v>-5.0</v>
      </c>
      <c r="H3" s="1">
        <v>13.0</v>
      </c>
      <c r="I3" s="1">
        <v>18.0</v>
      </c>
      <c r="J3" s="1">
        <v>0.8</v>
      </c>
      <c r="K3" s="1">
        <v>0.0</v>
      </c>
      <c r="L3" s="1">
        <v>0.3</v>
      </c>
      <c r="M3" s="1">
        <v>2.0</v>
      </c>
      <c r="N3" s="1">
        <v>23.0</v>
      </c>
      <c r="O3" s="1">
        <v>25.0</v>
      </c>
      <c r="P3" s="1">
        <v>50.0</v>
      </c>
      <c r="Q3" s="1">
        <v>0.85</v>
      </c>
      <c r="R3" s="1">
        <v>0.3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 t="s">
        <v>50</v>
      </c>
    </row>
    <row r="4">
      <c r="A4" s="1" t="s">
        <v>54</v>
      </c>
      <c r="B4" s="1" t="s">
        <v>55</v>
      </c>
      <c r="C4" s="1" t="s">
        <v>48</v>
      </c>
      <c r="D4" s="1" t="s">
        <v>56</v>
      </c>
      <c r="E4" s="1">
        <v>1.0</v>
      </c>
      <c r="F4" s="1">
        <v>10.0</v>
      </c>
      <c r="G4" s="1">
        <v>-10.0</v>
      </c>
      <c r="H4" s="1">
        <v>25.0</v>
      </c>
      <c r="I4" s="1">
        <v>43.0</v>
      </c>
      <c r="J4" s="1">
        <v>0.8</v>
      </c>
      <c r="K4" s="1">
        <v>0.0</v>
      </c>
      <c r="L4" s="1">
        <v>0.6</v>
      </c>
      <c r="M4" s="1">
        <v>2.0</v>
      </c>
      <c r="N4" s="1">
        <v>23.0</v>
      </c>
      <c r="O4" s="1">
        <v>25.0</v>
      </c>
      <c r="P4" s="1">
        <v>70.0</v>
      </c>
      <c r="Q4" s="1">
        <v>0.8</v>
      </c>
      <c r="R4" s="1">
        <v>0.05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 t="s">
        <v>50</v>
      </c>
    </row>
    <row r="5" hidden="1">
      <c r="A5" s="1" t="s">
        <v>57</v>
      </c>
      <c r="B5" s="1" t="s">
        <v>58</v>
      </c>
      <c r="C5" s="1" t="s">
        <v>48</v>
      </c>
      <c r="D5" s="1" t="s">
        <v>49</v>
      </c>
      <c r="E5" s="1">
        <v>2.0</v>
      </c>
      <c r="F5" s="1">
        <v>5.0</v>
      </c>
      <c r="G5" s="1">
        <v>-5.0</v>
      </c>
      <c r="H5" s="1">
        <v>6.0</v>
      </c>
      <c r="I5" s="1">
        <v>11.0</v>
      </c>
      <c r="J5" s="1">
        <v>0.8</v>
      </c>
      <c r="K5" s="1">
        <v>0.0</v>
      </c>
      <c r="L5" s="1">
        <v>0.15</v>
      </c>
      <c r="M5" s="1">
        <v>2.0</v>
      </c>
      <c r="N5" s="1">
        <v>23.0</v>
      </c>
      <c r="O5" s="1">
        <v>25.0</v>
      </c>
      <c r="P5" s="1">
        <v>30.0</v>
      </c>
      <c r="Q5" s="1">
        <v>0.9</v>
      </c>
      <c r="R5" s="1">
        <v>0.6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 t="s">
        <v>50</v>
      </c>
    </row>
    <row r="6">
      <c r="A6" s="1" t="s">
        <v>59</v>
      </c>
      <c r="B6" s="1" t="s">
        <v>60</v>
      </c>
      <c r="C6" s="1" t="s">
        <v>48</v>
      </c>
      <c r="D6" s="1" t="s">
        <v>53</v>
      </c>
      <c r="E6" s="1">
        <v>2.0</v>
      </c>
      <c r="F6" s="1">
        <v>10.0</v>
      </c>
      <c r="G6" s="1">
        <v>-10.0</v>
      </c>
      <c r="H6" s="1">
        <v>15.0</v>
      </c>
      <c r="I6" s="1">
        <v>22.0</v>
      </c>
      <c r="J6" s="1">
        <v>0.8</v>
      </c>
      <c r="K6" s="1">
        <v>0.0</v>
      </c>
      <c r="L6" s="1">
        <v>0.3</v>
      </c>
      <c r="M6" s="1">
        <v>2.0</v>
      </c>
      <c r="N6" s="1">
        <v>23.0</v>
      </c>
      <c r="O6" s="1">
        <v>25.0</v>
      </c>
      <c r="P6" s="1">
        <v>50.0</v>
      </c>
      <c r="Q6" s="1">
        <v>0.85</v>
      </c>
      <c r="R6" s="1">
        <v>0.3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 t="s">
        <v>50</v>
      </c>
    </row>
    <row r="7" hidden="1">
      <c r="A7" s="1" t="s">
        <v>62</v>
      </c>
      <c r="B7" s="1" t="s">
        <v>63</v>
      </c>
      <c r="C7" s="1" t="s">
        <v>48</v>
      </c>
      <c r="D7" s="1" t="s">
        <v>56</v>
      </c>
      <c r="E7" s="1">
        <v>2.0</v>
      </c>
      <c r="F7" s="1">
        <v>20.0</v>
      </c>
      <c r="G7" s="1">
        <v>-20.0</v>
      </c>
      <c r="H7" s="1">
        <v>32.0</v>
      </c>
      <c r="I7" s="1">
        <v>48.0</v>
      </c>
      <c r="J7" s="1">
        <v>0.8</v>
      </c>
      <c r="K7" s="1">
        <v>0.0</v>
      </c>
      <c r="L7" s="1">
        <v>0.6</v>
      </c>
      <c r="M7" s="1">
        <v>2.0</v>
      </c>
      <c r="N7" s="1">
        <v>23.0</v>
      </c>
      <c r="O7" s="1">
        <v>25.0</v>
      </c>
      <c r="P7" s="1">
        <v>70.0</v>
      </c>
      <c r="Q7" s="1">
        <v>0.8</v>
      </c>
      <c r="R7" s="1">
        <v>0.05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 t="s">
        <v>50</v>
      </c>
    </row>
    <row r="8" hidden="1">
      <c r="A8" s="1" t="s">
        <v>65</v>
      </c>
      <c r="B8" s="1" t="s">
        <v>66</v>
      </c>
      <c r="C8" s="1" t="s">
        <v>48</v>
      </c>
      <c r="D8" s="1" t="s">
        <v>49</v>
      </c>
      <c r="E8" s="1">
        <v>3.0</v>
      </c>
      <c r="F8" s="1">
        <v>7.5</v>
      </c>
      <c r="G8" s="1">
        <v>-7.5</v>
      </c>
      <c r="H8" s="1">
        <v>8.0</v>
      </c>
      <c r="I8" s="1">
        <v>12.0</v>
      </c>
      <c r="J8" s="1">
        <v>0.8</v>
      </c>
      <c r="K8" s="1">
        <v>0.0</v>
      </c>
      <c r="L8" s="1">
        <v>0.15</v>
      </c>
      <c r="M8" s="1">
        <v>2.0</v>
      </c>
      <c r="N8" s="1">
        <v>23.0</v>
      </c>
      <c r="O8" s="1">
        <v>25.0</v>
      </c>
      <c r="P8" s="1">
        <v>30.0</v>
      </c>
      <c r="Q8" s="1">
        <v>0.9</v>
      </c>
      <c r="R8" s="1">
        <v>0.6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 t="s">
        <v>50</v>
      </c>
    </row>
    <row r="9" hidden="1">
      <c r="A9" s="1" t="s">
        <v>68</v>
      </c>
      <c r="B9" s="1" t="s">
        <v>69</v>
      </c>
      <c r="C9" s="1" t="s">
        <v>48</v>
      </c>
      <c r="D9" s="1" t="s">
        <v>53</v>
      </c>
      <c r="E9" s="1">
        <v>3.0</v>
      </c>
      <c r="F9" s="1">
        <v>15.0</v>
      </c>
      <c r="G9" s="1">
        <v>-15.0</v>
      </c>
      <c r="H9" s="1">
        <v>16.0</v>
      </c>
      <c r="I9" s="1">
        <v>26.0</v>
      </c>
      <c r="J9" s="1">
        <v>0.8</v>
      </c>
      <c r="K9" s="1">
        <v>0.0</v>
      </c>
      <c r="L9" s="1">
        <v>0.3</v>
      </c>
      <c r="M9" s="1">
        <v>2.0</v>
      </c>
      <c r="N9" s="1">
        <v>23.0</v>
      </c>
      <c r="O9" s="1">
        <v>25.0</v>
      </c>
      <c r="P9" s="1">
        <v>50.0</v>
      </c>
      <c r="Q9" s="1">
        <v>0.85</v>
      </c>
      <c r="R9" s="1">
        <v>0.3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 t="s">
        <v>50</v>
      </c>
    </row>
    <row r="10" hidden="1">
      <c r="A10" s="1" t="s">
        <v>71</v>
      </c>
      <c r="B10" s="1" t="s">
        <v>72</v>
      </c>
      <c r="C10" s="1" t="s">
        <v>48</v>
      </c>
      <c r="D10" s="1" t="s">
        <v>56</v>
      </c>
      <c r="E10" s="1">
        <v>3.0</v>
      </c>
      <c r="F10" s="1">
        <v>30.0</v>
      </c>
      <c r="G10" s="1">
        <v>-30.0</v>
      </c>
      <c r="H10" s="1">
        <v>35.0</v>
      </c>
      <c r="I10" s="1">
        <v>56.0</v>
      </c>
      <c r="J10" s="1">
        <v>0.8</v>
      </c>
      <c r="K10" s="1">
        <v>0.0</v>
      </c>
      <c r="L10" s="1">
        <v>0.6</v>
      </c>
      <c r="M10" s="1">
        <v>2.0</v>
      </c>
      <c r="N10" s="1">
        <v>23.0</v>
      </c>
      <c r="O10" s="1">
        <v>25.0</v>
      </c>
      <c r="P10" s="1">
        <v>70.0</v>
      </c>
      <c r="Q10" s="1">
        <v>0.8</v>
      </c>
      <c r="R10" s="1">
        <v>0.05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 t="s">
        <v>50</v>
      </c>
    </row>
    <row r="11">
      <c r="A11" s="1" t="s">
        <v>74</v>
      </c>
      <c r="B11" s="1" t="s">
        <v>75</v>
      </c>
      <c r="C11" s="1" t="s">
        <v>48</v>
      </c>
      <c r="D11" s="1" t="s">
        <v>49</v>
      </c>
      <c r="E11" s="1">
        <v>4.0</v>
      </c>
      <c r="F11" s="1">
        <v>10.0</v>
      </c>
      <c r="G11" s="1">
        <v>-10.0</v>
      </c>
      <c r="H11" s="1">
        <v>9.0</v>
      </c>
      <c r="I11" s="1">
        <v>13.0</v>
      </c>
      <c r="J11" s="1">
        <v>0.8</v>
      </c>
      <c r="K11" s="1">
        <v>0.0</v>
      </c>
      <c r="L11" s="1">
        <v>0.15</v>
      </c>
      <c r="M11" s="1">
        <v>2.0</v>
      </c>
      <c r="N11" s="1">
        <v>23.0</v>
      </c>
      <c r="O11" s="1">
        <v>25.0</v>
      </c>
      <c r="P11" s="1">
        <v>30.0</v>
      </c>
      <c r="Q11" s="1">
        <v>0.9</v>
      </c>
      <c r="R11" s="1">
        <v>0.6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 t="s">
        <v>50</v>
      </c>
    </row>
    <row r="12" hidden="1">
      <c r="A12" s="1" t="s">
        <v>77</v>
      </c>
      <c r="B12" s="1" t="s">
        <v>78</v>
      </c>
      <c r="C12" s="1" t="s">
        <v>48</v>
      </c>
      <c r="D12" s="1" t="s">
        <v>53</v>
      </c>
      <c r="E12" s="1">
        <v>4.0</v>
      </c>
      <c r="F12" s="1">
        <v>20.0</v>
      </c>
      <c r="G12" s="1">
        <v>-20.0</v>
      </c>
      <c r="H12" s="1">
        <v>18.0</v>
      </c>
      <c r="I12" s="1">
        <v>30.0</v>
      </c>
      <c r="J12" s="1">
        <v>0.8</v>
      </c>
      <c r="K12" s="1">
        <v>0.0</v>
      </c>
      <c r="L12" s="1">
        <v>0.3</v>
      </c>
      <c r="M12" s="1">
        <v>2.0</v>
      </c>
      <c r="N12" s="1">
        <v>23.0</v>
      </c>
      <c r="O12" s="1">
        <v>25.0</v>
      </c>
      <c r="P12" s="1">
        <v>50.0</v>
      </c>
      <c r="Q12" s="1">
        <v>0.85</v>
      </c>
      <c r="R12" s="1">
        <v>0.3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 t="s">
        <v>50</v>
      </c>
    </row>
    <row r="13" hidden="1">
      <c r="A13" s="1" t="s">
        <v>79</v>
      </c>
      <c r="B13" s="1" t="s">
        <v>80</v>
      </c>
      <c r="C13" s="1" t="s">
        <v>48</v>
      </c>
      <c r="D13" s="1" t="s">
        <v>56</v>
      </c>
      <c r="E13" s="1">
        <v>4.0</v>
      </c>
      <c r="F13" s="1">
        <v>40.0</v>
      </c>
      <c r="G13" s="1">
        <v>-40.0</v>
      </c>
      <c r="H13" s="1">
        <v>39.0</v>
      </c>
      <c r="I13" s="1">
        <v>63.0</v>
      </c>
      <c r="J13" s="1">
        <v>0.8</v>
      </c>
      <c r="K13" s="1">
        <v>0.0</v>
      </c>
      <c r="L13" s="1">
        <v>0.6</v>
      </c>
      <c r="M13" s="1">
        <v>2.0</v>
      </c>
      <c r="N13" s="1">
        <v>23.0</v>
      </c>
      <c r="O13" s="1">
        <v>25.0</v>
      </c>
      <c r="P13" s="1">
        <v>70.0</v>
      </c>
      <c r="Q13" s="1">
        <v>0.8</v>
      </c>
      <c r="R13" s="1">
        <v>0.05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 t="s">
        <v>50</v>
      </c>
    </row>
    <row r="14" hidden="1">
      <c r="A14" s="1" t="s">
        <v>81</v>
      </c>
      <c r="B14" s="1" t="s">
        <v>82</v>
      </c>
      <c r="C14" s="1" t="s">
        <v>48</v>
      </c>
      <c r="D14" s="1" t="s">
        <v>49</v>
      </c>
      <c r="E14" s="1">
        <v>5.0</v>
      </c>
      <c r="F14" s="1">
        <v>12.5</v>
      </c>
      <c r="G14" s="1">
        <v>-12.5</v>
      </c>
      <c r="H14" s="1">
        <v>11.0</v>
      </c>
      <c r="I14" s="1">
        <v>14.0</v>
      </c>
      <c r="J14" s="1">
        <v>0.8</v>
      </c>
      <c r="K14" s="1">
        <v>0.0</v>
      </c>
      <c r="L14" s="1">
        <v>0.15</v>
      </c>
      <c r="M14" s="1">
        <v>2.0</v>
      </c>
      <c r="N14" s="1">
        <v>23.0</v>
      </c>
      <c r="O14" s="1">
        <v>25.0</v>
      </c>
      <c r="P14" s="1">
        <v>30.0</v>
      </c>
      <c r="Q14" s="1">
        <v>0.9</v>
      </c>
      <c r="R14" s="1">
        <v>0.6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 t="s">
        <v>50</v>
      </c>
    </row>
    <row r="15">
      <c r="A15" s="1" t="s">
        <v>83</v>
      </c>
      <c r="B15" s="1" t="s">
        <v>84</v>
      </c>
      <c r="C15" s="1" t="s">
        <v>48</v>
      </c>
      <c r="D15" s="1" t="s">
        <v>53</v>
      </c>
      <c r="E15" s="1">
        <v>5.0</v>
      </c>
      <c r="F15" s="1">
        <v>25.0</v>
      </c>
      <c r="G15" s="1">
        <v>-25.0</v>
      </c>
      <c r="H15" s="1">
        <v>19.0</v>
      </c>
      <c r="I15" s="1">
        <v>33.0</v>
      </c>
      <c r="J15" s="1">
        <v>0.8</v>
      </c>
      <c r="K15" s="1">
        <v>0.0</v>
      </c>
      <c r="L15" s="1">
        <v>0.3</v>
      </c>
      <c r="M15" s="1">
        <v>2.0</v>
      </c>
      <c r="N15" s="1">
        <v>23.0</v>
      </c>
      <c r="O15" s="1">
        <v>25.0</v>
      </c>
      <c r="P15" s="1">
        <v>50.0</v>
      </c>
      <c r="Q15" s="1">
        <v>0.85</v>
      </c>
      <c r="R15" s="1">
        <v>0.3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 t="s">
        <v>50</v>
      </c>
    </row>
    <row r="16">
      <c r="A16" s="1" t="s">
        <v>85</v>
      </c>
      <c r="B16" s="1" t="s">
        <v>86</v>
      </c>
      <c r="C16" s="1" t="s">
        <v>48</v>
      </c>
      <c r="D16" s="1" t="s">
        <v>56</v>
      </c>
      <c r="E16" s="1">
        <v>5.0</v>
      </c>
      <c r="F16" s="1">
        <v>50.0</v>
      </c>
      <c r="G16" s="1">
        <v>-50.0</v>
      </c>
      <c r="H16" s="1">
        <v>42.0</v>
      </c>
      <c r="I16" s="1">
        <v>71.0</v>
      </c>
      <c r="J16" s="1">
        <v>0.8</v>
      </c>
      <c r="K16" s="1">
        <v>0.0</v>
      </c>
      <c r="L16" s="1">
        <v>0.6</v>
      </c>
      <c r="M16" s="1">
        <v>2.0</v>
      </c>
      <c r="N16" s="1">
        <v>23.0</v>
      </c>
      <c r="O16" s="1">
        <v>25.0</v>
      </c>
      <c r="P16" s="1">
        <v>70.0</v>
      </c>
      <c r="Q16" s="1">
        <v>0.8</v>
      </c>
      <c r="R16" s="1">
        <v>0.05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 t="s">
        <v>50</v>
      </c>
    </row>
    <row r="17" hidden="1">
      <c r="A17" s="1" t="s">
        <v>44</v>
      </c>
      <c r="B17" s="1" t="s">
        <v>88</v>
      </c>
      <c r="C17" s="1" t="s">
        <v>48</v>
      </c>
      <c r="D17" s="1" t="s">
        <v>49</v>
      </c>
      <c r="E17" s="1">
        <v>1.0</v>
      </c>
      <c r="F17" s="1">
        <v>0.0</v>
      </c>
      <c r="G17" s="1">
        <v>0.0</v>
      </c>
      <c r="H17" s="1">
        <v>5.0</v>
      </c>
      <c r="I17" s="1">
        <v>10.0</v>
      </c>
      <c r="J17" s="1">
        <v>0.8</v>
      </c>
      <c r="K17" s="1">
        <v>0.0</v>
      </c>
      <c r="L17" s="1">
        <v>0.33</v>
      </c>
      <c r="M17" s="1">
        <v>2.0</v>
      </c>
      <c r="N17" s="1">
        <v>23.0</v>
      </c>
      <c r="O17" s="1">
        <v>25.0</v>
      </c>
      <c r="P17" s="1">
        <v>30.0</v>
      </c>
      <c r="Q17" s="1">
        <v>0.9</v>
      </c>
      <c r="R17" s="1">
        <v>0.5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 t="s">
        <v>50</v>
      </c>
    </row>
    <row r="18" hidden="1">
      <c r="A18" s="1" t="s">
        <v>51</v>
      </c>
      <c r="B18" s="1" t="s">
        <v>90</v>
      </c>
      <c r="C18" s="1" t="s">
        <v>48</v>
      </c>
      <c r="D18" s="1" t="s">
        <v>53</v>
      </c>
      <c r="E18" s="1">
        <v>1.0</v>
      </c>
      <c r="F18" s="1">
        <v>0.0</v>
      </c>
      <c r="G18" s="1">
        <v>0.0</v>
      </c>
      <c r="H18" s="1">
        <v>13.0</v>
      </c>
      <c r="I18" s="1">
        <v>18.0</v>
      </c>
      <c r="J18" s="1">
        <v>0.8</v>
      </c>
      <c r="K18" s="1">
        <v>0.0</v>
      </c>
      <c r="L18" s="1">
        <v>0.33</v>
      </c>
      <c r="M18" s="1">
        <v>2.0</v>
      </c>
      <c r="N18" s="1">
        <v>23.0</v>
      </c>
      <c r="O18" s="1">
        <v>25.0</v>
      </c>
      <c r="P18" s="1">
        <v>50.0</v>
      </c>
      <c r="Q18" s="1">
        <v>0.85</v>
      </c>
      <c r="R18" s="1">
        <v>0.25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 t="s">
        <v>50</v>
      </c>
    </row>
    <row r="19" hidden="1">
      <c r="A19" s="1" t="s">
        <v>54</v>
      </c>
      <c r="B19" s="1" t="s">
        <v>92</v>
      </c>
      <c r="C19" s="1" t="s">
        <v>48</v>
      </c>
      <c r="D19" s="1" t="s">
        <v>56</v>
      </c>
      <c r="E19" s="1">
        <v>1.0</v>
      </c>
      <c r="F19" s="1">
        <v>0.0</v>
      </c>
      <c r="G19" s="1">
        <v>0.0</v>
      </c>
      <c r="H19" s="1">
        <v>25.0</v>
      </c>
      <c r="I19" s="1">
        <v>41.0</v>
      </c>
      <c r="J19" s="1">
        <v>0.8</v>
      </c>
      <c r="K19" s="1">
        <v>0.0</v>
      </c>
      <c r="L19" s="1">
        <v>0.33</v>
      </c>
      <c r="M19" s="1">
        <v>2.0</v>
      </c>
      <c r="N19" s="1">
        <v>23.0</v>
      </c>
      <c r="O19" s="1">
        <v>25.0</v>
      </c>
      <c r="P19" s="1">
        <v>70.0</v>
      </c>
      <c r="Q19" s="1">
        <v>0.8</v>
      </c>
      <c r="R19" s="1">
        <v>0.05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 t="s">
        <v>50</v>
      </c>
    </row>
    <row r="20">
      <c r="A20" s="1" t="s">
        <v>94</v>
      </c>
      <c r="B20" s="1" t="s">
        <v>96</v>
      </c>
      <c r="C20" s="1" t="s">
        <v>98</v>
      </c>
      <c r="D20" s="1" t="s">
        <v>56</v>
      </c>
      <c r="E20" s="1">
        <v>1.0</v>
      </c>
      <c r="F20" s="1">
        <v>100.0</v>
      </c>
      <c r="G20" s="1">
        <v>-100.0</v>
      </c>
      <c r="H20" s="1">
        <v>144.0</v>
      </c>
      <c r="I20" s="1">
        <v>273.0</v>
      </c>
      <c r="J20" s="1">
        <v>0.67</v>
      </c>
      <c r="K20" s="1">
        <v>0.0</v>
      </c>
      <c r="L20" s="1">
        <v>0.9</v>
      </c>
      <c r="M20" s="1">
        <v>22.0</v>
      </c>
      <c r="N20" s="1">
        <v>35.0</v>
      </c>
      <c r="O20" s="1">
        <v>60.0</v>
      </c>
      <c r="P20" s="1">
        <v>100.0</v>
      </c>
      <c r="Q20" s="1">
        <v>0.85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 t="s">
        <v>50</v>
      </c>
    </row>
    <row r="21" hidden="1">
      <c r="A21" s="1" t="s">
        <v>100</v>
      </c>
      <c r="B21" s="1" t="s">
        <v>101</v>
      </c>
      <c r="C21" s="1" t="s">
        <v>98</v>
      </c>
      <c r="D21" s="1" t="s">
        <v>56</v>
      </c>
      <c r="E21" s="1">
        <v>2.0</v>
      </c>
      <c r="F21" s="1">
        <v>120.0</v>
      </c>
      <c r="G21" s="1">
        <v>-120.0</v>
      </c>
      <c r="H21" s="1">
        <v>169.0</v>
      </c>
      <c r="I21" s="1">
        <v>331.0</v>
      </c>
      <c r="J21" s="1">
        <v>0.67</v>
      </c>
      <c r="K21" s="1">
        <v>0.0</v>
      </c>
      <c r="L21" s="1">
        <v>0.9</v>
      </c>
      <c r="M21" s="1">
        <v>22.0</v>
      </c>
      <c r="N21" s="1">
        <v>35.0</v>
      </c>
      <c r="O21" s="1">
        <v>60.0</v>
      </c>
      <c r="P21" s="1">
        <v>100.0</v>
      </c>
      <c r="Q21" s="1">
        <v>0.85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 t="s">
        <v>50</v>
      </c>
    </row>
    <row r="22">
      <c r="A22" s="1" t="s">
        <v>103</v>
      </c>
      <c r="B22" s="1" t="s">
        <v>104</v>
      </c>
      <c r="C22" s="1" t="s">
        <v>104</v>
      </c>
      <c r="D22" s="1" t="s">
        <v>105</v>
      </c>
      <c r="E22" s="1">
        <v>1.0</v>
      </c>
      <c r="F22" s="1">
        <v>300.0</v>
      </c>
      <c r="G22" s="1">
        <v>-300.0</v>
      </c>
      <c r="H22" s="1">
        <v>4000.0</v>
      </c>
      <c r="I22" s="1">
        <v>6000.0</v>
      </c>
      <c r="J22" s="1">
        <v>0.75</v>
      </c>
      <c r="K22" s="1">
        <v>0.0</v>
      </c>
      <c r="L22" s="1">
        <v>0.9</v>
      </c>
      <c r="M22" s="1">
        <v>30.0</v>
      </c>
      <c r="N22" s="1">
        <v>45.0</v>
      </c>
      <c r="O22" s="1">
        <v>180.0</v>
      </c>
      <c r="P22" s="1">
        <v>150.0</v>
      </c>
      <c r="Q22" s="1">
        <v>0.85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 t="s">
        <v>50</v>
      </c>
    </row>
    <row r="23" hidden="1">
      <c r="A23" s="1" t="s">
        <v>107</v>
      </c>
      <c r="B23" s="1" t="s">
        <v>108</v>
      </c>
      <c r="C23" s="1" t="s">
        <v>109</v>
      </c>
      <c r="D23" s="1" t="s">
        <v>49</v>
      </c>
      <c r="E23" s="1">
        <v>1.0</v>
      </c>
      <c r="F23" s="1">
        <v>7.5</v>
      </c>
      <c r="G23" s="1">
        <v>-7.5</v>
      </c>
      <c r="H23" s="1">
        <v>8.0</v>
      </c>
      <c r="I23" s="1">
        <v>14.0</v>
      </c>
      <c r="J23" s="1">
        <v>0.8</v>
      </c>
      <c r="K23" s="1">
        <v>0.0</v>
      </c>
      <c r="L23" s="1">
        <v>0.6</v>
      </c>
      <c r="M23" s="1">
        <v>2.0</v>
      </c>
      <c r="N23" s="1">
        <v>25.0</v>
      </c>
      <c r="O23" s="1">
        <v>30.0</v>
      </c>
      <c r="P23" s="1">
        <v>40.0</v>
      </c>
      <c r="Q23" s="1">
        <v>0.85</v>
      </c>
      <c r="R23" s="1">
        <v>0.4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 t="s">
        <v>50</v>
      </c>
    </row>
    <row r="24" hidden="1">
      <c r="A24" s="1" t="s">
        <v>112</v>
      </c>
      <c r="B24" s="1" t="s">
        <v>114</v>
      </c>
      <c r="C24" s="1" t="s">
        <v>109</v>
      </c>
      <c r="D24" s="1" t="s">
        <v>53</v>
      </c>
      <c r="E24" s="1">
        <v>1.0</v>
      </c>
      <c r="F24" s="1">
        <v>15.0</v>
      </c>
      <c r="G24" s="1">
        <v>-15.0</v>
      </c>
      <c r="H24" s="1">
        <v>18.0</v>
      </c>
      <c r="I24" s="1">
        <v>27.0</v>
      </c>
      <c r="J24" s="1">
        <v>0.8</v>
      </c>
      <c r="K24" s="1">
        <v>0.0</v>
      </c>
      <c r="L24" s="1">
        <v>0.8</v>
      </c>
      <c r="M24" s="1">
        <v>2.0</v>
      </c>
      <c r="N24" s="1">
        <v>25.0</v>
      </c>
      <c r="O24" s="1">
        <v>30.0</v>
      </c>
      <c r="P24" s="1">
        <v>60.0</v>
      </c>
      <c r="Q24" s="1">
        <v>0.8</v>
      </c>
      <c r="R24" s="1">
        <v>0.2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 t="s">
        <v>50</v>
      </c>
    </row>
    <row r="25" hidden="1">
      <c r="A25" s="1" t="s">
        <v>115</v>
      </c>
      <c r="B25" s="1" t="s">
        <v>117</v>
      </c>
      <c r="C25" s="1" t="s">
        <v>109</v>
      </c>
      <c r="D25" s="1" t="s">
        <v>56</v>
      </c>
      <c r="E25" s="1">
        <v>1.0</v>
      </c>
      <c r="F25" s="1">
        <v>30.0</v>
      </c>
      <c r="G25" s="1">
        <v>-30.0</v>
      </c>
      <c r="H25" s="1">
        <v>35.0</v>
      </c>
      <c r="I25" s="1">
        <v>61.0</v>
      </c>
      <c r="J25" s="1">
        <v>0.8</v>
      </c>
      <c r="K25" s="1">
        <v>0.0</v>
      </c>
      <c r="L25" s="1">
        <v>0.9</v>
      </c>
      <c r="M25" s="1">
        <v>2.0</v>
      </c>
      <c r="N25" s="1">
        <v>25.0</v>
      </c>
      <c r="O25" s="1">
        <v>30.0</v>
      </c>
      <c r="P25" s="1">
        <v>80.0</v>
      </c>
      <c r="Q25" s="1">
        <v>0.75</v>
      </c>
      <c r="R25" s="1">
        <v>0.05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 t="s">
        <v>50</v>
      </c>
    </row>
    <row r="26">
      <c r="A26" s="1" t="s">
        <v>119</v>
      </c>
      <c r="B26" s="1" t="s">
        <v>120</v>
      </c>
      <c r="C26" s="1" t="s">
        <v>109</v>
      </c>
      <c r="D26" s="1" t="s">
        <v>49</v>
      </c>
      <c r="E26" s="1">
        <v>2.0</v>
      </c>
      <c r="F26" s="1">
        <v>10.0</v>
      </c>
      <c r="G26" s="1">
        <v>-10.0</v>
      </c>
      <c r="H26" s="1">
        <v>9.0</v>
      </c>
      <c r="I26" s="1">
        <v>17.0</v>
      </c>
      <c r="J26" s="1">
        <v>0.8</v>
      </c>
      <c r="K26" s="1">
        <v>0.0</v>
      </c>
      <c r="L26" s="1">
        <v>0.6</v>
      </c>
      <c r="M26" s="1">
        <v>2.0</v>
      </c>
      <c r="N26" s="1">
        <v>25.0</v>
      </c>
      <c r="O26" s="1">
        <v>30.0</v>
      </c>
      <c r="P26" s="1">
        <v>40.0</v>
      </c>
      <c r="Q26" s="1">
        <v>0.85</v>
      </c>
      <c r="R26" s="1">
        <v>0.4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 t="s">
        <v>50</v>
      </c>
    </row>
    <row r="27" hidden="1">
      <c r="A27" s="1" t="s">
        <v>123</v>
      </c>
      <c r="B27" s="1" t="s">
        <v>124</v>
      </c>
      <c r="C27" s="1" t="s">
        <v>109</v>
      </c>
      <c r="D27" s="1" t="s">
        <v>53</v>
      </c>
      <c r="E27" s="1">
        <v>2.0</v>
      </c>
      <c r="F27" s="1">
        <v>20.0</v>
      </c>
      <c r="G27" s="1">
        <v>-20.0</v>
      </c>
      <c r="H27" s="1">
        <v>22.0</v>
      </c>
      <c r="I27" s="1">
        <v>31.0</v>
      </c>
      <c r="J27" s="1">
        <v>0.8</v>
      </c>
      <c r="K27" s="1">
        <v>0.0</v>
      </c>
      <c r="L27" s="1">
        <v>0.8</v>
      </c>
      <c r="M27" s="1">
        <v>2.0</v>
      </c>
      <c r="N27" s="1">
        <v>25.0</v>
      </c>
      <c r="O27" s="1">
        <v>30.0</v>
      </c>
      <c r="P27" s="1">
        <v>60.0</v>
      </c>
      <c r="Q27" s="1">
        <v>0.8</v>
      </c>
      <c r="R27" s="1">
        <v>0.2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 t="s">
        <v>50</v>
      </c>
    </row>
    <row r="28" hidden="1">
      <c r="A28" s="1" t="s">
        <v>126</v>
      </c>
      <c r="B28" s="1" t="s">
        <v>127</v>
      </c>
      <c r="C28" s="1" t="s">
        <v>109</v>
      </c>
      <c r="D28" s="1" t="s">
        <v>56</v>
      </c>
      <c r="E28" s="1">
        <v>2.0</v>
      </c>
      <c r="F28" s="1">
        <v>40.0</v>
      </c>
      <c r="G28" s="1">
        <v>-40.0</v>
      </c>
      <c r="H28" s="1">
        <v>45.0</v>
      </c>
      <c r="I28" s="1">
        <v>69.0</v>
      </c>
      <c r="J28" s="1">
        <v>0.8</v>
      </c>
      <c r="K28" s="1">
        <v>0.0</v>
      </c>
      <c r="L28" s="1">
        <v>0.9</v>
      </c>
      <c r="M28" s="1">
        <v>2.0</v>
      </c>
      <c r="N28" s="1">
        <v>25.0</v>
      </c>
      <c r="O28" s="1">
        <v>30.0</v>
      </c>
      <c r="P28" s="1">
        <v>80.0</v>
      </c>
      <c r="Q28" s="1">
        <v>0.75</v>
      </c>
      <c r="R28" s="1">
        <v>0.05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 t="s">
        <v>50</v>
      </c>
    </row>
    <row r="29" hidden="1">
      <c r="A29" s="1" t="s">
        <v>129</v>
      </c>
      <c r="B29" s="1" t="s">
        <v>130</v>
      </c>
      <c r="C29" s="1" t="s">
        <v>109</v>
      </c>
      <c r="D29" s="1" t="s">
        <v>49</v>
      </c>
      <c r="E29" s="1">
        <v>3.0</v>
      </c>
      <c r="F29" s="1">
        <v>12.5</v>
      </c>
      <c r="G29" s="1">
        <v>-12.5</v>
      </c>
      <c r="H29" s="1">
        <v>11.0</v>
      </c>
      <c r="I29" s="1">
        <v>19.0</v>
      </c>
      <c r="J29" s="1">
        <v>0.8</v>
      </c>
      <c r="K29" s="1">
        <v>0.0</v>
      </c>
      <c r="L29" s="1">
        <v>0.6</v>
      </c>
      <c r="M29" s="1">
        <v>2.0</v>
      </c>
      <c r="N29" s="1">
        <v>25.0</v>
      </c>
      <c r="O29" s="1">
        <v>30.0</v>
      </c>
      <c r="P29" s="1">
        <v>40.0</v>
      </c>
      <c r="Q29" s="1">
        <v>0.85</v>
      </c>
      <c r="R29" s="1">
        <v>0.4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 t="s">
        <v>50</v>
      </c>
    </row>
    <row r="30">
      <c r="A30" s="1" t="s">
        <v>131</v>
      </c>
      <c r="B30" s="1" t="s">
        <v>132</v>
      </c>
      <c r="C30" s="1" t="s">
        <v>109</v>
      </c>
      <c r="D30" s="1" t="s">
        <v>53</v>
      </c>
      <c r="E30" s="1">
        <v>3.0</v>
      </c>
      <c r="F30" s="1">
        <v>25.0</v>
      </c>
      <c r="G30" s="1">
        <v>-25.0</v>
      </c>
      <c r="H30" s="1">
        <v>24.0</v>
      </c>
      <c r="I30" s="1">
        <v>38.0</v>
      </c>
      <c r="J30" s="1">
        <v>0.8</v>
      </c>
      <c r="K30" s="1">
        <v>0.0</v>
      </c>
      <c r="L30" s="1">
        <v>0.8</v>
      </c>
      <c r="M30" s="1">
        <v>2.0</v>
      </c>
      <c r="N30" s="1">
        <v>25.0</v>
      </c>
      <c r="O30" s="1">
        <v>30.0</v>
      </c>
      <c r="P30" s="1">
        <v>60.0</v>
      </c>
      <c r="Q30" s="1">
        <v>0.8</v>
      </c>
      <c r="R30" s="1">
        <v>0.2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 t="s">
        <v>50</v>
      </c>
    </row>
    <row r="31">
      <c r="A31" s="1" t="s">
        <v>133</v>
      </c>
      <c r="B31" s="1" t="s">
        <v>134</v>
      </c>
      <c r="C31" s="1" t="s">
        <v>109</v>
      </c>
      <c r="D31" s="1" t="s">
        <v>56</v>
      </c>
      <c r="E31" s="1">
        <v>3.0</v>
      </c>
      <c r="F31" s="1">
        <v>50.0</v>
      </c>
      <c r="G31" s="1">
        <v>-50.0</v>
      </c>
      <c r="H31" s="1">
        <v>48.0</v>
      </c>
      <c r="I31" s="1">
        <v>83.0</v>
      </c>
      <c r="J31" s="1">
        <v>0.8</v>
      </c>
      <c r="K31" s="1">
        <v>0.0</v>
      </c>
      <c r="L31" s="1">
        <v>0.9</v>
      </c>
      <c r="M31" s="1">
        <v>2.0</v>
      </c>
      <c r="N31" s="1">
        <v>25.0</v>
      </c>
      <c r="O31" s="1">
        <v>30.0</v>
      </c>
      <c r="P31" s="1">
        <v>80.0</v>
      </c>
      <c r="Q31" s="1">
        <v>0.75</v>
      </c>
      <c r="R31" s="1">
        <v>0.05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 t="s">
        <v>50</v>
      </c>
    </row>
    <row r="32">
      <c r="A32" s="1" t="s">
        <v>135</v>
      </c>
      <c r="B32" s="1" t="s">
        <v>136</v>
      </c>
      <c r="C32" s="1" t="s">
        <v>137</v>
      </c>
      <c r="D32" s="1" t="s">
        <v>56</v>
      </c>
      <c r="E32" s="1">
        <v>1.0</v>
      </c>
      <c r="F32" s="1">
        <v>100.0</v>
      </c>
      <c r="G32" s="1">
        <v>-100.0</v>
      </c>
      <c r="H32" s="1">
        <v>1.0</v>
      </c>
      <c r="I32" s="1">
        <v>184.0</v>
      </c>
      <c r="J32" s="1">
        <v>0.0</v>
      </c>
      <c r="K32" s="1">
        <v>1.0</v>
      </c>
      <c r="L32" s="1">
        <v>1.0</v>
      </c>
      <c r="M32" s="1">
        <v>22.0</v>
      </c>
      <c r="N32" s="1">
        <v>30.0</v>
      </c>
      <c r="O32" s="1">
        <v>60.0</v>
      </c>
      <c r="P32" s="1">
        <v>100.0</v>
      </c>
      <c r="Q32" s="1">
        <v>1.0</v>
      </c>
      <c r="R32" s="1">
        <v>1.0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 t="s">
        <v>50</v>
      </c>
    </row>
    <row r="33" hidden="1">
      <c r="A33" s="1" t="s">
        <v>138</v>
      </c>
      <c r="B33" s="1" t="s">
        <v>139</v>
      </c>
      <c r="C33" s="1" t="s">
        <v>137</v>
      </c>
      <c r="D33" s="1" t="s">
        <v>56</v>
      </c>
      <c r="E33" s="1">
        <v>2.0</v>
      </c>
      <c r="F33" s="1">
        <v>120.0</v>
      </c>
      <c r="G33" s="1">
        <v>-120.0</v>
      </c>
      <c r="H33" s="1">
        <v>1.0</v>
      </c>
      <c r="I33" s="1">
        <v>221.0</v>
      </c>
      <c r="J33" s="1">
        <v>0.0</v>
      </c>
      <c r="K33" s="1">
        <v>1.0</v>
      </c>
      <c r="L33" s="1">
        <v>1.0</v>
      </c>
      <c r="M33" s="1">
        <v>22.0</v>
      </c>
      <c r="N33" s="1">
        <v>30.0</v>
      </c>
      <c r="O33" s="1">
        <v>60.0</v>
      </c>
      <c r="P33" s="1">
        <v>110.0</v>
      </c>
      <c r="Q33" s="1">
        <v>1.0</v>
      </c>
      <c r="R33" s="1">
        <v>1.0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 t="s">
        <v>50</v>
      </c>
    </row>
    <row r="34" hidden="1">
      <c r="A34" s="1" t="s">
        <v>140</v>
      </c>
      <c r="B34" s="1" t="s">
        <v>141</v>
      </c>
      <c r="C34" s="1" t="s">
        <v>142</v>
      </c>
      <c r="D34" s="1" t="s">
        <v>49</v>
      </c>
      <c r="E34" s="1">
        <v>1.0</v>
      </c>
      <c r="F34" s="1">
        <v>7.5</v>
      </c>
      <c r="G34" s="1">
        <v>-7.5</v>
      </c>
      <c r="H34" s="1">
        <v>4.0</v>
      </c>
      <c r="I34" s="1">
        <v>8.0</v>
      </c>
      <c r="J34" s="1">
        <v>3.0</v>
      </c>
      <c r="K34" s="1">
        <v>0.0</v>
      </c>
      <c r="L34" s="1">
        <v>0.0</v>
      </c>
      <c r="M34" s="1">
        <v>2.0</v>
      </c>
      <c r="N34" s="1">
        <v>20.0</v>
      </c>
      <c r="O34" s="1">
        <v>25.0</v>
      </c>
      <c r="P34" s="1">
        <v>40.0</v>
      </c>
      <c r="Q34" s="1">
        <v>0.9</v>
      </c>
      <c r="R34" s="1">
        <v>0.6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 t="s">
        <v>50</v>
      </c>
    </row>
    <row r="35" hidden="1">
      <c r="A35" s="1" t="s">
        <v>143</v>
      </c>
      <c r="B35" s="1" t="s">
        <v>144</v>
      </c>
      <c r="C35" s="1" t="s">
        <v>142</v>
      </c>
      <c r="D35" s="1" t="s">
        <v>53</v>
      </c>
      <c r="E35" s="1">
        <v>1.0</v>
      </c>
      <c r="F35" s="1">
        <v>15.0</v>
      </c>
      <c r="G35" s="1">
        <v>-15.0</v>
      </c>
      <c r="H35" s="1">
        <v>8.0</v>
      </c>
      <c r="I35" s="1">
        <v>18.0</v>
      </c>
      <c r="J35" s="1">
        <v>3.0</v>
      </c>
      <c r="K35" s="1">
        <v>0.0</v>
      </c>
      <c r="L35" s="1">
        <v>0.0</v>
      </c>
      <c r="M35" s="1">
        <v>2.0</v>
      </c>
      <c r="N35" s="1">
        <v>20.0</v>
      </c>
      <c r="O35" s="1">
        <v>25.0</v>
      </c>
      <c r="P35" s="1">
        <v>60.0</v>
      </c>
      <c r="Q35" s="1">
        <v>0.85</v>
      </c>
      <c r="R35" s="1">
        <v>0.3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 t="s">
        <v>50</v>
      </c>
    </row>
    <row r="36" hidden="1">
      <c r="A36" s="1" t="s">
        <v>145</v>
      </c>
      <c r="B36" s="1" t="s">
        <v>146</v>
      </c>
      <c r="C36" s="1" t="s">
        <v>142</v>
      </c>
      <c r="D36" s="1" t="s">
        <v>56</v>
      </c>
      <c r="E36" s="1">
        <v>1.0</v>
      </c>
      <c r="F36" s="1">
        <v>30.0</v>
      </c>
      <c r="G36" s="1">
        <v>-30.0</v>
      </c>
      <c r="H36" s="1">
        <v>19.0</v>
      </c>
      <c r="I36" s="1">
        <v>35.0</v>
      </c>
      <c r="J36" s="1">
        <v>3.0</v>
      </c>
      <c r="K36" s="1">
        <v>0.0</v>
      </c>
      <c r="L36" s="1">
        <v>0.0</v>
      </c>
      <c r="M36" s="1">
        <v>2.0</v>
      </c>
      <c r="N36" s="1">
        <v>20.0</v>
      </c>
      <c r="O36" s="1">
        <v>25.0</v>
      </c>
      <c r="P36" s="1">
        <v>80.0</v>
      </c>
      <c r="Q36" s="1">
        <v>0.8</v>
      </c>
      <c r="R36" s="1">
        <v>0.05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 t="s">
        <v>50</v>
      </c>
    </row>
    <row r="37">
      <c r="A37" s="1" t="s">
        <v>147</v>
      </c>
      <c r="B37" s="1" t="s">
        <v>148</v>
      </c>
      <c r="C37" s="1" t="s">
        <v>142</v>
      </c>
      <c r="D37" s="1" t="s">
        <v>49</v>
      </c>
      <c r="E37" s="1">
        <v>2.0</v>
      </c>
      <c r="F37" s="1">
        <v>10.0</v>
      </c>
      <c r="G37" s="1">
        <v>-10.0</v>
      </c>
      <c r="H37" s="1">
        <v>5.0</v>
      </c>
      <c r="I37" s="1">
        <v>10.0</v>
      </c>
      <c r="J37" s="1">
        <v>3.0</v>
      </c>
      <c r="K37" s="1">
        <v>0.0</v>
      </c>
      <c r="L37" s="1">
        <v>0.0</v>
      </c>
      <c r="M37" s="1">
        <v>2.0</v>
      </c>
      <c r="N37" s="1">
        <v>20.0</v>
      </c>
      <c r="O37" s="1">
        <v>25.0</v>
      </c>
      <c r="P37" s="1">
        <v>40.0</v>
      </c>
      <c r="Q37" s="1">
        <v>0.9</v>
      </c>
      <c r="R37" s="1">
        <v>0.6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 t="s">
        <v>50</v>
      </c>
    </row>
    <row r="38" hidden="1">
      <c r="A38" s="1" t="s">
        <v>149</v>
      </c>
      <c r="B38" s="1" t="s">
        <v>150</v>
      </c>
      <c r="C38" s="1" t="s">
        <v>142</v>
      </c>
      <c r="D38" s="1" t="s">
        <v>53</v>
      </c>
      <c r="E38" s="1">
        <v>2.0</v>
      </c>
      <c r="F38" s="1">
        <v>20.0</v>
      </c>
      <c r="G38" s="1">
        <v>-20.0</v>
      </c>
      <c r="H38" s="1">
        <v>10.0</v>
      </c>
      <c r="I38" s="1">
        <v>22.0</v>
      </c>
      <c r="J38" s="1">
        <v>3.0</v>
      </c>
      <c r="K38" s="1">
        <v>0.0</v>
      </c>
      <c r="L38" s="1">
        <v>0.0</v>
      </c>
      <c r="M38" s="1">
        <v>2.0</v>
      </c>
      <c r="N38" s="1">
        <v>20.0</v>
      </c>
      <c r="O38" s="1">
        <v>25.0</v>
      </c>
      <c r="P38" s="1">
        <v>60.0</v>
      </c>
      <c r="Q38" s="1">
        <v>0.85</v>
      </c>
      <c r="R38" s="1">
        <v>0.3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 t="s">
        <v>50</v>
      </c>
    </row>
    <row r="39" hidden="1">
      <c r="A39" s="1" t="s">
        <v>151</v>
      </c>
      <c r="B39" s="1" t="s">
        <v>152</v>
      </c>
      <c r="C39" s="1" t="s">
        <v>142</v>
      </c>
      <c r="D39" s="1" t="s">
        <v>56</v>
      </c>
      <c r="E39" s="1">
        <v>2.0</v>
      </c>
      <c r="F39" s="1">
        <v>40.0</v>
      </c>
      <c r="G39" s="1">
        <v>-40.0</v>
      </c>
      <c r="H39" s="1">
        <v>23.0</v>
      </c>
      <c r="I39" s="1">
        <v>45.0</v>
      </c>
      <c r="J39" s="1">
        <v>3.0</v>
      </c>
      <c r="K39" s="1">
        <v>0.0</v>
      </c>
      <c r="L39" s="1">
        <v>0.0</v>
      </c>
      <c r="M39" s="1">
        <v>2.0</v>
      </c>
      <c r="N39" s="1">
        <v>20.0</v>
      </c>
      <c r="O39" s="1">
        <v>25.0</v>
      </c>
      <c r="P39" s="1">
        <v>80.0</v>
      </c>
      <c r="Q39" s="1">
        <v>0.8</v>
      </c>
      <c r="R39" s="1">
        <v>0.05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 t="s">
        <v>50</v>
      </c>
    </row>
    <row r="40" hidden="1">
      <c r="A40" s="1" t="s">
        <v>153</v>
      </c>
      <c r="B40" s="1" t="s">
        <v>154</v>
      </c>
      <c r="C40" s="1" t="s">
        <v>142</v>
      </c>
      <c r="D40" s="1" t="s">
        <v>49</v>
      </c>
      <c r="E40" s="1">
        <v>3.0</v>
      </c>
      <c r="F40" s="1">
        <v>12.5</v>
      </c>
      <c r="G40" s="1">
        <v>-12.5</v>
      </c>
      <c r="H40" s="1">
        <v>6.0</v>
      </c>
      <c r="I40" s="1">
        <v>12.0</v>
      </c>
      <c r="J40" s="1">
        <v>3.0</v>
      </c>
      <c r="K40" s="1">
        <v>0.0</v>
      </c>
      <c r="L40" s="1">
        <v>0.0</v>
      </c>
      <c r="M40" s="1">
        <v>2.0</v>
      </c>
      <c r="N40" s="1">
        <v>20.0</v>
      </c>
      <c r="O40" s="1">
        <v>25.0</v>
      </c>
      <c r="P40" s="1">
        <v>40.0</v>
      </c>
      <c r="Q40" s="1">
        <v>0.9</v>
      </c>
      <c r="R40" s="1">
        <v>0.6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 t="s">
        <v>50</v>
      </c>
    </row>
    <row r="41">
      <c r="A41" s="1" t="s">
        <v>155</v>
      </c>
      <c r="B41" s="1" t="s">
        <v>156</v>
      </c>
      <c r="C41" s="1" t="s">
        <v>142</v>
      </c>
      <c r="D41" s="1" t="s">
        <v>53</v>
      </c>
      <c r="E41" s="1">
        <v>3.0</v>
      </c>
      <c r="F41" s="1">
        <v>25.0</v>
      </c>
      <c r="G41" s="1">
        <v>-25.0</v>
      </c>
      <c r="H41" s="1">
        <v>12.0</v>
      </c>
      <c r="I41" s="1">
        <v>26.0</v>
      </c>
      <c r="J41" s="1">
        <v>3.0</v>
      </c>
      <c r="K41" s="1">
        <v>0.0</v>
      </c>
      <c r="L41" s="1">
        <v>0.0</v>
      </c>
      <c r="M41" s="1">
        <v>2.0</v>
      </c>
      <c r="N41" s="1">
        <v>20.0</v>
      </c>
      <c r="O41" s="1">
        <v>25.0</v>
      </c>
      <c r="P41" s="1">
        <v>60.0</v>
      </c>
      <c r="Q41" s="1">
        <v>0.85</v>
      </c>
      <c r="R41" s="1">
        <v>0.3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 t="s">
        <v>50</v>
      </c>
    </row>
    <row r="42">
      <c r="A42" s="1" t="s">
        <v>157</v>
      </c>
      <c r="B42" s="1" t="s">
        <v>158</v>
      </c>
      <c r="C42" s="1" t="s">
        <v>142</v>
      </c>
      <c r="D42" s="1" t="s">
        <v>56</v>
      </c>
      <c r="E42" s="1">
        <v>3.0</v>
      </c>
      <c r="F42" s="1">
        <v>50.0</v>
      </c>
      <c r="G42" s="1">
        <v>-50.0</v>
      </c>
      <c r="H42" s="1">
        <v>27.0</v>
      </c>
      <c r="I42" s="1">
        <v>54.0</v>
      </c>
      <c r="J42" s="1">
        <v>3.0</v>
      </c>
      <c r="K42" s="1">
        <v>0.0</v>
      </c>
      <c r="L42" s="1">
        <v>0.0</v>
      </c>
      <c r="M42" s="1">
        <v>2.0</v>
      </c>
      <c r="N42" s="1">
        <v>20.0</v>
      </c>
      <c r="O42" s="1">
        <v>25.0</v>
      </c>
      <c r="P42" s="1">
        <v>80.0</v>
      </c>
      <c r="Q42" s="1">
        <v>0.8</v>
      </c>
      <c r="R42" s="1">
        <v>0.05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 t="s">
        <v>50</v>
      </c>
    </row>
    <row r="43" hidden="1">
      <c r="A43" s="1" t="s">
        <v>159</v>
      </c>
      <c r="B43" s="1" t="s">
        <v>160</v>
      </c>
      <c r="C43" s="1" t="s">
        <v>161</v>
      </c>
      <c r="D43" s="1" t="s">
        <v>49</v>
      </c>
      <c r="E43" s="1">
        <v>1.0</v>
      </c>
      <c r="F43" s="1">
        <v>2.5</v>
      </c>
      <c r="G43" s="1">
        <v>-2.5</v>
      </c>
      <c r="H43" s="1">
        <v>4.0</v>
      </c>
      <c r="I43" s="1">
        <v>17.0</v>
      </c>
      <c r="J43" s="1">
        <v>1.33</v>
      </c>
      <c r="K43" s="1">
        <v>0.0</v>
      </c>
      <c r="L43" s="1">
        <v>0.0</v>
      </c>
      <c r="M43" s="1">
        <v>2.0</v>
      </c>
      <c r="N43" s="1">
        <v>18.0</v>
      </c>
      <c r="O43" s="1">
        <v>25.0</v>
      </c>
      <c r="P43" s="1">
        <v>45.0</v>
      </c>
      <c r="Q43" s="1">
        <v>0.76</v>
      </c>
      <c r="R43" s="1">
        <v>0.6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 t="s">
        <v>50</v>
      </c>
    </row>
    <row r="44" hidden="1">
      <c r="A44" s="1" t="s">
        <v>162</v>
      </c>
      <c r="B44" s="1" t="s">
        <v>163</v>
      </c>
      <c r="C44" s="1" t="s">
        <v>161</v>
      </c>
      <c r="D44" s="1" t="s">
        <v>53</v>
      </c>
      <c r="E44" s="1">
        <v>1.0</v>
      </c>
      <c r="F44" s="1">
        <v>5.0</v>
      </c>
      <c r="G44" s="1">
        <v>-5.0</v>
      </c>
      <c r="H44" s="1">
        <v>8.0</v>
      </c>
      <c r="I44" s="1">
        <v>36.0</v>
      </c>
      <c r="J44" s="1">
        <v>1.33</v>
      </c>
      <c r="K44" s="1">
        <v>0.0</v>
      </c>
      <c r="L44" s="1">
        <v>0.15</v>
      </c>
      <c r="M44" s="1">
        <v>2.0</v>
      </c>
      <c r="N44" s="1">
        <v>18.0</v>
      </c>
      <c r="O44" s="1">
        <v>25.0</v>
      </c>
      <c r="P44" s="1">
        <v>65.0</v>
      </c>
      <c r="Q44" s="1">
        <v>0.72</v>
      </c>
      <c r="R44" s="1">
        <v>0.3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 t="s">
        <v>50</v>
      </c>
    </row>
    <row r="45">
      <c r="A45" s="1" t="s">
        <v>164</v>
      </c>
      <c r="B45" s="1" t="s">
        <v>165</v>
      </c>
      <c r="C45" s="1" t="s">
        <v>161</v>
      </c>
      <c r="D45" s="1" t="s">
        <v>56</v>
      </c>
      <c r="E45" s="1">
        <v>1.0</v>
      </c>
      <c r="F45" s="1">
        <v>10.0</v>
      </c>
      <c r="G45" s="1">
        <v>-10.0</v>
      </c>
      <c r="H45" s="1">
        <v>21.0</v>
      </c>
      <c r="I45" s="1">
        <v>74.0</v>
      </c>
      <c r="J45" s="1">
        <v>1.33</v>
      </c>
      <c r="K45" s="1">
        <v>0.0</v>
      </c>
      <c r="L45" s="1">
        <v>0.3</v>
      </c>
      <c r="M45" s="1">
        <v>2.0</v>
      </c>
      <c r="N45" s="1">
        <v>18.0</v>
      </c>
      <c r="O45" s="1">
        <v>25.0</v>
      </c>
      <c r="P45" s="1">
        <v>85.0</v>
      </c>
      <c r="Q45" s="1">
        <v>0.67</v>
      </c>
      <c r="R45" s="1">
        <v>0.05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 t="s">
        <v>50</v>
      </c>
    </row>
    <row r="46" hidden="1">
      <c r="A46" s="1" t="s">
        <v>166</v>
      </c>
      <c r="B46" s="1" t="s">
        <v>167</v>
      </c>
      <c r="C46" s="1" t="s">
        <v>161</v>
      </c>
      <c r="D46" s="1" t="s">
        <v>49</v>
      </c>
      <c r="E46" s="1">
        <v>2.0</v>
      </c>
      <c r="F46" s="1">
        <v>5.0</v>
      </c>
      <c r="G46" s="1">
        <v>-5.0</v>
      </c>
      <c r="H46" s="1">
        <v>5.0</v>
      </c>
      <c r="I46" s="1">
        <v>19.0</v>
      </c>
      <c r="J46" s="1">
        <v>1.33</v>
      </c>
      <c r="K46" s="1">
        <v>0.0</v>
      </c>
      <c r="L46" s="1">
        <v>0.0</v>
      </c>
      <c r="M46" s="1">
        <v>2.0</v>
      </c>
      <c r="N46" s="1">
        <v>18.0</v>
      </c>
      <c r="O46" s="1">
        <v>25.0</v>
      </c>
      <c r="P46" s="1">
        <v>45.0</v>
      </c>
      <c r="Q46" s="1">
        <v>0.76</v>
      </c>
      <c r="R46" s="1">
        <v>0.6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 t="s">
        <v>50</v>
      </c>
    </row>
    <row r="47">
      <c r="A47" s="1" t="s">
        <v>168</v>
      </c>
      <c r="B47" s="1" t="s">
        <v>169</v>
      </c>
      <c r="C47" s="1" t="s">
        <v>161</v>
      </c>
      <c r="D47" s="1" t="s">
        <v>53</v>
      </c>
      <c r="E47" s="1">
        <v>2.0</v>
      </c>
      <c r="F47" s="1">
        <v>10.0</v>
      </c>
      <c r="G47" s="1">
        <v>-10.0</v>
      </c>
      <c r="H47" s="1">
        <v>11.0</v>
      </c>
      <c r="I47" s="1">
        <v>39.0</v>
      </c>
      <c r="J47" s="1">
        <v>1.33</v>
      </c>
      <c r="K47" s="1">
        <v>0.0</v>
      </c>
      <c r="L47" s="1">
        <v>0.15</v>
      </c>
      <c r="M47" s="1">
        <v>2.0</v>
      </c>
      <c r="N47" s="1">
        <v>18.0</v>
      </c>
      <c r="O47" s="1">
        <v>25.0</v>
      </c>
      <c r="P47" s="1">
        <v>65.0</v>
      </c>
      <c r="Q47" s="1">
        <v>0.72</v>
      </c>
      <c r="R47" s="1">
        <v>0.3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 t="s">
        <v>50</v>
      </c>
    </row>
    <row r="48" hidden="1">
      <c r="A48" s="1" t="s">
        <v>170</v>
      </c>
      <c r="B48" s="1" t="s">
        <v>171</v>
      </c>
      <c r="C48" s="1" t="s">
        <v>161</v>
      </c>
      <c r="D48" s="1" t="s">
        <v>56</v>
      </c>
      <c r="E48" s="1">
        <v>2.0</v>
      </c>
      <c r="F48" s="1">
        <v>20.0</v>
      </c>
      <c r="G48" s="1">
        <v>-20.0</v>
      </c>
      <c r="H48" s="1">
        <v>25.0</v>
      </c>
      <c r="I48" s="1">
        <v>84.0</v>
      </c>
      <c r="J48" s="1">
        <v>1.33</v>
      </c>
      <c r="K48" s="1">
        <v>0.0</v>
      </c>
      <c r="L48" s="1">
        <v>0.3</v>
      </c>
      <c r="M48" s="1">
        <v>2.0</v>
      </c>
      <c r="N48" s="1">
        <v>18.0</v>
      </c>
      <c r="O48" s="1">
        <v>25.0</v>
      </c>
      <c r="P48" s="1">
        <v>85.0</v>
      </c>
      <c r="Q48" s="1">
        <v>0.67</v>
      </c>
      <c r="R48" s="1">
        <v>0.05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 t="s">
        <v>50</v>
      </c>
    </row>
    <row r="49" hidden="1">
      <c r="A49" s="1" t="s">
        <v>172</v>
      </c>
      <c r="B49" s="1" t="s">
        <v>173</v>
      </c>
      <c r="C49" s="1" t="s">
        <v>161</v>
      </c>
      <c r="D49" s="1" t="s">
        <v>49</v>
      </c>
      <c r="E49" s="1">
        <v>3.0</v>
      </c>
      <c r="F49" s="1">
        <v>7.5</v>
      </c>
      <c r="G49" s="1">
        <v>-7.5</v>
      </c>
      <c r="H49" s="1">
        <v>6.0</v>
      </c>
      <c r="I49" s="1">
        <v>21.0</v>
      </c>
      <c r="J49" s="1">
        <v>1.33</v>
      </c>
      <c r="K49" s="1">
        <v>0.0</v>
      </c>
      <c r="L49" s="1">
        <v>0.0</v>
      </c>
      <c r="M49" s="1">
        <v>2.0</v>
      </c>
      <c r="N49" s="1">
        <v>18.0</v>
      </c>
      <c r="O49" s="1">
        <v>25.0</v>
      </c>
      <c r="P49" s="1">
        <v>45.0</v>
      </c>
      <c r="Q49" s="1">
        <v>0.76</v>
      </c>
      <c r="R49" s="1">
        <v>0.6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 t="s">
        <v>50</v>
      </c>
    </row>
    <row r="50" hidden="1">
      <c r="A50" s="1" t="s">
        <v>174</v>
      </c>
      <c r="B50" s="1" t="s">
        <v>175</v>
      </c>
      <c r="C50" s="1" t="s">
        <v>161</v>
      </c>
      <c r="D50" s="1" t="s">
        <v>53</v>
      </c>
      <c r="E50" s="1">
        <v>3.0</v>
      </c>
      <c r="F50" s="1">
        <v>15.0</v>
      </c>
      <c r="G50" s="1">
        <v>-15.0</v>
      </c>
      <c r="H50" s="1">
        <v>13.0</v>
      </c>
      <c r="I50" s="1">
        <v>44.0</v>
      </c>
      <c r="J50" s="1">
        <v>1.33</v>
      </c>
      <c r="K50" s="1">
        <v>0.0</v>
      </c>
      <c r="L50" s="1">
        <v>0.15</v>
      </c>
      <c r="M50" s="1">
        <v>2.0</v>
      </c>
      <c r="N50" s="1">
        <v>18.0</v>
      </c>
      <c r="O50" s="1">
        <v>25.0</v>
      </c>
      <c r="P50" s="1">
        <v>65.0</v>
      </c>
      <c r="Q50" s="1">
        <v>0.72</v>
      </c>
      <c r="R50" s="1">
        <v>0.3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 t="s">
        <v>50</v>
      </c>
    </row>
    <row r="51" hidden="1">
      <c r="A51" s="1" t="s">
        <v>176</v>
      </c>
      <c r="B51" s="1" t="s">
        <v>177</v>
      </c>
      <c r="C51" s="1" t="s">
        <v>161</v>
      </c>
      <c r="D51" s="1" t="s">
        <v>56</v>
      </c>
      <c r="E51" s="1">
        <v>3.0</v>
      </c>
      <c r="F51" s="1">
        <v>30.0</v>
      </c>
      <c r="G51" s="1">
        <v>-30.0</v>
      </c>
      <c r="H51" s="1">
        <v>30.0</v>
      </c>
      <c r="I51" s="1">
        <v>92.0</v>
      </c>
      <c r="J51" s="1">
        <v>1.33</v>
      </c>
      <c r="K51" s="1">
        <v>0.0</v>
      </c>
      <c r="L51" s="1">
        <v>0.3</v>
      </c>
      <c r="M51" s="1">
        <v>2.0</v>
      </c>
      <c r="N51" s="1">
        <v>18.0</v>
      </c>
      <c r="O51" s="1">
        <v>25.0</v>
      </c>
      <c r="P51" s="1">
        <v>85.0</v>
      </c>
      <c r="Q51" s="1">
        <v>0.67</v>
      </c>
      <c r="R51" s="1">
        <v>0.05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 t="s">
        <v>50</v>
      </c>
    </row>
    <row r="52">
      <c r="A52" s="1" t="s">
        <v>178</v>
      </c>
      <c r="B52" s="1" t="s">
        <v>179</v>
      </c>
      <c r="C52" s="1" t="s">
        <v>161</v>
      </c>
      <c r="D52" s="1" t="s">
        <v>49</v>
      </c>
      <c r="E52" s="1">
        <v>4.0</v>
      </c>
      <c r="F52" s="1">
        <v>10.0</v>
      </c>
      <c r="G52" s="1">
        <v>-10.0</v>
      </c>
      <c r="H52" s="1">
        <v>7.0</v>
      </c>
      <c r="I52" s="1">
        <v>23.0</v>
      </c>
      <c r="J52" s="1">
        <v>1.33</v>
      </c>
      <c r="K52" s="1">
        <v>0.0</v>
      </c>
      <c r="L52" s="1">
        <v>0.0</v>
      </c>
      <c r="M52" s="1">
        <v>2.0</v>
      </c>
      <c r="N52" s="1">
        <v>18.0</v>
      </c>
      <c r="O52" s="1">
        <v>25.0</v>
      </c>
      <c r="P52" s="1">
        <v>45.0</v>
      </c>
      <c r="Q52" s="1">
        <v>0.76</v>
      </c>
      <c r="R52" s="1">
        <v>0.6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 t="s">
        <v>50</v>
      </c>
    </row>
    <row r="53" hidden="1">
      <c r="A53" s="1" t="s">
        <v>180</v>
      </c>
      <c r="B53" s="1" t="s">
        <v>181</v>
      </c>
      <c r="C53" s="1" t="s">
        <v>161</v>
      </c>
      <c r="D53" s="1" t="s">
        <v>53</v>
      </c>
      <c r="E53" s="1">
        <v>4.0</v>
      </c>
      <c r="F53" s="1">
        <v>20.0</v>
      </c>
      <c r="G53" s="1">
        <v>-20.0</v>
      </c>
      <c r="H53" s="1">
        <v>15.0</v>
      </c>
      <c r="I53" s="1">
        <v>49.0</v>
      </c>
      <c r="J53" s="1">
        <v>1.33</v>
      </c>
      <c r="K53" s="1">
        <v>0.0</v>
      </c>
      <c r="L53" s="1">
        <v>0.15</v>
      </c>
      <c r="M53" s="1">
        <v>2.0</v>
      </c>
      <c r="N53" s="1">
        <v>18.0</v>
      </c>
      <c r="O53" s="1">
        <v>25.0</v>
      </c>
      <c r="P53" s="1">
        <v>65.0</v>
      </c>
      <c r="Q53" s="1">
        <v>0.72</v>
      </c>
      <c r="R53" s="1">
        <v>0.3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 t="s">
        <v>50</v>
      </c>
    </row>
    <row r="54" hidden="1">
      <c r="A54" s="1" t="s">
        <v>182</v>
      </c>
      <c r="B54" s="1" t="s">
        <v>183</v>
      </c>
      <c r="C54" s="1" t="s">
        <v>161</v>
      </c>
      <c r="D54" s="1" t="s">
        <v>56</v>
      </c>
      <c r="E54" s="1">
        <v>4.0</v>
      </c>
      <c r="F54" s="1">
        <v>40.0</v>
      </c>
      <c r="G54" s="1">
        <v>-40.0</v>
      </c>
      <c r="H54" s="1">
        <v>36.0</v>
      </c>
      <c r="I54" s="1">
        <v>100.0</v>
      </c>
      <c r="J54" s="1">
        <v>1.33</v>
      </c>
      <c r="K54" s="1">
        <v>0.0</v>
      </c>
      <c r="L54" s="1">
        <v>0.3</v>
      </c>
      <c r="M54" s="1">
        <v>2.0</v>
      </c>
      <c r="N54" s="1">
        <v>18.0</v>
      </c>
      <c r="O54" s="1">
        <v>25.0</v>
      </c>
      <c r="P54" s="1">
        <v>85.0</v>
      </c>
      <c r="Q54" s="1">
        <v>0.67</v>
      </c>
      <c r="R54" s="1">
        <v>0.05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 t="s">
        <v>50</v>
      </c>
    </row>
    <row r="55" hidden="1">
      <c r="A55" s="1" t="s">
        <v>184</v>
      </c>
      <c r="B55" s="1" t="s">
        <v>185</v>
      </c>
      <c r="C55" s="1" t="s">
        <v>161</v>
      </c>
      <c r="D55" s="1" t="s">
        <v>49</v>
      </c>
      <c r="E55" s="1">
        <v>5.0</v>
      </c>
      <c r="F55" s="1">
        <v>12.5</v>
      </c>
      <c r="G55" s="1">
        <v>-12.5</v>
      </c>
      <c r="H55" s="1">
        <v>8.0</v>
      </c>
      <c r="I55" s="1">
        <v>25.0</v>
      </c>
      <c r="J55" s="1">
        <v>1.33</v>
      </c>
      <c r="K55" s="1">
        <v>0.0</v>
      </c>
      <c r="L55" s="1">
        <v>0.0</v>
      </c>
      <c r="M55" s="1">
        <v>2.0</v>
      </c>
      <c r="N55" s="1">
        <v>18.0</v>
      </c>
      <c r="O55" s="1">
        <v>25.0</v>
      </c>
      <c r="P55" s="1">
        <v>45.0</v>
      </c>
      <c r="Q55" s="1">
        <v>0.76</v>
      </c>
      <c r="R55" s="1">
        <v>0.6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 t="s">
        <v>50</v>
      </c>
    </row>
    <row r="56">
      <c r="A56" s="1" t="s">
        <v>192</v>
      </c>
      <c r="B56" s="1" t="s">
        <v>194</v>
      </c>
      <c r="C56" s="1" t="s">
        <v>161</v>
      </c>
      <c r="D56" s="1" t="s">
        <v>53</v>
      </c>
      <c r="E56" s="1">
        <v>5.0</v>
      </c>
      <c r="F56" s="1">
        <v>25.0</v>
      </c>
      <c r="G56" s="1">
        <v>-25.0</v>
      </c>
      <c r="H56" s="1">
        <v>17.0</v>
      </c>
      <c r="I56" s="1">
        <v>53.0</v>
      </c>
      <c r="J56" s="1">
        <v>1.33</v>
      </c>
      <c r="K56" s="1">
        <v>0.0</v>
      </c>
      <c r="L56" s="1">
        <v>0.15</v>
      </c>
      <c r="M56" s="1">
        <v>2.0</v>
      </c>
      <c r="N56" s="1">
        <v>18.0</v>
      </c>
      <c r="O56" s="1">
        <v>25.0</v>
      </c>
      <c r="P56" s="1">
        <v>65.0</v>
      </c>
      <c r="Q56" s="1">
        <v>0.72</v>
      </c>
      <c r="R56" s="1">
        <v>0.3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 t="s">
        <v>50</v>
      </c>
    </row>
    <row r="57">
      <c r="A57" s="1" t="s">
        <v>195</v>
      </c>
      <c r="B57" s="1" t="s">
        <v>196</v>
      </c>
      <c r="C57" s="1" t="s">
        <v>161</v>
      </c>
      <c r="D57" s="1" t="s">
        <v>56</v>
      </c>
      <c r="E57" s="1">
        <v>5.0</v>
      </c>
      <c r="F57" s="1">
        <v>50.0</v>
      </c>
      <c r="G57" s="1">
        <v>-50.0</v>
      </c>
      <c r="H57" s="1">
        <v>41.0</v>
      </c>
      <c r="I57" s="1">
        <v>109.0</v>
      </c>
      <c r="J57" s="1">
        <v>1.33</v>
      </c>
      <c r="K57" s="1">
        <v>0.0</v>
      </c>
      <c r="L57" s="1">
        <v>0.3</v>
      </c>
      <c r="M57" s="1">
        <v>2.0</v>
      </c>
      <c r="N57" s="1">
        <v>18.0</v>
      </c>
      <c r="O57" s="1">
        <v>25.0</v>
      </c>
      <c r="P57" s="1">
        <v>85.0</v>
      </c>
      <c r="Q57" s="1">
        <v>0.67</v>
      </c>
      <c r="R57" s="1">
        <v>0.05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 t="s">
        <v>50</v>
      </c>
    </row>
    <row r="58" hidden="1">
      <c r="A58" s="1" t="s">
        <v>197</v>
      </c>
      <c r="B58" s="1" t="s">
        <v>198</v>
      </c>
      <c r="C58" s="1" t="s">
        <v>199</v>
      </c>
      <c r="D58" s="1" t="s">
        <v>49</v>
      </c>
      <c r="E58" s="1">
        <v>1.0</v>
      </c>
      <c r="F58" s="1">
        <v>0.0</v>
      </c>
      <c r="G58" s="1">
        <v>0.0</v>
      </c>
      <c r="H58" s="1">
        <v>4.0</v>
      </c>
      <c r="I58" s="1">
        <v>17.0</v>
      </c>
      <c r="J58" s="1">
        <v>1.33</v>
      </c>
      <c r="K58" s="1">
        <v>0.0</v>
      </c>
      <c r="L58" s="1">
        <v>0.0</v>
      </c>
      <c r="M58" s="1">
        <v>2.0</v>
      </c>
      <c r="N58" s="1">
        <v>18.0</v>
      </c>
      <c r="O58" s="1">
        <v>25.0</v>
      </c>
      <c r="P58" s="1">
        <v>45.0</v>
      </c>
      <c r="Q58" s="1">
        <v>0.81</v>
      </c>
      <c r="R58" s="1">
        <v>0.6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 t="s">
        <v>50</v>
      </c>
    </row>
    <row r="59" hidden="1">
      <c r="A59" s="1" t="s">
        <v>200</v>
      </c>
      <c r="B59" s="1" t="s">
        <v>201</v>
      </c>
      <c r="C59" s="1" t="s">
        <v>199</v>
      </c>
      <c r="D59" s="1" t="s">
        <v>53</v>
      </c>
      <c r="E59" s="1">
        <v>1.0</v>
      </c>
      <c r="F59" s="1">
        <v>0.0</v>
      </c>
      <c r="G59" s="1">
        <v>0.0</v>
      </c>
      <c r="H59" s="1">
        <v>8.0</v>
      </c>
      <c r="I59" s="1">
        <v>36.0</v>
      </c>
      <c r="J59" s="1">
        <v>1.33</v>
      </c>
      <c r="K59" s="1">
        <v>0.0</v>
      </c>
      <c r="L59" s="1">
        <v>0.15</v>
      </c>
      <c r="M59" s="1">
        <v>2.0</v>
      </c>
      <c r="N59" s="1">
        <v>18.0</v>
      </c>
      <c r="O59" s="1">
        <v>25.0</v>
      </c>
      <c r="P59" s="1">
        <v>65.0</v>
      </c>
      <c r="Q59" s="1">
        <v>0.77</v>
      </c>
      <c r="R59" s="1">
        <v>0.3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 t="s">
        <v>50</v>
      </c>
    </row>
    <row r="60" hidden="1">
      <c r="A60" s="1" t="s">
        <v>202</v>
      </c>
      <c r="B60" s="1" t="s">
        <v>203</v>
      </c>
      <c r="C60" s="1" t="s">
        <v>199</v>
      </c>
      <c r="D60" s="1" t="s">
        <v>56</v>
      </c>
      <c r="E60" s="1">
        <v>1.0</v>
      </c>
      <c r="F60" s="1">
        <v>0.0</v>
      </c>
      <c r="G60" s="1">
        <v>0.0</v>
      </c>
      <c r="H60" s="1">
        <v>21.0</v>
      </c>
      <c r="I60" s="1">
        <v>74.0</v>
      </c>
      <c r="J60" s="1">
        <v>1.33</v>
      </c>
      <c r="K60" s="1">
        <v>0.0</v>
      </c>
      <c r="L60" s="1">
        <v>0.3</v>
      </c>
      <c r="M60" s="1">
        <v>2.0</v>
      </c>
      <c r="N60" s="1">
        <v>18.0</v>
      </c>
      <c r="O60" s="1">
        <v>25.0</v>
      </c>
      <c r="P60" s="1">
        <v>85.0</v>
      </c>
      <c r="Q60" s="1">
        <v>0.72</v>
      </c>
      <c r="R60" s="1">
        <v>0.05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 t="s">
        <v>50</v>
      </c>
    </row>
    <row r="61">
      <c r="A61" s="1" t="s">
        <v>204</v>
      </c>
      <c r="B61" s="1" t="s">
        <v>205</v>
      </c>
      <c r="C61" s="1" t="s">
        <v>206</v>
      </c>
      <c r="D61" s="1" t="s">
        <v>56</v>
      </c>
      <c r="E61" s="1">
        <v>1.0</v>
      </c>
      <c r="F61" s="1">
        <v>50.0</v>
      </c>
      <c r="G61" s="1">
        <v>-50.0</v>
      </c>
      <c r="H61" s="1">
        <v>106.0</v>
      </c>
      <c r="I61" s="1">
        <v>218.0</v>
      </c>
      <c r="J61" s="1">
        <v>1.33</v>
      </c>
      <c r="K61" s="1">
        <v>0.0</v>
      </c>
      <c r="L61" s="1">
        <v>0.2</v>
      </c>
      <c r="M61" s="1">
        <v>2.0</v>
      </c>
      <c r="N61" s="1">
        <v>18.0</v>
      </c>
      <c r="O61" s="1">
        <v>70.0</v>
      </c>
      <c r="P61" s="1">
        <v>100.0</v>
      </c>
      <c r="Q61" s="1">
        <v>0.7</v>
      </c>
      <c r="R61" s="1">
        <v>0.05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 t="s">
        <v>50</v>
      </c>
    </row>
    <row r="62" hidden="1">
      <c r="A62" s="1" t="s">
        <v>207</v>
      </c>
      <c r="B62" s="1" t="s">
        <v>208</v>
      </c>
      <c r="C62" s="1" t="s">
        <v>206</v>
      </c>
      <c r="D62" s="1" t="s">
        <v>56</v>
      </c>
      <c r="E62" s="1">
        <v>2.0</v>
      </c>
      <c r="F62" s="1">
        <v>60.0</v>
      </c>
      <c r="G62" s="1">
        <v>-60.0</v>
      </c>
      <c r="H62" s="1">
        <v>121.0</v>
      </c>
      <c r="I62" s="1">
        <v>239.0</v>
      </c>
      <c r="J62" s="1">
        <v>1.33</v>
      </c>
      <c r="K62" s="1">
        <v>0.0</v>
      </c>
      <c r="L62" s="1">
        <v>0.2</v>
      </c>
      <c r="M62" s="1">
        <v>2.0</v>
      </c>
      <c r="N62" s="1">
        <v>18.0</v>
      </c>
      <c r="O62" s="1">
        <v>70.0</v>
      </c>
      <c r="P62" s="1">
        <v>100.0</v>
      </c>
      <c r="Q62" s="1">
        <v>0.7</v>
      </c>
      <c r="R62" s="1">
        <v>0.05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 t="s">
        <v>50</v>
      </c>
    </row>
    <row r="63" hidden="1">
      <c r="A63" s="1" t="s">
        <v>209</v>
      </c>
      <c r="B63" s="1" t="s">
        <v>210</v>
      </c>
      <c r="C63" s="1" t="s">
        <v>211</v>
      </c>
      <c r="D63" s="1" t="s">
        <v>49</v>
      </c>
      <c r="E63" s="1">
        <v>1.0</v>
      </c>
      <c r="F63" s="1">
        <v>5.0</v>
      </c>
      <c r="G63" s="1">
        <v>-5.0</v>
      </c>
      <c r="H63" s="1">
        <v>3.0</v>
      </c>
      <c r="I63" s="1">
        <v>15.0</v>
      </c>
      <c r="J63" s="1">
        <v>1.0</v>
      </c>
      <c r="K63" s="1">
        <v>0.0</v>
      </c>
      <c r="L63" s="1">
        <v>0.0</v>
      </c>
      <c r="M63" s="1">
        <v>2.0</v>
      </c>
      <c r="N63" s="1">
        <v>15.0</v>
      </c>
      <c r="O63" s="1">
        <v>15.0</v>
      </c>
      <c r="P63" s="1">
        <v>20.0</v>
      </c>
      <c r="Q63" s="1">
        <v>0.82</v>
      </c>
      <c r="R63" s="1">
        <v>0.65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 t="s">
        <v>50</v>
      </c>
    </row>
    <row r="64">
      <c r="A64" s="1" t="s">
        <v>212</v>
      </c>
      <c r="B64" s="1" t="s">
        <v>213</v>
      </c>
      <c r="C64" s="1" t="s">
        <v>211</v>
      </c>
      <c r="D64" s="1" t="s">
        <v>53</v>
      </c>
      <c r="E64" s="1">
        <v>1.0</v>
      </c>
      <c r="F64" s="1">
        <v>10.0</v>
      </c>
      <c r="G64" s="1">
        <v>-10.0</v>
      </c>
      <c r="H64" s="1">
        <v>6.0</v>
      </c>
      <c r="I64" s="1">
        <v>31.0</v>
      </c>
      <c r="J64" s="1">
        <v>1.0</v>
      </c>
      <c r="K64" s="1">
        <v>0.0</v>
      </c>
      <c r="L64" s="1">
        <v>0.1</v>
      </c>
      <c r="M64" s="1">
        <v>2.0</v>
      </c>
      <c r="N64" s="1">
        <v>15.0</v>
      </c>
      <c r="O64" s="1">
        <v>15.0</v>
      </c>
      <c r="P64" s="1">
        <v>40.0</v>
      </c>
      <c r="Q64" s="1">
        <v>0.8</v>
      </c>
      <c r="R64" s="1">
        <v>0.35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 t="s">
        <v>50</v>
      </c>
    </row>
    <row r="65" hidden="1">
      <c r="A65" s="1" t="s">
        <v>214</v>
      </c>
      <c r="B65" s="1" t="s">
        <v>215</v>
      </c>
      <c r="C65" s="1" t="s">
        <v>211</v>
      </c>
      <c r="D65" s="1" t="s">
        <v>56</v>
      </c>
      <c r="E65" s="1">
        <v>1.0</v>
      </c>
      <c r="F65" s="1">
        <v>20.0</v>
      </c>
      <c r="G65" s="1">
        <v>-20.0</v>
      </c>
      <c r="H65" s="1">
        <v>16.0</v>
      </c>
      <c r="I65" s="1">
        <v>66.0</v>
      </c>
      <c r="J65" s="1">
        <v>1.0</v>
      </c>
      <c r="K65" s="1">
        <v>0.0</v>
      </c>
      <c r="L65" s="1">
        <v>0.2</v>
      </c>
      <c r="M65" s="1">
        <v>2.0</v>
      </c>
      <c r="N65" s="1">
        <v>15.0</v>
      </c>
      <c r="O65" s="1">
        <v>15.0</v>
      </c>
      <c r="P65" s="1">
        <v>60.0</v>
      </c>
      <c r="Q65" s="1">
        <v>0.75</v>
      </c>
      <c r="R65" s="1">
        <v>0.1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 t="s">
        <v>50</v>
      </c>
    </row>
    <row r="66" hidden="1">
      <c r="A66" s="1" t="s">
        <v>216</v>
      </c>
      <c r="B66" s="1" t="s">
        <v>217</v>
      </c>
      <c r="C66" s="1" t="s">
        <v>211</v>
      </c>
      <c r="D66" s="1" t="s">
        <v>49</v>
      </c>
      <c r="E66" s="1">
        <v>2.0</v>
      </c>
      <c r="F66" s="1">
        <v>7.5</v>
      </c>
      <c r="G66" s="1">
        <v>-7.5</v>
      </c>
      <c r="H66" s="1">
        <v>4.0</v>
      </c>
      <c r="I66" s="1">
        <v>16.0</v>
      </c>
      <c r="J66" s="1">
        <v>1.0</v>
      </c>
      <c r="K66" s="1">
        <v>0.0</v>
      </c>
      <c r="L66" s="1">
        <v>0.0</v>
      </c>
      <c r="M66" s="1">
        <v>2.0</v>
      </c>
      <c r="N66" s="1">
        <v>15.0</v>
      </c>
      <c r="O66" s="1">
        <v>15.0</v>
      </c>
      <c r="P66" s="1">
        <v>20.0</v>
      </c>
      <c r="Q66" s="1">
        <v>0.83</v>
      </c>
      <c r="R66" s="1">
        <v>0.65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 t="s">
        <v>50</v>
      </c>
    </row>
    <row r="67" hidden="1">
      <c r="A67" s="1" t="s">
        <v>218</v>
      </c>
      <c r="B67" s="1" t="s">
        <v>219</v>
      </c>
      <c r="C67" s="1" t="s">
        <v>211</v>
      </c>
      <c r="D67" s="1" t="s">
        <v>53</v>
      </c>
      <c r="E67" s="1">
        <v>2.0</v>
      </c>
      <c r="F67" s="1">
        <v>15.0</v>
      </c>
      <c r="G67" s="1">
        <v>-15.0</v>
      </c>
      <c r="H67" s="1">
        <v>8.0</v>
      </c>
      <c r="I67" s="1">
        <v>33.0</v>
      </c>
      <c r="J67" s="1">
        <v>1.0</v>
      </c>
      <c r="K67" s="1">
        <v>0.0</v>
      </c>
      <c r="L67" s="1">
        <v>0.1</v>
      </c>
      <c r="M67" s="1">
        <v>2.0</v>
      </c>
      <c r="N67" s="1">
        <v>15.0</v>
      </c>
      <c r="O67" s="1">
        <v>15.0</v>
      </c>
      <c r="P67" s="1">
        <v>40.0</v>
      </c>
      <c r="Q67" s="1">
        <v>0.81</v>
      </c>
      <c r="R67" s="1">
        <v>0.35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 t="s">
        <v>50</v>
      </c>
    </row>
    <row r="68" hidden="1">
      <c r="A68" s="1" t="s">
        <v>220</v>
      </c>
      <c r="B68" s="1" t="s">
        <v>221</v>
      </c>
      <c r="C68" s="1" t="s">
        <v>211</v>
      </c>
      <c r="D68" s="1" t="s">
        <v>56</v>
      </c>
      <c r="E68" s="1">
        <v>2.0</v>
      </c>
      <c r="F68" s="1">
        <v>30.0</v>
      </c>
      <c r="G68" s="1">
        <v>-30.0</v>
      </c>
      <c r="H68" s="1">
        <v>21.0</v>
      </c>
      <c r="I68" s="1">
        <v>67.0</v>
      </c>
      <c r="J68" s="1">
        <v>1.0</v>
      </c>
      <c r="K68" s="1">
        <v>0.0</v>
      </c>
      <c r="L68" s="1">
        <v>0.2</v>
      </c>
      <c r="M68" s="1">
        <v>2.0</v>
      </c>
      <c r="N68" s="1">
        <v>15.0</v>
      </c>
      <c r="O68" s="1">
        <v>15.0</v>
      </c>
      <c r="P68" s="1">
        <v>60.0</v>
      </c>
      <c r="Q68" s="1">
        <v>0.76</v>
      </c>
      <c r="R68" s="1">
        <v>0.1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 t="s">
        <v>50</v>
      </c>
    </row>
    <row r="69">
      <c r="A69" s="1" t="s">
        <v>222</v>
      </c>
      <c r="B69" s="1" t="s">
        <v>223</v>
      </c>
      <c r="C69" s="1" t="s">
        <v>211</v>
      </c>
      <c r="D69" s="1" t="s">
        <v>49</v>
      </c>
      <c r="E69" s="1">
        <v>3.0</v>
      </c>
      <c r="F69" s="1">
        <v>10.0</v>
      </c>
      <c r="G69" s="1">
        <v>-10.0</v>
      </c>
      <c r="H69" s="1">
        <v>5.0</v>
      </c>
      <c r="I69" s="1">
        <v>17.0</v>
      </c>
      <c r="J69" s="1">
        <v>1.0</v>
      </c>
      <c r="K69" s="1">
        <v>0.0</v>
      </c>
      <c r="L69" s="1">
        <v>0.0</v>
      </c>
      <c r="M69" s="1">
        <v>2.0</v>
      </c>
      <c r="N69" s="1">
        <v>15.0</v>
      </c>
      <c r="O69" s="1">
        <v>15.0</v>
      </c>
      <c r="P69" s="1">
        <v>20.0</v>
      </c>
      <c r="Q69" s="1">
        <v>0.84</v>
      </c>
      <c r="R69" s="1">
        <v>0.65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 t="s">
        <v>50</v>
      </c>
    </row>
    <row r="70" hidden="1">
      <c r="A70" s="1" t="s">
        <v>224</v>
      </c>
      <c r="B70" s="1" t="s">
        <v>225</v>
      </c>
      <c r="C70" s="1" t="s">
        <v>211</v>
      </c>
      <c r="D70" s="1" t="s">
        <v>53</v>
      </c>
      <c r="E70" s="1">
        <v>3.0</v>
      </c>
      <c r="F70" s="1">
        <v>20.0</v>
      </c>
      <c r="G70" s="1">
        <v>-20.0</v>
      </c>
      <c r="H70" s="1">
        <v>10.0</v>
      </c>
      <c r="I70" s="1">
        <v>35.0</v>
      </c>
      <c r="J70" s="1">
        <v>1.0</v>
      </c>
      <c r="K70" s="1">
        <v>0.0</v>
      </c>
      <c r="L70" s="1">
        <v>0.1</v>
      </c>
      <c r="M70" s="1">
        <v>2.0</v>
      </c>
      <c r="N70" s="1">
        <v>15.0</v>
      </c>
      <c r="O70" s="1">
        <v>15.0</v>
      </c>
      <c r="P70" s="1">
        <v>40.0</v>
      </c>
      <c r="Q70" s="1">
        <v>0.82</v>
      </c>
      <c r="R70" s="1">
        <v>0.35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 t="s">
        <v>50</v>
      </c>
    </row>
    <row r="71" hidden="1">
      <c r="A71" s="1" t="s">
        <v>226</v>
      </c>
      <c r="B71" s="1" t="s">
        <v>227</v>
      </c>
      <c r="C71" s="1" t="s">
        <v>211</v>
      </c>
      <c r="D71" s="1" t="s">
        <v>56</v>
      </c>
      <c r="E71" s="1">
        <v>3.0</v>
      </c>
      <c r="F71" s="1">
        <v>40.0</v>
      </c>
      <c r="G71" s="1">
        <v>-40.0</v>
      </c>
      <c r="H71" s="1">
        <v>26.0</v>
      </c>
      <c r="I71" s="1">
        <v>70.0</v>
      </c>
      <c r="J71" s="1">
        <v>1.0</v>
      </c>
      <c r="K71" s="1">
        <v>0.0</v>
      </c>
      <c r="L71" s="1">
        <v>0.2</v>
      </c>
      <c r="M71" s="1">
        <v>2.0</v>
      </c>
      <c r="N71" s="1">
        <v>15.0</v>
      </c>
      <c r="O71" s="1">
        <v>15.0</v>
      </c>
      <c r="P71" s="1">
        <v>60.0</v>
      </c>
      <c r="Q71" s="1">
        <v>0.77</v>
      </c>
      <c r="R71" s="1">
        <v>0.1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 t="s">
        <v>50</v>
      </c>
    </row>
    <row r="72" hidden="1">
      <c r="A72" s="1" t="s">
        <v>228</v>
      </c>
      <c r="B72" s="1" t="s">
        <v>229</v>
      </c>
      <c r="C72" s="1" t="s">
        <v>230</v>
      </c>
      <c r="D72" s="1" t="s">
        <v>105</v>
      </c>
      <c r="E72" s="1">
        <v>1.0</v>
      </c>
      <c r="F72" s="1">
        <v>15.0</v>
      </c>
      <c r="G72" s="1">
        <v>-15.0</v>
      </c>
      <c r="H72" s="1">
        <v>6.0</v>
      </c>
      <c r="I72" s="1">
        <v>21.0</v>
      </c>
      <c r="J72" s="1">
        <v>1.0</v>
      </c>
      <c r="K72" s="1">
        <v>0.0</v>
      </c>
      <c r="L72" s="1">
        <v>0.0</v>
      </c>
      <c r="M72" s="1">
        <v>2.0</v>
      </c>
      <c r="N72" s="1">
        <v>18.0</v>
      </c>
      <c r="O72" s="1">
        <v>18.0</v>
      </c>
      <c r="P72" s="1">
        <v>40.0</v>
      </c>
      <c r="Q72" s="1">
        <v>0.75</v>
      </c>
      <c r="R72" s="1">
        <v>0.5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 t="s">
        <v>50</v>
      </c>
    </row>
    <row r="73" hidden="1">
      <c r="A73" s="1" t="s">
        <v>231</v>
      </c>
      <c r="B73" s="1" t="s">
        <v>232</v>
      </c>
      <c r="C73" s="1" t="s">
        <v>230</v>
      </c>
      <c r="D73" s="1" t="s">
        <v>105</v>
      </c>
      <c r="E73" s="1">
        <v>2.0</v>
      </c>
      <c r="F73" s="1">
        <v>20.0</v>
      </c>
      <c r="G73" s="1">
        <v>-20.0</v>
      </c>
      <c r="H73" s="1">
        <v>8.0</v>
      </c>
      <c r="I73" s="1">
        <v>25.0</v>
      </c>
      <c r="J73" s="1">
        <v>1.0</v>
      </c>
      <c r="K73" s="1">
        <v>0.0</v>
      </c>
      <c r="L73" s="1">
        <v>0.0</v>
      </c>
      <c r="M73" s="1">
        <v>2.0</v>
      </c>
      <c r="N73" s="1">
        <v>18.0</v>
      </c>
      <c r="O73" s="1">
        <v>18.0</v>
      </c>
      <c r="P73" s="1">
        <v>40.0</v>
      </c>
      <c r="Q73" s="1">
        <v>0.75</v>
      </c>
      <c r="R73" s="1">
        <v>0.5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 t="s">
        <v>50</v>
      </c>
    </row>
    <row r="74">
      <c r="A74" s="1" t="s">
        <v>233</v>
      </c>
      <c r="B74" s="1" t="s">
        <v>234</v>
      </c>
      <c r="C74" s="1" t="s">
        <v>235</v>
      </c>
      <c r="D74" s="1" t="s">
        <v>56</v>
      </c>
      <c r="E74" s="1">
        <v>1.0</v>
      </c>
      <c r="F74" s="1">
        <v>100.0</v>
      </c>
      <c r="G74" s="1">
        <v>-100.0</v>
      </c>
      <c r="H74" s="1">
        <v>92.0</v>
      </c>
      <c r="I74" s="1">
        <v>300.0</v>
      </c>
      <c r="J74" s="1">
        <v>1.33</v>
      </c>
      <c r="K74" s="1">
        <v>0.0</v>
      </c>
      <c r="L74" s="1">
        <v>0.5</v>
      </c>
      <c r="M74" s="1">
        <v>2.0</v>
      </c>
      <c r="N74" s="1">
        <v>25.0</v>
      </c>
      <c r="O74" s="1">
        <v>65.0</v>
      </c>
      <c r="P74" s="1">
        <v>120.0</v>
      </c>
      <c r="Q74" s="1">
        <v>0.9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 t="s">
        <v>50</v>
      </c>
    </row>
    <row r="75" hidden="1">
      <c r="A75" s="1" t="s">
        <v>236</v>
      </c>
      <c r="B75" s="1" t="s">
        <v>237</v>
      </c>
      <c r="C75" s="1" t="s">
        <v>235</v>
      </c>
      <c r="D75" s="1" t="s">
        <v>56</v>
      </c>
      <c r="E75" s="1">
        <v>2.0</v>
      </c>
      <c r="F75" s="1">
        <v>120.0</v>
      </c>
      <c r="G75" s="1">
        <v>-120.0</v>
      </c>
      <c r="H75" s="1">
        <v>121.0</v>
      </c>
      <c r="I75" s="1">
        <v>350.0</v>
      </c>
      <c r="J75" s="1">
        <v>1.33</v>
      </c>
      <c r="K75" s="1">
        <v>0.0</v>
      </c>
      <c r="L75" s="1">
        <v>0.5</v>
      </c>
      <c r="M75" s="1">
        <v>2.0</v>
      </c>
      <c r="N75" s="1">
        <v>25.0</v>
      </c>
      <c r="O75" s="1">
        <v>65.0</v>
      </c>
      <c r="P75" s="1">
        <v>120.0</v>
      </c>
      <c r="Q75" s="1">
        <v>0.9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 t="s">
        <v>50</v>
      </c>
    </row>
    <row r="76" hidden="1">
      <c r="A76" s="1" t="s">
        <v>238</v>
      </c>
      <c r="B76" s="1" t="s">
        <v>239</v>
      </c>
      <c r="C76" s="1" t="s">
        <v>240</v>
      </c>
      <c r="D76" s="1" t="s">
        <v>49</v>
      </c>
      <c r="E76" s="1">
        <v>1.0</v>
      </c>
      <c r="F76" s="1">
        <v>2.5</v>
      </c>
      <c r="G76" s="1">
        <v>-2.5</v>
      </c>
      <c r="H76" s="1">
        <v>8.0</v>
      </c>
      <c r="I76" s="1">
        <v>12.0</v>
      </c>
      <c r="J76" s="1">
        <v>1.15</v>
      </c>
      <c r="K76" s="1">
        <v>0.0</v>
      </c>
      <c r="L76" s="1">
        <v>0.0</v>
      </c>
      <c r="M76" s="1">
        <v>2.0</v>
      </c>
      <c r="N76" s="1">
        <v>25.0</v>
      </c>
      <c r="O76" s="1">
        <v>30.0</v>
      </c>
      <c r="P76" s="1">
        <v>70.0</v>
      </c>
      <c r="Q76" s="1">
        <v>1.0</v>
      </c>
      <c r="R76" s="1">
        <v>0.7</v>
      </c>
      <c r="S76" s="1">
        <v>6.0</v>
      </c>
      <c r="T76" s="1">
        <v>0.0</v>
      </c>
      <c r="U76" s="1">
        <v>1.0</v>
      </c>
      <c r="V76" s="1">
        <v>0.0</v>
      </c>
      <c r="W76" s="1">
        <v>0.0</v>
      </c>
      <c r="X76" s="1" t="s">
        <v>50</v>
      </c>
    </row>
    <row r="77" hidden="1">
      <c r="A77" s="1" t="s">
        <v>241</v>
      </c>
      <c r="B77" s="1" t="s">
        <v>242</v>
      </c>
      <c r="C77" s="1" t="s">
        <v>240</v>
      </c>
      <c r="D77" s="1" t="s">
        <v>53</v>
      </c>
      <c r="E77" s="1">
        <v>1.0</v>
      </c>
      <c r="F77" s="1">
        <v>5.0</v>
      </c>
      <c r="G77" s="1">
        <v>-5.0</v>
      </c>
      <c r="H77" s="1">
        <v>13.0</v>
      </c>
      <c r="I77" s="1">
        <v>27.0</v>
      </c>
      <c r="J77" s="1">
        <v>1.15</v>
      </c>
      <c r="K77" s="1">
        <v>0.0</v>
      </c>
      <c r="L77" s="1">
        <v>0.15</v>
      </c>
      <c r="M77" s="1">
        <v>2.0</v>
      </c>
      <c r="N77" s="1">
        <v>25.0</v>
      </c>
      <c r="O77" s="1">
        <v>30.0</v>
      </c>
      <c r="P77" s="1">
        <v>90.0</v>
      </c>
      <c r="Q77" s="1">
        <v>1.0</v>
      </c>
      <c r="R77" s="1">
        <v>0.7</v>
      </c>
      <c r="S77" s="1">
        <v>6.0</v>
      </c>
      <c r="T77" s="1">
        <v>0.0</v>
      </c>
      <c r="U77" s="1">
        <v>2.0</v>
      </c>
      <c r="V77" s="1">
        <v>0.0</v>
      </c>
      <c r="W77" s="1">
        <v>0.0</v>
      </c>
      <c r="X77" s="1" t="s">
        <v>50</v>
      </c>
    </row>
    <row r="78">
      <c r="A78" s="1" t="s">
        <v>243</v>
      </c>
      <c r="B78" s="1" t="s">
        <v>244</v>
      </c>
      <c r="C78" s="1" t="s">
        <v>240</v>
      </c>
      <c r="D78" s="1" t="s">
        <v>56</v>
      </c>
      <c r="E78" s="1">
        <v>1.0</v>
      </c>
      <c r="F78" s="1">
        <v>10.0</v>
      </c>
      <c r="G78" s="1">
        <v>-10.0</v>
      </c>
      <c r="H78" s="1">
        <v>30.0</v>
      </c>
      <c r="I78" s="1">
        <v>50.0</v>
      </c>
      <c r="J78" s="1">
        <v>1.15</v>
      </c>
      <c r="K78" s="1">
        <v>0.0</v>
      </c>
      <c r="L78" s="1">
        <v>0.3</v>
      </c>
      <c r="M78" s="1">
        <v>2.0</v>
      </c>
      <c r="N78" s="1">
        <v>25.0</v>
      </c>
      <c r="O78" s="1">
        <v>30.0</v>
      </c>
      <c r="P78" s="1">
        <v>110.0</v>
      </c>
      <c r="Q78" s="1">
        <v>1.0</v>
      </c>
      <c r="R78" s="1">
        <v>0.7</v>
      </c>
      <c r="S78" s="1">
        <v>6.0</v>
      </c>
      <c r="T78" s="1">
        <v>0.0</v>
      </c>
      <c r="U78" s="1">
        <v>4.0</v>
      </c>
      <c r="V78" s="1">
        <v>0.0</v>
      </c>
      <c r="W78" s="1">
        <v>0.0</v>
      </c>
      <c r="X78" s="1" t="s">
        <v>50</v>
      </c>
    </row>
    <row r="79" hidden="1">
      <c r="A79" s="1" t="s">
        <v>245</v>
      </c>
      <c r="B79" s="1" t="s">
        <v>246</v>
      </c>
      <c r="C79" s="1" t="s">
        <v>240</v>
      </c>
      <c r="D79" s="1" t="s">
        <v>49</v>
      </c>
      <c r="E79" s="1">
        <v>2.0</v>
      </c>
      <c r="F79" s="1">
        <v>5.0</v>
      </c>
      <c r="G79" s="1">
        <v>-5.0</v>
      </c>
      <c r="H79" s="1">
        <v>9.0</v>
      </c>
      <c r="I79" s="1">
        <v>14.0</v>
      </c>
      <c r="J79" s="1">
        <v>1.15</v>
      </c>
      <c r="K79" s="1">
        <v>0.0</v>
      </c>
      <c r="L79" s="1">
        <v>0.0</v>
      </c>
      <c r="M79" s="1">
        <v>2.0</v>
      </c>
      <c r="N79" s="1">
        <v>25.0</v>
      </c>
      <c r="O79" s="1">
        <v>30.0</v>
      </c>
      <c r="P79" s="1">
        <v>70.0</v>
      </c>
      <c r="Q79" s="1">
        <v>1.0</v>
      </c>
      <c r="R79" s="1">
        <v>0.7</v>
      </c>
      <c r="S79" s="1">
        <v>6.0</v>
      </c>
      <c r="T79" s="1">
        <v>0.1</v>
      </c>
      <c r="U79" s="1">
        <v>1.0</v>
      </c>
      <c r="V79" s="1">
        <v>0.0</v>
      </c>
      <c r="W79" s="1">
        <v>0.0</v>
      </c>
      <c r="X79" s="1" t="s">
        <v>50</v>
      </c>
    </row>
    <row r="80">
      <c r="A80" s="1" t="s">
        <v>247</v>
      </c>
      <c r="B80" s="1" t="s">
        <v>248</v>
      </c>
      <c r="C80" s="1" t="s">
        <v>240</v>
      </c>
      <c r="D80" s="1" t="s">
        <v>53</v>
      </c>
      <c r="E80" s="1">
        <v>2.0</v>
      </c>
      <c r="F80" s="1">
        <v>10.0</v>
      </c>
      <c r="G80" s="1">
        <v>-10.0</v>
      </c>
      <c r="H80" s="1">
        <v>16.0</v>
      </c>
      <c r="I80" s="1">
        <v>30.0</v>
      </c>
      <c r="J80" s="1">
        <v>1.15</v>
      </c>
      <c r="K80" s="1">
        <v>0.0</v>
      </c>
      <c r="L80" s="1">
        <v>0.15</v>
      </c>
      <c r="M80" s="1">
        <v>2.0</v>
      </c>
      <c r="N80" s="1">
        <v>25.0</v>
      </c>
      <c r="O80" s="1">
        <v>30.0</v>
      </c>
      <c r="P80" s="1">
        <v>90.0</v>
      </c>
      <c r="Q80" s="1">
        <v>1.0</v>
      </c>
      <c r="R80" s="1">
        <v>0.7</v>
      </c>
      <c r="S80" s="1">
        <v>6.0</v>
      </c>
      <c r="T80" s="1">
        <v>0.1</v>
      </c>
      <c r="U80" s="1">
        <v>2.0</v>
      </c>
      <c r="V80" s="1">
        <v>0.0</v>
      </c>
      <c r="W80" s="1">
        <v>0.0</v>
      </c>
      <c r="X80" s="1" t="s">
        <v>50</v>
      </c>
    </row>
    <row r="81" hidden="1">
      <c r="A81" s="1" t="s">
        <v>249</v>
      </c>
      <c r="B81" s="1" t="s">
        <v>250</v>
      </c>
      <c r="C81" s="1" t="s">
        <v>240</v>
      </c>
      <c r="D81" s="1" t="s">
        <v>56</v>
      </c>
      <c r="E81" s="1">
        <v>2.0</v>
      </c>
      <c r="F81" s="1">
        <v>20.0</v>
      </c>
      <c r="G81" s="1">
        <v>-20.0</v>
      </c>
      <c r="H81" s="1">
        <v>37.0</v>
      </c>
      <c r="I81" s="1">
        <v>57.0</v>
      </c>
      <c r="J81" s="1">
        <v>1.15</v>
      </c>
      <c r="K81" s="1">
        <v>0.0</v>
      </c>
      <c r="L81" s="1">
        <v>0.3</v>
      </c>
      <c r="M81" s="1">
        <v>2.0</v>
      </c>
      <c r="N81" s="1">
        <v>25.0</v>
      </c>
      <c r="O81" s="1">
        <v>30.0</v>
      </c>
      <c r="P81" s="1">
        <v>110.0</v>
      </c>
      <c r="Q81" s="1">
        <v>1.0</v>
      </c>
      <c r="R81" s="1">
        <v>0.7</v>
      </c>
      <c r="S81" s="1">
        <v>6.0</v>
      </c>
      <c r="T81" s="1">
        <v>0.1</v>
      </c>
      <c r="U81" s="1">
        <v>4.0</v>
      </c>
      <c r="V81" s="1">
        <v>0.0</v>
      </c>
      <c r="W81" s="1">
        <v>0.0</v>
      </c>
      <c r="X81" s="1" t="s">
        <v>50</v>
      </c>
    </row>
    <row r="82" hidden="1">
      <c r="A82" s="1" t="s">
        <v>251</v>
      </c>
      <c r="B82" s="1" t="s">
        <v>252</v>
      </c>
      <c r="C82" s="1" t="s">
        <v>240</v>
      </c>
      <c r="D82" s="1" t="s">
        <v>49</v>
      </c>
      <c r="E82" s="1">
        <v>3.0</v>
      </c>
      <c r="F82" s="1">
        <v>7.5</v>
      </c>
      <c r="G82" s="1">
        <v>-7.5</v>
      </c>
      <c r="H82" s="1">
        <v>11.0</v>
      </c>
      <c r="I82" s="1">
        <v>15.0</v>
      </c>
      <c r="J82" s="1">
        <v>1.15</v>
      </c>
      <c r="K82" s="1">
        <v>0.0</v>
      </c>
      <c r="L82" s="1">
        <v>0.0</v>
      </c>
      <c r="M82" s="1">
        <v>2.0</v>
      </c>
      <c r="N82" s="1">
        <v>25.0</v>
      </c>
      <c r="O82" s="1">
        <v>30.0</v>
      </c>
      <c r="P82" s="1">
        <v>70.0</v>
      </c>
      <c r="Q82" s="1">
        <v>1.0</v>
      </c>
      <c r="R82" s="1">
        <v>0.7</v>
      </c>
      <c r="S82" s="1">
        <v>6.0</v>
      </c>
      <c r="T82" s="1">
        <v>0.2</v>
      </c>
      <c r="U82" s="1">
        <v>1.0</v>
      </c>
      <c r="V82" s="1">
        <v>0.0</v>
      </c>
      <c r="W82" s="1">
        <v>0.0</v>
      </c>
      <c r="X82" s="1" t="s">
        <v>50</v>
      </c>
    </row>
    <row r="83" hidden="1">
      <c r="A83" s="1" t="s">
        <v>253</v>
      </c>
      <c r="B83" s="1" t="s">
        <v>254</v>
      </c>
      <c r="C83" s="1" t="s">
        <v>240</v>
      </c>
      <c r="D83" s="1" t="s">
        <v>53</v>
      </c>
      <c r="E83" s="1">
        <v>3.0</v>
      </c>
      <c r="F83" s="1">
        <v>15.0</v>
      </c>
      <c r="G83" s="1">
        <v>-15.0</v>
      </c>
      <c r="H83" s="1">
        <v>19.0</v>
      </c>
      <c r="I83" s="1">
        <v>34.0</v>
      </c>
      <c r="J83" s="1">
        <v>1.15</v>
      </c>
      <c r="K83" s="1">
        <v>0.0</v>
      </c>
      <c r="L83" s="1">
        <v>0.15</v>
      </c>
      <c r="M83" s="1">
        <v>2.0</v>
      </c>
      <c r="N83" s="1">
        <v>25.0</v>
      </c>
      <c r="O83" s="1">
        <v>30.0</v>
      </c>
      <c r="P83" s="1">
        <v>90.0</v>
      </c>
      <c r="Q83" s="1">
        <v>1.0</v>
      </c>
      <c r="R83" s="1">
        <v>0.7</v>
      </c>
      <c r="S83" s="1">
        <v>6.0</v>
      </c>
      <c r="T83" s="1">
        <v>0.2</v>
      </c>
      <c r="U83" s="1">
        <v>2.0</v>
      </c>
      <c r="V83" s="1">
        <v>0.0</v>
      </c>
      <c r="W83" s="1">
        <v>0.0</v>
      </c>
      <c r="X83" s="1" t="s">
        <v>50</v>
      </c>
    </row>
    <row r="84" hidden="1">
      <c r="A84" s="1" t="s">
        <v>255</v>
      </c>
      <c r="B84" s="1" t="s">
        <v>256</v>
      </c>
      <c r="C84" s="1" t="s">
        <v>240</v>
      </c>
      <c r="D84" s="1" t="s">
        <v>56</v>
      </c>
      <c r="E84" s="1">
        <v>3.0</v>
      </c>
      <c r="F84" s="1">
        <v>30.0</v>
      </c>
      <c r="G84" s="1">
        <v>-30.0</v>
      </c>
      <c r="H84" s="1">
        <v>42.0</v>
      </c>
      <c r="I84" s="1">
        <v>65.0</v>
      </c>
      <c r="J84" s="1">
        <v>1.15</v>
      </c>
      <c r="K84" s="1">
        <v>0.0</v>
      </c>
      <c r="L84" s="1">
        <v>0.3</v>
      </c>
      <c r="M84" s="1">
        <v>2.0</v>
      </c>
      <c r="N84" s="1">
        <v>25.0</v>
      </c>
      <c r="O84" s="1">
        <v>30.0</v>
      </c>
      <c r="P84" s="1">
        <v>110.0</v>
      </c>
      <c r="Q84" s="1">
        <v>1.0</v>
      </c>
      <c r="R84" s="1">
        <v>0.7</v>
      </c>
      <c r="S84" s="1">
        <v>6.0</v>
      </c>
      <c r="T84" s="1">
        <v>0.2</v>
      </c>
      <c r="U84" s="1">
        <v>4.0</v>
      </c>
      <c r="V84" s="1">
        <v>0.0</v>
      </c>
      <c r="W84" s="1">
        <v>0.0</v>
      </c>
      <c r="X84" s="1" t="s">
        <v>50</v>
      </c>
    </row>
    <row r="85">
      <c r="A85" s="1" t="s">
        <v>257</v>
      </c>
      <c r="B85" s="1" t="s">
        <v>258</v>
      </c>
      <c r="C85" s="1" t="s">
        <v>240</v>
      </c>
      <c r="D85" s="1" t="s">
        <v>49</v>
      </c>
      <c r="E85" s="1">
        <v>4.0</v>
      </c>
      <c r="F85" s="1">
        <v>10.0</v>
      </c>
      <c r="G85" s="1">
        <v>-10.0</v>
      </c>
      <c r="H85" s="1">
        <v>12.0</v>
      </c>
      <c r="I85" s="1">
        <v>17.0</v>
      </c>
      <c r="J85" s="1">
        <v>1.15</v>
      </c>
      <c r="K85" s="1">
        <v>0.0</v>
      </c>
      <c r="L85" s="1">
        <v>0.0</v>
      </c>
      <c r="M85" s="1">
        <v>2.0</v>
      </c>
      <c r="N85" s="1">
        <v>25.0</v>
      </c>
      <c r="O85" s="1">
        <v>30.0</v>
      </c>
      <c r="P85" s="1">
        <v>70.0</v>
      </c>
      <c r="Q85" s="1">
        <v>1.0</v>
      </c>
      <c r="R85" s="1">
        <v>0.7</v>
      </c>
      <c r="S85" s="1">
        <v>6.0</v>
      </c>
      <c r="T85" s="1">
        <v>0.3</v>
      </c>
      <c r="U85" s="1">
        <v>2.0</v>
      </c>
      <c r="V85" s="1">
        <v>0.0</v>
      </c>
      <c r="W85" s="1">
        <v>0.0</v>
      </c>
      <c r="X85" s="1" t="s">
        <v>50</v>
      </c>
    </row>
    <row r="86" hidden="1">
      <c r="A86" s="1" t="s">
        <v>259</v>
      </c>
      <c r="B86" s="1" t="s">
        <v>260</v>
      </c>
      <c r="C86" s="1" t="s">
        <v>240</v>
      </c>
      <c r="D86" s="1" t="s">
        <v>53</v>
      </c>
      <c r="E86" s="1">
        <v>4.0</v>
      </c>
      <c r="F86" s="1">
        <v>20.0</v>
      </c>
      <c r="G86" s="1">
        <v>-20.0</v>
      </c>
      <c r="H86" s="1">
        <v>21.0</v>
      </c>
      <c r="I86" s="1">
        <v>39.0</v>
      </c>
      <c r="J86" s="1">
        <v>1.15</v>
      </c>
      <c r="K86" s="1">
        <v>0.0</v>
      </c>
      <c r="L86" s="1">
        <v>0.15</v>
      </c>
      <c r="M86" s="1">
        <v>2.0</v>
      </c>
      <c r="N86" s="1">
        <v>25.0</v>
      </c>
      <c r="O86" s="1">
        <v>30.0</v>
      </c>
      <c r="P86" s="1">
        <v>90.0</v>
      </c>
      <c r="Q86" s="1">
        <v>1.0</v>
      </c>
      <c r="R86" s="1">
        <v>0.7</v>
      </c>
      <c r="S86" s="1">
        <v>6.0</v>
      </c>
      <c r="T86" s="1">
        <v>0.3</v>
      </c>
      <c r="U86" s="1">
        <v>4.0</v>
      </c>
      <c r="V86" s="1">
        <v>0.0</v>
      </c>
      <c r="W86" s="1">
        <v>0.0</v>
      </c>
      <c r="X86" s="1" t="s">
        <v>50</v>
      </c>
    </row>
    <row r="87" hidden="1">
      <c r="A87" s="1" t="s">
        <v>261</v>
      </c>
      <c r="B87" s="1" t="s">
        <v>262</v>
      </c>
      <c r="C87" s="1" t="s">
        <v>240</v>
      </c>
      <c r="D87" s="1" t="s">
        <v>56</v>
      </c>
      <c r="E87" s="1">
        <v>4.0</v>
      </c>
      <c r="F87" s="1">
        <v>40.0</v>
      </c>
      <c r="G87" s="1">
        <v>-40.0</v>
      </c>
      <c r="H87" s="1">
        <v>48.0</v>
      </c>
      <c r="I87" s="1">
        <v>72.0</v>
      </c>
      <c r="J87" s="1">
        <v>1.15</v>
      </c>
      <c r="K87" s="1">
        <v>0.0</v>
      </c>
      <c r="L87" s="1">
        <v>0.3</v>
      </c>
      <c r="M87" s="1">
        <v>2.0</v>
      </c>
      <c r="N87" s="1">
        <v>25.0</v>
      </c>
      <c r="O87" s="1">
        <v>30.0</v>
      </c>
      <c r="P87" s="1">
        <v>110.0</v>
      </c>
      <c r="Q87" s="1">
        <v>1.0</v>
      </c>
      <c r="R87" s="1">
        <v>0.7</v>
      </c>
      <c r="S87" s="1">
        <v>6.0</v>
      </c>
      <c r="T87" s="1">
        <v>0.3</v>
      </c>
      <c r="U87" s="1">
        <v>8.0</v>
      </c>
      <c r="V87" s="1">
        <v>0.0</v>
      </c>
      <c r="W87" s="1">
        <v>0.0</v>
      </c>
      <c r="X87" s="1" t="s">
        <v>50</v>
      </c>
    </row>
    <row r="88" hidden="1">
      <c r="A88" s="1" t="s">
        <v>263</v>
      </c>
      <c r="B88" s="1" t="s">
        <v>264</v>
      </c>
      <c r="C88" s="1" t="s">
        <v>240</v>
      </c>
      <c r="D88" s="1" t="s">
        <v>49</v>
      </c>
      <c r="E88" s="1">
        <v>5.0</v>
      </c>
      <c r="F88" s="1">
        <v>12.5</v>
      </c>
      <c r="G88" s="1">
        <v>-12.5</v>
      </c>
      <c r="H88" s="1">
        <v>14.0</v>
      </c>
      <c r="I88" s="1">
        <v>18.0</v>
      </c>
      <c r="J88" s="1">
        <v>1.15</v>
      </c>
      <c r="K88" s="1">
        <v>0.0</v>
      </c>
      <c r="L88" s="1">
        <v>0.0</v>
      </c>
      <c r="M88" s="1">
        <v>2.0</v>
      </c>
      <c r="N88" s="1">
        <v>25.0</v>
      </c>
      <c r="O88" s="1">
        <v>30.0</v>
      </c>
      <c r="P88" s="1">
        <v>70.0</v>
      </c>
      <c r="Q88" s="1">
        <v>1.0</v>
      </c>
      <c r="R88" s="1">
        <v>0.7</v>
      </c>
      <c r="S88" s="1">
        <v>6.0</v>
      </c>
      <c r="T88" s="1">
        <v>0.4</v>
      </c>
      <c r="U88" s="1">
        <v>2.0</v>
      </c>
      <c r="V88" s="1">
        <v>0.0</v>
      </c>
      <c r="W88" s="1">
        <v>0.0</v>
      </c>
      <c r="X88" s="1" t="s">
        <v>50</v>
      </c>
    </row>
    <row r="89">
      <c r="A89" s="1" t="s">
        <v>265</v>
      </c>
      <c r="B89" s="1" t="s">
        <v>266</v>
      </c>
      <c r="C89" s="1" t="s">
        <v>240</v>
      </c>
      <c r="D89" s="1" t="s">
        <v>53</v>
      </c>
      <c r="E89" s="1">
        <v>5.0</v>
      </c>
      <c r="F89" s="1">
        <v>25.0</v>
      </c>
      <c r="G89" s="1">
        <v>-25.0</v>
      </c>
      <c r="H89" s="1">
        <v>25.0</v>
      </c>
      <c r="I89" s="1">
        <v>40.0</v>
      </c>
      <c r="J89" s="1">
        <v>1.15</v>
      </c>
      <c r="K89" s="1">
        <v>0.0</v>
      </c>
      <c r="L89" s="1">
        <v>0.15</v>
      </c>
      <c r="M89" s="1">
        <v>2.0</v>
      </c>
      <c r="N89" s="1">
        <v>25.0</v>
      </c>
      <c r="O89" s="1">
        <v>30.0</v>
      </c>
      <c r="P89" s="1">
        <v>90.0</v>
      </c>
      <c r="Q89" s="1">
        <v>1.0</v>
      </c>
      <c r="R89" s="1">
        <v>0.7</v>
      </c>
      <c r="S89" s="1">
        <v>6.0</v>
      </c>
      <c r="T89" s="1">
        <v>0.4</v>
      </c>
      <c r="U89" s="1">
        <v>4.0</v>
      </c>
      <c r="V89" s="1">
        <v>0.0</v>
      </c>
      <c r="W89" s="1">
        <v>0.0</v>
      </c>
      <c r="X89" s="1" t="s">
        <v>50</v>
      </c>
    </row>
    <row r="90">
      <c r="A90" s="1" t="s">
        <v>267</v>
      </c>
      <c r="B90" s="1" t="s">
        <v>268</v>
      </c>
      <c r="C90" s="1" t="s">
        <v>240</v>
      </c>
      <c r="D90" s="1" t="s">
        <v>56</v>
      </c>
      <c r="E90" s="1">
        <v>5.0</v>
      </c>
      <c r="F90" s="1">
        <v>50.0</v>
      </c>
      <c r="G90" s="1">
        <v>-50.0</v>
      </c>
      <c r="H90" s="1">
        <v>50.0</v>
      </c>
      <c r="I90" s="1">
        <v>83.0</v>
      </c>
      <c r="J90" s="1">
        <v>1.15</v>
      </c>
      <c r="K90" s="1">
        <v>0.0</v>
      </c>
      <c r="L90" s="1">
        <v>0.3</v>
      </c>
      <c r="M90" s="1">
        <v>2.0</v>
      </c>
      <c r="N90" s="1">
        <v>25.0</v>
      </c>
      <c r="O90" s="1">
        <v>30.0</v>
      </c>
      <c r="P90" s="1">
        <v>110.0</v>
      </c>
      <c r="Q90" s="1">
        <v>1.0</v>
      </c>
      <c r="R90" s="1">
        <v>0.7</v>
      </c>
      <c r="S90" s="1">
        <v>6.0</v>
      </c>
      <c r="T90" s="1">
        <v>0.4</v>
      </c>
      <c r="U90" s="1">
        <v>8.0</v>
      </c>
      <c r="V90" s="1">
        <v>0.0</v>
      </c>
      <c r="W90" s="1">
        <v>0.0</v>
      </c>
      <c r="X90" s="1" t="s">
        <v>50</v>
      </c>
    </row>
    <row r="91" hidden="1">
      <c r="A91" s="1" t="s">
        <v>269</v>
      </c>
      <c r="B91" s="1" t="s">
        <v>270</v>
      </c>
      <c r="C91" s="1" t="s">
        <v>271</v>
      </c>
      <c r="D91" s="1" t="s">
        <v>49</v>
      </c>
      <c r="E91" s="1">
        <v>1.0</v>
      </c>
      <c r="F91" s="1">
        <v>0.0</v>
      </c>
      <c r="G91" s="1">
        <v>0.0</v>
      </c>
      <c r="H91" s="1">
        <v>8.0</v>
      </c>
      <c r="I91" s="1">
        <v>13.0</v>
      </c>
      <c r="J91" s="1">
        <v>1.1</v>
      </c>
      <c r="K91" s="1">
        <v>0.0</v>
      </c>
      <c r="L91" s="1">
        <v>0.0</v>
      </c>
      <c r="M91" s="1">
        <v>2.0</v>
      </c>
      <c r="N91" s="1">
        <v>25.0</v>
      </c>
      <c r="O91" s="1">
        <v>30.0</v>
      </c>
      <c r="P91" s="1">
        <v>70.0</v>
      </c>
      <c r="Q91" s="1">
        <v>1.0</v>
      </c>
      <c r="R91" s="1">
        <v>0.7</v>
      </c>
      <c r="S91" s="1">
        <v>6.0</v>
      </c>
      <c r="T91" s="1">
        <v>0.1</v>
      </c>
      <c r="U91" s="1">
        <v>2.0</v>
      </c>
      <c r="V91" s="1">
        <v>0.0</v>
      </c>
      <c r="W91" s="1">
        <v>0.0</v>
      </c>
      <c r="X91" s="1" t="s">
        <v>50</v>
      </c>
    </row>
    <row r="92" hidden="1">
      <c r="A92" s="1" t="s">
        <v>272</v>
      </c>
      <c r="B92" s="1" t="s">
        <v>273</v>
      </c>
      <c r="C92" s="1" t="s">
        <v>271</v>
      </c>
      <c r="D92" s="1" t="s">
        <v>53</v>
      </c>
      <c r="E92" s="1">
        <v>1.0</v>
      </c>
      <c r="F92" s="1">
        <v>0.0</v>
      </c>
      <c r="G92" s="1">
        <v>0.0</v>
      </c>
      <c r="H92" s="1">
        <v>13.0</v>
      </c>
      <c r="I92" s="1">
        <v>29.0</v>
      </c>
      <c r="J92" s="1">
        <v>1.1</v>
      </c>
      <c r="K92" s="1">
        <v>0.0</v>
      </c>
      <c r="L92" s="1">
        <v>0.15</v>
      </c>
      <c r="M92" s="1">
        <v>2.0</v>
      </c>
      <c r="N92" s="1">
        <v>25.0</v>
      </c>
      <c r="O92" s="1">
        <v>30.0</v>
      </c>
      <c r="P92" s="1">
        <v>90.0</v>
      </c>
      <c r="Q92" s="1">
        <v>1.0</v>
      </c>
      <c r="R92" s="1">
        <v>0.7</v>
      </c>
      <c r="S92" s="1">
        <v>6.0</v>
      </c>
      <c r="T92" s="1">
        <v>0.1</v>
      </c>
      <c r="U92" s="1">
        <v>4.0</v>
      </c>
      <c r="V92" s="1">
        <v>0.0</v>
      </c>
      <c r="W92" s="1">
        <v>0.0</v>
      </c>
      <c r="X92" s="1" t="s">
        <v>50</v>
      </c>
    </row>
    <row r="93" hidden="1">
      <c r="A93" s="1" t="s">
        <v>274</v>
      </c>
      <c r="B93" s="1" t="s">
        <v>275</v>
      </c>
      <c r="C93" s="1" t="s">
        <v>271</v>
      </c>
      <c r="D93" s="1" t="s">
        <v>56</v>
      </c>
      <c r="E93" s="1">
        <v>1.0</v>
      </c>
      <c r="F93" s="1">
        <v>0.0</v>
      </c>
      <c r="G93" s="1">
        <v>0.0</v>
      </c>
      <c r="H93" s="1">
        <v>34.0</v>
      </c>
      <c r="I93" s="1">
        <v>50.0</v>
      </c>
      <c r="J93" s="1">
        <v>1.1</v>
      </c>
      <c r="K93" s="1">
        <v>0.0</v>
      </c>
      <c r="L93" s="1">
        <v>0.3</v>
      </c>
      <c r="M93" s="1">
        <v>2.0</v>
      </c>
      <c r="N93" s="1">
        <v>25.0</v>
      </c>
      <c r="O93" s="1">
        <v>30.0</v>
      </c>
      <c r="P93" s="1">
        <v>110.0</v>
      </c>
      <c r="Q93" s="1">
        <v>1.0</v>
      </c>
      <c r="R93" s="1">
        <v>0.7</v>
      </c>
      <c r="S93" s="1">
        <v>6.0</v>
      </c>
      <c r="T93" s="1">
        <v>0.1</v>
      </c>
      <c r="U93" s="1">
        <v>8.0</v>
      </c>
      <c r="V93" s="1">
        <v>0.0</v>
      </c>
      <c r="W93" s="1">
        <v>0.0</v>
      </c>
      <c r="X93" s="1" t="s">
        <v>50</v>
      </c>
    </row>
    <row r="94">
      <c r="A94" s="1" t="s">
        <v>276</v>
      </c>
      <c r="B94" s="1" t="s">
        <v>277</v>
      </c>
      <c r="C94" s="1" t="s">
        <v>278</v>
      </c>
      <c r="D94" s="1" t="s">
        <v>105</v>
      </c>
      <c r="E94" s="1">
        <v>1.0</v>
      </c>
      <c r="F94" s="1">
        <v>10.0</v>
      </c>
      <c r="G94" s="1">
        <v>-10.0</v>
      </c>
      <c r="H94" s="1">
        <v>120.0</v>
      </c>
      <c r="I94" s="1">
        <v>215.0</v>
      </c>
      <c r="J94" s="1">
        <v>1.0</v>
      </c>
      <c r="K94" s="1">
        <v>1.0</v>
      </c>
      <c r="L94" s="1">
        <v>0.5</v>
      </c>
      <c r="M94" s="1">
        <v>2.0</v>
      </c>
      <c r="N94" s="1">
        <v>15.0</v>
      </c>
      <c r="O94" s="1">
        <v>200.0</v>
      </c>
      <c r="P94" s="1">
        <v>60.0</v>
      </c>
      <c r="Q94" s="1">
        <v>1.0</v>
      </c>
      <c r="R94" s="1">
        <v>0.0</v>
      </c>
      <c r="S94" s="1">
        <v>5.0</v>
      </c>
      <c r="T94" s="1">
        <v>0.0</v>
      </c>
      <c r="U94" s="1">
        <v>2.0</v>
      </c>
      <c r="V94" s="1">
        <v>0.0</v>
      </c>
      <c r="W94" s="1">
        <v>0.0</v>
      </c>
      <c r="X94" s="1" t="s">
        <v>50</v>
      </c>
    </row>
    <row r="95" hidden="1">
      <c r="A95" s="1" t="s">
        <v>279</v>
      </c>
      <c r="B95" s="1" t="s">
        <v>280</v>
      </c>
      <c r="C95" s="1" t="s">
        <v>278</v>
      </c>
      <c r="D95" s="1" t="s">
        <v>105</v>
      </c>
      <c r="E95" s="1">
        <v>2.0</v>
      </c>
      <c r="F95" s="1">
        <v>15.0</v>
      </c>
      <c r="G95" s="1">
        <v>-15.0</v>
      </c>
      <c r="H95" s="1">
        <v>140.0</v>
      </c>
      <c r="I95" s="1">
        <v>280.0</v>
      </c>
      <c r="J95" s="1">
        <v>1.0</v>
      </c>
      <c r="K95" s="1">
        <v>1.0</v>
      </c>
      <c r="L95" s="1">
        <v>0.5</v>
      </c>
      <c r="M95" s="1">
        <v>2.0</v>
      </c>
      <c r="N95" s="1">
        <v>15.0</v>
      </c>
      <c r="O95" s="1">
        <v>200.0</v>
      </c>
      <c r="P95" s="1">
        <v>60.0</v>
      </c>
      <c r="Q95" s="1">
        <v>1.0</v>
      </c>
      <c r="R95" s="1">
        <v>0.0</v>
      </c>
      <c r="S95" s="1">
        <v>5.0</v>
      </c>
      <c r="T95" s="1">
        <v>0.0</v>
      </c>
      <c r="U95" s="1">
        <v>4.0</v>
      </c>
      <c r="V95" s="1">
        <v>0.0</v>
      </c>
      <c r="W95" s="1">
        <v>0.0</v>
      </c>
      <c r="X95" s="1" t="s">
        <v>50</v>
      </c>
    </row>
    <row r="96" hidden="1">
      <c r="A96" s="1" t="s">
        <v>281</v>
      </c>
      <c r="B96" s="1" t="s">
        <v>282</v>
      </c>
      <c r="C96" s="1" t="s">
        <v>278</v>
      </c>
      <c r="D96" s="1" t="s">
        <v>105</v>
      </c>
      <c r="E96" s="1">
        <v>3.0</v>
      </c>
      <c r="F96" s="1">
        <v>20.0</v>
      </c>
      <c r="G96" s="1">
        <v>-20.0</v>
      </c>
      <c r="H96" s="1">
        <v>180.0</v>
      </c>
      <c r="I96" s="1">
        <v>340.0</v>
      </c>
      <c r="J96" s="1">
        <v>1.0</v>
      </c>
      <c r="K96" s="1">
        <v>1.0</v>
      </c>
      <c r="L96" s="1">
        <v>0.5</v>
      </c>
      <c r="M96" s="1">
        <v>2.0</v>
      </c>
      <c r="N96" s="1">
        <v>15.0</v>
      </c>
      <c r="O96" s="1">
        <v>200.0</v>
      </c>
      <c r="P96" s="1">
        <v>60.0</v>
      </c>
      <c r="Q96" s="1">
        <v>1.0</v>
      </c>
      <c r="R96" s="1">
        <v>0.0</v>
      </c>
      <c r="S96" s="1">
        <v>5.0</v>
      </c>
      <c r="T96" s="1">
        <v>0.0</v>
      </c>
      <c r="U96" s="1">
        <v>6.0</v>
      </c>
      <c r="V96" s="1">
        <v>0.0</v>
      </c>
      <c r="W96" s="1">
        <v>0.0</v>
      </c>
      <c r="X96" s="1" t="s">
        <v>50</v>
      </c>
    </row>
    <row r="97" hidden="1">
      <c r="A97" s="1" t="s">
        <v>283</v>
      </c>
      <c r="B97" s="1" t="s">
        <v>284</v>
      </c>
      <c r="C97" s="1" t="s">
        <v>285</v>
      </c>
      <c r="D97" s="1" t="s">
        <v>105</v>
      </c>
      <c r="E97" s="1">
        <v>1.0</v>
      </c>
      <c r="F97" s="1">
        <v>40.0</v>
      </c>
      <c r="G97" s="1">
        <v>-40.0</v>
      </c>
      <c r="H97" s="1">
        <v>130.0</v>
      </c>
      <c r="I97" s="1">
        <v>240.0</v>
      </c>
      <c r="J97" s="1">
        <v>3.0</v>
      </c>
      <c r="K97" s="1">
        <v>0.0</v>
      </c>
      <c r="L97" s="1">
        <v>0.0</v>
      </c>
      <c r="M97" s="1">
        <v>2.0</v>
      </c>
      <c r="N97" s="1">
        <v>23.0</v>
      </c>
      <c r="O97" s="1">
        <v>200.0</v>
      </c>
      <c r="P97" s="1">
        <v>70.0</v>
      </c>
      <c r="Q97" s="1">
        <v>0.9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 t="s">
        <v>50</v>
      </c>
    </row>
    <row r="98" hidden="1">
      <c r="A98" s="1" t="s">
        <v>286</v>
      </c>
      <c r="B98" s="1" t="s">
        <v>287</v>
      </c>
      <c r="C98" s="1" t="s">
        <v>285</v>
      </c>
      <c r="D98" s="1" t="s">
        <v>105</v>
      </c>
      <c r="E98" s="1">
        <v>2.0</v>
      </c>
      <c r="F98" s="1">
        <v>60.0</v>
      </c>
      <c r="G98" s="1">
        <v>-60.0</v>
      </c>
      <c r="H98" s="1">
        <v>180.0</v>
      </c>
      <c r="I98" s="1">
        <v>330.0</v>
      </c>
      <c r="J98" s="1">
        <v>3.0</v>
      </c>
      <c r="K98" s="1">
        <v>0.0</v>
      </c>
      <c r="L98" s="1">
        <v>0.0</v>
      </c>
      <c r="M98" s="1">
        <v>2.0</v>
      </c>
      <c r="N98" s="1">
        <v>23.0</v>
      </c>
      <c r="O98" s="1">
        <v>200.0</v>
      </c>
      <c r="P98" s="1">
        <v>70.0</v>
      </c>
      <c r="Q98" s="1">
        <v>0.9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 t="s">
        <v>50</v>
      </c>
    </row>
    <row r="99" hidden="1">
      <c r="A99" s="1" t="s">
        <v>288</v>
      </c>
      <c r="B99" s="1" t="s">
        <v>289</v>
      </c>
      <c r="C99" s="1" t="s">
        <v>290</v>
      </c>
      <c r="D99" s="1" t="s">
        <v>105</v>
      </c>
      <c r="E99" s="1">
        <v>1.0</v>
      </c>
      <c r="F99" s="1">
        <v>20.0</v>
      </c>
      <c r="G99" s="1">
        <v>-20.0</v>
      </c>
      <c r="H99" s="1">
        <v>8.0</v>
      </c>
      <c r="I99" s="1">
        <v>12.0</v>
      </c>
      <c r="J99" s="1">
        <v>1.0</v>
      </c>
      <c r="K99" s="1">
        <v>0.0</v>
      </c>
      <c r="L99" s="1">
        <v>0.0</v>
      </c>
      <c r="M99" s="1">
        <v>2.0</v>
      </c>
      <c r="N99" s="1">
        <v>8.0</v>
      </c>
      <c r="O99" s="1">
        <v>16.0</v>
      </c>
      <c r="P99" s="1">
        <v>60.0</v>
      </c>
      <c r="Q99" s="1">
        <v>1.0</v>
      </c>
      <c r="R99" s="1">
        <v>0.7</v>
      </c>
      <c r="S99" s="1">
        <v>6.5</v>
      </c>
      <c r="T99" s="1">
        <v>2.0</v>
      </c>
      <c r="U99" s="1">
        <v>1.0</v>
      </c>
      <c r="V99" s="1">
        <v>0.0</v>
      </c>
      <c r="W99" s="1">
        <v>0.0</v>
      </c>
      <c r="X99" s="1" t="s">
        <v>50</v>
      </c>
    </row>
    <row r="100">
      <c r="A100" s="1" t="s">
        <v>291</v>
      </c>
      <c r="B100" s="1" t="s">
        <v>292</v>
      </c>
      <c r="C100" s="1" t="s">
        <v>290</v>
      </c>
      <c r="D100" s="1" t="s">
        <v>105</v>
      </c>
      <c r="E100" s="1">
        <v>2.0</v>
      </c>
      <c r="F100" s="1">
        <v>25.0</v>
      </c>
      <c r="G100" s="1">
        <v>-25.0</v>
      </c>
      <c r="H100" s="1">
        <v>10.0</v>
      </c>
      <c r="I100" s="1">
        <v>15.0</v>
      </c>
      <c r="J100" s="1">
        <v>1.0</v>
      </c>
      <c r="K100" s="1">
        <v>0.0</v>
      </c>
      <c r="L100" s="1">
        <v>0.0</v>
      </c>
      <c r="M100" s="1">
        <v>2.0</v>
      </c>
      <c r="N100" s="1">
        <v>8.0</v>
      </c>
      <c r="O100" s="1">
        <v>16.0</v>
      </c>
      <c r="P100" s="1">
        <v>60.0</v>
      </c>
      <c r="Q100" s="1">
        <v>1.0</v>
      </c>
      <c r="R100" s="1">
        <v>0.7</v>
      </c>
      <c r="S100" s="1">
        <v>6.5</v>
      </c>
      <c r="T100" s="1">
        <v>2.0</v>
      </c>
      <c r="U100" s="1">
        <v>1.0</v>
      </c>
      <c r="V100" s="1">
        <v>0.0</v>
      </c>
      <c r="W100" s="1">
        <v>0.0</v>
      </c>
      <c r="X100" s="1" t="s">
        <v>50</v>
      </c>
    </row>
    <row r="101">
      <c r="A101" s="1" t="s">
        <v>293</v>
      </c>
      <c r="B101" s="1" t="s">
        <v>294</v>
      </c>
      <c r="C101" s="1" t="s">
        <v>294</v>
      </c>
      <c r="D101" s="1" t="s">
        <v>105</v>
      </c>
      <c r="E101" s="1">
        <v>1.0</v>
      </c>
      <c r="F101" s="1">
        <v>10.0</v>
      </c>
      <c r="G101" s="1">
        <v>-10.0</v>
      </c>
      <c r="H101" s="1">
        <v>1.0</v>
      </c>
      <c r="I101" s="1">
        <v>27.0</v>
      </c>
      <c r="J101" s="1">
        <v>0.75</v>
      </c>
      <c r="K101" s="1">
        <v>0.0</v>
      </c>
      <c r="L101" s="1">
        <v>0.5</v>
      </c>
      <c r="M101" s="1">
        <v>2.0</v>
      </c>
      <c r="N101" s="1">
        <v>25.0</v>
      </c>
      <c r="O101" s="1">
        <v>30.0</v>
      </c>
      <c r="P101" s="1">
        <v>50.0</v>
      </c>
      <c r="Q101" s="1">
        <v>1.0</v>
      </c>
      <c r="R101" s="1">
        <v>1.0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 t="s">
        <v>50</v>
      </c>
    </row>
    <row r="102" hidden="1">
      <c r="A102" s="1" t="s">
        <v>295</v>
      </c>
      <c r="B102" s="1" t="s">
        <v>296</v>
      </c>
      <c r="C102" s="1" t="s">
        <v>297</v>
      </c>
      <c r="D102" s="1" t="s">
        <v>49</v>
      </c>
      <c r="E102" s="1">
        <v>1.0</v>
      </c>
      <c r="F102" s="1">
        <v>2.5</v>
      </c>
      <c r="G102" s="1">
        <v>-2.5</v>
      </c>
      <c r="H102" s="1">
        <v>4.0</v>
      </c>
      <c r="I102" s="1">
        <v>17.0</v>
      </c>
      <c r="J102" s="1">
        <v>1.0</v>
      </c>
      <c r="K102" s="1">
        <v>0.0</v>
      </c>
      <c r="L102" s="1">
        <v>0.15</v>
      </c>
      <c r="M102" s="1">
        <v>2.0</v>
      </c>
      <c r="N102" s="1">
        <v>18.0</v>
      </c>
      <c r="O102" s="1">
        <v>25.0</v>
      </c>
      <c r="P102" s="1">
        <v>45.0</v>
      </c>
      <c r="Q102" s="1">
        <v>0.76</v>
      </c>
      <c r="R102" s="1">
        <v>0.6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 t="s">
        <v>50</v>
      </c>
    </row>
    <row r="103" hidden="1">
      <c r="A103" s="1" t="s">
        <v>298</v>
      </c>
      <c r="B103" s="1" t="s">
        <v>299</v>
      </c>
      <c r="C103" s="1" t="s">
        <v>297</v>
      </c>
      <c r="D103" s="1" t="s">
        <v>53</v>
      </c>
      <c r="E103" s="1">
        <v>1.0</v>
      </c>
      <c r="F103" s="1">
        <v>5.0</v>
      </c>
      <c r="G103" s="1">
        <v>-5.0</v>
      </c>
      <c r="H103" s="1">
        <v>8.0</v>
      </c>
      <c r="I103" s="1">
        <v>36.0</v>
      </c>
      <c r="J103" s="1">
        <v>1.0</v>
      </c>
      <c r="K103" s="1">
        <v>0.0</v>
      </c>
      <c r="L103" s="1">
        <v>0.3</v>
      </c>
      <c r="M103" s="1">
        <v>2.0</v>
      </c>
      <c r="N103" s="1">
        <v>18.0</v>
      </c>
      <c r="O103" s="1">
        <v>25.0</v>
      </c>
      <c r="P103" s="1">
        <v>65.0</v>
      </c>
      <c r="Q103" s="1">
        <v>0.72</v>
      </c>
      <c r="R103" s="1">
        <v>0.3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 t="s">
        <v>50</v>
      </c>
    </row>
    <row r="104">
      <c r="A104" s="1" t="s">
        <v>300</v>
      </c>
      <c r="B104" s="1" t="s">
        <v>301</v>
      </c>
      <c r="C104" s="1" t="s">
        <v>297</v>
      </c>
      <c r="D104" s="1" t="s">
        <v>56</v>
      </c>
      <c r="E104" s="1">
        <v>1.0</v>
      </c>
      <c r="F104" s="1">
        <v>10.0</v>
      </c>
      <c r="G104" s="1">
        <v>-10.0</v>
      </c>
      <c r="H104" s="1">
        <v>21.0</v>
      </c>
      <c r="I104" s="1">
        <v>74.0</v>
      </c>
      <c r="J104" s="1">
        <v>1.0</v>
      </c>
      <c r="K104" s="1">
        <v>0.0</v>
      </c>
      <c r="L104" s="1">
        <v>0.6</v>
      </c>
      <c r="M104" s="1">
        <v>2.0</v>
      </c>
      <c r="N104" s="1">
        <v>18.0</v>
      </c>
      <c r="O104" s="1">
        <v>25.0</v>
      </c>
      <c r="P104" s="1">
        <v>85.0</v>
      </c>
      <c r="Q104" s="1">
        <v>0.67</v>
      </c>
      <c r="R104" s="1">
        <v>0.05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 t="s">
        <v>50</v>
      </c>
    </row>
    <row r="105" hidden="1">
      <c r="A105" s="1" t="s">
        <v>302</v>
      </c>
      <c r="B105" s="1" t="s">
        <v>303</v>
      </c>
      <c r="C105" s="1" t="s">
        <v>304</v>
      </c>
      <c r="D105" s="1" t="s">
        <v>49</v>
      </c>
      <c r="E105" s="1">
        <v>1.0</v>
      </c>
      <c r="F105" s="1">
        <v>2.5</v>
      </c>
      <c r="G105" s="1">
        <v>-2.5</v>
      </c>
      <c r="H105" s="1">
        <v>4.0</v>
      </c>
      <c r="I105" s="1">
        <v>17.0</v>
      </c>
      <c r="J105" s="1">
        <v>1.0</v>
      </c>
      <c r="K105" s="1">
        <v>0.0</v>
      </c>
      <c r="L105" s="1">
        <v>0.15</v>
      </c>
      <c r="M105" s="1">
        <v>2.0</v>
      </c>
      <c r="N105" s="1">
        <v>18.0</v>
      </c>
      <c r="O105" s="1">
        <v>25.0</v>
      </c>
      <c r="P105" s="1">
        <v>45.0</v>
      </c>
      <c r="Q105" s="1">
        <v>0.76</v>
      </c>
      <c r="R105" s="1">
        <v>0.6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 t="s">
        <v>50</v>
      </c>
    </row>
    <row r="106" hidden="1">
      <c r="A106" s="1" t="s">
        <v>305</v>
      </c>
      <c r="B106" s="1" t="s">
        <v>306</v>
      </c>
      <c r="C106" s="1" t="s">
        <v>304</v>
      </c>
      <c r="D106" s="1" t="s">
        <v>53</v>
      </c>
      <c r="E106" s="1">
        <v>1.0</v>
      </c>
      <c r="F106" s="1">
        <v>5.0</v>
      </c>
      <c r="G106" s="1">
        <v>-5.0</v>
      </c>
      <c r="H106" s="1">
        <v>8.0</v>
      </c>
      <c r="I106" s="1">
        <v>36.0</v>
      </c>
      <c r="J106" s="1">
        <v>1.0</v>
      </c>
      <c r="K106" s="1">
        <v>0.0</v>
      </c>
      <c r="L106" s="1">
        <v>0.3</v>
      </c>
      <c r="M106" s="1">
        <v>2.0</v>
      </c>
      <c r="N106" s="1">
        <v>18.0</v>
      </c>
      <c r="O106" s="1">
        <v>25.0</v>
      </c>
      <c r="P106" s="1">
        <v>65.0</v>
      </c>
      <c r="Q106" s="1">
        <v>0.72</v>
      </c>
      <c r="R106" s="1">
        <v>0.3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 t="s">
        <v>50</v>
      </c>
    </row>
    <row r="107">
      <c r="A107" s="1" t="s">
        <v>307</v>
      </c>
      <c r="B107" s="1" t="s">
        <v>308</v>
      </c>
      <c r="C107" s="1" t="s">
        <v>304</v>
      </c>
      <c r="D107" s="1" t="s">
        <v>56</v>
      </c>
      <c r="E107" s="1">
        <v>1.0</v>
      </c>
      <c r="F107" s="1">
        <v>10.0</v>
      </c>
      <c r="G107" s="1">
        <v>-10.0</v>
      </c>
      <c r="H107" s="1">
        <v>21.0</v>
      </c>
      <c r="I107" s="1">
        <v>74.0</v>
      </c>
      <c r="J107" s="1">
        <v>1.0</v>
      </c>
      <c r="K107" s="1">
        <v>0.0</v>
      </c>
      <c r="L107" s="1">
        <v>0.6</v>
      </c>
      <c r="M107" s="1">
        <v>2.0</v>
      </c>
      <c r="N107" s="1">
        <v>18.0</v>
      </c>
      <c r="O107" s="1">
        <v>25.0</v>
      </c>
      <c r="P107" s="1">
        <v>85.0</v>
      </c>
      <c r="Q107" s="1">
        <v>0.67</v>
      </c>
      <c r="R107" s="1">
        <v>0.05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 t="s">
        <v>50</v>
      </c>
    </row>
    <row r="108" hidden="1">
      <c r="A108" s="1" t="s">
        <v>309</v>
      </c>
      <c r="B108" s="1" t="s">
        <v>310</v>
      </c>
      <c r="C108" s="1" t="s">
        <v>311</v>
      </c>
      <c r="D108" s="1" t="s">
        <v>49</v>
      </c>
      <c r="E108" s="1">
        <v>1.0</v>
      </c>
      <c r="F108" s="1">
        <v>2.5</v>
      </c>
      <c r="G108" s="1">
        <v>-2.5</v>
      </c>
      <c r="H108" s="1">
        <v>4.0</v>
      </c>
      <c r="I108" s="1">
        <v>17.0</v>
      </c>
      <c r="J108" s="1">
        <v>1.0</v>
      </c>
      <c r="K108" s="1">
        <v>0.0</v>
      </c>
      <c r="L108" s="1">
        <v>0.15</v>
      </c>
      <c r="M108" s="1">
        <v>2.0</v>
      </c>
      <c r="N108" s="1">
        <v>18.0</v>
      </c>
      <c r="O108" s="1">
        <v>25.0</v>
      </c>
      <c r="P108" s="1">
        <v>45.0</v>
      </c>
      <c r="Q108" s="1">
        <v>0.76</v>
      </c>
      <c r="R108" s="1">
        <v>0.6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 t="s">
        <v>50</v>
      </c>
    </row>
    <row r="109" hidden="1">
      <c r="A109" s="1" t="s">
        <v>312</v>
      </c>
      <c r="B109" s="1" t="s">
        <v>313</v>
      </c>
      <c r="C109" s="1" t="s">
        <v>311</v>
      </c>
      <c r="D109" s="1" t="s">
        <v>53</v>
      </c>
      <c r="E109" s="1">
        <v>1.0</v>
      </c>
      <c r="F109" s="1">
        <v>5.0</v>
      </c>
      <c r="G109" s="1">
        <v>-5.0</v>
      </c>
      <c r="H109" s="1">
        <v>8.0</v>
      </c>
      <c r="I109" s="1">
        <v>36.0</v>
      </c>
      <c r="J109" s="1">
        <v>1.0</v>
      </c>
      <c r="K109" s="1">
        <v>0.0</v>
      </c>
      <c r="L109" s="1">
        <v>0.3</v>
      </c>
      <c r="M109" s="1">
        <v>2.0</v>
      </c>
      <c r="N109" s="1">
        <v>18.0</v>
      </c>
      <c r="O109" s="1">
        <v>25.0</v>
      </c>
      <c r="P109" s="1">
        <v>65.0</v>
      </c>
      <c r="Q109" s="1">
        <v>0.72</v>
      </c>
      <c r="R109" s="1">
        <v>0.3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 t="s">
        <v>50</v>
      </c>
    </row>
    <row r="110">
      <c r="A110" s="1" t="s">
        <v>314</v>
      </c>
      <c r="B110" s="1" t="s">
        <v>315</v>
      </c>
      <c r="C110" s="1" t="s">
        <v>311</v>
      </c>
      <c r="D110" s="1" t="s">
        <v>56</v>
      </c>
      <c r="E110" s="1">
        <v>1.0</v>
      </c>
      <c r="F110" s="1">
        <v>10.0</v>
      </c>
      <c r="G110" s="1">
        <v>-10.0</v>
      </c>
      <c r="H110" s="1">
        <v>21.0</v>
      </c>
      <c r="I110" s="1">
        <v>74.0</v>
      </c>
      <c r="J110" s="1">
        <v>1.0</v>
      </c>
      <c r="K110" s="1">
        <v>0.0</v>
      </c>
      <c r="L110" s="1">
        <v>0.6</v>
      </c>
      <c r="M110" s="1">
        <v>2.0</v>
      </c>
      <c r="N110" s="1">
        <v>18.0</v>
      </c>
      <c r="O110" s="1">
        <v>25.0</v>
      </c>
      <c r="P110" s="1">
        <v>85.0</v>
      </c>
      <c r="Q110" s="1">
        <v>0.67</v>
      </c>
      <c r="R110" s="1">
        <v>0.05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 t="s">
        <v>50</v>
      </c>
    </row>
    <row r="111" hidden="1">
      <c r="A111" s="1" t="s">
        <v>316</v>
      </c>
      <c r="B111" s="1" t="s">
        <v>317</v>
      </c>
      <c r="C111" s="1" t="s">
        <v>318</v>
      </c>
      <c r="D111" s="1" t="s">
        <v>49</v>
      </c>
      <c r="E111" s="1">
        <v>1.0</v>
      </c>
      <c r="F111" s="1">
        <v>2.5</v>
      </c>
      <c r="G111" s="1">
        <v>-2.5</v>
      </c>
      <c r="H111" s="1">
        <v>4.0</v>
      </c>
      <c r="I111" s="1">
        <v>17.0</v>
      </c>
      <c r="J111" s="1">
        <v>1.0</v>
      </c>
      <c r="K111" s="1">
        <v>0.0</v>
      </c>
      <c r="L111" s="1">
        <v>0.15</v>
      </c>
      <c r="M111" s="1">
        <v>2.0</v>
      </c>
      <c r="N111" s="1">
        <v>18.0</v>
      </c>
      <c r="O111" s="1">
        <v>25.0</v>
      </c>
      <c r="P111" s="1">
        <v>45.0</v>
      </c>
      <c r="Q111" s="1">
        <v>0.76</v>
      </c>
      <c r="R111" s="1">
        <v>0.6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 t="s">
        <v>50</v>
      </c>
    </row>
    <row r="112" hidden="1">
      <c r="A112" s="1" t="s">
        <v>319</v>
      </c>
      <c r="B112" s="1" t="s">
        <v>320</v>
      </c>
      <c r="C112" s="1" t="s">
        <v>318</v>
      </c>
      <c r="D112" s="1" t="s">
        <v>53</v>
      </c>
      <c r="E112" s="1">
        <v>1.0</v>
      </c>
      <c r="F112" s="1">
        <v>5.0</v>
      </c>
      <c r="G112" s="1">
        <v>-5.0</v>
      </c>
      <c r="H112" s="1">
        <v>8.0</v>
      </c>
      <c r="I112" s="1">
        <v>36.0</v>
      </c>
      <c r="J112" s="1">
        <v>1.0</v>
      </c>
      <c r="K112" s="1">
        <v>0.0</v>
      </c>
      <c r="L112" s="1">
        <v>0.3</v>
      </c>
      <c r="M112" s="1">
        <v>2.0</v>
      </c>
      <c r="N112" s="1">
        <v>18.0</v>
      </c>
      <c r="O112" s="1">
        <v>25.0</v>
      </c>
      <c r="P112" s="1">
        <v>65.0</v>
      </c>
      <c r="Q112" s="1">
        <v>0.72</v>
      </c>
      <c r="R112" s="1">
        <v>0.3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 t="s">
        <v>50</v>
      </c>
    </row>
    <row r="113">
      <c r="A113" s="1" t="s">
        <v>321</v>
      </c>
      <c r="B113" s="1" t="s">
        <v>322</v>
      </c>
      <c r="C113" s="1" t="s">
        <v>318</v>
      </c>
      <c r="D113" s="1" t="s">
        <v>56</v>
      </c>
      <c r="E113" s="1">
        <v>1.0</v>
      </c>
      <c r="F113" s="1">
        <v>10.0</v>
      </c>
      <c r="G113" s="1">
        <v>-10.0</v>
      </c>
      <c r="H113" s="1">
        <v>21.0</v>
      </c>
      <c r="I113" s="1">
        <v>74.0</v>
      </c>
      <c r="J113" s="1">
        <v>1.0</v>
      </c>
      <c r="K113" s="1">
        <v>0.0</v>
      </c>
      <c r="L113" s="1">
        <v>0.6</v>
      </c>
      <c r="M113" s="1">
        <v>2.0</v>
      </c>
      <c r="N113" s="1">
        <v>18.0</v>
      </c>
      <c r="O113" s="1">
        <v>25.0</v>
      </c>
      <c r="P113" s="1">
        <v>85.0</v>
      </c>
      <c r="Q113" s="1">
        <v>0.67</v>
      </c>
      <c r="R113" s="1">
        <v>0.05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 t="s">
        <v>50</v>
      </c>
    </row>
    <row r="114" hidden="1">
      <c r="A114" s="1" t="s">
        <v>323</v>
      </c>
      <c r="B114" s="1" t="s">
        <v>324</v>
      </c>
      <c r="C114" s="1" t="s">
        <v>325</v>
      </c>
      <c r="D114" s="1" t="s">
        <v>49</v>
      </c>
      <c r="E114" s="1">
        <v>1.0</v>
      </c>
      <c r="F114" s="1">
        <v>7.5</v>
      </c>
      <c r="G114" s="1">
        <v>-7.5</v>
      </c>
      <c r="H114" s="1">
        <v>6.0</v>
      </c>
      <c r="I114" s="1">
        <v>21.0</v>
      </c>
      <c r="J114" s="1">
        <v>1.0</v>
      </c>
      <c r="K114" s="1">
        <v>0.0</v>
      </c>
      <c r="L114" s="1">
        <v>0.15</v>
      </c>
      <c r="M114" s="1">
        <v>2.0</v>
      </c>
      <c r="N114" s="1">
        <v>18.0</v>
      </c>
      <c r="O114" s="1">
        <v>25.0</v>
      </c>
      <c r="P114" s="1">
        <v>45.0</v>
      </c>
      <c r="Q114" s="1">
        <v>0.76</v>
      </c>
      <c r="R114" s="1">
        <v>0.6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 t="s">
        <v>50</v>
      </c>
    </row>
    <row r="115" hidden="1">
      <c r="A115" s="1" t="s">
        <v>326</v>
      </c>
      <c r="B115" s="1" t="s">
        <v>327</v>
      </c>
      <c r="C115" s="1" t="s">
        <v>325</v>
      </c>
      <c r="D115" s="1" t="s">
        <v>53</v>
      </c>
      <c r="E115" s="1">
        <v>1.0</v>
      </c>
      <c r="F115" s="1">
        <v>15.0</v>
      </c>
      <c r="G115" s="1">
        <v>-15.0</v>
      </c>
      <c r="H115" s="1">
        <v>13.0</v>
      </c>
      <c r="I115" s="1">
        <v>44.0</v>
      </c>
      <c r="J115" s="1">
        <v>1.0</v>
      </c>
      <c r="K115" s="1">
        <v>0.0</v>
      </c>
      <c r="L115" s="1">
        <v>0.3</v>
      </c>
      <c r="M115" s="1">
        <v>2.0</v>
      </c>
      <c r="N115" s="1">
        <v>18.0</v>
      </c>
      <c r="O115" s="1">
        <v>25.0</v>
      </c>
      <c r="P115" s="1">
        <v>65.0</v>
      </c>
      <c r="Q115" s="1">
        <v>0.72</v>
      </c>
      <c r="R115" s="1">
        <v>0.3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 t="s">
        <v>50</v>
      </c>
    </row>
    <row r="116" hidden="1">
      <c r="A116" s="1" t="s">
        <v>328</v>
      </c>
      <c r="B116" s="1" t="s">
        <v>329</v>
      </c>
      <c r="C116" s="1" t="s">
        <v>325</v>
      </c>
      <c r="D116" s="1" t="s">
        <v>56</v>
      </c>
      <c r="E116" s="1">
        <v>1.0</v>
      </c>
      <c r="F116" s="1">
        <v>30.0</v>
      </c>
      <c r="G116" s="1">
        <v>-30.0</v>
      </c>
      <c r="H116" s="1">
        <v>30.0</v>
      </c>
      <c r="I116" s="1">
        <v>92.0</v>
      </c>
      <c r="J116" s="1">
        <v>1.0</v>
      </c>
      <c r="K116" s="1">
        <v>0.0</v>
      </c>
      <c r="L116" s="1">
        <v>0.6</v>
      </c>
      <c r="M116" s="1">
        <v>2.0</v>
      </c>
      <c r="N116" s="1">
        <v>18.0</v>
      </c>
      <c r="O116" s="1">
        <v>25.0</v>
      </c>
      <c r="P116" s="1">
        <v>85.0</v>
      </c>
      <c r="Q116" s="1">
        <v>0.67</v>
      </c>
      <c r="R116" s="1">
        <v>0.05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 t="s">
        <v>50</v>
      </c>
    </row>
    <row r="117" hidden="1">
      <c r="A117" s="1" t="s">
        <v>330</v>
      </c>
      <c r="B117" s="1" t="s">
        <v>331</v>
      </c>
      <c r="C117" s="1" t="s">
        <v>332</v>
      </c>
      <c r="D117" s="1" t="s">
        <v>49</v>
      </c>
      <c r="E117" s="1">
        <v>1.0</v>
      </c>
      <c r="F117" s="1">
        <v>7.5</v>
      </c>
      <c r="G117" s="1">
        <v>-7.5</v>
      </c>
      <c r="H117" s="1">
        <v>6.0</v>
      </c>
      <c r="I117" s="1">
        <v>21.0</v>
      </c>
      <c r="J117" s="1">
        <v>1.0</v>
      </c>
      <c r="K117" s="1">
        <v>0.0</v>
      </c>
      <c r="L117" s="1">
        <v>0.15</v>
      </c>
      <c r="M117" s="1">
        <v>2.0</v>
      </c>
      <c r="N117" s="1">
        <v>18.0</v>
      </c>
      <c r="O117" s="1">
        <v>25.0</v>
      </c>
      <c r="P117" s="1">
        <v>45.0</v>
      </c>
      <c r="Q117" s="1">
        <v>0.76</v>
      </c>
      <c r="R117" s="1">
        <v>0.6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 t="s">
        <v>50</v>
      </c>
    </row>
    <row r="118" hidden="1">
      <c r="A118" s="1" t="s">
        <v>333</v>
      </c>
      <c r="B118" s="1" t="s">
        <v>334</v>
      </c>
      <c r="C118" s="1" t="s">
        <v>332</v>
      </c>
      <c r="D118" s="1" t="s">
        <v>53</v>
      </c>
      <c r="E118" s="1">
        <v>1.0</v>
      </c>
      <c r="F118" s="1">
        <v>15.0</v>
      </c>
      <c r="G118" s="1">
        <v>-15.0</v>
      </c>
      <c r="H118" s="1">
        <v>13.0</v>
      </c>
      <c r="I118" s="1">
        <v>44.0</v>
      </c>
      <c r="J118" s="1">
        <v>1.0</v>
      </c>
      <c r="K118" s="1">
        <v>0.0</v>
      </c>
      <c r="L118" s="1">
        <v>0.3</v>
      </c>
      <c r="M118" s="1">
        <v>2.0</v>
      </c>
      <c r="N118" s="1">
        <v>18.0</v>
      </c>
      <c r="O118" s="1">
        <v>25.0</v>
      </c>
      <c r="P118" s="1">
        <v>65.0</v>
      </c>
      <c r="Q118" s="1">
        <v>0.72</v>
      </c>
      <c r="R118" s="1">
        <v>0.3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 t="s">
        <v>50</v>
      </c>
    </row>
    <row r="119" hidden="1">
      <c r="A119" s="1" t="s">
        <v>335</v>
      </c>
      <c r="B119" s="1" t="s">
        <v>336</v>
      </c>
      <c r="C119" s="1" t="s">
        <v>332</v>
      </c>
      <c r="D119" s="1" t="s">
        <v>56</v>
      </c>
      <c r="E119" s="1">
        <v>1.0</v>
      </c>
      <c r="F119" s="1">
        <v>30.0</v>
      </c>
      <c r="G119" s="1">
        <v>-30.0</v>
      </c>
      <c r="H119" s="1">
        <v>30.0</v>
      </c>
      <c r="I119" s="1">
        <v>92.0</v>
      </c>
      <c r="J119" s="1">
        <v>1.0</v>
      </c>
      <c r="K119" s="1">
        <v>0.0</v>
      </c>
      <c r="L119" s="1">
        <v>0.6</v>
      </c>
      <c r="M119" s="1">
        <v>2.0</v>
      </c>
      <c r="N119" s="1">
        <v>18.0</v>
      </c>
      <c r="O119" s="1">
        <v>25.0</v>
      </c>
      <c r="P119" s="1">
        <v>85.0</v>
      </c>
      <c r="Q119" s="1">
        <v>0.67</v>
      </c>
      <c r="R119" s="1">
        <v>0.05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 t="s">
        <v>50</v>
      </c>
    </row>
    <row r="120" hidden="1">
      <c r="A120" s="1" t="s">
        <v>337</v>
      </c>
      <c r="B120" s="1" t="s">
        <v>338</v>
      </c>
      <c r="C120" s="1" t="s">
        <v>339</v>
      </c>
      <c r="D120" s="1" t="s">
        <v>49</v>
      </c>
      <c r="E120" s="1">
        <v>1.0</v>
      </c>
      <c r="F120" s="1">
        <v>7.5</v>
      </c>
      <c r="G120" s="1">
        <v>-7.5</v>
      </c>
      <c r="H120" s="1">
        <v>6.0</v>
      </c>
      <c r="I120" s="1">
        <v>21.0</v>
      </c>
      <c r="J120" s="1">
        <v>1.0</v>
      </c>
      <c r="K120" s="1">
        <v>0.0</v>
      </c>
      <c r="L120" s="1">
        <v>0.15</v>
      </c>
      <c r="M120" s="1">
        <v>2.0</v>
      </c>
      <c r="N120" s="1">
        <v>18.0</v>
      </c>
      <c r="O120" s="1">
        <v>25.0</v>
      </c>
      <c r="P120" s="1">
        <v>45.0</v>
      </c>
      <c r="Q120" s="1">
        <v>0.76</v>
      </c>
      <c r="R120" s="1">
        <v>0.6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 t="s">
        <v>50</v>
      </c>
    </row>
    <row r="121" hidden="1">
      <c r="A121" s="1" t="s">
        <v>340</v>
      </c>
      <c r="B121" s="1" t="s">
        <v>341</v>
      </c>
      <c r="C121" s="1" t="s">
        <v>339</v>
      </c>
      <c r="D121" s="1" t="s">
        <v>53</v>
      </c>
      <c r="E121" s="1">
        <v>1.0</v>
      </c>
      <c r="F121" s="1">
        <v>15.0</v>
      </c>
      <c r="G121" s="1">
        <v>-15.0</v>
      </c>
      <c r="H121" s="1">
        <v>13.0</v>
      </c>
      <c r="I121" s="1">
        <v>44.0</v>
      </c>
      <c r="J121" s="1">
        <v>1.0</v>
      </c>
      <c r="K121" s="1">
        <v>0.0</v>
      </c>
      <c r="L121" s="1">
        <v>0.3</v>
      </c>
      <c r="M121" s="1">
        <v>2.0</v>
      </c>
      <c r="N121" s="1">
        <v>18.0</v>
      </c>
      <c r="O121" s="1">
        <v>25.0</v>
      </c>
      <c r="P121" s="1">
        <v>65.0</v>
      </c>
      <c r="Q121" s="1">
        <v>0.72</v>
      </c>
      <c r="R121" s="1">
        <v>0.3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 t="s">
        <v>50</v>
      </c>
    </row>
    <row r="122" hidden="1">
      <c r="A122" s="1" t="s">
        <v>342</v>
      </c>
      <c r="B122" s="1" t="s">
        <v>343</v>
      </c>
      <c r="C122" s="1" t="s">
        <v>339</v>
      </c>
      <c r="D122" s="1" t="s">
        <v>56</v>
      </c>
      <c r="E122" s="1">
        <v>1.0</v>
      </c>
      <c r="F122" s="1">
        <v>30.0</v>
      </c>
      <c r="G122" s="1">
        <v>-30.0</v>
      </c>
      <c r="H122" s="1">
        <v>30.0</v>
      </c>
      <c r="I122" s="1">
        <v>92.0</v>
      </c>
      <c r="J122" s="1">
        <v>1.0</v>
      </c>
      <c r="K122" s="1">
        <v>0.0</v>
      </c>
      <c r="L122" s="1">
        <v>0.6</v>
      </c>
      <c r="M122" s="1">
        <v>2.0</v>
      </c>
      <c r="N122" s="1">
        <v>18.0</v>
      </c>
      <c r="O122" s="1">
        <v>25.0</v>
      </c>
      <c r="P122" s="1">
        <v>85.0</v>
      </c>
      <c r="Q122" s="1">
        <v>0.67</v>
      </c>
      <c r="R122" s="1">
        <v>0.05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 t="s">
        <v>50</v>
      </c>
    </row>
    <row r="123" hidden="1">
      <c r="A123" s="1" t="s">
        <v>344</v>
      </c>
      <c r="B123" s="1" t="s">
        <v>345</v>
      </c>
      <c r="C123" s="1" t="s">
        <v>346</v>
      </c>
      <c r="D123" s="1" t="s">
        <v>49</v>
      </c>
      <c r="E123" s="1">
        <v>1.0</v>
      </c>
      <c r="F123" s="1">
        <v>7.5</v>
      </c>
      <c r="G123" s="1">
        <v>-7.5</v>
      </c>
      <c r="H123" s="1">
        <v>6.0</v>
      </c>
      <c r="I123" s="1">
        <v>21.0</v>
      </c>
      <c r="J123" s="1">
        <v>1.0</v>
      </c>
      <c r="K123" s="1">
        <v>0.0</v>
      </c>
      <c r="L123" s="1">
        <v>0.15</v>
      </c>
      <c r="M123" s="1">
        <v>2.0</v>
      </c>
      <c r="N123" s="1">
        <v>18.0</v>
      </c>
      <c r="O123" s="1">
        <v>25.0</v>
      </c>
      <c r="P123" s="1">
        <v>45.0</v>
      </c>
      <c r="Q123" s="1">
        <v>0.76</v>
      </c>
      <c r="R123" s="1">
        <v>0.6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 t="s">
        <v>50</v>
      </c>
    </row>
    <row r="124" hidden="1">
      <c r="A124" s="1" t="s">
        <v>347</v>
      </c>
      <c r="B124" s="1" t="s">
        <v>348</v>
      </c>
      <c r="C124" s="1" t="s">
        <v>346</v>
      </c>
      <c r="D124" s="1" t="s">
        <v>53</v>
      </c>
      <c r="E124" s="1">
        <v>1.0</v>
      </c>
      <c r="F124" s="1">
        <v>15.0</v>
      </c>
      <c r="G124" s="1">
        <v>-15.0</v>
      </c>
      <c r="H124" s="1">
        <v>13.0</v>
      </c>
      <c r="I124" s="1">
        <v>44.0</v>
      </c>
      <c r="J124" s="1">
        <v>1.0</v>
      </c>
      <c r="K124" s="1">
        <v>0.0</v>
      </c>
      <c r="L124" s="1">
        <v>0.3</v>
      </c>
      <c r="M124" s="1">
        <v>2.0</v>
      </c>
      <c r="N124" s="1">
        <v>18.0</v>
      </c>
      <c r="O124" s="1">
        <v>25.0</v>
      </c>
      <c r="P124" s="1">
        <v>65.0</v>
      </c>
      <c r="Q124" s="1">
        <v>0.72</v>
      </c>
      <c r="R124" s="1">
        <v>0.3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 t="s">
        <v>50</v>
      </c>
    </row>
    <row r="125" hidden="1">
      <c r="A125" s="1" t="s">
        <v>349</v>
      </c>
      <c r="B125" s="1" t="s">
        <v>350</v>
      </c>
      <c r="C125" s="1" t="s">
        <v>346</v>
      </c>
      <c r="D125" s="1" t="s">
        <v>56</v>
      </c>
      <c r="E125" s="1">
        <v>1.0</v>
      </c>
      <c r="F125" s="1">
        <v>30.0</v>
      </c>
      <c r="G125" s="1">
        <v>-30.0</v>
      </c>
      <c r="H125" s="1">
        <v>30.0</v>
      </c>
      <c r="I125" s="1">
        <v>92.0</v>
      </c>
      <c r="J125" s="1">
        <v>1.0</v>
      </c>
      <c r="K125" s="1">
        <v>0.0</v>
      </c>
      <c r="L125" s="1">
        <v>0.6</v>
      </c>
      <c r="M125" s="1">
        <v>2.0</v>
      </c>
      <c r="N125" s="1">
        <v>18.0</v>
      </c>
      <c r="O125" s="1">
        <v>25.0</v>
      </c>
      <c r="P125" s="1">
        <v>85.0</v>
      </c>
      <c r="Q125" s="1">
        <v>0.67</v>
      </c>
      <c r="R125" s="1">
        <v>0.05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 t="s">
        <v>50</v>
      </c>
    </row>
    <row r="126" hidden="1">
      <c r="A126" s="1" t="s">
        <v>351</v>
      </c>
      <c r="B126" s="1" t="s">
        <v>352</v>
      </c>
      <c r="C126" s="1" t="s">
        <v>353</v>
      </c>
      <c r="D126" s="1" t="s">
        <v>53</v>
      </c>
      <c r="E126" s="1">
        <v>1.0</v>
      </c>
      <c r="F126" s="1">
        <v>15.0</v>
      </c>
      <c r="G126" s="1">
        <v>-15.0</v>
      </c>
      <c r="H126" s="1">
        <v>19.0</v>
      </c>
      <c r="I126" s="1">
        <v>29.0</v>
      </c>
      <c r="J126" s="1">
        <v>1.0</v>
      </c>
      <c r="K126" s="1">
        <v>0.0</v>
      </c>
      <c r="L126" s="1">
        <v>1.0</v>
      </c>
      <c r="M126" s="1">
        <v>2.0</v>
      </c>
      <c r="N126" s="1">
        <v>25.0</v>
      </c>
      <c r="O126" s="1">
        <v>30.0</v>
      </c>
      <c r="P126" s="1">
        <v>60.0</v>
      </c>
      <c r="Q126" s="1">
        <v>0.85</v>
      </c>
      <c r="R126" s="1">
        <v>0.3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 t="s">
        <v>50</v>
      </c>
    </row>
    <row r="127" hidden="1">
      <c r="A127" s="1" t="s">
        <v>354</v>
      </c>
      <c r="B127" s="1" t="s">
        <v>355</v>
      </c>
      <c r="C127" s="1" t="s">
        <v>355</v>
      </c>
      <c r="D127" s="1" t="s">
        <v>105</v>
      </c>
      <c r="E127" s="1">
        <v>1.0</v>
      </c>
      <c r="F127" s="1">
        <v>5.0</v>
      </c>
      <c r="G127" s="1">
        <v>-5.0</v>
      </c>
      <c r="H127" s="1">
        <v>3.0</v>
      </c>
      <c r="I127" s="1">
        <v>11.0</v>
      </c>
      <c r="J127" s="1">
        <v>2.0</v>
      </c>
      <c r="K127" s="1">
        <v>0.0</v>
      </c>
      <c r="L127" s="1">
        <v>0.0</v>
      </c>
      <c r="M127" s="1">
        <v>2.0</v>
      </c>
      <c r="N127" s="1">
        <v>20.0</v>
      </c>
      <c r="O127" s="1">
        <v>25.0</v>
      </c>
      <c r="P127" s="1">
        <v>40.0</v>
      </c>
      <c r="Q127" s="1">
        <v>0.82</v>
      </c>
      <c r="R127" s="1">
        <v>0.6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 t="s">
        <v>50</v>
      </c>
    </row>
    <row r="128" hidden="1">
      <c r="A128" s="1" t="s">
        <v>356</v>
      </c>
      <c r="B128" s="1" t="s">
        <v>357</v>
      </c>
      <c r="C128" s="1" t="s">
        <v>358</v>
      </c>
      <c r="D128" s="1" t="s">
        <v>49</v>
      </c>
      <c r="E128" s="1">
        <v>1.0</v>
      </c>
      <c r="F128" s="1">
        <v>7.5</v>
      </c>
      <c r="G128" s="1">
        <v>-7.5</v>
      </c>
      <c r="H128" s="1">
        <v>9.0</v>
      </c>
      <c r="I128" s="1">
        <v>15.0</v>
      </c>
      <c r="J128" s="1">
        <v>1.0</v>
      </c>
      <c r="K128" s="1">
        <v>0.0</v>
      </c>
      <c r="L128" s="1">
        <v>0.25</v>
      </c>
      <c r="M128" s="1">
        <v>2.0</v>
      </c>
      <c r="N128" s="1">
        <v>25.0</v>
      </c>
      <c r="O128" s="1">
        <v>30.0</v>
      </c>
      <c r="P128" s="1">
        <v>60.0</v>
      </c>
      <c r="Q128" s="1">
        <v>0.75</v>
      </c>
      <c r="R128" s="1">
        <v>0.6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 t="s">
        <v>50</v>
      </c>
    </row>
    <row r="129" hidden="1">
      <c r="A129" s="1" t="s">
        <v>359</v>
      </c>
      <c r="B129" s="1" t="s">
        <v>358</v>
      </c>
      <c r="C129" s="1" t="s">
        <v>358</v>
      </c>
      <c r="D129" s="1" t="s">
        <v>105</v>
      </c>
      <c r="E129" s="1">
        <v>1.0</v>
      </c>
      <c r="F129" s="1">
        <v>15.0</v>
      </c>
      <c r="G129" s="1">
        <v>-15.0</v>
      </c>
      <c r="H129" s="1">
        <v>17.0</v>
      </c>
      <c r="I129" s="1">
        <v>30.0</v>
      </c>
      <c r="J129" s="1">
        <v>1.0</v>
      </c>
      <c r="K129" s="1">
        <v>0.0</v>
      </c>
      <c r="L129" s="1">
        <v>0.25</v>
      </c>
      <c r="M129" s="1">
        <v>2.0</v>
      </c>
      <c r="N129" s="1">
        <v>25.0</v>
      </c>
      <c r="O129" s="1">
        <v>30.0</v>
      </c>
      <c r="P129" s="1">
        <v>60.0</v>
      </c>
      <c r="Q129" s="1">
        <v>0.75</v>
      </c>
      <c r="R129" s="1">
        <v>0.3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 t="s">
        <v>50</v>
      </c>
    </row>
    <row r="130" hidden="1">
      <c r="A130" s="1" t="s">
        <v>44</v>
      </c>
      <c r="B130" s="1" t="s">
        <v>360</v>
      </c>
      <c r="C130" s="1" t="s">
        <v>48</v>
      </c>
      <c r="D130" s="1" t="s">
        <v>49</v>
      </c>
      <c r="E130" s="1">
        <v>1.0</v>
      </c>
      <c r="F130" s="1">
        <v>7.5</v>
      </c>
      <c r="G130" s="1">
        <v>-7.5</v>
      </c>
      <c r="H130" s="1">
        <v>8.0</v>
      </c>
      <c r="I130" s="1">
        <v>14.0</v>
      </c>
      <c r="J130" s="1">
        <v>1.0</v>
      </c>
      <c r="K130" s="1">
        <v>0.0</v>
      </c>
      <c r="L130" s="1">
        <v>1.0</v>
      </c>
      <c r="M130" s="1">
        <v>2.0</v>
      </c>
      <c r="N130" s="1">
        <v>25.0</v>
      </c>
      <c r="O130" s="1">
        <v>30.0</v>
      </c>
      <c r="P130" s="1">
        <v>40.0</v>
      </c>
      <c r="Q130" s="1">
        <v>0.75</v>
      </c>
      <c r="R130" s="1">
        <v>0.6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 t="s">
        <v>50</v>
      </c>
    </row>
    <row r="131" hidden="1">
      <c r="A131" s="1" t="s">
        <v>51</v>
      </c>
      <c r="B131" s="1" t="s">
        <v>361</v>
      </c>
      <c r="C131" s="1" t="s">
        <v>48</v>
      </c>
      <c r="D131" s="1" t="s">
        <v>53</v>
      </c>
      <c r="E131" s="1">
        <v>1.0</v>
      </c>
      <c r="F131" s="1">
        <v>15.0</v>
      </c>
      <c r="G131" s="1">
        <v>-15.0</v>
      </c>
      <c r="H131" s="1">
        <v>18.0</v>
      </c>
      <c r="I131" s="1">
        <v>27.0</v>
      </c>
      <c r="J131" s="1">
        <v>1.0</v>
      </c>
      <c r="K131" s="1">
        <v>0.0</v>
      </c>
      <c r="L131" s="1">
        <v>1.0</v>
      </c>
      <c r="M131" s="1">
        <v>2.0</v>
      </c>
      <c r="N131" s="1">
        <v>25.0</v>
      </c>
      <c r="O131" s="1">
        <v>30.0</v>
      </c>
      <c r="P131" s="1">
        <v>30.0</v>
      </c>
      <c r="Q131" s="1">
        <v>0.7</v>
      </c>
      <c r="R131" s="1">
        <v>0.3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 t="s">
        <v>50</v>
      </c>
    </row>
    <row r="132" hidden="1">
      <c r="A132" s="1" t="s">
        <v>362</v>
      </c>
      <c r="B132" s="1" t="s">
        <v>363</v>
      </c>
      <c r="C132" s="1" t="s">
        <v>364</v>
      </c>
      <c r="D132" s="1" t="s">
        <v>105</v>
      </c>
      <c r="E132" s="1">
        <v>1.0</v>
      </c>
      <c r="F132" s="1">
        <v>0.0</v>
      </c>
      <c r="G132" s="1">
        <v>0.0</v>
      </c>
      <c r="H132" s="1">
        <v>300.0</v>
      </c>
      <c r="I132" s="1">
        <v>700.0</v>
      </c>
      <c r="J132" s="1">
        <v>0.66</v>
      </c>
      <c r="K132" s="1">
        <v>0.0</v>
      </c>
      <c r="L132" s="1">
        <v>0.67</v>
      </c>
      <c r="M132" s="1">
        <v>2.0</v>
      </c>
      <c r="N132" s="1">
        <v>25.0</v>
      </c>
      <c r="O132" s="1">
        <v>30.0</v>
      </c>
      <c r="P132" s="1">
        <v>85.0</v>
      </c>
      <c r="Q132" s="1">
        <v>0.9</v>
      </c>
      <c r="R132" s="1">
        <v>1.0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 t="s">
        <v>50</v>
      </c>
    </row>
    <row r="133" hidden="1">
      <c r="A133" s="1" t="s">
        <v>365</v>
      </c>
      <c r="B133" s="1" t="s">
        <v>366</v>
      </c>
      <c r="C133" s="1" t="s">
        <v>367</v>
      </c>
      <c r="D133" s="1" t="s">
        <v>49</v>
      </c>
      <c r="E133" s="1">
        <v>1.0</v>
      </c>
      <c r="F133" s="1">
        <v>15.0</v>
      </c>
      <c r="G133" s="1">
        <v>-15.0</v>
      </c>
      <c r="H133" s="1">
        <v>13.0</v>
      </c>
      <c r="I133" s="1">
        <v>19.0</v>
      </c>
      <c r="J133" s="1">
        <v>1.0</v>
      </c>
      <c r="K133" s="1">
        <v>0.5</v>
      </c>
      <c r="L133" s="1">
        <v>0.5</v>
      </c>
      <c r="M133" s="1">
        <v>2.0</v>
      </c>
      <c r="N133" s="1">
        <v>25.0</v>
      </c>
      <c r="O133" s="1">
        <v>25.0</v>
      </c>
      <c r="P133" s="1">
        <v>40.0</v>
      </c>
      <c r="Q133" s="1">
        <v>0.78</v>
      </c>
      <c r="R133" s="1">
        <v>0.6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 t="s">
        <v>50</v>
      </c>
    </row>
    <row r="134" hidden="1">
      <c r="A134" s="1" t="s">
        <v>368</v>
      </c>
      <c r="B134" s="1" t="s">
        <v>369</v>
      </c>
      <c r="C134" s="1" t="s">
        <v>367</v>
      </c>
      <c r="D134" s="1" t="s">
        <v>53</v>
      </c>
      <c r="E134" s="1">
        <v>1.0</v>
      </c>
      <c r="F134" s="1">
        <v>30.0</v>
      </c>
      <c r="G134" s="1">
        <v>-30.0</v>
      </c>
      <c r="H134" s="1">
        <v>25.0</v>
      </c>
      <c r="I134" s="1">
        <v>43.0</v>
      </c>
      <c r="J134" s="1">
        <v>1.0</v>
      </c>
      <c r="K134" s="1">
        <v>0.5</v>
      </c>
      <c r="L134" s="1">
        <v>0.5</v>
      </c>
      <c r="M134" s="1">
        <v>2.0</v>
      </c>
      <c r="N134" s="1">
        <v>25.0</v>
      </c>
      <c r="O134" s="1">
        <v>25.0</v>
      </c>
      <c r="P134" s="1">
        <v>60.0</v>
      </c>
      <c r="Q134" s="1">
        <v>0.75</v>
      </c>
      <c r="R134" s="1">
        <v>0.3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 t="s">
        <v>50</v>
      </c>
    </row>
    <row r="135" hidden="1">
      <c r="A135" s="1" t="s">
        <v>370</v>
      </c>
      <c r="B135" s="1" t="s">
        <v>371</v>
      </c>
      <c r="C135" s="1" t="s">
        <v>367</v>
      </c>
      <c r="D135" s="1" t="s">
        <v>56</v>
      </c>
      <c r="E135" s="1">
        <v>1.0</v>
      </c>
      <c r="F135" s="1">
        <v>60.0</v>
      </c>
      <c r="G135" s="1">
        <v>-60.0</v>
      </c>
      <c r="H135" s="1">
        <v>55.0</v>
      </c>
      <c r="I135" s="1">
        <v>100.0</v>
      </c>
      <c r="J135" s="1">
        <v>1.0</v>
      </c>
      <c r="K135" s="1">
        <v>0.5</v>
      </c>
      <c r="L135" s="1">
        <v>0.5</v>
      </c>
      <c r="M135" s="1">
        <v>2.0</v>
      </c>
      <c r="N135" s="1">
        <v>25.0</v>
      </c>
      <c r="O135" s="1">
        <v>25.0</v>
      </c>
      <c r="P135" s="1">
        <v>80.0</v>
      </c>
      <c r="Q135" s="1">
        <v>0.74</v>
      </c>
      <c r="R135" s="1">
        <v>0.05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 t="s">
        <v>50</v>
      </c>
    </row>
    <row r="136" hidden="1">
      <c r="A136" s="1" t="s">
        <v>372</v>
      </c>
      <c r="B136" s="1" t="s">
        <v>373</v>
      </c>
      <c r="C136" s="1" t="s">
        <v>374</v>
      </c>
      <c r="D136" s="1" t="s">
        <v>49</v>
      </c>
      <c r="E136" s="1">
        <v>1.0</v>
      </c>
      <c r="F136" s="1">
        <v>0.0</v>
      </c>
      <c r="G136" s="1">
        <v>0.0</v>
      </c>
      <c r="H136" s="1">
        <v>14.0</v>
      </c>
      <c r="I136" s="1">
        <v>25.0</v>
      </c>
      <c r="J136" s="1">
        <v>1.1</v>
      </c>
      <c r="K136" s="1">
        <v>0.0</v>
      </c>
      <c r="L136" s="1">
        <v>0.0</v>
      </c>
      <c r="M136" s="1">
        <v>2.0</v>
      </c>
      <c r="N136" s="1">
        <v>25.0</v>
      </c>
      <c r="O136" s="1">
        <v>40.0</v>
      </c>
      <c r="P136" s="1">
        <v>50.0</v>
      </c>
      <c r="Q136" s="1">
        <v>1.0</v>
      </c>
      <c r="R136" s="1">
        <v>0.8</v>
      </c>
      <c r="S136" s="1">
        <v>5.0</v>
      </c>
      <c r="T136" s="1">
        <v>0.45</v>
      </c>
      <c r="U136" s="1">
        <v>2.0</v>
      </c>
      <c r="V136" s="1">
        <v>0.0</v>
      </c>
      <c r="W136" s="1">
        <v>0.0</v>
      </c>
      <c r="X136" s="1" t="s">
        <v>50</v>
      </c>
    </row>
    <row r="137" hidden="1">
      <c r="A137" s="1" t="s">
        <v>375</v>
      </c>
      <c r="B137" s="1" t="s">
        <v>376</v>
      </c>
      <c r="C137" s="1" t="s">
        <v>374</v>
      </c>
      <c r="D137" s="1" t="s">
        <v>53</v>
      </c>
      <c r="E137" s="1">
        <v>1.0</v>
      </c>
      <c r="F137" s="1">
        <v>0.0</v>
      </c>
      <c r="G137" s="1">
        <v>0.0</v>
      </c>
      <c r="H137" s="1">
        <v>25.0</v>
      </c>
      <c r="I137" s="1">
        <v>50.0</v>
      </c>
      <c r="J137" s="1">
        <v>1.1</v>
      </c>
      <c r="K137" s="1">
        <v>0.0</v>
      </c>
      <c r="L137" s="1">
        <v>0.1</v>
      </c>
      <c r="M137" s="1">
        <v>2.0</v>
      </c>
      <c r="N137" s="1">
        <v>25.0</v>
      </c>
      <c r="O137" s="1">
        <v>40.0</v>
      </c>
      <c r="P137" s="1">
        <v>70.0</v>
      </c>
      <c r="Q137" s="1">
        <v>1.0</v>
      </c>
      <c r="R137" s="1">
        <v>0.8</v>
      </c>
      <c r="S137" s="1">
        <v>5.0</v>
      </c>
      <c r="T137" s="1">
        <v>0.45</v>
      </c>
      <c r="U137" s="1">
        <v>4.0</v>
      </c>
      <c r="V137" s="1">
        <v>0.0</v>
      </c>
      <c r="W137" s="1">
        <v>0.0</v>
      </c>
      <c r="X137" s="1" t="s">
        <v>50</v>
      </c>
    </row>
    <row r="138" hidden="1">
      <c r="A138" s="1" t="s">
        <v>377</v>
      </c>
      <c r="B138" s="1" t="s">
        <v>378</v>
      </c>
      <c r="C138" s="1" t="s">
        <v>374</v>
      </c>
      <c r="D138" s="1" t="s">
        <v>56</v>
      </c>
      <c r="E138" s="1">
        <v>1.0</v>
      </c>
      <c r="F138" s="1">
        <v>0.0</v>
      </c>
      <c r="G138" s="1">
        <v>0.0</v>
      </c>
      <c r="H138" s="1">
        <v>52.0</v>
      </c>
      <c r="I138" s="1">
        <v>90.0</v>
      </c>
      <c r="J138" s="1">
        <v>1.1</v>
      </c>
      <c r="K138" s="1">
        <v>0.0</v>
      </c>
      <c r="L138" s="1">
        <v>0.2</v>
      </c>
      <c r="M138" s="1">
        <v>2.0</v>
      </c>
      <c r="N138" s="1">
        <v>25.0</v>
      </c>
      <c r="O138" s="1">
        <v>40.0</v>
      </c>
      <c r="P138" s="1">
        <v>90.0</v>
      </c>
      <c r="Q138" s="1">
        <v>1.0</v>
      </c>
      <c r="R138" s="1">
        <v>0.8</v>
      </c>
      <c r="S138" s="1">
        <v>5.0</v>
      </c>
      <c r="T138" s="1">
        <v>0.45</v>
      </c>
      <c r="U138" s="1">
        <v>8.0</v>
      </c>
      <c r="V138" s="1">
        <v>0.0</v>
      </c>
      <c r="W138" s="1">
        <v>0.0</v>
      </c>
      <c r="X138" s="1" t="s">
        <v>50</v>
      </c>
    </row>
    <row r="139">
      <c r="A139" s="1" t="s">
        <v>379</v>
      </c>
      <c r="B139" s="1" t="s">
        <v>380</v>
      </c>
      <c r="C139" s="1" t="s">
        <v>381</v>
      </c>
      <c r="D139" s="1" t="s">
        <v>56</v>
      </c>
      <c r="E139" s="1">
        <v>1.0</v>
      </c>
      <c r="F139" s="1">
        <v>50.0</v>
      </c>
      <c r="G139" s="1">
        <v>-50.0</v>
      </c>
      <c r="H139" s="1">
        <v>52.0</v>
      </c>
      <c r="I139" s="1">
        <v>90.0</v>
      </c>
      <c r="J139" s="1">
        <v>1.1</v>
      </c>
      <c r="K139" s="1">
        <v>0.0</v>
      </c>
      <c r="L139" s="1">
        <v>0.2</v>
      </c>
      <c r="M139" s="1">
        <v>2.0</v>
      </c>
      <c r="N139" s="1">
        <v>25.0</v>
      </c>
      <c r="O139" s="1">
        <v>40.0</v>
      </c>
      <c r="P139" s="1">
        <v>90.0</v>
      </c>
      <c r="Q139" s="1">
        <v>1.0</v>
      </c>
      <c r="R139" s="1">
        <v>0.8</v>
      </c>
      <c r="S139" s="1">
        <v>5.0</v>
      </c>
      <c r="T139" s="1">
        <v>0.45</v>
      </c>
      <c r="U139" s="1">
        <v>8.0</v>
      </c>
      <c r="V139" s="1">
        <v>0.0</v>
      </c>
      <c r="W139" s="1">
        <v>0.0</v>
      </c>
      <c r="X139" s="1" t="s">
        <v>50</v>
      </c>
    </row>
    <row r="140" hidden="1">
      <c r="A140" s="1" t="s">
        <v>382</v>
      </c>
      <c r="B140" s="1" t="s">
        <v>383</v>
      </c>
      <c r="C140" s="1" t="s">
        <v>384</v>
      </c>
      <c r="D140" s="1" t="s">
        <v>49</v>
      </c>
      <c r="E140" s="1">
        <v>1.0</v>
      </c>
      <c r="F140" s="1">
        <v>12.5</v>
      </c>
      <c r="G140" s="1">
        <v>-12.5</v>
      </c>
      <c r="H140" s="1">
        <v>10.0</v>
      </c>
      <c r="I140" s="1">
        <v>23.0</v>
      </c>
      <c r="J140" s="1">
        <v>1.33</v>
      </c>
      <c r="K140" s="1">
        <v>0.0</v>
      </c>
      <c r="L140" s="1">
        <v>0.0</v>
      </c>
      <c r="M140" s="1">
        <v>2.0</v>
      </c>
      <c r="N140" s="1">
        <v>25.0</v>
      </c>
      <c r="O140" s="1">
        <v>30.0</v>
      </c>
      <c r="P140" s="1">
        <v>60.0</v>
      </c>
      <c r="Q140" s="1">
        <v>0.75</v>
      </c>
      <c r="R140" s="1">
        <v>0.7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 t="s">
        <v>50</v>
      </c>
    </row>
    <row r="141">
      <c r="A141" s="1" t="s">
        <v>385</v>
      </c>
      <c r="B141" s="1" t="s">
        <v>386</v>
      </c>
      <c r="C141" s="1" t="s">
        <v>384</v>
      </c>
      <c r="D141" s="1" t="s">
        <v>53</v>
      </c>
      <c r="E141" s="1">
        <v>1.0</v>
      </c>
      <c r="F141" s="1">
        <v>25.0</v>
      </c>
      <c r="G141" s="1">
        <v>-25.0</v>
      </c>
      <c r="H141" s="1">
        <v>20.0</v>
      </c>
      <c r="I141" s="1">
        <v>46.0</v>
      </c>
      <c r="J141" s="1">
        <v>1.33</v>
      </c>
      <c r="K141" s="1">
        <v>0.0</v>
      </c>
      <c r="L141" s="1">
        <v>0.0</v>
      </c>
      <c r="M141" s="1">
        <v>2.0</v>
      </c>
      <c r="N141" s="1">
        <v>25.0</v>
      </c>
      <c r="O141" s="1">
        <v>30.0</v>
      </c>
      <c r="P141" s="1">
        <v>60.0</v>
      </c>
      <c r="Q141" s="1">
        <v>0.75</v>
      </c>
      <c r="R141" s="1">
        <v>0.25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 t="s">
        <v>50</v>
      </c>
    </row>
    <row r="142" hidden="1">
      <c r="A142" s="1" t="s">
        <v>387</v>
      </c>
      <c r="B142" s="1" t="s">
        <v>388</v>
      </c>
      <c r="C142" s="1" t="s">
        <v>389</v>
      </c>
      <c r="D142" s="1" t="s">
        <v>56</v>
      </c>
      <c r="E142" s="1">
        <v>1.0</v>
      </c>
      <c r="F142" s="1">
        <v>0.0</v>
      </c>
      <c r="G142" s="1">
        <v>0.0</v>
      </c>
      <c r="H142" s="1">
        <v>90.0</v>
      </c>
      <c r="I142" s="1">
        <v>250.0</v>
      </c>
      <c r="J142" s="1">
        <v>0.8</v>
      </c>
      <c r="K142" s="1">
        <v>0.0</v>
      </c>
      <c r="L142" s="1">
        <v>0.9</v>
      </c>
      <c r="M142" s="1">
        <v>2.0</v>
      </c>
      <c r="N142" s="1">
        <v>25.0</v>
      </c>
      <c r="O142" s="1">
        <v>100.0</v>
      </c>
      <c r="P142" s="1">
        <v>140.0</v>
      </c>
      <c r="Q142" s="1">
        <v>0.9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 t="s">
        <v>50</v>
      </c>
    </row>
    <row r="143" hidden="1">
      <c r="A143" s="1" t="s">
        <v>390</v>
      </c>
      <c r="B143" s="1" t="s">
        <v>391</v>
      </c>
      <c r="C143" s="1" t="s">
        <v>392</v>
      </c>
      <c r="D143" s="1" t="s">
        <v>105</v>
      </c>
      <c r="E143" s="1">
        <v>1.0</v>
      </c>
      <c r="F143" s="1">
        <v>5.0</v>
      </c>
      <c r="G143" s="1">
        <v>-5.0</v>
      </c>
      <c r="H143" s="1">
        <v>2.0</v>
      </c>
      <c r="I143" s="1">
        <v>3.0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19.0</v>
      </c>
      <c r="P143" s="1">
        <v>10.0</v>
      </c>
      <c r="Q143" s="1">
        <v>0.8</v>
      </c>
      <c r="R143" s="1">
        <v>0.1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 t="s">
        <v>50</v>
      </c>
    </row>
    <row r="144" hidden="1">
      <c r="A144" s="1" t="s">
        <v>393</v>
      </c>
      <c r="B144" s="1" t="s">
        <v>394</v>
      </c>
      <c r="C144" s="1" t="s">
        <v>392</v>
      </c>
      <c r="D144" s="1" t="s">
        <v>105</v>
      </c>
      <c r="E144" s="1">
        <v>2.0</v>
      </c>
      <c r="F144" s="1">
        <v>7.5</v>
      </c>
      <c r="G144" s="1">
        <v>-7.5</v>
      </c>
      <c r="H144" s="1">
        <v>3.0</v>
      </c>
      <c r="I144" s="1">
        <v>4.0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19.0</v>
      </c>
      <c r="P144" s="1">
        <v>10.0</v>
      </c>
      <c r="Q144" s="1">
        <v>0.8</v>
      </c>
      <c r="R144" s="1">
        <v>0.25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 t="s">
        <v>50</v>
      </c>
    </row>
    <row r="145">
      <c r="A145" s="1" t="s">
        <v>395</v>
      </c>
      <c r="B145" s="1" t="s">
        <v>396</v>
      </c>
      <c r="C145" s="1" t="s">
        <v>392</v>
      </c>
      <c r="D145" s="1" t="s">
        <v>105</v>
      </c>
      <c r="E145" s="1">
        <v>3.0</v>
      </c>
      <c r="F145" s="1">
        <v>10.0</v>
      </c>
      <c r="G145" s="1">
        <v>-10.0</v>
      </c>
      <c r="H145" s="1">
        <v>5.0</v>
      </c>
      <c r="I145" s="1">
        <v>6.0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19.0</v>
      </c>
      <c r="P145" s="1">
        <v>10.0</v>
      </c>
      <c r="Q145" s="1">
        <v>0.8</v>
      </c>
      <c r="R145" s="1">
        <v>0.35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 t="s">
        <v>50</v>
      </c>
    </row>
    <row r="146" hidden="1">
      <c r="A146" s="1" t="s">
        <v>397</v>
      </c>
      <c r="B146" s="1" t="s">
        <v>398</v>
      </c>
      <c r="C146" s="1" t="s">
        <v>398</v>
      </c>
      <c r="D146" s="1" t="s">
        <v>105</v>
      </c>
      <c r="E146" s="1">
        <v>1.0</v>
      </c>
      <c r="F146" s="1">
        <v>0.0</v>
      </c>
      <c r="G146" s="1">
        <v>0.0</v>
      </c>
      <c r="H146" s="1">
        <v>500.0</v>
      </c>
      <c r="I146" s="1">
        <v>1000.0</v>
      </c>
      <c r="J146" s="1">
        <v>1.5</v>
      </c>
      <c r="K146" s="1">
        <v>0.0</v>
      </c>
      <c r="L146" s="1">
        <v>0.75</v>
      </c>
      <c r="M146" s="1">
        <v>10.0</v>
      </c>
      <c r="N146" s="1">
        <v>20.0</v>
      </c>
      <c r="O146" s="1">
        <v>100.0</v>
      </c>
      <c r="P146" s="1">
        <v>120.0</v>
      </c>
      <c r="Q146" s="1">
        <v>0.85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v>0.0</v>
      </c>
      <c r="X146" s="1" t="s">
        <v>50</v>
      </c>
    </row>
    <row r="147">
      <c r="A147" s="1" t="s">
        <v>399</v>
      </c>
      <c r="B147" s="1" t="s">
        <v>400</v>
      </c>
      <c r="C147" s="1" t="s">
        <v>400</v>
      </c>
      <c r="D147" s="1" t="s">
        <v>105</v>
      </c>
      <c r="E147" s="1">
        <v>1.0</v>
      </c>
      <c r="F147" s="1">
        <v>10.0</v>
      </c>
      <c r="G147" s="1">
        <v>-10.0</v>
      </c>
      <c r="H147" s="1">
        <v>15.0</v>
      </c>
      <c r="I147" s="1">
        <v>20.0</v>
      </c>
      <c r="J147" s="1">
        <v>0.0</v>
      </c>
      <c r="K147" s="1">
        <v>0.0</v>
      </c>
      <c r="L147" s="1">
        <v>0.0</v>
      </c>
      <c r="M147" s="1">
        <v>1.0</v>
      </c>
      <c r="N147" s="1">
        <v>1.0</v>
      </c>
      <c r="O147" s="1">
        <v>5.0</v>
      </c>
      <c r="P147" s="1">
        <v>10.0</v>
      </c>
      <c r="Q147" s="1">
        <v>0.8</v>
      </c>
      <c r="R147" s="1">
        <v>0.5</v>
      </c>
      <c r="S147" s="1">
        <v>0.0</v>
      </c>
      <c r="T147" s="1">
        <v>0.0</v>
      </c>
      <c r="U147" s="1">
        <v>0.0</v>
      </c>
      <c r="V147" s="1">
        <v>0.0</v>
      </c>
      <c r="W147" s="1">
        <v>0.0</v>
      </c>
      <c r="X147" s="1" t="s">
        <v>50</v>
      </c>
    </row>
    <row r="148" hidden="1">
      <c r="A148" s="1" t="s">
        <v>401</v>
      </c>
      <c r="B148" s="1" t="s">
        <v>402</v>
      </c>
      <c r="C148" s="1" t="s">
        <v>402</v>
      </c>
      <c r="D148" s="1" t="s">
        <v>105</v>
      </c>
      <c r="E148" s="1">
        <v>1.0</v>
      </c>
      <c r="F148" s="1">
        <v>7.5</v>
      </c>
      <c r="G148" s="1">
        <v>-7.5</v>
      </c>
      <c r="H148" s="1">
        <v>10.0</v>
      </c>
      <c r="I148" s="1">
        <v>12.0</v>
      </c>
      <c r="J148" s="1">
        <v>0.8</v>
      </c>
      <c r="K148" s="1">
        <v>0.0</v>
      </c>
      <c r="L148" s="1">
        <v>0.15</v>
      </c>
      <c r="M148" s="1">
        <v>2.0</v>
      </c>
      <c r="N148" s="1">
        <v>23.0</v>
      </c>
      <c r="O148" s="1">
        <v>25.0</v>
      </c>
      <c r="P148" s="1">
        <v>30.0</v>
      </c>
      <c r="Q148" s="1">
        <v>0.9</v>
      </c>
      <c r="R148" s="1">
        <v>0.6</v>
      </c>
      <c r="S148" s="1">
        <v>0.0</v>
      </c>
      <c r="T148" s="1">
        <v>0.0</v>
      </c>
      <c r="U148" s="1">
        <v>0.0</v>
      </c>
      <c r="V148" s="1">
        <v>0.0</v>
      </c>
      <c r="W148" s="1">
        <v>0.0</v>
      </c>
      <c r="X148" s="1" t="s">
        <v>50</v>
      </c>
    </row>
    <row r="149" hidden="1">
      <c r="A149" s="1" t="s">
        <v>403</v>
      </c>
      <c r="B149" s="1" t="s">
        <v>404</v>
      </c>
      <c r="C149" s="1" t="s">
        <v>404</v>
      </c>
      <c r="D149" s="1" t="s">
        <v>105</v>
      </c>
      <c r="E149" s="1">
        <v>1.0</v>
      </c>
      <c r="F149" s="1">
        <v>15.0</v>
      </c>
      <c r="G149" s="1">
        <v>-15.0</v>
      </c>
      <c r="H149" s="1">
        <v>16.0</v>
      </c>
      <c r="I149" s="1">
        <v>26.0</v>
      </c>
      <c r="J149" s="1">
        <v>0.8</v>
      </c>
      <c r="K149" s="1">
        <v>0.0</v>
      </c>
      <c r="L149" s="1">
        <v>0.3</v>
      </c>
      <c r="M149" s="1">
        <v>2.0</v>
      </c>
      <c r="N149" s="1">
        <v>23.0</v>
      </c>
      <c r="O149" s="1">
        <v>25.0</v>
      </c>
      <c r="P149" s="1">
        <v>30.0</v>
      </c>
      <c r="Q149" s="1">
        <v>0.85</v>
      </c>
      <c r="R149" s="1">
        <v>0.3</v>
      </c>
      <c r="S149" s="1">
        <v>0.0</v>
      </c>
      <c r="T149" s="1">
        <v>0.0</v>
      </c>
      <c r="U149" s="1">
        <v>0.0</v>
      </c>
      <c r="V149" s="1">
        <v>0.0</v>
      </c>
      <c r="W149" s="1">
        <v>0.0</v>
      </c>
      <c r="X149" s="1" t="s">
        <v>50</v>
      </c>
    </row>
    <row r="150">
      <c r="A150" s="1" t="s">
        <v>405</v>
      </c>
      <c r="B150" s="1" t="s">
        <v>406</v>
      </c>
      <c r="C150" s="1" t="s">
        <v>406</v>
      </c>
      <c r="D150" s="1" t="s">
        <v>105</v>
      </c>
      <c r="E150" s="1">
        <v>1.0</v>
      </c>
      <c r="F150" s="1">
        <v>50.0</v>
      </c>
      <c r="G150" s="1">
        <v>-50.0</v>
      </c>
      <c r="H150" s="1">
        <v>500.0</v>
      </c>
      <c r="I150" s="1">
        <v>750.0</v>
      </c>
      <c r="J150" s="1">
        <v>1.0</v>
      </c>
      <c r="K150" s="1">
        <v>1.0</v>
      </c>
      <c r="L150" s="1">
        <v>0.0</v>
      </c>
      <c r="M150" s="1">
        <v>20.0</v>
      </c>
      <c r="N150" s="1">
        <v>30.0</v>
      </c>
      <c r="O150" s="1">
        <v>30.0</v>
      </c>
      <c r="P150" s="1">
        <v>150.0</v>
      </c>
      <c r="Q150" s="1">
        <v>1.0</v>
      </c>
      <c r="R150" s="1">
        <v>0.5</v>
      </c>
      <c r="S150" s="1">
        <v>10.0</v>
      </c>
      <c r="T150" s="1">
        <v>1.0</v>
      </c>
      <c r="U150" s="1">
        <v>100.0</v>
      </c>
      <c r="V150" s="1">
        <v>0.0</v>
      </c>
      <c r="W150" s="1">
        <v>0.0</v>
      </c>
      <c r="X150" s="1" t="s">
        <v>50</v>
      </c>
    </row>
    <row r="151">
      <c r="A151" s="1" t="s">
        <v>407</v>
      </c>
      <c r="B151" s="1" t="s">
        <v>408</v>
      </c>
      <c r="C151" s="1" t="s">
        <v>408</v>
      </c>
      <c r="D151" s="1" t="s">
        <v>105</v>
      </c>
      <c r="E151" s="1">
        <v>1.0</v>
      </c>
      <c r="F151" s="1">
        <v>50.0</v>
      </c>
      <c r="G151" s="1">
        <v>-50.0</v>
      </c>
      <c r="H151" s="1">
        <v>250.0</v>
      </c>
      <c r="I151" s="1">
        <v>325.0</v>
      </c>
      <c r="J151" s="1">
        <v>0.8</v>
      </c>
      <c r="K151" s="1">
        <v>0.0</v>
      </c>
      <c r="L151" s="1">
        <v>0.9</v>
      </c>
      <c r="M151" s="1">
        <v>2.0</v>
      </c>
      <c r="N151" s="1">
        <v>15.0</v>
      </c>
      <c r="O151" s="1">
        <v>10.0</v>
      </c>
      <c r="P151" s="1">
        <v>150.0</v>
      </c>
      <c r="Q151" s="1">
        <v>0.8</v>
      </c>
      <c r="R151" s="1">
        <v>0.75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 t="s">
        <v>50</v>
      </c>
    </row>
    <row r="152">
      <c r="A152" s="1" t="s">
        <v>409</v>
      </c>
      <c r="B152" s="1" t="s">
        <v>410</v>
      </c>
      <c r="C152" s="1" t="s">
        <v>410</v>
      </c>
      <c r="D152" s="1" t="s">
        <v>105</v>
      </c>
      <c r="E152" s="1">
        <v>1.0</v>
      </c>
      <c r="F152" s="1">
        <v>300.0</v>
      </c>
      <c r="G152" s="1">
        <v>-300.0</v>
      </c>
      <c r="H152" s="1">
        <v>5000.0</v>
      </c>
      <c r="I152" s="1">
        <v>7500.0</v>
      </c>
      <c r="J152" s="1">
        <v>0.75</v>
      </c>
      <c r="K152" s="1">
        <v>0.0</v>
      </c>
      <c r="L152" s="1">
        <v>0.9</v>
      </c>
      <c r="M152" s="1">
        <v>20.0</v>
      </c>
      <c r="N152" s="1">
        <v>30.0</v>
      </c>
      <c r="O152" s="1">
        <v>150.0</v>
      </c>
      <c r="P152" s="1">
        <v>150.0</v>
      </c>
      <c r="Q152" s="1">
        <v>0.85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0.0</v>
      </c>
      <c r="X152" s="1" t="s">
        <v>50</v>
      </c>
    </row>
    <row r="153">
      <c r="A153" s="1" t="s">
        <v>411</v>
      </c>
      <c r="B153" s="1" t="s">
        <v>412</v>
      </c>
      <c r="C153" s="1" t="s">
        <v>412</v>
      </c>
      <c r="D153" s="1" t="s">
        <v>105</v>
      </c>
      <c r="E153" s="1">
        <v>1.0</v>
      </c>
      <c r="F153" s="1">
        <v>10.0</v>
      </c>
      <c r="G153" s="1">
        <v>-10.0</v>
      </c>
      <c r="H153" s="1">
        <v>10.0</v>
      </c>
      <c r="I153" s="1">
        <v>12.0</v>
      </c>
      <c r="J153" s="1">
        <v>0.0</v>
      </c>
      <c r="K153" s="1">
        <v>0.0</v>
      </c>
      <c r="L153" s="1">
        <v>0.0</v>
      </c>
      <c r="M153" s="1">
        <v>1.0</v>
      </c>
      <c r="N153" s="1">
        <v>1.0</v>
      </c>
      <c r="O153" s="1">
        <v>10.0</v>
      </c>
      <c r="P153" s="1">
        <v>10.0</v>
      </c>
      <c r="Q153" s="1">
        <v>0.8</v>
      </c>
      <c r="R153" s="1">
        <v>0.5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 t="s">
        <v>50</v>
      </c>
    </row>
    <row r="154">
      <c r="A154" s="1" t="s">
        <v>413</v>
      </c>
      <c r="B154" s="1" t="s">
        <v>414</v>
      </c>
      <c r="C154" s="1" t="s">
        <v>414</v>
      </c>
      <c r="D154" s="1" t="s">
        <v>105</v>
      </c>
      <c r="E154" s="1">
        <v>1.0</v>
      </c>
      <c r="F154" s="1">
        <v>0.0</v>
      </c>
      <c r="G154" s="1">
        <v>-300.0</v>
      </c>
      <c r="H154" s="1">
        <v>2000.0</v>
      </c>
      <c r="I154" s="1">
        <v>3000.0</v>
      </c>
      <c r="J154" s="1">
        <v>1.0</v>
      </c>
      <c r="K154" s="1">
        <v>0.0</v>
      </c>
      <c r="L154" s="1">
        <v>0.9</v>
      </c>
      <c r="M154" s="1">
        <v>10.0</v>
      </c>
      <c r="N154" s="1">
        <v>20.0</v>
      </c>
      <c r="O154" s="1">
        <v>100.0</v>
      </c>
      <c r="P154" s="1">
        <v>120.0</v>
      </c>
      <c r="Q154" s="1">
        <v>0.85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 t="s">
        <v>50</v>
      </c>
    </row>
    <row r="155">
      <c r="A155" s="1" t="s">
        <v>415</v>
      </c>
      <c r="B155" s="1" t="s">
        <v>416</v>
      </c>
      <c r="C155" s="1" t="s">
        <v>416</v>
      </c>
      <c r="D155" s="1" t="s">
        <v>105</v>
      </c>
      <c r="E155" s="1">
        <v>1.0</v>
      </c>
      <c r="F155" s="1">
        <v>0.0</v>
      </c>
      <c r="G155" s="1">
        <v>-50.0</v>
      </c>
      <c r="H155" s="1">
        <v>100.0</v>
      </c>
      <c r="I155" s="1">
        <v>150.0</v>
      </c>
      <c r="J155" s="1">
        <v>1.5</v>
      </c>
      <c r="K155" s="1">
        <v>0.0</v>
      </c>
      <c r="L155" s="1">
        <v>0.4</v>
      </c>
      <c r="M155" s="1">
        <v>2.0</v>
      </c>
      <c r="N155" s="1">
        <v>20.0</v>
      </c>
      <c r="O155" s="1">
        <v>10.0</v>
      </c>
      <c r="P155" s="1">
        <v>80.0</v>
      </c>
      <c r="Q155" s="1">
        <v>0.8</v>
      </c>
      <c r="R155" s="1">
        <v>0.75</v>
      </c>
      <c r="S155" s="1">
        <v>0.0</v>
      </c>
      <c r="T155" s="1">
        <v>0.0</v>
      </c>
      <c r="U155" s="1">
        <v>0.0</v>
      </c>
      <c r="V155" s="1">
        <v>0.0</v>
      </c>
      <c r="W155" s="1">
        <v>0.0</v>
      </c>
      <c r="X155" s="1" t="s">
        <v>50</v>
      </c>
    </row>
    <row r="156">
      <c r="A156" s="1" t="s">
        <v>417</v>
      </c>
      <c r="B156" s="1" t="s">
        <v>418</v>
      </c>
      <c r="C156" s="1" t="s">
        <v>418</v>
      </c>
      <c r="D156" s="1" t="s">
        <v>105</v>
      </c>
      <c r="E156" s="1">
        <v>1.0</v>
      </c>
      <c r="F156" s="1">
        <v>10.0</v>
      </c>
      <c r="G156" s="1">
        <v>-10.0</v>
      </c>
      <c r="H156" s="1">
        <v>10.0</v>
      </c>
      <c r="I156" s="1">
        <v>12.0</v>
      </c>
      <c r="J156" s="1">
        <v>0.0</v>
      </c>
      <c r="K156" s="1">
        <v>0.0</v>
      </c>
      <c r="L156" s="1">
        <v>0.0</v>
      </c>
      <c r="M156" s="1">
        <v>1.0</v>
      </c>
      <c r="N156" s="1">
        <v>1.0</v>
      </c>
      <c r="O156" s="1">
        <v>10.0</v>
      </c>
      <c r="P156" s="1">
        <v>10.0</v>
      </c>
      <c r="Q156" s="1">
        <v>0.8</v>
      </c>
      <c r="R156" s="1">
        <v>0.5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 t="s">
        <v>50</v>
      </c>
    </row>
    <row r="157">
      <c r="A157" s="1" t="s">
        <v>419</v>
      </c>
      <c r="B157" s="1" t="s">
        <v>420</v>
      </c>
      <c r="C157" s="1" t="s">
        <v>420</v>
      </c>
      <c r="D157" s="1" t="s">
        <v>105</v>
      </c>
      <c r="E157" s="1">
        <v>1.0</v>
      </c>
      <c r="F157" s="1">
        <v>300.0</v>
      </c>
      <c r="G157" s="1">
        <v>-300.0</v>
      </c>
      <c r="H157" s="1">
        <v>500.0</v>
      </c>
      <c r="I157" s="1">
        <v>5000.0</v>
      </c>
      <c r="J157" s="1">
        <v>1.0</v>
      </c>
      <c r="K157" s="1">
        <v>1.0</v>
      </c>
      <c r="L157" s="1">
        <v>1.0</v>
      </c>
      <c r="M157" s="1">
        <v>20.0</v>
      </c>
      <c r="N157" s="1">
        <v>30.0</v>
      </c>
      <c r="O157" s="1">
        <v>150.0</v>
      </c>
      <c r="P157" s="1">
        <v>250.0</v>
      </c>
      <c r="Q157" s="1">
        <v>0.85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0.0</v>
      </c>
      <c r="X157" s="1" t="s">
        <v>50</v>
      </c>
    </row>
    <row r="158">
      <c r="A158" s="1" t="s">
        <v>421</v>
      </c>
      <c r="B158" s="1" t="s">
        <v>422</v>
      </c>
      <c r="C158" s="1" t="s">
        <v>422</v>
      </c>
      <c r="D158" s="1" t="s">
        <v>105</v>
      </c>
      <c r="E158" s="1">
        <v>1.0</v>
      </c>
      <c r="F158" s="1">
        <v>0.0</v>
      </c>
      <c r="G158" s="1">
        <v>-100.0</v>
      </c>
      <c r="H158" s="1">
        <v>250.0</v>
      </c>
      <c r="I158" s="1">
        <v>1000.0</v>
      </c>
      <c r="J158" s="1">
        <v>1.5</v>
      </c>
      <c r="K158" s="1">
        <v>0.0</v>
      </c>
      <c r="L158" s="1">
        <v>0.4</v>
      </c>
      <c r="M158" s="1">
        <v>2.0</v>
      </c>
      <c r="N158" s="1">
        <v>20.0</v>
      </c>
      <c r="O158" s="1">
        <v>16.0</v>
      </c>
      <c r="P158" s="1">
        <v>250.0</v>
      </c>
      <c r="Q158" s="1">
        <v>0.8</v>
      </c>
      <c r="R158" s="1">
        <v>0.75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 t="s">
        <v>50</v>
      </c>
    </row>
    <row r="159">
      <c r="A159" s="1" t="s">
        <v>423</v>
      </c>
      <c r="B159" s="1" t="s">
        <v>424</v>
      </c>
      <c r="C159" s="1" t="s">
        <v>424</v>
      </c>
      <c r="D159" s="1" t="s">
        <v>105</v>
      </c>
      <c r="E159" s="1">
        <v>1.0</v>
      </c>
      <c r="F159" s="1">
        <v>0.0</v>
      </c>
      <c r="G159" s="1">
        <v>-50.0</v>
      </c>
      <c r="H159" s="1">
        <v>100.0</v>
      </c>
      <c r="I159" s="1">
        <v>400.0</v>
      </c>
      <c r="J159" s="1">
        <v>1.5</v>
      </c>
      <c r="K159" s="1">
        <v>0.0</v>
      </c>
      <c r="L159" s="1">
        <v>0.4</v>
      </c>
      <c r="M159" s="1">
        <v>2.0</v>
      </c>
      <c r="N159" s="1">
        <v>18.0</v>
      </c>
      <c r="O159" s="1">
        <v>15.0</v>
      </c>
      <c r="P159" s="1">
        <v>250.0</v>
      </c>
      <c r="Q159" s="1">
        <v>0.8</v>
      </c>
      <c r="R159" s="1">
        <v>0.5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 t="s">
        <v>50</v>
      </c>
    </row>
    <row r="160">
      <c r="A160" s="1" t="s">
        <v>425</v>
      </c>
      <c r="B160" s="1" t="s">
        <v>426</v>
      </c>
      <c r="C160" s="1" t="s">
        <v>426</v>
      </c>
      <c r="D160" s="1" t="s">
        <v>105</v>
      </c>
      <c r="E160" s="1">
        <v>1.0</v>
      </c>
      <c r="F160" s="1">
        <v>0.0</v>
      </c>
      <c r="G160" s="1">
        <v>-25.0</v>
      </c>
      <c r="H160" s="1">
        <v>50.0</v>
      </c>
      <c r="I160" s="1">
        <v>200.0</v>
      </c>
      <c r="J160" s="1">
        <v>1.5</v>
      </c>
      <c r="K160" s="1">
        <v>0.0</v>
      </c>
      <c r="L160" s="1">
        <v>0.4</v>
      </c>
      <c r="M160" s="1">
        <v>2.0</v>
      </c>
      <c r="N160" s="1">
        <v>16.0</v>
      </c>
      <c r="O160" s="1">
        <v>14.0</v>
      </c>
      <c r="P160" s="1">
        <v>250.0</v>
      </c>
      <c r="Q160" s="1">
        <v>0.8</v>
      </c>
      <c r="R160" s="1">
        <v>0.25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 t="s">
        <v>50</v>
      </c>
    </row>
    <row r="161">
      <c r="A161" s="1" t="s">
        <v>427</v>
      </c>
      <c r="B161" s="1" t="s">
        <v>428</v>
      </c>
      <c r="C161" s="1" t="s">
        <v>428</v>
      </c>
      <c r="D161" s="1" t="s">
        <v>105</v>
      </c>
      <c r="E161" s="1">
        <v>1.0</v>
      </c>
      <c r="F161" s="1">
        <v>10.0</v>
      </c>
      <c r="G161" s="1">
        <v>-10.0</v>
      </c>
      <c r="H161" s="1">
        <v>10.0</v>
      </c>
      <c r="I161" s="1">
        <v>50.0</v>
      </c>
      <c r="J161" s="1">
        <v>0.0</v>
      </c>
      <c r="K161" s="1">
        <v>0.0</v>
      </c>
      <c r="L161" s="1">
        <v>0.0</v>
      </c>
      <c r="M161" s="1">
        <v>1.0</v>
      </c>
      <c r="N161" s="1">
        <v>1.0</v>
      </c>
      <c r="O161" s="1">
        <v>15.0</v>
      </c>
      <c r="P161" s="1">
        <v>250.0</v>
      </c>
      <c r="Q161" s="1">
        <v>0.8</v>
      </c>
      <c r="R161" s="1">
        <v>0.5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 t="s">
        <v>50</v>
      </c>
    </row>
    <row r="162">
      <c r="A162" s="1" t="s">
        <v>429</v>
      </c>
      <c r="B162" s="1" t="s">
        <v>430</v>
      </c>
      <c r="C162" s="1" t="s">
        <v>430</v>
      </c>
      <c r="D162" s="1" t="s">
        <v>105</v>
      </c>
      <c r="E162" s="1">
        <v>1.0</v>
      </c>
      <c r="F162" s="1">
        <v>50.0</v>
      </c>
      <c r="G162" s="1">
        <v>-50.0</v>
      </c>
      <c r="H162" s="1">
        <v>150.0</v>
      </c>
      <c r="I162" s="1">
        <v>250.0</v>
      </c>
      <c r="J162" s="1">
        <v>1.0</v>
      </c>
      <c r="K162" s="1">
        <v>0.0</v>
      </c>
      <c r="L162" s="1">
        <v>0.5</v>
      </c>
      <c r="M162" s="1">
        <v>2.0</v>
      </c>
      <c r="N162" s="1">
        <v>15.0</v>
      </c>
      <c r="O162" s="1">
        <v>10.0</v>
      </c>
      <c r="P162" s="1">
        <v>150.0</v>
      </c>
      <c r="Q162" s="1">
        <v>0.8</v>
      </c>
      <c r="R162" s="1">
        <v>0.75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 t="s">
        <v>50</v>
      </c>
    </row>
    <row r="163">
      <c r="A163" s="1" t="s">
        <v>431</v>
      </c>
      <c r="B163" s="1" t="s">
        <v>432</v>
      </c>
      <c r="C163" s="1" t="s">
        <v>432</v>
      </c>
      <c r="D163" s="1" t="s">
        <v>105</v>
      </c>
      <c r="E163" s="1">
        <v>1.0</v>
      </c>
      <c r="F163" s="1">
        <v>50.0</v>
      </c>
      <c r="G163" s="1">
        <v>-50.0</v>
      </c>
      <c r="H163" s="1">
        <v>150.0</v>
      </c>
      <c r="I163" s="1">
        <v>250.0</v>
      </c>
      <c r="J163" s="1">
        <v>1.0</v>
      </c>
      <c r="K163" s="1">
        <v>0.0</v>
      </c>
      <c r="L163" s="1">
        <v>0.5</v>
      </c>
      <c r="M163" s="1">
        <v>2.0</v>
      </c>
      <c r="N163" s="1">
        <v>15.0</v>
      </c>
      <c r="O163" s="1">
        <v>10.0</v>
      </c>
      <c r="P163" s="1">
        <v>150.0</v>
      </c>
      <c r="Q163" s="1">
        <v>0.8</v>
      </c>
      <c r="R163" s="1">
        <v>0.75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 t="s">
        <v>50</v>
      </c>
    </row>
    <row r="164">
      <c r="A164" s="1" t="s">
        <v>433</v>
      </c>
      <c r="B164" s="1" t="s">
        <v>434</v>
      </c>
      <c r="C164" s="1" t="s">
        <v>434</v>
      </c>
      <c r="D164" s="1" t="s">
        <v>105</v>
      </c>
      <c r="E164" s="1">
        <v>1.0</v>
      </c>
      <c r="F164" s="1">
        <v>50.0</v>
      </c>
      <c r="G164" s="1">
        <v>-50.0</v>
      </c>
      <c r="H164" s="1">
        <v>150.0</v>
      </c>
      <c r="I164" s="1">
        <v>250.0</v>
      </c>
      <c r="J164" s="1">
        <v>1.0</v>
      </c>
      <c r="K164" s="1">
        <v>0.0</v>
      </c>
      <c r="L164" s="1">
        <v>0.5</v>
      </c>
      <c r="M164" s="1">
        <v>2.0</v>
      </c>
      <c r="N164" s="1">
        <v>15.0</v>
      </c>
      <c r="O164" s="1">
        <v>10.0</v>
      </c>
      <c r="P164" s="1">
        <v>150.0</v>
      </c>
      <c r="Q164" s="1">
        <v>0.8</v>
      </c>
      <c r="R164" s="1">
        <v>0.75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 t="s">
        <v>50</v>
      </c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W$1000">
    <filterColumn colId="6">
      <filters>
        <filter val="-50"/>
        <filter val="-10"/>
        <filter val="-25"/>
        <filter val="-100"/>
        <filter val="-300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8.29"/>
    <col customWidth="1" min="2" max="2" width="48.86"/>
    <col customWidth="1" min="3" max="3" width="12.43"/>
    <col customWidth="1" min="4" max="4" width="8.43"/>
    <col customWidth="1" min="5" max="5" width="3.57"/>
    <col customWidth="1" min="6" max="6" width="16.71"/>
    <col customWidth="1" min="7" max="7" width="36.14"/>
    <col customWidth="1" min="8" max="8" width="12.57"/>
    <col customWidth="1" min="9" max="9" width="14.57"/>
    <col customWidth="1" min="10" max="10" width="13.14"/>
    <col customWidth="1" min="11" max="11" width="11.0"/>
    <col customWidth="1" min="12" max="12" width="11.71"/>
    <col customWidth="1" min="13" max="13" width="16.71"/>
    <col customWidth="1" min="14" max="14" width="17.43"/>
    <col customWidth="1" min="15" max="15" width="12.29"/>
    <col customWidth="1" min="16" max="16" width="12.71"/>
    <col customWidth="1" min="17" max="17" width="9.43"/>
    <col customWidth="1" min="18" max="18" width="10.14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</row>
    <row r="2">
      <c r="A2" s="1" t="s">
        <v>1</v>
      </c>
      <c r="B2" s="1" t="s">
        <v>2</v>
      </c>
      <c r="C2" s="1" t="s">
        <v>4</v>
      </c>
      <c r="D2" s="1" t="s">
        <v>6</v>
      </c>
      <c r="E2" s="1" t="s">
        <v>8</v>
      </c>
      <c r="F2" s="1" t="s">
        <v>15</v>
      </c>
      <c r="G2" s="1" t="s">
        <v>18</v>
      </c>
      <c r="H2" s="1" t="s">
        <v>21</v>
      </c>
      <c r="I2" s="1" t="s">
        <v>23</v>
      </c>
      <c r="J2" s="1" t="s">
        <v>25</v>
      </c>
      <c r="K2" s="1" t="s">
        <v>27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37</v>
      </c>
      <c r="Q2" s="1" t="s">
        <v>39</v>
      </c>
      <c r="R2" s="1" t="s">
        <v>41</v>
      </c>
    </row>
    <row r="3">
      <c r="A3" s="1" t="s">
        <v>44</v>
      </c>
      <c r="B3" s="1" t="s">
        <v>46</v>
      </c>
      <c r="C3" s="1" t="s">
        <v>48</v>
      </c>
      <c r="D3" s="1" t="s">
        <v>49</v>
      </c>
      <c r="E3" s="1">
        <v>1.0</v>
      </c>
      <c r="F3" s="1"/>
      <c r="G3" t="str">
        <f t="shared" ref="G3:G165" si="2">IF(F3="",C3&amp;","&amp;D3&amp;","&amp;MAX(E3-1,1),F3)</f>
        <v>LASER,SMALL,1</v>
      </c>
      <c r="H3">
        <f>IF(E3=1,1,VLOOKUP(A3,weapon_components_1.7.2!$A$1:$W$300,6,FALSE)/VLOOKUP(G3,weapon_components_1.7.2!$A$1:$W$300,6,FALSE))</f>
        <v>1</v>
      </c>
      <c r="I3" s="3">
        <f t="shared" ref="I3:I165" si="3">K3/IF(A3=G3,K3,VLOOKUP(G3,$A$2:$X$300,11,FALSE))</f>
        <v>1</v>
      </c>
      <c r="J3" s="3">
        <f t="shared" ref="J3:J165" si="4">L3/IF(A3=G3,L3,VLOOKUP(G3,$A$2:$X$300,12,FALSE))</f>
        <v>1</v>
      </c>
      <c r="K3">
        <f>VLOOKUP(A3,weapon_components_1.7.2!$A$1:$W$300,8,FALSE)</f>
        <v>5</v>
      </c>
      <c r="L3" s="1">
        <f>VLOOKUP(A3,weapon_components_1.7.2!$A$1:$W$300,9,FALSE)</f>
        <v>10</v>
      </c>
      <c r="M3" s="1">
        <f t="shared" ref="M3:M165" si="5">IF(A3=G3,VLOOKUP(A3,$A$2:$X$300,11,FALSE),VLOOKUP(G3,$A$2:$X$300,15,FALSE))</f>
        <v>5</v>
      </c>
      <c r="N3">
        <f t="shared" ref="N3:N165" si="6">IF(A3=G3,VLOOKUP(A3,$A$2:$X$300,12,FALSE),VLOOKUP($G3,$A$2:$X$300,16,FALSE))</f>
        <v>10</v>
      </c>
      <c r="O3">
        <f t="shared" ref="O3:O165" si="7">ROUND(IF(E3=1,I3*H3,H3)*M3)</f>
        <v>5</v>
      </c>
      <c r="P3">
        <f t="shared" ref="P3:P165" si="8">ROUND(IF(E3=1,J3*H3,H3)*N3)</f>
        <v>10</v>
      </c>
      <c r="Q3">
        <f t="shared" ref="Q3:R3" si="1">O3-K3</f>
        <v>0</v>
      </c>
      <c r="R3">
        <f t="shared" si="1"/>
        <v>0</v>
      </c>
    </row>
    <row r="4">
      <c r="A4" s="1" t="s">
        <v>51</v>
      </c>
      <c r="B4" s="1" t="s">
        <v>52</v>
      </c>
      <c r="C4" s="1" t="s">
        <v>48</v>
      </c>
      <c r="D4" s="1" t="s">
        <v>53</v>
      </c>
      <c r="E4" s="1">
        <v>1.0</v>
      </c>
      <c r="G4" t="str">
        <f t="shared" si="2"/>
        <v>LASER,MEDIUM,1</v>
      </c>
      <c r="H4">
        <f>IF(E4=1,1,VLOOKUP(A4,weapon_components_1.7.2!$A$1:$W$300,6,FALSE)/VLOOKUP(G4,weapon_components_1.7.2!$A$1:$W$300,6,FALSE))</f>
        <v>1</v>
      </c>
      <c r="I4" s="3">
        <f t="shared" si="3"/>
        <v>1</v>
      </c>
      <c r="J4" s="3">
        <f t="shared" si="4"/>
        <v>1</v>
      </c>
      <c r="K4">
        <f>VLOOKUP(A4,weapon_components_1.7.2!$A$1:$W$300,8,FALSE)</f>
        <v>13</v>
      </c>
      <c r="L4" s="1">
        <f>VLOOKUP(A4,weapon_components_1.7.2!$A$1:$W$300,9,FALSE)</f>
        <v>18</v>
      </c>
      <c r="M4" s="1">
        <f t="shared" si="5"/>
        <v>13</v>
      </c>
      <c r="N4">
        <f t="shared" si="6"/>
        <v>18</v>
      </c>
      <c r="O4">
        <f t="shared" si="7"/>
        <v>13</v>
      </c>
      <c r="P4">
        <f t="shared" si="8"/>
        <v>18</v>
      </c>
      <c r="Q4">
        <f t="shared" ref="Q4:R4" si="9">O4-K4</f>
        <v>0</v>
      </c>
      <c r="R4">
        <f t="shared" si="9"/>
        <v>0</v>
      </c>
    </row>
    <row r="5">
      <c r="A5" s="1" t="s">
        <v>54</v>
      </c>
      <c r="B5" s="1" t="s">
        <v>55</v>
      </c>
      <c r="C5" s="1" t="s">
        <v>48</v>
      </c>
      <c r="D5" s="1" t="s">
        <v>56</v>
      </c>
      <c r="E5" s="1">
        <v>1.0</v>
      </c>
      <c r="F5" s="1"/>
      <c r="G5" t="str">
        <f t="shared" si="2"/>
        <v>LASER,LARGE,1</v>
      </c>
      <c r="H5">
        <f>IF(E5=1,1,VLOOKUP(A5,weapon_components_1.7.2!$A$1:$W$300,6,FALSE)/VLOOKUP(G5,weapon_components_1.7.2!$A$1:$W$300,6,FALSE))</f>
        <v>1</v>
      </c>
      <c r="I5" s="3">
        <f t="shared" si="3"/>
        <v>1</v>
      </c>
      <c r="J5" s="3">
        <f t="shared" si="4"/>
        <v>1</v>
      </c>
      <c r="K5">
        <f>VLOOKUP(A5,weapon_components_1.7.2!$A$1:$W$300,8,FALSE)</f>
        <v>25</v>
      </c>
      <c r="L5" s="1">
        <f>VLOOKUP(A5,weapon_components_1.7.2!$A$1:$W$300,9,FALSE)</f>
        <v>43</v>
      </c>
      <c r="M5" s="1">
        <f t="shared" si="5"/>
        <v>25</v>
      </c>
      <c r="N5">
        <f t="shared" si="6"/>
        <v>43</v>
      </c>
      <c r="O5">
        <f t="shared" si="7"/>
        <v>25</v>
      </c>
      <c r="P5">
        <f t="shared" si="8"/>
        <v>43</v>
      </c>
      <c r="Q5">
        <f t="shared" ref="Q5:R5" si="10">O5-K5</f>
        <v>0</v>
      </c>
      <c r="R5">
        <f t="shared" si="10"/>
        <v>0</v>
      </c>
    </row>
    <row r="6">
      <c r="A6" s="1" t="s">
        <v>57</v>
      </c>
      <c r="B6" s="1" t="s">
        <v>58</v>
      </c>
      <c r="C6" s="1" t="s">
        <v>48</v>
      </c>
      <c r="D6" s="1" t="s">
        <v>49</v>
      </c>
      <c r="E6" s="1">
        <v>2.0</v>
      </c>
      <c r="G6" t="str">
        <f t="shared" si="2"/>
        <v>LASER,SMALL,1</v>
      </c>
      <c r="H6">
        <f>IF(E6=1,1,VLOOKUP(A6,weapon_components_1.7.2!$A$1:$W$300,6,FALSE)/VLOOKUP(G6,weapon_components_1.7.2!$A$1:$W$300,6,FALSE))</f>
        <v>2</v>
      </c>
      <c r="I6" s="3">
        <f t="shared" si="3"/>
        <v>1.2</v>
      </c>
      <c r="J6" s="3">
        <f t="shared" si="4"/>
        <v>1.1</v>
      </c>
      <c r="K6">
        <f>VLOOKUP(A6,weapon_components_1.7.2!$A$1:$W$300,8,FALSE)</f>
        <v>6</v>
      </c>
      <c r="L6" s="1">
        <f>VLOOKUP(A6,weapon_components_1.7.2!$A$1:$W$300,9,FALSE)</f>
        <v>11</v>
      </c>
      <c r="M6" s="1">
        <f t="shared" si="5"/>
        <v>5</v>
      </c>
      <c r="N6">
        <f t="shared" si="6"/>
        <v>10</v>
      </c>
      <c r="O6">
        <f t="shared" si="7"/>
        <v>10</v>
      </c>
      <c r="P6">
        <f t="shared" si="8"/>
        <v>20</v>
      </c>
      <c r="Q6">
        <f t="shared" ref="Q6:R6" si="11">O6-K6</f>
        <v>4</v>
      </c>
      <c r="R6">
        <f t="shared" si="11"/>
        <v>9</v>
      </c>
    </row>
    <row r="7">
      <c r="A7" s="1" t="s">
        <v>59</v>
      </c>
      <c r="B7" s="1" t="s">
        <v>60</v>
      </c>
      <c r="C7" s="1" t="s">
        <v>48</v>
      </c>
      <c r="D7" s="1" t="s">
        <v>53</v>
      </c>
      <c r="E7" s="1">
        <v>2.0</v>
      </c>
      <c r="G7" t="str">
        <f t="shared" si="2"/>
        <v>LASER,MEDIUM,1</v>
      </c>
      <c r="H7">
        <f>IF(E7=1,1,VLOOKUP(A7,weapon_components_1.7.2!$A$1:$W$300,6,FALSE)/VLOOKUP(G7,weapon_components_1.7.2!$A$1:$W$300,6,FALSE))</f>
        <v>2</v>
      </c>
      <c r="I7" s="3">
        <f t="shared" si="3"/>
        <v>1.153846154</v>
      </c>
      <c r="J7" s="3">
        <f t="shared" si="4"/>
        <v>1.222222222</v>
      </c>
      <c r="K7">
        <f>VLOOKUP(A7,weapon_components_1.7.2!$A$1:$W$300,8,FALSE)</f>
        <v>15</v>
      </c>
      <c r="L7" s="1">
        <f>VLOOKUP(A7,weapon_components_1.7.2!$A$1:$W$300,9,FALSE)</f>
        <v>22</v>
      </c>
      <c r="M7" s="1">
        <f t="shared" si="5"/>
        <v>13</v>
      </c>
      <c r="N7">
        <f t="shared" si="6"/>
        <v>18</v>
      </c>
      <c r="O7">
        <f t="shared" si="7"/>
        <v>26</v>
      </c>
      <c r="P7">
        <f t="shared" si="8"/>
        <v>36</v>
      </c>
      <c r="Q7">
        <f t="shared" ref="Q7:R7" si="12">O7-K7</f>
        <v>11</v>
      </c>
      <c r="R7">
        <f t="shared" si="12"/>
        <v>14</v>
      </c>
    </row>
    <row r="8">
      <c r="A8" s="1" t="s">
        <v>62</v>
      </c>
      <c r="B8" s="1" t="s">
        <v>63</v>
      </c>
      <c r="C8" s="1" t="s">
        <v>48</v>
      </c>
      <c r="D8" s="1" t="s">
        <v>56</v>
      </c>
      <c r="E8" s="1">
        <v>2.0</v>
      </c>
      <c r="G8" t="str">
        <f t="shared" si="2"/>
        <v>LASER,LARGE,1</v>
      </c>
      <c r="H8">
        <f>IF(E8=1,1,VLOOKUP(A8,weapon_components_1.7.2!$A$1:$W$300,6,FALSE)/VLOOKUP(G8,weapon_components_1.7.2!$A$1:$W$300,6,FALSE))</f>
        <v>2</v>
      </c>
      <c r="I8" s="3">
        <f t="shared" si="3"/>
        <v>1.28</v>
      </c>
      <c r="J8" s="3">
        <f t="shared" si="4"/>
        <v>1.11627907</v>
      </c>
      <c r="K8">
        <f>VLOOKUP(A8,weapon_components_1.7.2!$A$1:$W$300,8,FALSE)</f>
        <v>32</v>
      </c>
      <c r="L8" s="1">
        <f>VLOOKUP(A8,weapon_components_1.7.2!$A$1:$W$300,9,FALSE)</f>
        <v>48</v>
      </c>
      <c r="M8" s="1">
        <f t="shared" si="5"/>
        <v>25</v>
      </c>
      <c r="N8">
        <f t="shared" si="6"/>
        <v>43</v>
      </c>
      <c r="O8">
        <f t="shared" si="7"/>
        <v>50</v>
      </c>
      <c r="P8">
        <f t="shared" si="8"/>
        <v>86</v>
      </c>
      <c r="Q8">
        <f t="shared" ref="Q8:R8" si="13">O8-K8</f>
        <v>18</v>
      </c>
      <c r="R8">
        <f t="shared" si="13"/>
        <v>38</v>
      </c>
    </row>
    <row r="9">
      <c r="A9" s="1" t="s">
        <v>65</v>
      </c>
      <c r="B9" s="1" t="s">
        <v>66</v>
      </c>
      <c r="C9" s="1" t="s">
        <v>48</v>
      </c>
      <c r="D9" s="1" t="s">
        <v>49</v>
      </c>
      <c r="E9" s="1">
        <v>3.0</v>
      </c>
      <c r="F9" s="1"/>
      <c r="G9" t="str">
        <f t="shared" si="2"/>
        <v>LASER,SMALL,2</v>
      </c>
      <c r="H9">
        <f>IF(E9=1,1,VLOOKUP(A9,weapon_components_1.7.2!$A$1:$W$300,6,FALSE)/VLOOKUP(G9,weapon_components_1.7.2!$A$1:$W$300,6,FALSE))</f>
        <v>1.5</v>
      </c>
      <c r="I9" s="3">
        <f t="shared" si="3"/>
        <v>1.333333333</v>
      </c>
      <c r="J9" s="3">
        <f t="shared" si="4"/>
        <v>1.090909091</v>
      </c>
      <c r="K9">
        <f>VLOOKUP(A9,weapon_components_1.7.2!$A$1:$W$300,8,FALSE)</f>
        <v>8</v>
      </c>
      <c r="L9" s="1">
        <f>VLOOKUP(A9,weapon_components_1.7.2!$A$1:$W$300,9,FALSE)</f>
        <v>12</v>
      </c>
      <c r="M9" s="1">
        <f t="shared" si="5"/>
        <v>10</v>
      </c>
      <c r="N9">
        <f t="shared" si="6"/>
        <v>20</v>
      </c>
      <c r="O9">
        <f t="shared" si="7"/>
        <v>15</v>
      </c>
      <c r="P9">
        <f t="shared" si="8"/>
        <v>30</v>
      </c>
      <c r="Q9">
        <f t="shared" ref="Q9:R9" si="14">O9-K9</f>
        <v>7</v>
      </c>
      <c r="R9">
        <f t="shared" si="14"/>
        <v>18</v>
      </c>
    </row>
    <row r="10">
      <c r="A10" s="1" t="s">
        <v>68</v>
      </c>
      <c r="B10" s="1" t="s">
        <v>69</v>
      </c>
      <c r="C10" s="1" t="s">
        <v>48</v>
      </c>
      <c r="D10" s="1" t="s">
        <v>53</v>
      </c>
      <c r="E10" s="1">
        <v>3.0</v>
      </c>
      <c r="G10" t="str">
        <f t="shared" si="2"/>
        <v>LASER,MEDIUM,2</v>
      </c>
      <c r="H10">
        <f>IF(E10=1,1,VLOOKUP(A10,weapon_components_1.7.2!$A$1:$W$300,6,FALSE)/VLOOKUP(G10,weapon_components_1.7.2!$A$1:$W$300,6,FALSE))</f>
        <v>1.5</v>
      </c>
      <c r="I10" s="3">
        <f t="shared" si="3"/>
        <v>1.066666667</v>
      </c>
      <c r="J10" s="3">
        <f t="shared" si="4"/>
        <v>1.181818182</v>
      </c>
      <c r="K10">
        <f>VLOOKUP(A10,weapon_components_1.7.2!$A$1:$W$300,8,FALSE)</f>
        <v>16</v>
      </c>
      <c r="L10" s="1">
        <f>VLOOKUP(A10,weapon_components_1.7.2!$A$1:$W$300,9,FALSE)</f>
        <v>26</v>
      </c>
      <c r="M10" s="1">
        <f t="shared" si="5"/>
        <v>26</v>
      </c>
      <c r="N10">
        <f t="shared" si="6"/>
        <v>36</v>
      </c>
      <c r="O10">
        <f t="shared" si="7"/>
        <v>39</v>
      </c>
      <c r="P10">
        <f t="shared" si="8"/>
        <v>54</v>
      </c>
      <c r="Q10">
        <f t="shared" ref="Q10:R10" si="15">O10-K10</f>
        <v>23</v>
      </c>
      <c r="R10">
        <f t="shared" si="15"/>
        <v>28</v>
      </c>
    </row>
    <row r="11">
      <c r="A11" s="1" t="s">
        <v>71</v>
      </c>
      <c r="B11" s="1" t="s">
        <v>72</v>
      </c>
      <c r="C11" s="1" t="s">
        <v>48</v>
      </c>
      <c r="D11" s="1" t="s">
        <v>56</v>
      </c>
      <c r="E11" s="1">
        <v>3.0</v>
      </c>
      <c r="G11" t="str">
        <f t="shared" si="2"/>
        <v>LASER,LARGE,2</v>
      </c>
      <c r="H11">
        <f>IF(E11=1,1,VLOOKUP(A11,weapon_components_1.7.2!$A$1:$W$300,6,FALSE)/VLOOKUP(G11,weapon_components_1.7.2!$A$1:$W$300,6,FALSE))</f>
        <v>1.5</v>
      </c>
      <c r="I11" s="3">
        <f t="shared" si="3"/>
        <v>1.09375</v>
      </c>
      <c r="J11" s="3">
        <f t="shared" si="4"/>
        <v>1.166666667</v>
      </c>
      <c r="K11">
        <f>VLOOKUP(A11,weapon_components_1.7.2!$A$1:$W$300,8,FALSE)</f>
        <v>35</v>
      </c>
      <c r="L11" s="1">
        <f>VLOOKUP(A11,weapon_components_1.7.2!$A$1:$W$300,9,FALSE)</f>
        <v>56</v>
      </c>
      <c r="M11" s="1">
        <f t="shared" si="5"/>
        <v>50</v>
      </c>
      <c r="N11">
        <f t="shared" si="6"/>
        <v>86</v>
      </c>
      <c r="O11">
        <f t="shared" si="7"/>
        <v>75</v>
      </c>
      <c r="P11">
        <f t="shared" si="8"/>
        <v>129</v>
      </c>
      <c r="Q11">
        <f t="shared" ref="Q11:R11" si="16">O11-K11</f>
        <v>40</v>
      </c>
      <c r="R11">
        <f t="shared" si="16"/>
        <v>73</v>
      </c>
    </row>
    <row r="12">
      <c r="A12" s="1" t="s">
        <v>74</v>
      </c>
      <c r="B12" s="1" t="s">
        <v>75</v>
      </c>
      <c r="C12" s="1" t="s">
        <v>48</v>
      </c>
      <c r="D12" s="1" t="s">
        <v>49</v>
      </c>
      <c r="E12" s="1">
        <v>4.0</v>
      </c>
      <c r="G12" t="str">
        <f t="shared" si="2"/>
        <v>LASER,SMALL,3</v>
      </c>
      <c r="H12">
        <f>IF(E12=1,1,VLOOKUP(A12,weapon_components_1.7.2!$A$1:$W$300,6,FALSE)/VLOOKUP(G12,weapon_components_1.7.2!$A$1:$W$300,6,FALSE))</f>
        <v>1.333333333</v>
      </c>
      <c r="I12" s="3">
        <f t="shared" si="3"/>
        <v>1.125</v>
      </c>
      <c r="J12" s="3">
        <f t="shared" si="4"/>
        <v>1.083333333</v>
      </c>
      <c r="K12">
        <f>VLOOKUP(A12,weapon_components_1.7.2!$A$1:$W$300,8,FALSE)</f>
        <v>9</v>
      </c>
      <c r="L12" s="1">
        <f>VLOOKUP(A12,weapon_components_1.7.2!$A$1:$W$300,9,FALSE)</f>
        <v>13</v>
      </c>
      <c r="M12" s="1">
        <f t="shared" si="5"/>
        <v>15</v>
      </c>
      <c r="N12">
        <f t="shared" si="6"/>
        <v>30</v>
      </c>
      <c r="O12">
        <f t="shared" si="7"/>
        <v>20</v>
      </c>
      <c r="P12">
        <f t="shared" si="8"/>
        <v>40</v>
      </c>
      <c r="Q12">
        <f t="shared" ref="Q12:R12" si="17">O12-K12</f>
        <v>11</v>
      </c>
      <c r="R12">
        <f t="shared" si="17"/>
        <v>27</v>
      </c>
    </row>
    <row r="13">
      <c r="A13" s="1" t="s">
        <v>77</v>
      </c>
      <c r="B13" s="1" t="s">
        <v>78</v>
      </c>
      <c r="C13" s="1" t="s">
        <v>48</v>
      </c>
      <c r="D13" s="1" t="s">
        <v>53</v>
      </c>
      <c r="E13" s="1">
        <v>4.0</v>
      </c>
      <c r="G13" t="str">
        <f t="shared" si="2"/>
        <v>LASER,MEDIUM,3</v>
      </c>
      <c r="H13">
        <f>IF(E13=1,1,VLOOKUP(A13,weapon_components_1.7.2!$A$1:$W$300,6,FALSE)/VLOOKUP(G13,weapon_components_1.7.2!$A$1:$W$300,6,FALSE))</f>
        <v>1.333333333</v>
      </c>
      <c r="I13" s="3">
        <f t="shared" si="3"/>
        <v>1.125</v>
      </c>
      <c r="J13" s="3">
        <f t="shared" si="4"/>
        <v>1.153846154</v>
      </c>
      <c r="K13">
        <f>VLOOKUP(A13,weapon_components_1.7.2!$A$1:$W$300,8,FALSE)</f>
        <v>18</v>
      </c>
      <c r="L13" s="1">
        <f>VLOOKUP(A13,weapon_components_1.7.2!$A$1:$W$300,9,FALSE)</f>
        <v>30</v>
      </c>
      <c r="M13" s="1">
        <f t="shared" si="5"/>
        <v>39</v>
      </c>
      <c r="N13">
        <f t="shared" si="6"/>
        <v>54</v>
      </c>
      <c r="O13">
        <f t="shared" si="7"/>
        <v>52</v>
      </c>
      <c r="P13">
        <f t="shared" si="8"/>
        <v>72</v>
      </c>
      <c r="Q13">
        <f t="shared" ref="Q13:R13" si="18">O13-K13</f>
        <v>34</v>
      </c>
      <c r="R13">
        <f t="shared" si="18"/>
        <v>42</v>
      </c>
    </row>
    <row r="14">
      <c r="A14" s="1" t="s">
        <v>79</v>
      </c>
      <c r="B14" s="1" t="s">
        <v>80</v>
      </c>
      <c r="C14" s="1" t="s">
        <v>48</v>
      </c>
      <c r="D14" s="1" t="s">
        <v>56</v>
      </c>
      <c r="E14" s="1">
        <v>4.0</v>
      </c>
      <c r="F14" s="4"/>
      <c r="G14" t="str">
        <f t="shared" si="2"/>
        <v>LASER,LARGE,3</v>
      </c>
      <c r="H14">
        <f>IF(E14=1,1,VLOOKUP(A14,weapon_components_1.7.2!$A$1:$W$300,6,FALSE)/VLOOKUP(G14,weapon_components_1.7.2!$A$1:$W$300,6,FALSE))</f>
        <v>1.333333333</v>
      </c>
      <c r="I14" s="3">
        <f t="shared" si="3"/>
        <v>1.114285714</v>
      </c>
      <c r="J14" s="3">
        <f t="shared" si="4"/>
        <v>1.125</v>
      </c>
      <c r="K14">
        <f>VLOOKUP(A14,weapon_components_1.7.2!$A$1:$W$300,8,FALSE)</f>
        <v>39</v>
      </c>
      <c r="L14" s="1">
        <f>VLOOKUP(A14,weapon_components_1.7.2!$A$1:$W$300,9,FALSE)</f>
        <v>63</v>
      </c>
      <c r="M14" s="1">
        <f t="shared" si="5"/>
        <v>75</v>
      </c>
      <c r="N14">
        <f t="shared" si="6"/>
        <v>129</v>
      </c>
      <c r="O14">
        <f t="shared" si="7"/>
        <v>100</v>
      </c>
      <c r="P14">
        <f t="shared" si="8"/>
        <v>172</v>
      </c>
      <c r="Q14">
        <f t="shared" ref="Q14:R14" si="19">O14-K14</f>
        <v>61</v>
      </c>
      <c r="R14">
        <f t="shared" si="19"/>
        <v>109</v>
      </c>
    </row>
    <row r="15">
      <c r="A15" s="1" t="s">
        <v>81</v>
      </c>
      <c r="B15" s="1" t="s">
        <v>82</v>
      </c>
      <c r="C15" s="1" t="s">
        <v>48</v>
      </c>
      <c r="D15" s="1" t="s">
        <v>49</v>
      </c>
      <c r="E15" s="1">
        <v>5.0</v>
      </c>
      <c r="F15" s="4"/>
      <c r="G15" t="str">
        <f t="shared" si="2"/>
        <v>LASER,SMALL,4</v>
      </c>
      <c r="H15">
        <f>IF(E15=1,1,VLOOKUP(A15,weapon_components_1.7.2!$A$1:$W$300,6,FALSE)/VLOOKUP(G15,weapon_components_1.7.2!$A$1:$W$300,6,FALSE))</f>
        <v>1.25</v>
      </c>
      <c r="I15" s="3">
        <f t="shared" si="3"/>
        <v>1.222222222</v>
      </c>
      <c r="J15" s="3">
        <f t="shared" si="4"/>
        <v>1.076923077</v>
      </c>
      <c r="K15">
        <f>VLOOKUP(A15,weapon_components_1.7.2!$A$1:$W$300,8,FALSE)</f>
        <v>11</v>
      </c>
      <c r="L15" s="1">
        <f>VLOOKUP(A15,weapon_components_1.7.2!$A$1:$W$300,9,FALSE)</f>
        <v>14</v>
      </c>
      <c r="M15" s="1">
        <f t="shared" si="5"/>
        <v>20</v>
      </c>
      <c r="N15">
        <f t="shared" si="6"/>
        <v>40</v>
      </c>
      <c r="O15">
        <f t="shared" si="7"/>
        <v>25</v>
      </c>
      <c r="P15">
        <f t="shared" si="8"/>
        <v>50</v>
      </c>
      <c r="Q15">
        <f t="shared" ref="Q15:R15" si="20">O15-K15</f>
        <v>14</v>
      </c>
      <c r="R15">
        <f t="shared" si="20"/>
        <v>36</v>
      </c>
    </row>
    <row r="16">
      <c r="A16" s="1" t="s">
        <v>83</v>
      </c>
      <c r="B16" s="1" t="s">
        <v>84</v>
      </c>
      <c r="C16" s="1" t="s">
        <v>48</v>
      </c>
      <c r="D16" s="1" t="s">
        <v>53</v>
      </c>
      <c r="E16" s="1">
        <v>5.0</v>
      </c>
      <c r="F16" s="4"/>
      <c r="G16" t="str">
        <f t="shared" si="2"/>
        <v>LASER,MEDIUM,4</v>
      </c>
      <c r="H16">
        <f>IF(E16=1,1,VLOOKUP(A16,weapon_components_1.7.2!$A$1:$W$300,6,FALSE)/VLOOKUP(G16,weapon_components_1.7.2!$A$1:$W$300,6,FALSE))</f>
        <v>1.25</v>
      </c>
      <c r="I16" s="3">
        <f t="shared" si="3"/>
        <v>1.055555556</v>
      </c>
      <c r="J16" s="3">
        <f t="shared" si="4"/>
        <v>1.1</v>
      </c>
      <c r="K16">
        <f>VLOOKUP(A16,weapon_components_1.7.2!$A$1:$W$300,8,FALSE)</f>
        <v>19</v>
      </c>
      <c r="L16" s="1">
        <f>VLOOKUP(A16,weapon_components_1.7.2!$A$1:$W$300,9,FALSE)</f>
        <v>33</v>
      </c>
      <c r="M16" s="1">
        <f t="shared" si="5"/>
        <v>52</v>
      </c>
      <c r="N16">
        <f t="shared" si="6"/>
        <v>72</v>
      </c>
      <c r="O16">
        <f t="shared" si="7"/>
        <v>65</v>
      </c>
      <c r="P16">
        <f t="shared" si="8"/>
        <v>90</v>
      </c>
      <c r="Q16">
        <f t="shared" ref="Q16:R16" si="21">O16-K16</f>
        <v>46</v>
      </c>
      <c r="R16">
        <f t="shared" si="21"/>
        <v>57</v>
      </c>
    </row>
    <row r="17">
      <c r="A17" s="1" t="s">
        <v>85</v>
      </c>
      <c r="B17" s="1" t="s">
        <v>86</v>
      </c>
      <c r="C17" s="1" t="s">
        <v>48</v>
      </c>
      <c r="D17" s="1" t="s">
        <v>56</v>
      </c>
      <c r="E17" s="1">
        <v>5.0</v>
      </c>
      <c r="F17" s="4"/>
      <c r="G17" t="str">
        <f t="shared" si="2"/>
        <v>LASER,LARGE,4</v>
      </c>
      <c r="H17">
        <f>IF(E17=1,1,VLOOKUP(A17,weapon_components_1.7.2!$A$1:$W$300,6,FALSE)/VLOOKUP(G17,weapon_components_1.7.2!$A$1:$W$300,6,FALSE))</f>
        <v>1.25</v>
      </c>
      <c r="I17" s="3">
        <f t="shared" si="3"/>
        <v>1.076923077</v>
      </c>
      <c r="J17" s="3">
        <f t="shared" si="4"/>
        <v>1.126984127</v>
      </c>
      <c r="K17">
        <f>VLOOKUP(A17,weapon_components_1.7.2!$A$1:$W$300,8,FALSE)</f>
        <v>42</v>
      </c>
      <c r="L17" s="1">
        <f>VLOOKUP(A17,weapon_components_1.7.2!$A$1:$W$300,9,FALSE)</f>
        <v>71</v>
      </c>
      <c r="M17" s="1">
        <f t="shared" si="5"/>
        <v>100</v>
      </c>
      <c r="N17">
        <f t="shared" si="6"/>
        <v>172</v>
      </c>
      <c r="O17">
        <f t="shared" si="7"/>
        <v>125</v>
      </c>
      <c r="P17">
        <f t="shared" si="8"/>
        <v>215</v>
      </c>
      <c r="Q17">
        <f t="shared" ref="Q17:R17" si="22">O17-K17</f>
        <v>83</v>
      </c>
      <c r="R17">
        <f t="shared" si="22"/>
        <v>144</v>
      </c>
    </row>
    <row r="18">
      <c r="A18" s="1" t="s">
        <v>44</v>
      </c>
      <c r="B18" s="1" t="s">
        <v>88</v>
      </c>
      <c r="C18" s="1" t="s">
        <v>48</v>
      </c>
      <c r="D18" s="1" t="s">
        <v>49</v>
      </c>
      <c r="E18" s="1">
        <v>1.0</v>
      </c>
      <c r="F18" s="4"/>
      <c r="G18" t="str">
        <f t="shared" si="2"/>
        <v>LASER,SMALL,1</v>
      </c>
      <c r="H18">
        <f>IF(E18=1,1,VLOOKUP(A18,weapon_components_1.7.2!$A$1:$W$300,6,FALSE)/VLOOKUP(G18,weapon_components_1.7.2!$A$1:$W$300,6,FALSE))</f>
        <v>1</v>
      </c>
      <c r="I18" s="3">
        <f t="shared" si="3"/>
        <v>1</v>
      </c>
      <c r="J18" s="3">
        <f t="shared" si="4"/>
        <v>1</v>
      </c>
      <c r="K18">
        <f>VLOOKUP(A18,weapon_components_1.7.2!$A$1:$W$300,8,FALSE)</f>
        <v>5</v>
      </c>
      <c r="L18" s="1">
        <f>VLOOKUP(A18,weapon_components_1.7.2!$A$1:$W$300,9,FALSE)</f>
        <v>10</v>
      </c>
      <c r="M18" s="1">
        <f t="shared" si="5"/>
        <v>5</v>
      </c>
      <c r="N18">
        <f t="shared" si="6"/>
        <v>10</v>
      </c>
      <c r="O18">
        <f t="shared" si="7"/>
        <v>5</v>
      </c>
      <c r="P18">
        <f t="shared" si="8"/>
        <v>10</v>
      </c>
      <c r="Q18">
        <f t="shared" ref="Q18:R18" si="23">O18-K18</f>
        <v>0</v>
      </c>
      <c r="R18">
        <f t="shared" si="23"/>
        <v>0</v>
      </c>
    </row>
    <row r="19">
      <c r="A19" s="1" t="s">
        <v>51</v>
      </c>
      <c r="B19" s="1" t="s">
        <v>90</v>
      </c>
      <c r="C19" s="1" t="s">
        <v>48</v>
      </c>
      <c r="D19" s="1" t="s">
        <v>53</v>
      </c>
      <c r="E19" s="1">
        <v>1.0</v>
      </c>
      <c r="F19" s="4"/>
      <c r="G19" t="str">
        <f t="shared" si="2"/>
        <v>LASER,MEDIUM,1</v>
      </c>
      <c r="H19">
        <f>IF(E19=1,1,VLOOKUP(A19,weapon_components_1.7.2!$A$1:$W$300,6,FALSE)/VLOOKUP(G19,weapon_components_1.7.2!$A$1:$W$300,6,FALSE))</f>
        <v>1</v>
      </c>
      <c r="I19" s="3">
        <f t="shared" si="3"/>
        <v>1</v>
      </c>
      <c r="J19" s="3">
        <f t="shared" si="4"/>
        <v>1</v>
      </c>
      <c r="K19">
        <f>VLOOKUP(A19,weapon_components_1.7.2!$A$1:$W$300,8,FALSE)</f>
        <v>13</v>
      </c>
      <c r="L19" s="1">
        <f>VLOOKUP(A19,weapon_components_1.7.2!$A$1:$W$300,9,FALSE)</f>
        <v>18</v>
      </c>
      <c r="M19" s="1">
        <f t="shared" si="5"/>
        <v>13</v>
      </c>
      <c r="N19">
        <f t="shared" si="6"/>
        <v>18</v>
      </c>
      <c r="O19">
        <f t="shared" si="7"/>
        <v>13</v>
      </c>
      <c r="P19">
        <f t="shared" si="8"/>
        <v>18</v>
      </c>
      <c r="Q19">
        <f t="shared" ref="Q19:R19" si="24">O19-K19</f>
        <v>0</v>
      </c>
      <c r="R19">
        <f t="shared" si="24"/>
        <v>0</v>
      </c>
    </row>
    <row r="20">
      <c r="A20" s="1" t="s">
        <v>54</v>
      </c>
      <c r="B20" s="1" t="s">
        <v>92</v>
      </c>
      <c r="C20" s="1" t="s">
        <v>48</v>
      </c>
      <c r="D20" s="1" t="s">
        <v>56</v>
      </c>
      <c r="E20" s="1">
        <v>1.0</v>
      </c>
      <c r="F20" s="4"/>
      <c r="G20" t="str">
        <f t="shared" si="2"/>
        <v>LASER,LARGE,1</v>
      </c>
      <c r="H20">
        <f>IF(E20=1,1,VLOOKUP(A20,weapon_components_1.7.2!$A$1:$W$300,6,FALSE)/VLOOKUP(G20,weapon_components_1.7.2!$A$1:$W$300,6,FALSE))</f>
        <v>1</v>
      </c>
      <c r="I20" s="3">
        <f t="shared" si="3"/>
        <v>1</v>
      </c>
      <c r="J20" s="3">
        <f t="shared" si="4"/>
        <v>1</v>
      </c>
      <c r="K20">
        <f>VLOOKUP(A20,weapon_components_1.7.2!$A$1:$W$300,8,FALSE)</f>
        <v>25</v>
      </c>
      <c r="L20" s="1">
        <f>VLOOKUP(A20,weapon_components_1.7.2!$A$1:$W$300,9,FALSE)</f>
        <v>43</v>
      </c>
      <c r="M20" s="1">
        <f t="shared" si="5"/>
        <v>25</v>
      </c>
      <c r="N20">
        <f t="shared" si="6"/>
        <v>43</v>
      </c>
      <c r="O20">
        <f t="shared" si="7"/>
        <v>25</v>
      </c>
      <c r="P20">
        <f t="shared" si="8"/>
        <v>43</v>
      </c>
      <c r="Q20">
        <f t="shared" ref="Q20:R20" si="25">O20-K20</f>
        <v>0</v>
      </c>
      <c r="R20">
        <f t="shared" si="25"/>
        <v>0</v>
      </c>
    </row>
    <row r="21">
      <c r="A21" s="1" t="s">
        <v>94</v>
      </c>
      <c r="B21" s="1" t="s">
        <v>96</v>
      </c>
      <c r="C21" s="1" t="s">
        <v>98</v>
      </c>
      <c r="D21" s="1" t="s">
        <v>56</v>
      </c>
      <c r="E21" s="1">
        <v>1.0</v>
      </c>
      <c r="F21" s="1" t="s">
        <v>85</v>
      </c>
      <c r="G21" t="str">
        <f t="shared" si="2"/>
        <v>LASER,LARGE,5</v>
      </c>
      <c r="H21">
        <f>IF(E21=1,1,VLOOKUP(A21,weapon_components_1.7.2!$A$1:$W$300,6,FALSE)/VLOOKUP(G21,weapon_components_1.7.2!$A$1:$W$300,6,FALSE))</f>
        <v>1</v>
      </c>
      <c r="I21" s="3">
        <f t="shared" si="3"/>
        <v>3.428571429</v>
      </c>
      <c r="J21" s="3">
        <f t="shared" si="4"/>
        <v>3.845070423</v>
      </c>
      <c r="K21">
        <f>VLOOKUP(A21,weapon_components_1.7.2!$A$1:$W$300,8,FALSE)</f>
        <v>144</v>
      </c>
      <c r="L21" s="1">
        <f>VLOOKUP(A21,weapon_components_1.7.2!$A$1:$W$300,9,FALSE)</f>
        <v>273</v>
      </c>
      <c r="M21" s="1">
        <f t="shared" si="5"/>
        <v>125</v>
      </c>
      <c r="N21">
        <f t="shared" si="6"/>
        <v>215</v>
      </c>
      <c r="O21">
        <f t="shared" si="7"/>
        <v>429</v>
      </c>
      <c r="P21">
        <f t="shared" si="8"/>
        <v>827</v>
      </c>
      <c r="Q21">
        <f t="shared" ref="Q21:R21" si="26">O21-K21</f>
        <v>285</v>
      </c>
      <c r="R21">
        <f t="shared" si="26"/>
        <v>554</v>
      </c>
    </row>
    <row r="22">
      <c r="A22" s="1" t="s">
        <v>100</v>
      </c>
      <c r="B22" s="1" t="s">
        <v>101</v>
      </c>
      <c r="C22" s="1" t="s">
        <v>98</v>
      </c>
      <c r="D22" s="1" t="s">
        <v>56</v>
      </c>
      <c r="E22" s="1">
        <v>2.0</v>
      </c>
      <c r="F22" s="4"/>
      <c r="G22" t="str">
        <f t="shared" si="2"/>
        <v>ENERGY_LANCE,LARGE,1</v>
      </c>
      <c r="H22">
        <f>IF(E22=1,1,VLOOKUP(A22,weapon_components_1.7.2!$A$1:$W$300,6,FALSE)/VLOOKUP(G22,weapon_components_1.7.2!$A$1:$W$300,6,FALSE))</f>
        <v>1.2</v>
      </c>
      <c r="I22" s="3">
        <f t="shared" si="3"/>
        <v>1.173611111</v>
      </c>
      <c r="J22" s="3">
        <f t="shared" si="4"/>
        <v>1.212454212</v>
      </c>
      <c r="K22">
        <f>VLOOKUP(A22,weapon_components_1.7.2!$A$1:$W$300,8,FALSE)</f>
        <v>169</v>
      </c>
      <c r="L22" s="1">
        <f>VLOOKUP(A22,weapon_components_1.7.2!$A$1:$W$300,9,FALSE)</f>
        <v>331</v>
      </c>
      <c r="M22" s="1">
        <f t="shared" si="5"/>
        <v>429</v>
      </c>
      <c r="N22">
        <f t="shared" si="6"/>
        <v>827</v>
      </c>
      <c r="O22">
        <f t="shared" si="7"/>
        <v>515</v>
      </c>
      <c r="P22">
        <f t="shared" si="8"/>
        <v>992</v>
      </c>
      <c r="Q22">
        <f t="shared" ref="Q22:R22" si="27">O22-K22</f>
        <v>346</v>
      </c>
      <c r="R22">
        <f t="shared" si="27"/>
        <v>661</v>
      </c>
    </row>
    <row r="23">
      <c r="A23" s="1" t="s">
        <v>103</v>
      </c>
      <c r="B23" s="1" t="s">
        <v>104</v>
      </c>
      <c r="C23" s="1" t="s">
        <v>104</v>
      </c>
      <c r="D23" s="1" t="s">
        <v>105</v>
      </c>
      <c r="E23" s="1">
        <v>1.0</v>
      </c>
      <c r="F23" s="1" t="s">
        <v>100</v>
      </c>
      <c r="G23" t="str">
        <f t="shared" si="2"/>
        <v>ENERGY_LANCE,LARGE,2</v>
      </c>
      <c r="H23">
        <f>IF(E23=1,1,VLOOKUP(A23,weapon_components_1.7.2!$A$1:$W$300,6,FALSE)/VLOOKUP(G23,weapon_components_1.7.2!$A$1:$W$300,6,FALSE))</f>
        <v>1</v>
      </c>
      <c r="I23" s="3">
        <f t="shared" si="3"/>
        <v>23.66863905</v>
      </c>
      <c r="J23" s="3">
        <f t="shared" si="4"/>
        <v>18.12688822</v>
      </c>
      <c r="K23">
        <f>VLOOKUP(A23,weapon_components_1.7.2!$A$1:$W$300,8,FALSE)</f>
        <v>4000</v>
      </c>
      <c r="L23" s="1">
        <f>VLOOKUP(A23,weapon_components_1.7.2!$A$1:$W$300,9,FALSE)</f>
        <v>6000</v>
      </c>
      <c r="M23" s="1">
        <f t="shared" si="5"/>
        <v>515</v>
      </c>
      <c r="N23">
        <f t="shared" si="6"/>
        <v>992</v>
      </c>
      <c r="O23">
        <f t="shared" si="7"/>
        <v>12189</v>
      </c>
      <c r="P23">
        <f t="shared" si="8"/>
        <v>17982</v>
      </c>
      <c r="Q23">
        <f t="shared" ref="Q23:R23" si="28">O23-K23</f>
        <v>8189</v>
      </c>
      <c r="R23">
        <f t="shared" si="28"/>
        <v>11982</v>
      </c>
    </row>
    <row r="24">
      <c r="A24" s="1" t="s">
        <v>107</v>
      </c>
      <c r="B24" s="1" t="s">
        <v>108</v>
      </c>
      <c r="C24" s="1" t="s">
        <v>109</v>
      </c>
      <c r="D24" s="1" t="s">
        <v>49</v>
      </c>
      <c r="E24" s="1">
        <v>1.0</v>
      </c>
      <c r="F24" s="1" t="s">
        <v>65</v>
      </c>
      <c r="G24" t="str">
        <f t="shared" si="2"/>
        <v>LASER,SMALL,3</v>
      </c>
      <c r="H24">
        <f>IF(E24=1,1,VLOOKUP(A24,weapon_components_1.7.2!$A$1:$W$300,6,FALSE)/VLOOKUP(G24,weapon_components_1.7.2!$A$1:$W$300,6,FALSE))</f>
        <v>1</v>
      </c>
      <c r="I24" s="3">
        <f t="shared" si="3"/>
        <v>1</v>
      </c>
      <c r="J24" s="3">
        <f t="shared" si="4"/>
        <v>1.166666667</v>
      </c>
      <c r="K24">
        <f>VLOOKUP(A24,weapon_components_1.7.2!$A$1:$W$300,8,FALSE)</f>
        <v>8</v>
      </c>
      <c r="L24" s="1">
        <f>VLOOKUP(A24,weapon_components_1.7.2!$A$1:$W$300,9,FALSE)</f>
        <v>14</v>
      </c>
      <c r="M24" s="1">
        <f t="shared" si="5"/>
        <v>15</v>
      </c>
      <c r="N24">
        <f t="shared" si="6"/>
        <v>30</v>
      </c>
      <c r="O24">
        <f t="shared" si="7"/>
        <v>15</v>
      </c>
      <c r="P24">
        <f t="shared" si="8"/>
        <v>35</v>
      </c>
      <c r="Q24">
        <f t="shared" ref="Q24:R24" si="29">O24-K24</f>
        <v>7</v>
      </c>
      <c r="R24">
        <f t="shared" si="29"/>
        <v>21</v>
      </c>
    </row>
    <row r="25">
      <c r="A25" s="1" t="s">
        <v>112</v>
      </c>
      <c r="B25" s="1" t="s">
        <v>114</v>
      </c>
      <c r="C25" s="1" t="s">
        <v>109</v>
      </c>
      <c r="D25" s="1" t="s">
        <v>53</v>
      </c>
      <c r="E25" s="1">
        <v>1.0</v>
      </c>
      <c r="F25" s="1" t="s">
        <v>68</v>
      </c>
      <c r="G25" t="str">
        <f t="shared" si="2"/>
        <v>LASER,MEDIUM,3</v>
      </c>
      <c r="H25">
        <f>IF(E25=1,1,VLOOKUP(A25,weapon_components_1.7.2!$A$1:$W$300,6,FALSE)/VLOOKUP(G25,weapon_components_1.7.2!$A$1:$W$300,6,FALSE))</f>
        <v>1</v>
      </c>
      <c r="I25" s="3">
        <f t="shared" si="3"/>
        <v>1.125</v>
      </c>
      <c r="J25" s="3">
        <f t="shared" si="4"/>
        <v>1.038461538</v>
      </c>
      <c r="K25">
        <f>VLOOKUP(A25,weapon_components_1.7.2!$A$1:$W$300,8,FALSE)</f>
        <v>18</v>
      </c>
      <c r="L25" s="1">
        <f>VLOOKUP(A25,weapon_components_1.7.2!$A$1:$W$300,9,FALSE)</f>
        <v>27</v>
      </c>
      <c r="M25" s="1">
        <f t="shared" si="5"/>
        <v>39</v>
      </c>
      <c r="N25">
        <f t="shared" si="6"/>
        <v>54</v>
      </c>
      <c r="O25">
        <f t="shared" si="7"/>
        <v>44</v>
      </c>
      <c r="P25">
        <f t="shared" si="8"/>
        <v>56</v>
      </c>
      <c r="Q25">
        <f t="shared" ref="Q25:R25" si="30">O25-K25</f>
        <v>26</v>
      </c>
      <c r="R25">
        <f t="shared" si="30"/>
        <v>29</v>
      </c>
    </row>
    <row r="26">
      <c r="A26" s="1" t="s">
        <v>115</v>
      </c>
      <c r="B26" s="1" t="s">
        <v>117</v>
      </c>
      <c r="C26" s="1" t="s">
        <v>109</v>
      </c>
      <c r="D26" s="1" t="s">
        <v>56</v>
      </c>
      <c r="E26" s="1">
        <v>1.0</v>
      </c>
      <c r="F26" s="1" t="s">
        <v>71</v>
      </c>
      <c r="G26" t="str">
        <f t="shared" si="2"/>
        <v>LASER,LARGE,3</v>
      </c>
      <c r="H26">
        <f>IF(E26=1,1,VLOOKUP(A26,weapon_components_1.7.2!$A$1:$W$300,6,FALSE)/VLOOKUP(G26,weapon_components_1.7.2!$A$1:$W$300,6,FALSE))</f>
        <v>1</v>
      </c>
      <c r="I26" s="3">
        <f t="shared" si="3"/>
        <v>1</v>
      </c>
      <c r="J26" s="3">
        <f t="shared" si="4"/>
        <v>1.089285714</v>
      </c>
      <c r="K26">
        <f>VLOOKUP(A26,weapon_components_1.7.2!$A$1:$W$300,8,FALSE)</f>
        <v>35</v>
      </c>
      <c r="L26" s="1">
        <f>VLOOKUP(A26,weapon_components_1.7.2!$A$1:$W$300,9,FALSE)</f>
        <v>61</v>
      </c>
      <c r="M26" s="1">
        <f t="shared" si="5"/>
        <v>75</v>
      </c>
      <c r="N26">
        <f t="shared" si="6"/>
        <v>129</v>
      </c>
      <c r="O26">
        <f t="shared" si="7"/>
        <v>75</v>
      </c>
      <c r="P26">
        <f t="shared" si="8"/>
        <v>141</v>
      </c>
      <c r="Q26">
        <f t="shared" ref="Q26:R26" si="31">O26-K26</f>
        <v>40</v>
      </c>
      <c r="R26">
        <f t="shared" si="31"/>
        <v>80</v>
      </c>
    </row>
    <row r="27">
      <c r="A27" s="1" t="s">
        <v>119</v>
      </c>
      <c r="B27" s="1" t="s">
        <v>120</v>
      </c>
      <c r="C27" s="1" t="s">
        <v>109</v>
      </c>
      <c r="D27" s="1" t="s">
        <v>49</v>
      </c>
      <c r="E27" s="1">
        <v>2.0</v>
      </c>
      <c r="F27" s="4"/>
      <c r="G27" t="str">
        <f t="shared" si="2"/>
        <v>PLASMA,SMALL,1</v>
      </c>
      <c r="H27">
        <f>IF(E27=1,1,VLOOKUP(A27,weapon_components_1.7.2!$A$1:$W$300,6,FALSE)/VLOOKUP(G27,weapon_components_1.7.2!$A$1:$W$300,6,FALSE))</f>
        <v>1.333333333</v>
      </c>
      <c r="I27" s="3">
        <f t="shared" si="3"/>
        <v>1.125</v>
      </c>
      <c r="J27" s="3">
        <f t="shared" si="4"/>
        <v>1.214285714</v>
      </c>
      <c r="K27">
        <f>VLOOKUP(A27,weapon_components_1.7.2!$A$1:$W$300,8,FALSE)</f>
        <v>9</v>
      </c>
      <c r="L27" s="1">
        <f>VLOOKUP(A27,weapon_components_1.7.2!$A$1:$W$300,9,FALSE)</f>
        <v>17</v>
      </c>
      <c r="M27" s="1">
        <f t="shared" si="5"/>
        <v>15</v>
      </c>
      <c r="N27">
        <f t="shared" si="6"/>
        <v>35</v>
      </c>
      <c r="O27">
        <f t="shared" si="7"/>
        <v>20</v>
      </c>
      <c r="P27">
        <f t="shared" si="8"/>
        <v>47</v>
      </c>
      <c r="Q27">
        <f t="shared" ref="Q27:R27" si="32">O27-K27</f>
        <v>11</v>
      </c>
      <c r="R27">
        <f t="shared" si="32"/>
        <v>30</v>
      </c>
    </row>
    <row r="28">
      <c r="A28" s="1" t="s">
        <v>123</v>
      </c>
      <c r="B28" s="1" t="s">
        <v>124</v>
      </c>
      <c r="C28" s="1" t="s">
        <v>109</v>
      </c>
      <c r="D28" s="1" t="s">
        <v>53</v>
      </c>
      <c r="E28" s="1">
        <v>2.0</v>
      </c>
      <c r="F28" s="4"/>
      <c r="G28" t="str">
        <f t="shared" si="2"/>
        <v>PLASMA,MEDIUM,1</v>
      </c>
      <c r="H28">
        <f>IF(E28=1,1,VLOOKUP(A28,weapon_components_1.7.2!$A$1:$W$300,6,FALSE)/VLOOKUP(G28,weapon_components_1.7.2!$A$1:$W$300,6,FALSE))</f>
        <v>1.333333333</v>
      </c>
      <c r="I28" s="3">
        <f t="shared" si="3"/>
        <v>1.222222222</v>
      </c>
      <c r="J28" s="3">
        <f t="shared" si="4"/>
        <v>1.148148148</v>
      </c>
      <c r="K28">
        <f>VLOOKUP(A28,weapon_components_1.7.2!$A$1:$W$300,8,FALSE)</f>
        <v>22</v>
      </c>
      <c r="L28" s="1">
        <f>VLOOKUP(A28,weapon_components_1.7.2!$A$1:$W$300,9,FALSE)</f>
        <v>31</v>
      </c>
      <c r="M28" s="1">
        <f t="shared" si="5"/>
        <v>44</v>
      </c>
      <c r="N28">
        <f t="shared" si="6"/>
        <v>56</v>
      </c>
      <c r="O28">
        <f t="shared" si="7"/>
        <v>59</v>
      </c>
      <c r="P28">
        <f t="shared" si="8"/>
        <v>75</v>
      </c>
      <c r="Q28">
        <f t="shared" ref="Q28:R28" si="33">O28-K28</f>
        <v>37</v>
      </c>
      <c r="R28">
        <f t="shared" si="33"/>
        <v>44</v>
      </c>
    </row>
    <row r="29">
      <c r="A29" s="1" t="s">
        <v>126</v>
      </c>
      <c r="B29" s="1" t="s">
        <v>127</v>
      </c>
      <c r="C29" s="1" t="s">
        <v>109</v>
      </c>
      <c r="D29" s="1" t="s">
        <v>56</v>
      </c>
      <c r="E29" s="1">
        <v>2.0</v>
      </c>
      <c r="F29" s="4"/>
      <c r="G29" t="str">
        <f t="shared" si="2"/>
        <v>PLASMA,LARGE,1</v>
      </c>
      <c r="H29">
        <f>IF(E29=1,1,VLOOKUP(A29,weapon_components_1.7.2!$A$1:$W$300,6,FALSE)/VLOOKUP(G29,weapon_components_1.7.2!$A$1:$W$300,6,FALSE))</f>
        <v>1.333333333</v>
      </c>
      <c r="I29" s="3">
        <f t="shared" si="3"/>
        <v>1.285714286</v>
      </c>
      <c r="J29" s="3">
        <f t="shared" si="4"/>
        <v>1.131147541</v>
      </c>
      <c r="K29">
        <f>VLOOKUP(A29,weapon_components_1.7.2!$A$1:$W$300,8,FALSE)</f>
        <v>45</v>
      </c>
      <c r="L29" s="1">
        <f>VLOOKUP(A29,weapon_components_1.7.2!$A$1:$W$300,9,FALSE)</f>
        <v>69</v>
      </c>
      <c r="M29" s="1">
        <f t="shared" si="5"/>
        <v>75</v>
      </c>
      <c r="N29">
        <f t="shared" si="6"/>
        <v>141</v>
      </c>
      <c r="O29">
        <f t="shared" si="7"/>
        <v>100</v>
      </c>
      <c r="P29">
        <f t="shared" si="8"/>
        <v>188</v>
      </c>
      <c r="Q29">
        <f t="shared" ref="Q29:R29" si="34">O29-K29</f>
        <v>55</v>
      </c>
      <c r="R29">
        <f t="shared" si="34"/>
        <v>119</v>
      </c>
    </row>
    <row r="30">
      <c r="A30" s="1" t="s">
        <v>129</v>
      </c>
      <c r="B30" s="1" t="s">
        <v>130</v>
      </c>
      <c r="C30" s="1" t="s">
        <v>109</v>
      </c>
      <c r="D30" s="1" t="s">
        <v>49</v>
      </c>
      <c r="E30" s="1">
        <v>3.0</v>
      </c>
      <c r="F30" s="4"/>
      <c r="G30" t="str">
        <f t="shared" si="2"/>
        <v>PLASMA,SMALL,2</v>
      </c>
      <c r="H30">
        <f>IF(E30=1,1,VLOOKUP(A30,weapon_components_1.7.2!$A$1:$W$300,6,FALSE)/VLOOKUP(G30,weapon_components_1.7.2!$A$1:$W$300,6,FALSE))</f>
        <v>1.25</v>
      </c>
      <c r="I30" s="3">
        <f t="shared" si="3"/>
        <v>1.222222222</v>
      </c>
      <c r="J30" s="3">
        <f t="shared" si="4"/>
        <v>1.117647059</v>
      </c>
      <c r="K30">
        <f>VLOOKUP(A30,weapon_components_1.7.2!$A$1:$W$300,8,FALSE)</f>
        <v>11</v>
      </c>
      <c r="L30" s="1">
        <f>VLOOKUP(A30,weapon_components_1.7.2!$A$1:$W$300,9,FALSE)</f>
        <v>19</v>
      </c>
      <c r="M30" s="1">
        <f t="shared" si="5"/>
        <v>20</v>
      </c>
      <c r="N30">
        <f t="shared" si="6"/>
        <v>47</v>
      </c>
      <c r="O30">
        <f t="shared" si="7"/>
        <v>25</v>
      </c>
      <c r="P30">
        <f t="shared" si="8"/>
        <v>59</v>
      </c>
      <c r="Q30">
        <f t="shared" ref="Q30:R30" si="35">O30-K30</f>
        <v>14</v>
      </c>
      <c r="R30">
        <f t="shared" si="35"/>
        <v>40</v>
      </c>
    </row>
    <row r="31">
      <c r="A31" s="1" t="s">
        <v>131</v>
      </c>
      <c r="B31" s="1" t="s">
        <v>132</v>
      </c>
      <c r="C31" s="1" t="s">
        <v>109</v>
      </c>
      <c r="D31" s="1" t="s">
        <v>53</v>
      </c>
      <c r="E31" s="1">
        <v>3.0</v>
      </c>
      <c r="F31" s="4"/>
      <c r="G31" t="str">
        <f t="shared" si="2"/>
        <v>PLASMA,MEDIUM,2</v>
      </c>
      <c r="H31">
        <f>IF(E31=1,1,VLOOKUP(A31,weapon_components_1.7.2!$A$1:$W$300,6,FALSE)/VLOOKUP(G31,weapon_components_1.7.2!$A$1:$W$300,6,FALSE))</f>
        <v>1.25</v>
      </c>
      <c r="I31" s="3">
        <f t="shared" si="3"/>
        <v>1.090909091</v>
      </c>
      <c r="J31" s="3">
        <f t="shared" si="4"/>
        <v>1.225806452</v>
      </c>
      <c r="K31">
        <f>VLOOKUP(A31,weapon_components_1.7.2!$A$1:$W$300,8,FALSE)</f>
        <v>24</v>
      </c>
      <c r="L31" s="1">
        <f>VLOOKUP(A31,weapon_components_1.7.2!$A$1:$W$300,9,FALSE)</f>
        <v>38</v>
      </c>
      <c r="M31" s="1">
        <f t="shared" si="5"/>
        <v>59</v>
      </c>
      <c r="N31">
        <f t="shared" si="6"/>
        <v>75</v>
      </c>
      <c r="O31">
        <f t="shared" si="7"/>
        <v>74</v>
      </c>
      <c r="P31">
        <f t="shared" si="8"/>
        <v>94</v>
      </c>
      <c r="Q31">
        <f t="shared" ref="Q31:R31" si="36">O31-K31</f>
        <v>50</v>
      </c>
      <c r="R31">
        <f t="shared" si="36"/>
        <v>56</v>
      </c>
    </row>
    <row r="32">
      <c r="A32" s="1" t="s">
        <v>133</v>
      </c>
      <c r="B32" s="1" t="s">
        <v>134</v>
      </c>
      <c r="C32" s="1" t="s">
        <v>109</v>
      </c>
      <c r="D32" s="1" t="s">
        <v>56</v>
      </c>
      <c r="E32" s="1">
        <v>3.0</v>
      </c>
      <c r="F32" s="4"/>
      <c r="G32" t="str">
        <f t="shared" si="2"/>
        <v>PLASMA,LARGE,2</v>
      </c>
      <c r="H32">
        <f>IF(E32=1,1,VLOOKUP(A32,weapon_components_1.7.2!$A$1:$W$300,6,FALSE)/VLOOKUP(G32,weapon_components_1.7.2!$A$1:$W$300,6,FALSE))</f>
        <v>1.25</v>
      </c>
      <c r="I32" s="3">
        <f t="shared" si="3"/>
        <v>1.066666667</v>
      </c>
      <c r="J32" s="3">
        <f t="shared" si="4"/>
        <v>1.202898551</v>
      </c>
      <c r="K32">
        <f>VLOOKUP(A32,weapon_components_1.7.2!$A$1:$W$300,8,FALSE)</f>
        <v>48</v>
      </c>
      <c r="L32" s="1">
        <f>VLOOKUP(A32,weapon_components_1.7.2!$A$1:$W$300,9,FALSE)</f>
        <v>83</v>
      </c>
      <c r="M32" s="1">
        <f t="shared" si="5"/>
        <v>100</v>
      </c>
      <c r="N32">
        <f t="shared" si="6"/>
        <v>188</v>
      </c>
      <c r="O32">
        <f t="shared" si="7"/>
        <v>125</v>
      </c>
      <c r="P32">
        <f t="shared" si="8"/>
        <v>235</v>
      </c>
      <c r="Q32">
        <f t="shared" ref="Q32:R32" si="37">O32-K32</f>
        <v>77</v>
      </c>
      <c r="R32">
        <f t="shared" si="37"/>
        <v>152</v>
      </c>
    </row>
    <row r="33">
      <c r="A33" s="1" t="s">
        <v>135</v>
      </c>
      <c r="B33" s="1" t="s">
        <v>136</v>
      </c>
      <c r="C33" s="1" t="s">
        <v>137</v>
      </c>
      <c r="D33" s="1" t="s">
        <v>56</v>
      </c>
      <c r="E33" s="1">
        <v>1.0</v>
      </c>
      <c r="F33" s="1" t="s">
        <v>85</v>
      </c>
      <c r="G33" t="str">
        <f t="shared" si="2"/>
        <v>LASER,LARGE,5</v>
      </c>
      <c r="H33">
        <f>IF(E33=1,1,VLOOKUP(A33,weapon_components_1.7.2!$A$1:$W$300,6,FALSE)/VLOOKUP(G33,weapon_components_1.7.2!$A$1:$W$300,6,FALSE))</f>
        <v>1</v>
      </c>
      <c r="I33" s="3">
        <f t="shared" si="3"/>
        <v>0.02380952381</v>
      </c>
      <c r="J33" s="3">
        <f t="shared" si="4"/>
        <v>2.591549296</v>
      </c>
      <c r="K33">
        <f>VLOOKUP(A33,weapon_components_1.7.2!$A$1:$W$300,8,FALSE)</f>
        <v>1</v>
      </c>
      <c r="L33" s="1">
        <f>VLOOKUP(A33,weapon_components_1.7.2!$A$1:$W$300,9,FALSE)</f>
        <v>184</v>
      </c>
      <c r="M33" s="1">
        <f t="shared" si="5"/>
        <v>125</v>
      </c>
      <c r="N33">
        <f t="shared" si="6"/>
        <v>215</v>
      </c>
      <c r="O33">
        <f t="shared" si="7"/>
        <v>3</v>
      </c>
      <c r="P33">
        <f t="shared" si="8"/>
        <v>557</v>
      </c>
      <c r="Q33">
        <f t="shared" ref="Q33:R33" si="38">O33-K33</f>
        <v>2</v>
      </c>
      <c r="R33">
        <f t="shared" si="38"/>
        <v>373</v>
      </c>
    </row>
    <row r="34">
      <c r="A34" s="1" t="s">
        <v>138</v>
      </c>
      <c r="B34" s="1" t="s">
        <v>139</v>
      </c>
      <c r="C34" s="1" t="s">
        <v>137</v>
      </c>
      <c r="D34" s="1" t="s">
        <v>56</v>
      </c>
      <c r="E34" s="1">
        <v>2.0</v>
      </c>
      <c r="F34" s="4"/>
      <c r="G34" t="str">
        <f t="shared" si="2"/>
        <v>ARC_EMITTER,LARGE,1</v>
      </c>
      <c r="H34">
        <f>IF(E34=1,1,VLOOKUP(A34,weapon_components_1.7.2!$A$1:$W$300,6,FALSE)/VLOOKUP(G34,weapon_components_1.7.2!$A$1:$W$300,6,FALSE))</f>
        <v>1.2</v>
      </c>
      <c r="I34" s="3">
        <f t="shared" si="3"/>
        <v>1</v>
      </c>
      <c r="J34" s="3">
        <f t="shared" si="4"/>
        <v>1.201086957</v>
      </c>
      <c r="K34">
        <f>VLOOKUP(A34,weapon_components_1.7.2!$A$1:$W$300,8,FALSE)</f>
        <v>1</v>
      </c>
      <c r="L34" s="1">
        <f>VLOOKUP(A34,weapon_components_1.7.2!$A$1:$W$300,9,FALSE)</f>
        <v>221</v>
      </c>
      <c r="M34" s="1">
        <f t="shared" si="5"/>
        <v>3</v>
      </c>
      <c r="N34">
        <f t="shared" si="6"/>
        <v>557</v>
      </c>
      <c r="O34">
        <f t="shared" si="7"/>
        <v>4</v>
      </c>
      <c r="P34">
        <f t="shared" si="8"/>
        <v>668</v>
      </c>
      <c r="Q34">
        <f t="shared" ref="Q34:R34" si="39">O34-K34</f>
        <v>3</v>
      </c>
      <c r="R34">
        <f t="shared" si="39"/>
        <v>447</v>
      </c>
    </row>
    <row r="35">
      <c r="A35" s="1" t="s">
        <v>140</v>
      </c>
      <c r="B35" s="1" t="s">
        <v>141</v>
      </c>
      <c r="C35" s="1" t="s">
        <v>142</v>
      </c>
      <c r="D35" s="1" t="s">
        <v>49</v>
      </c>
      <c r="E35" s="1">
        <v>1.0</v>
      </c>
      <c r="F35" s="1" t="s">
        <v>65</v>
      </c>
      <c r="G35" t="str">
        <f t="shared" si="2"/>
        <v>LASER,SMALL,3</v>
      </c>
      <c r="H35">
        <f>IF(E35=1,1,VLOOKUP(A35,weapon_components_1.7.2!$A$1:$W$300,6,FALSE)/VLOOKUP(G35,weapon_components_1.7.2!$A$1:$W$300,6,FALSE))</f>
        <v>1</v>
      </c>
      <c r="I35" s="3">
        <f t="shared" si="3"/>
        <v>0.5</v>
      </c>
      <c r="J35" s="3">
        <f t="shared" si="4"/>
        <v>0.6666666667</v>
      </c>
      <c r="K35">
        <f>VLOOKUP(A35,weapon_components_1.7.2!$A$1:$W$300,8,FALSE)</f>
        <v>4</v>
      </c>
      <c r="L35" s="1">
        <f>VLOOKUP(A35,weapon_components_1.7.2!$A$1:$W$300,9,FALSE)</f>
        <v>8</v>
      </c>
      <c r="M35" s="1">
        <f t="shared" si="5"/>
        <v>15</v>
      </c>
      <c r="N35">
        <f t="shared" si="6"/>
        <v>30</v>
      </c>
      <c r="O35">
        <f t="shared" si="7"/>
        <v>8</v>
      </c>
      <c r="P35">
        <f t="shared" si="8"/>
        <v>20</v>
      </c>
      <c r="Q35">
        <f t="shared" ref="Q35:R35" si="40">O35-K35</f>
        <v>4</v>
      </c>
      <c r="R35">
        <f t="shared" si="40"/>
        <v>12</v>
      </c>
    </row>
    <row r="36">
      <c r="A36" s="1" t="s">
        <v>143</v>
      </c>
      <c r="B36" s="1" t="s">
        <v>144</v>
      </c>
      <c r="C36" s="1" t="s">
        <v>142</v>
      </c>
      <c r="D36" s="1" t="s">
        <v>53</v>
      </c>
      <c r="E36" s="1">
        <v>1.0</v>
      </c>
      <c r="F36" s="1" t="s">
        <v>68</v>
      </c>
      <c r="G36" t="str">
        <f t="shared" si="2"/>
        <v>LASER,MEDIUM,3</v>
      </c>
      <c r="H36">
        <f>IF(E36=1,1,VLOOKUP(A36,weapon_components_1.7.2!$A$1:$W$300,6,FALSE)/VLOOKUP(G36,weapon_components_1.7.2!$A$1:$W$300,6,FALSE))</f>
        <v>1</v>
      </c>
      <c r="I36" s="3">
        <f t="shared" si="3"/>
        <v>0.5</v>
      </c>
      <c r="J36" s="3">
        <f t="shared" si="4"/>
        <v>0.6923076923</v>
      </c>
      <c r="K36">
        <f>VLOOKUP(A36,weapon_components_1.7.2!$A$1:$W$300,8,FALSE)</f>
        <v>8</v>
      </c>
      <c r="L36" s="1">
        <f>VLOOKUP(A36,weapon_components_1.7.2!$A$1:$W$300,9,FALSE)</f>
        <v>18</v>
      </c>
      <c r="M36" s="1">
        <f t="shared" si="5"/>
        <v>39</v>
      </c>
      <c r="N36">
        <f t="shared" si="6"/>
        <v>54</v>
      </c>
      <c r="O36">
        <f t="shared" si="7"/>
        <v>20</v>
      </c>
      <c r="P36">
        <f t="shared" si="8"/>
        <v>37</v>
      </c>
      <c r="Q36">
        <f t="shared" ref="Q36:R36" si="41">O36-K36</f>
        <v>12</v>
      </c>
      <c r="R36">
        <f t="shared" si="41"/>
        <v>19</v>
      </c>
    </row>
    <row r="37">
      <c r="A37" s="1" t="s">
        <v>145</v>
      </c>
      <c r="B37" s="1" t="s">
        <v>146</v>
      </c>
      <c r="C37" s="1" t="s">
        <v>142</v>
      </c>
      <c r="D37" s="1" t="s">
        <v>56</v>
      </c>
      <c r="E37" s="1">
        <v>1.0</v>
      </c>
      <c r="F37" s="1" t="s">
        <v>71</v>
      </c>
      <c r="G37" t="str">
        <f t="shared" si="2"/>
        <v>LASER,LARGE,3</v>
      </c>
      <c r="H37">
        <f>IF(E37=1,1,VLOOKUP(A37,weapon_components_1.7.2!$A$1:$W$300,6,FALSE)/VLOOKUP(G37,weapon_components_1.7.2!$A$1:$W$300,6,FALSE))</f>
        <v>1</v>
      </c>
      <c r="I37" s="3">
        <f t="shared" si="3"/>
        <v>0.5428571429</v>
      </c>
      <c r="J37" s="3">
        <f t="shared" si="4"/>
        <v>0.625</v>
      </c>
      <c r="K37">
        <f>VLOOKUP(A37,weapon_components_1.7.2!$A$1:$W$300,8,FALSE)</f>
        <v>19</v>
      </c>
      <c r="L37" s="1">
        <f>VLOOKUP(A37,weapon_components_1.7.2!$A$1:$W$300,9,FALSE)</f>
        <v>35</v>
      </c>
      <c r="M37" s="1">
        <f t="shared" si="5"/>
        <v>75</v>
      </c>
      <c r="N37">
        <f t="shared" si="6"/>
        <v>129</v>
      </c>
      <c r="O37">
        <f t="shared" si="7"/>
        <v>41</v>
      </c>
      <c r="P37">
        <f t="shared" si="8"/>
        <v>81</v>
      </c>
      <c r="Q37">
        <f t="shared" ref="Q37:R37" si="42">O37-K37</f>
        <v>22</v>
      </c>
      <c r="R37">
        <f t="shared" si="42"/>
        <v>46</v>
      </c>
    </row>
    <row r="38">
      <c r="A38" s="1" t="s">
        <v>147</v>
      </c>
      <c r="B38" s="1" t="s">
        <v>148</v>
      </c>
      <c r="C38" s="1" t="s">
        <v>142</v>
      </c>
      <c r="D38" s="1" t="s">
        <v>49</v>
      </c>
      <c r="E38" s="1">
        <v>2.0</v>
      </c>
      <c r="F38" s="4"/>
      <c r="G38" t="str">
        <f t="shared" si="2"/>
        <v>DISRUPTOR,SMALL,1</v>
      </c>
      <c r="H38">
        <f>IF(E38=1,1,VLOOKUP(A38,weapon_components_1.7.2!$A$1:$W$300,6,FALSE)/VLOOKUP(G38,weapon_components_1.7.2!$A$1:$W$300,6,FALSE))</f>
        <v>1.333333333</v>
      </c>
      <c r="I38" s="3">
        <f t="shared" si="3"/>
        <v>1.25</v>
      </c>
      <c r="J38" s="3">
        <f t="shared" si="4"/>
        <v>1.25</v>
      </c>
      <c r="K38">
        <f>VLOOKUP(A38,weapon_components_1.7.2!$A$1:$W$300,8,FALSE)</f>
        <v>5</v>
      </c>
      <c r="L38" s="1">
        <f>VLOOKUP(A38,weapon_components_1.7.2!$A$1:$W$300,9,FALSE)</f>
        <v>10</v>
      </c>
      <c r="M38" s="1">
        <f t="shared" si="5"/>
        <v>8</v>
      </c>
      <c r="N38">
        <f t="shared" si="6"/>
        <v>20</v>
      </c>
      <c r="O38">
        <f t="shared" si="7"/>
        <v>11</v>
      </c>
      <c r="P38">
        <f t="shared" si="8"/>
        <v>27</v>
      </c>
      <c r="Q38">
        <f t="shared" ref="Q38:R38" si="43">O38-K38</f>
        <v>6</v>
      </c>
      <c r="R38">
        <f t="shared" si="43"/>
        <v>17</v>
      </c>
    </row>
    <row r="39">
      <c r="A39" s="1" t="s">
        <v>149</v>
      </c>
      <c r="B39" s="1" t="s">
        <v>150</v>
      </c>
      <c r="C39" s="1" t="s">
        <v>142</v>
      </c>
      <c r="D39" s="1" t="s">
        <v>53</v>
      </c>
      <c r="E39" s="1">
        <v>2.0</v>
      </c>
      <c r="F39" s="4"/>
      <c r="G39" t="str">
        <f t="shared" si="2"/>
        <v>DISRUPTOR,MEDIUM,1</v>
      </c>
      <c r="H39">
        <f>IF(E39=1,1,VLOOKUP(A39,weapon_components_1.7.2!$A$1:$W$300,6,FALSE)/VLOOKUP(G39,weapon_components_1.7.2!$A$1:$W$300,6,FALSE))</f>
        <v>1.333333333</v>
      </c>
      <c r="I39" s="3">
        <f t="shared" si="3"/>
        <v>1.25</v>
      </c>
      <c r="J39" s="3">
        <f t="shared" si="4"/>
        <v>1.222222222</v>
      </c>
      <c r="K39">
        <f>VLOOKUP(A39,weapon_components_1.7.2!$A$1:$W$300,8,FALSE)</f>
        <v>10</v>
      </c>
      <c r="L39" s="1">
        <f>VLOOKUP(A39,weapon_components_1.7.2!$A$1:$W$300,9,FALSE)</f>
        <v>22</v>
      </c>
      <c r="M39" s="1">
        <f t="shared" si="5"/>
        <v>20</v>
      </c>
      <c r="N39">
        <f t="shared" si="6"/>
        <v>37</v>
      </c>
      <c r="O39">
        <f t="shared" si="7"/>
        <v>27</v>
      </c>
      <c r="P39">
        <f t="shared" si="8"/>
        <v>49</v>
      </c>
      <c r="Q39">
        <f t="shared" ref="Q39:R39" si="44">O39-K39</f>
        <v>17</v>
      </c>
      <c r="R39">
        <f t="shared" si="44"/>
        <v>27</v>
      </c>
    </row>
    <row r="40">
      <c r="A40" s="1" t="s">
        <v>151</v>
      </c>
      <c r="B40" s="1" t="s">
        <v>152</v>
      </c>
      <c r="C40" s="1" t="s">
        <v>142</v>
      </c>
      <c r="D40" s="1" t="s">
        <v>56</v>
      </c>
      <c r="E40" s="1">
        <v>2.0</v>
      </c>
      <c r="F40" s="4"/>
      <c r="G40" t="str">
        <f t="shared" si="2"/>
        <v>DISRUPTOR,LARGE,1</v>
      </c>
      <c r="H40">
        <f>IF(E40=1,1,VLOOKUP(A40,weapon_components_1.7.2!$A$1:$W$300,6,FALSE)/VLOOKUP(G40,weapon_components_1.7.2!$A$1:$W$300,6,FALSE))</f>
        <v>1.333333333</v>
      </c>
      <c r="I40" s="3">
        <f t="shared" si="3"/>
        <v>1.210526316</v>
      </c>
      <c r="J40" s="3">
        <f t="shared" si="4"/>
        <v>1.285714286</v>
      </c>
      <c r="K40">
        <f>VLOOKUP(A40,weapon_components_1.7.2!$A$1:$W$300,8,FALSE)</f>
        <v>23</v>
      </c>
      <c r="L40" s="1">
        <f>VLOOKUP(A40,weapon_components_1.7.2!$A$1:$W$300,9,FALSE)</f>
        <v>45</v>
      </c>
      <c r="M40" s="1">
        <f t="shared" si="5"/>
        <v>41</v>
      </c>
      <c r="N40">
        <f t="shared" si="6"/>
        <v>81</v>
      </c>
      <c r="O40">
        <f t="shared" si="7"/>
        <v>55</v>
      </c>
      <c r="P40">
        <f t="shared" si="8"/>
        <v>108</v>
      </c>
      <c r="Q40">
        <f t="shared" ref="Q40:R40" si="45">O40-K40</f>
        <v>32</v>
      </c>
      <c r="R40">
        <f t="shared" si="45"/>
        <v>63</v>
      </c>
    </row>
    <row r="41">
      <c r="A41" s="1" t="s">
        <v>153</v>
      </c>
      <c r="B41" s="1" t="s">
        <v>154</v>
      </c>
      <c r="C41" s="1" t="s">
        <v>142</v>
      </c>
      <c r="D41" s="1" t="s">
        <v>49</v>
      </c>
      <c r="E41" s="1">
        <v>3.0</v>
      </c>
      <c r="F41" s="4"/>
      <c r="G41" t="str">
        <f t="shared" si="2"/>
        <v>DISRUPTOR,SMALL,2</v>
      </c>
      <c r="H41">
        <f>IF(E41=1,1,VLOOKUP(A41,weapon_components_1.7.2!$A$1:$W$300,6,FALSE)/VLOOKUP(G41,weapon_components_1.7.2!$A$1:$W$300,6,FALSE))</f>
        <v>1.25</v>
      </c>
      <c r="I41" s="3">
        <f t="shared" si="3"/>
        <v>1.2</v>
      </c>
      <c r="J41" s="3">
        <f t="shared" si="4"/>
        <v>1.2</v>
      </c>
      <c r="K41">
        <f>VLOOKUP(A41,weapon_components_1.7.2!$A$1:$W$300,8,FALSE)</f>
        <v>6</v>
      </c>
      <c r="L41" s="1">
        <f>VLOOKUP(A41,weapon_components_1.7.2!$A$1:$W$300,9,FALSE)</f>
        <v>12</v>
      </c>
      <c r="M41" s="1">
        <f t="shared" si="5"/>
        <v>11</v>
      </c>
      <c r="N41">
        <f t="shared" si="6"/>
        <v>27</v>
      </c>
      <c r="O41">
        <f t="shared" si="7"/>
        <v>14</v>
      </c>
      <c r="P41">
        <f t="shared" si="8"/>
        <v>34</v>
      </c>
      <c r="Q41">
        <f t="shared" ref="Q41:R41" si="46">O41-K41</f>
        <v>8</v>
      </c>
      <c r="R41">
        <f t="shared" si="46"/>
        <v>22</v>
      </c>
    </row>
    <row r="42">
      <c r="A42" s="1" t="s">
        <v>155</v>
      </c>
      <c r="B42" s="1" t="s">
        <v>156</v>
      </c>
      <c r="C42" s="1" t="s">
        <v>142</v>
      </c>
      <c r="D42" s="1" t="s">
        <v>53</v>
      </c>
      <c r="E42" s="1">
        <v>3.0</v>
      </c>
      <c r="F42" s="4"/>
      <c r="G42" t="str">
        <f t="shared" si="2"/>
        <v>DISRUPTOR,MEDIUM,2</v>
      </c>
      <c r="H42">
        <f>IF(E42=1,1,VLOOKUP(A42,weapon_components_1.7.2!$A$1:$W$300,6,FALSE)/VLOOKUP(G42,weapon_components_1.7.2!$A$1:$W$300,6,FALSE))</f>
        <v>1.25</v>
      </c>
      <c r="I42" s="3">
        <f t="shared" si="3"/>
        <v>1.2</v>
      </c>
      <c r="J42" s="3">
        <f t="shared" si="4"/>
        <v>1.181818182</v>
      </c>
      <c r="K42">
        <f>VLOOKUP(A42,weapon_components_1.7.2!$A$1:$W$300,8,FALSE)</f>
        <v>12</v>
      </c>
      <c r="L42" s="1">
        <f>VLOOKUP(A42,weapon_components_1.7.2!$A$1:$W$300,9,FALSE)</f>
        <v>26</v>
      </c>
      <c r="M42" s="1">
        <f t="shared" si="5"/>
        <v>27</v>
      </c>
      <c r="N42">
        <f t="shared" si="6"/>
        <v>49</v>
      </c>
      <c r="O42">
        <f t="shared" si="7"/>
        <v>34</v>
      </c>
      <c r="P42">
        <f t="shared" si="8"/>
        <v>61</v>
      </c>
      <c r="Q42">
        <f t="shared" ref="Q42:R42" si="47">O42-K42</f>
        <v>22</v>
      </c>
      <c r="R42">
        <f t="shared" si="47"/>
        <v>35</v>
      </c>
    </row>
    <row r="43">
      <c r="A43" s="1" t="s">
        <v>157</v>
      </c>
      <c r="B43" s="1" t="s">
        <v>158</v>
      </c>
      <c r="C43" s="1" t="s">
        <v>142</v>
      </c>
      <c r="D43" s="1" t="s">
        <v>56</v>
      </c>
      <c r="E43" s="1">
        <v>3.0</v>
      </c>
      <c r="G43" t="str">
        <f t="shared" si="2"/>
        <v>DISRUPTOR,LARGE,2</v>
      </c>
      <c r="H43">
        <f>IF(E43=1,1,VLOOKUP(A43,weapon_components_1.7.2!$A$1:$W$300,6,FALSE)/VLOOKUP(G43,weapon_components_1.7.2!$A$1:$W$300,6,FALSE))</f>
        <v>1.25</v>
      </c>
      <c r="I43" s="3">
        <f t="shared" si="3"/>
        <v>1.173913043</v>
      </c>
      <c r="J43" s="3">
        <f t="shared" si="4"/>
        <v>1.2</v>
      </c>
      <c r="K43">
        <f>VLOOKUP(A43,weapon_components_1.7.2!$A$1:$W$300,8,FALSE)</f>
        <v>27</v>
      </c>
      <c r="L43" s="1">
        <f>VLOOKUP(A43,weapon_components_1.7.2!$A$1:$W$300,9,FALSE)</f>
        <v>54</v>
      </c>
      <c r="M43" s="1">
        <f t="shared" si="5"/>
        <v>55</v>
      </c>
      <c r="N43">
        <f t="shared" si="6"/>
        <v>108</v>
      </c>
      <c r="O43">
        <f t="shared" si="7"/>
        <v>69</v>
      </c>
      <c r="P43">
        <f t="shared" si="8"/>
        <v>135</v>
      </c>
      <c r="Q43">
        <f t="shared" ref="Q43:R43" si="48">O43-K43</f>
        <v>42</v>
      </c>
      <c r="R43">
        <f t="shared" si="48"/>
        <v>81</v>
      </c>
    </row>
    <row r="44">
      <c r="A44" s="1" t="s">
        <v>159</v>
      </c>
      <c r="B44" s="1" t="s">
        <v>160</v>
      </c>
      <c r="C44" s="1" t="s">
        <v>161</v>
      </c>
      <c r="D44" s="1" t="s">
        <v>49</v>
      </c>
      <c r="E44" s="1">
        <v>1.0</v>
      </c>
      <c r="G44" t="str">
        <f t="shared" si="2"/>
        <v>MASS_DRIVER,SMALL,1</v>
      </c>
      <c r="H44">
        <f>IF(E44=1,1,VLOOKUP(A44,weapon_components_1.7.2!$A$1:$W$300,6,FALSE)/VLOOKUP(G44,weapon_components_1.7.2!$A$1:$W$300,6,FALSE))</f>
        <v>1</v>
      </c>
      <c r="I44" s="3">
        <f t="shared" si="3"/>
        <v>1</v>
      </c>
      <c r="J44" s="3">
        <f t="shared" si="4"/>
        <v>1</v>
      </c>
      <c r="K44">
        <f>VLOOKUP(A44,weapon_components_1.7.2!$A$1:$W$300,8,FALSE)</f>
        <v>4</v>
      </c>
      <c r="L44" s="1">
        <f>VLOOKUP(A44,weapon_components_1.7.2!$A$1:$W$300,9,FALSE)</f>
        <v>17</v>
      </c>
      <c r="M44" s="1">
        <f t="shared" si="5"/>
        <v>4</v>
      </c>
      <c r="N44">
        <f t="shared" si="6"/>
        <v>17</v>
      </c>
      <c r="O44">
        <f t="shared" si="7"/>
        <v>4</v>
      </c>
      <c r="P44">
        <f t="shared" si="8"/>
        <v>17</v>
      </c>
      <c r="Q44">
        <f t="shared" ref="Q44:R44" si="49">O44-K44</f>
        <v>0</v>
      </c>
      <c r="R44">
        <f t="shared" si="49"/>
        <v>0</v>
      </c>
    </row>
    <row r="45">
      <c r="A45" s="1" t="s">
        <v>162</v>
      </c>
      <c r="B45" s="1" t="s">
        <v>163</v>
      </c>
      <c r="C45" s="1" t="s">
        <v>161</v>
      </c>
      <c r="D45" s="1" t="s">
        <v>53</v>
      </c>
      <c r="E45" s="1">
        <v>1.0</v>
      </c>
      <c r="G45" t="str">
        <f t="shared" si="2"/>
        <v>MASS_DRIVER,MEDIUM,1</v>
      </c>
      <c r="H45">
        <f>IF(E45=1,1,VLOOKUP(A45,weapon_components_1.7.2!$A$1:$W$300,6,FALSE)/VLOOKUP(G45,weapon_components_1.7.2!$A$1:$W$300,6,FALSE))</f>
        <v>1</v>
      </c>
      <c r="I45" s="3">
        <f t="shared" si="3"/>
        <v>1</v>
      </c>
      <c r="J45" s="3">
        <f t="shared" si="4"/>
        <v>1</v>
      </c>
      <c r="K45">
        <f>VLOOKUP(A45,weapon_components_1.7.2!$A$1:$W$300,8,FALSE)</f>
        <v>8</v>
      </c>
      <c r="L45" s="1">
        <f>VLOOKUP(A45,weapon_components_1.7.2!$A$1:$W$300,9,FALSE)</f>
        <v>36</v>
      </c>
      <c r="M45" s="1">
        <f t="shared" si="5"/>
        <v>8</v>
      </c>
      <c r="N45">
        <f t="shared" si="6"/>
        <v>36</v>
      </c>
      <c r="O45">
        <f t="shared" si="7"/>
        <v>8</v>
      </c>
      <c r="P45">
        <f t="shared" si="8"/>
        <v>36</v>
      </c>
      <c r="Q45">
        <f t="shared" ref="Q45:R45" si="50">O45-K45</f>
        <v>0</v>
      </c>
      <c r="R45">
        <f t="shared" si="50"/>
        <v>0</v>
      </c>
    </row>
    <row r="46">
      <c r="A46" s="1" t="s">
        <v>164</v>
      </c>
      <c r="B46" s="1" t="s">
        <v>165</v>
      </c>
      <c r="C46" s="1" t="s">
        <v>161</v>
      </c>
      <c r="D46" s="1" t="s">
        <v>56</v>
      </c>
      <c r="E46" s="1">
        <v>1.0</v>
      </c>
      <c r="G46" t="str">
        <f t="shared" si="2"/>
        <v>MASS_DRIVER,LARGE,1</v>
      </c>
      <c r="H46">
        <f>IF(E46=1,1,VLOOKUP(A46,weapon_components_1.7.2!$A$1:$W$300,6,FALSE)/VLOOKUP(G46,weapon_components_1.7.2!$A$1:$W$300,6,FALSE))</f>
        <v>1</v>
      </c>
      <c r="I46" s="3">
        <f t="shared" si="3"/>
        <v>1</v>
      </c>
      <c r="J46" s="3">
        <f t="shared" si="4"/>
        <v>1</v>
      </c>
      <c r="K46">
        <f>VLOOKUP(A46,weapon_components_1.7.2!$A$1:$W$300,8,FALSE)</f>
        <v>21</v>
      </c>
      <c r="L46" s="1">
        <f>VLOOKUP(A46,weapon_components_1.7.2!$A$1:$W$300,9,FALSE)</f>
        <v>74</v>
      </c>
      <c r="M46" s="1">
        <f t="shared" si="5"/>
        <v>21</v>
      </c>
      <c r="N46">
        <f t="shared" si="6"/>
        <v>74</v>
      </c>
      <c r="O46">
        <f t="shared" si="7"/>
        <v>21</v>
      </c>
      <c r="P46">
        <f t="shared" si="8"/>
        <v>74</v>
      </c>
      <c r="Q46">
        <f t="shared" ref="Q46:R46" si="51">O46-K46</f>
        <v>0</v>
      </c>
      <c r="R46">
        <f t="shared" si="51"/>
        <v>0</v>
      </c>
    </row>
    <row r="47">
      <c r="A47" s="1" t="s">
        <v>166</v>
      </c>
      <c r="B47" s="1" t="s">
        <v>167</v>
      </c>
      <c r="C47" s="1" t="s">
        <v>161</v>
      </c>
      <c r="D47" s="1" t="s">
        <v>49</v>
      </c>
      <c r="E47" s="1">
        <v>2.0</v>
      </c>
      <c r="G47" t="str">
        <f t="shared" si="2"/>
        <v>MASS_DRIVER,SMALL,1</v>
      </c>
      <c r="H47">
        <f>IF(E47=1,1,VLOOKUP(A47,weapon_components_1.7.2!$A$1:$W$300,6,FALSE)/VLOOKUP(G47,weapon_components_1.7.2!$A$1:$W$300,6,FALSE))</f>
        <v>2</v>
      </c>
      <c r="I47" s="3">
        <f t="shared" si="3"/>
        <v>1.25</v>
      </c>
      <c r="J47" s="3">
        <f t="shared" si="4"/>
        <v>1.117647059</v>
      </c>
      <c r="K47">
        <f>VLOOKUP(A47,weapon_components_1.7.2!$A$1:$W$300,8,FALSE)</f>
        <v>5</v>
      </c>
      <c r="L47" s="1">
        <f>VLOOKUP(A47,weapon_components_1.7.2!$A$1:$W$300,9,FALSE)</f>
        <v>19</v>
      </c>
      <c r="M47" s="1">
        <f t="shared" si="5"/>
        <v>4</v>
      </c>
      <c r="N47">
        <f t="shared" si="6"/>
        <v>17</v>
      </c>
      <c r="O47">
        <f t="shared" si="7"/>
        <v>8</v>
      </c>
      <c r="P47">
        <f t="shared" si="8"/>
        <v>34</v>
      </c>
      <c r="Q47">
        <f t="shared" ref="Q47:R47" si="52">O47-K47</f>
        <v>3</v>
      </c>
      <c r="R47">
        <f t="shared" si="52"/>
        <v>15</v>
      </c>
    </row>
    <row r="48">
      <c r="A48" s="1" t="s">
        <v>168</v>
      </c>
      <c r="B48" s="1" t="s">
        <v>169</v>
      </c>
      <c r="C48" s="1" t="s">
        <v>161</v>
      </c>
      <c r="D48" s="1" t="s">
        <v>53</v>
      </c>
      <c r="E48" s="1">
        <v>2.0</v>
      </c>
      <c r="G48" t="str">
        <f t="shared" si="2"/>
        <v>MASS_DRIVER,MEDIUM,1</v>
      </c>
      <c r="H48">
        <f>IF(E48=1,1,VLOOKUP(A48,weapon_components_1.7.2!$A$1:$W$300,6,FALSE)/VLOOKUP(G48,weapon_components_1.7.2!$A$1:$W$300,6,FALSE))</f>
        <v>2</v>
      </c>
      <c r="I48" s="3">
        <f t="shared" si="3"/>
        <v>1.375</v>
      </c>
      <c r="J48" s="3">
        <f t="shared" si="4"/>
        <v>1.083333333</v>
      </c>
      <c r="K48">
        <f>VLOOKUP(A48,weapon_components_1.7.2!$A$1:$W$300,8,FALSE)</f>
        <v>11</v>
      </c>
      <c r="L48" s="1">
        <f>VLOOKUP(A48,weapon_components_1.7.2!$A$1:$W$300,9,FALSE)</f>
        <v>39</v>
      </c>
      <c r="M48" s="1">
        <f t="shared" si="5"/>
        <v>8</v>
      </c>
      <c r="N48">
        <f t="shared" si="6"/>
        <v>36</v>
      </c>
      <c r="O48">
        <f t="shared" si="7"/>
        <v>16</v>
      </c>
      <c r="P48">
        <f t="shared" si="8"/>
        <v>72</v>
      </c>
      <c r="Q48">
        <f t="shared" ref="Q48:R48" si="53">O48-K48</f>
        <v>5</v>
      </c>
      <c r="R48">
        <f t="shared" si="53"/>
        <v>33</v>
      </c>
    </row>
    <row r="49">
      <c r="A49" s="1" t="s">
        <v>170</v>
      </c>
      <c r="B49" s="1" t="s">
        <v>171</v>
      </c>
      <c r="C49" s="1" t="s">
        <v>161</v>
      </c>
      <c r="D49" s="1" t="s">
        <v>56</v>
      </c>
      <c r="E49" s="1">
        <v>2.0</v>
      </c>
      <c r="G49" t="str">
        <f t="shared" si="2"/>
        <v>MASS_DRIVER,LARGE,1</v>
      </c>
      <c r="H49">
        <f>IF(E49=1,1,VLOOKUP(A49,weapon_components_1.7.2!$A$1:$W$300,6,FALSE)/VLOOKUP(G49,weapon_components_1.7.2!$A$1:$W$300,6,FALSE))</f>
        <v>2</v>
      </c>
      <c r="I49" s="3">
        <f t="shared" si="3"/>
        <v>1.19047619</v>
      </c>
      <c r="J49" s="3">
        <f t="shared" si="4"/>
        <v>1.135135135</v>
      </c>
      <c r="K49">
        <f>VLOOKUP(A49,weapon_components_1.7.2!$A$1:$W$300,8,FALSE)</f>
        <v>25</v>
      </c>
      <c r="L49" s="1">
        <f>VLOOKUP(A49,weapon_components_1.7.2!$A$1:$W$300,9,FALSE)</f>
        <v>84</v>
      </c>
      <c r="M49" s="1">
        <f t="shared" si="5"/>
        <v>21</v>
      </c>
      <c r="N49">
        <f t="shared" si="6"/>
        <v>74</v>
      </c>
      <c r="O49">
        <f t="shared" si="7"/>
        <v>42</v>
      </c>
      <c r="P49">
        <f t="shared" si="8"/>
        <v>148</v>
      </c>
      <c r="Q49">
        <f t="shared" ref="Q49:R49" si="54">O49-K49</f>
        <v>17</v>
      </c>
      <c r="R49">
        <f t="shared" si="54"/>
        <v>64</v>
      </c>
    </row>
    <row r="50">
      <c r="A50" s="1" t="s">
        <v>172</v>
      </c>
      <c r="B50" s="1" t="s">
        <v>173</v>
      </c>
      <c r="C50" s="1" t="s">
        <v>161</v>
      </c>
      <c r="D50" s="1" t="s">
        <v>49</v>
      </c>
      <c r="E50" s="1">
        <v>3.0</v>
      </c>
      <c r="G50" t="str">
        <f t="shared" si="2"/>
        <v>MASS_DRIVER,SMALL,2</v>
      </c>
      <c r="H50">
        <f>IF(E50=1,1,VLOOKUP(A50,weapon_components_1.7.2!$A$1:$W$300,6,FALSE)/VLOOKUP(G50,weapon_components_1.7.2!$A$1:$W$300,6,FALSE))</f>
        <v>1.5</v>
      </c>
      <c r="I50" s="3">
        <f t="shared" si="3"/>
        <v>1.2</v>
      </c>
      <c r="J50" s="3">
        <f t="shared" si="4"/>
        <v>1.105263158</v>
      </c>
      <c r="K50">
        <f>VLOOKUP(A50,weapon_components_1.7.2!$A$1:$W$300,8,FALSE)</f>
        <v>6</v>
      </c>
      <c r="L50" s="1">
        <f>VLOOKUP(A50,weapon_components_1.7.2!$A$1:$W$300,9,FALSE)</f>
        <v>21</v>
      </c>
      <c r="M50" s="1">
        <f t="shared" si="5"/>
        <v>8</v>
      </c>
      <c r="N50">
        <f t="shared" si="6"/>
        <v>34</v>
      </c>
      <c r="O50">
        <f t="shared" si="7"/>
        <v>12</v>
      </c>
      <c r="P50">
        <f t="shared" si="8"/>
        <v>51</v>
      </c>
      <c r="Q50">
        <f t="shared" ref="Q50:R50" si="55">O50-K50</f>
        <v>6</v>
      </c>
      <c r="R50">
        <f t="shared" si="55"/>
        <v>30</v>
      </c>
    </row>
    <row r="51">
      <c r="A51" s="1" t="s">
        <v>174</v>
      </c>
      <c r="B51" s="1" t="s">
        <v>175</v>
      </c>
      <c r="C51" s="1" t="s">
        <v>161</v>
      </c>
      <c r="D51" s="1" t="s">
        <v>53</v>
      </c>
      <c r="E51" s="1">
        <v>3.0</v>
      </c>
      <c r="G51" t="str">
        <f t="shared" si="2"/>
        <v>MASS_DRIVER,MEDIUM,2</v>
      </c>
      <c r="H51">
        <f>IF(E51=1,1,VLOOKUP(A51,weapon_components_1.7.2!$A$1:$W$300,6,FALSE)/VLOOKUP(G51,weapon_components_1.7.2!$A$1:$W$300,6,FALSE))</f>
        <v>1.5</v>
      </c>
      <c r="I51" s="3">
        <f t="shared" si="3"/>
        <v>1.181818182</v>
      </c>
      <c r="J51" s="3">
        <f t="shared" si="4"/>
        <v>1.128205128</v>
      </c>
      <c r="K51">
        <f>VLOOKUP(A51,weapon_components_1.7.2!$A$1:$W$300,8,FALSE)</f>
        <v>13</v>
      </c>
      <c r="L51" s="1">
        <f>VLOOKUP(A51,weapon_components_1.7.2!$A$1:$W$300,9,FALSE)</f>
        <v>44</v>
      </c>
      <c r="M51" s="1">
        <f t="shared" si="5"/>
        <v>16</v>
      </c>
      <c r="N51">
        <f t="shared" si="6"/>
        <v>72</v>
      </c>
      <c r="O51">
        <f t="shared" si="7"/>
        <v>24</v>
      </c>
      <c r="P51">
        <f t="shared" si="8"/>
        <v>108</v>
      </c>
      <c r="Q51">
        <f t="shared" ref="Q51:R51" si="56">O51-K51</f>
        <v>11</v>
      </c>
      <c r="R51">
        <f t="shared" si="56"/>
        <v>64</v>
      </c>
    </row>
    <row r="52">
      <c r="A52" s="1" t="s">
        <v>176</v>
      </c>
      <c r="B52" s="1" t="s">
        <v>177</v>
      </c>
      <c r="C52" s="1" t="s">
        <v>161</v>
      </c>
      <c r="D52" s="1" t="s">
        <v>56</v>
      </c>
      <c r="E52" s="1">
        <v>3.0</v>
      </c>
      <c r="F52" s="4"/>
      <c r="G52" t="str">
        <f t="shared" si="2"/>
        <v>MASS_DRIVER,LARGE,2</v>
      </c>
      <c r="H52">
        <f>IF(E52=1,1,VLOOKUP(A52,weapon_components_1.7.2!$A$1:$W$300,6,FALSE)/VLOOKUP(G52,weapon_components_1.7.2!$A$1:$W$300,6,FALSE))</f>
        <v>1.5</v>
      </c>
      <c r="I52" s="3">
        <f t="shared" si="3"/>
        <v>1.2</v>
      </c>
      <c r="J52" s="3">
        <f t="shared" si="4"/>
        <v>1.095238095</v>
      </c>
      <c r="K52">
        <f>VLOOKUP(A52,weapon_components_1.7.2!$A$1:$W$300,8,FALSE)</f>
        <v>30</v>
      </c>
      <c r="L52" s="1">
        <f>VLOOKUP(A52,weapon_components_1.7.2!$A$1:$W$300,9,FALSE)</f>
        <v>92</v>
      </c>
      <c r="M52" s="1">
        <f t="shared" si="5"/>
        <v>42</v>
      </c>
      <c r="N52">
        <f t="shared" si="6"/>
        <v>148</v>
      </c>
      <c r="O52">
        <f t="shared" si="7"/>
        <v>63</v>
      </c>
      <c r="P52">
        <f t="shared" si="8"/>
        <v>222</v>
      </c>
      <c r="Q52">
        <f t="shared" ref="Q52:R52" si="57">O52-K52</f>
        <v>33</v>
      </c>
      <c r="R52">
        <f t="shared" si="57"/>
        <v>130</v>
      </c>
    </row>
    <row r="53">
      <c r="A53" s="1" t="s">
        <v>178</v>
      </c>
      <c r="B53" s="1" t="s">
        <v>179</v>
      </c>
      <c r="C53" s="1" t="s">
        <v>161</v>
      </c>
      <c r="D53" s="1" t="s">
        <v>49</v>
      </c>
      <c r="E53" s="1">
        <v>4.0</v>
      </c>
      <c r="F53" s="4"/>
      <c r="G53" t="str">
        <f t="shared" si="2"/>
        <v>MASS_DRIVER,SMALL,3</v>
      </c>
      <c r="H53">
        <f>IF(E53=1,1,VLOOKUP(A53,weapon_components_1.7.2!$A$1:$W$300,6,FALSE)/VLOOKUP(G53,weapon_components_1.7.2!$A$1:$W$300,6,FALSE))</f>
        <v>1.333333333</v>
      </c>
      <c r="I53" s="3">
        <f t="shared" si="3"/>
        <v>1.166666667</v>
      </c>
      <c r="J53" s="3">
        <f t="shared" si="4"/>
        <v>1.095238095</v>
      </c>
      <c r="K53">
        <f>VLOOKUP(A53,weapon_components_1.7.2!$A$1:$W$300,8,FALSE)</f>
        <v>7</v>
      </c>
      <c r="L53" s="1">
        <f>VLOOKUP(A53,weapon_components_1.7.2!$A$1:$W$300,9,FALSE)</f>
        <v>23</v>
      </c>
      <c r="M53" s="1">
        <f t="shared" si="5"/>
        <v>12</v>
      </c>
      <c r="N53">
        <f t="shared" si="6"/>
        <v>51</v>
      </c>
      <c r="O53">
        <f t="shared" si="7"/>
        <v>16</v>
      </c>
      <c r="P53">
        <f t="shared" si="8"/>
        <v>68</v>
      </c>
      <c r="Q53">
        <f t="shared" ref="Q53:R53" si="58">O53-K53</f>
        <v>9</v>
      </c>
      <c r="R53">
        <f t="shared" si="58"/>
        <v>45</v>
      </c>
    </row>
    <row r="54">
      <c r="A54" s="1" t="s">
        <v>180</v>
      </c>
      <c r="B54" s="1" t="s">
        <v>181</v>
      </c>
      <c r="C54" s="1" t="s">
        <v>161</v>
      </c>
      <c r="D54" s="1" t="s">
        <v>53</v>
      </c>
      <c r="E54" s="1">
        <v>4.0</v>
      </c>
      <c r="F54" s="4"/>
      <c r="G54" t="str">
        <f t="shared" si="2"/>
        <v>MASS_DRIVER,MEDIUM,3</v>
      </c>
      <c r="H54">
        <f>IF(E54=1,1,VLOOKUP(A54,weapon_components_1.7.2!$A$1:$W$300,6,FALSE)/VLOOKUP(G54,weapon_components_1.7.2!$A$1:$W$300,6,FALSE))</f>
        <v>1.333333333</v>
      </c>
      <c r="I54" s="3">
        <f t="shared" si="3"/>
        <v>1.153846154</v>
      </c>
      <c r="J54" s="3">
        <f t="shared" si="4"/>
        <v>1.113636364</v>
      </c>
      <c r="K54">
        <f>VLOOKUP(A54,weapon_components_1.7.2!$A$1:$W$300,8,FALSE)</f>
        <v>15</v>
      </c>
      <c r="L54" s="1">
        <f>VLOOKUP(A54,weapon_components_1.7.2!$A$1:$W$300,9,FALSE)</f>
        <v>49</v>
      </c>
      <c r="M54" s="1">
        <f t="shared" si="5"/>
        <v>24</v>
      </c>
      <c r="N54">
        <f t="shared" si="6"/>
        <v>108</v>
      </c>
      <c r="O54">
        <f t="shared" si="7"/>
        <v>32</v>
      </c>
      <c r="P54">
        <f t="shared" si="8"/>
        <v>144</v>
      </c>
      <c r="Q54">
        <f t="shared" ref="Q54:R54" si="59">O54-K54</f>
        <v>17</v>
      </c>
      <c r="R54">
        <f t="shared" si="59"/>
        <v>95</v>
      </c>
    </row>
    <row r="55">
      <c r="A55" s="1" t="s">
        <v>182</v>
      </c>
      <c r="B55" s="1" t="s">
        <v>183</v>
      </c>
      <c r="C55" s="1" t="s">
        <v>161</v>
      </c>
      <c r="D55" s="1" t="s">
        <v>56</v>
      </c>
      <c r="E55" s="1">
        <v>4.0</v>
      </c>
      <c r="F55" s="4"/>
      <c r="G55" t="str">
        <f t="shared" si="2"/>
        <v>MASS_DRIVER,LARGE,3</v>
      </c>
      <c r="H55">
        <f>IF(E55=1,1,VLOOKUP(A55,weapon_components_1.7.2!$A$1:$W$300,6,FALSE)/VLOOKUP(G55,weapon_components_1.7.2!$A$1:$W$300,6,FALSE))</f>
        <v>1.333333333</v>
      </c>
      <c r="I55" s="3">
        <f t="shared" si="3"/>
        <v>1.2</v>
      </c>
      <c r="J55" s="3">
        <f t="shared" si="4"/>
        <v>1.086956522</v>
      </c>
      <c r="K55">
        <f>VLOOKUP(A55,weapon_components_1.7.2!$A$1:$W$300,8,FALSE)</f>
        <v>36</v>
      </c>
      <c r="L55" s="1">
        <f>VLOOKUP(A55,weapon_components_1.7.2!$A$1:$W$300,9,FALSE)</f>
        <v>100</v>
      </c>
      <c r="M55" s="1">
        <f t="shared" si="5"/>
        <v>63</v>
      </c>
      <c r="N55">
        <f t="shared" si="6"/>
        <v>222</v>
      </c>
      <c r="O55">
        <f t="shared" si="7"/>
        <v>84</v>
      </c>
      <c r="P55">
        <f t="shared" si="8"/>
        <v>296</v>
      </c>
      <c r="Q55">
        <f t="shared" ref="Q55:R55" si="60">O55-K55</f>
        <v>48</v>
      </c>
      <c r="R55">
        <f t="shared" si="60"/>
        <v>196</v>
      </c>
    </row>
    <row r="56">
      <c r="A56" s="1" t="s">
        <v>184</v>
      </c>
      <c r="B56" s="1" t="s">
        <v>185</v>
      </c>
      <c r="C56" s="1" t="s">
        <v>161</v>
      </c>
      <c r="D56" s="1" t="s">
        <v>49</v>
      </c>
      <c r="E56" s="1">
        <v>5.0</v>
      </c>
      <c r="F56" s="4"/>
      <c r="G56" t="str">
        <f t="shared" si="2"/>
        <v>MASS_DRIVER,SMALL,4</v>
      </c>
      <c r="H56">
        <f>IF(E56=1,1,VLOOKUP(A56,weapon_components_1.7.2!$A$1:$W$300,6,FALSE)/VLOOKUP(G56,weapon_components_1.7.2!$A$1:$W$300,6,FALSE))</f>
        <v>1.25</v>
      </c>
      <c r="I56" s="3">
        <f t="shared" si="3"/>
        <v>1.142857143</v>
      </c>
      <c r="J56" s="3">
        <f t="shared" si="4"/>
        <v>1.086956522</v>
      </c>
      <c r="K56">
        <f>VLOOKUP(A56,weapon_components_1.7.2!$A$1:$W$300,8,FALSE)</f>
        <v>8</v>
      </c>
      <c r="L56" s="1">
        <f>VLOOKUP(A56,weapon_components_1.7.2!$A$1:$W$300,9,FALSE)</f>
        <v>25</v>
      </c>
      <c r="M56" s="1">
        <f t="shared" si="5"/>
        <v>16</v>
      </c>
      <c r="N56">
        <f t="shared" si="6"/>
        <v>68</v>
      </c>
      <c r="O56">
        <f t="shared" si="7"/>
        <v>20</v>
      </c>
      <c r="P56">
        <f t="shared" si="8"/>
        <v>85</v>
      </c>
      <c r="Q56">
        <f t="shared" ref="Q56:R56" si="61">O56-K56</f>
        <v>12</v>
      </c>
      <c r="R56">
        <f t="shared" si="61"/>
        <v>60</v>
      </c>
    </row>
    <row r="57">
      <c r="A57" s="1" t="s">
        <v>192</v>
      </c>
      <c r="B57" s="1" t="s">
        <v>194</v>
      </c>
      <c r="C57" s="1" t="s">
        <v>161</v>
      </c>
      <c r="D57" s="1" t="s">
        <v>53</v>
      </c>
      <c r="E57" s="1">
        <v>5.0</v>
      </c>
      <c r="F57" s="4"/>
      <c r="G57" t="str">
        <f t="shared" si="2"/>
        <v>MASS_DRIVER,MEDIUM,4</v>
      </c>
      <c r="H57">
        <f>IF(E57=1,1,VLOOKUP(A57,weapon_components_1.7.2!$A$1:$W$300,6,FALSE)/VLOOKUP(G57,weapon_components_1.7.2!$A$1:$W$300,6,FALSE))</f>
        <v>1.25</v>
      </c>
      <c r="I57" s="3">
        <f t="shared" si="3"/>
        <v>1.133333333</v>
      </c>
      <c r="J57" s="3">
        <f t="shared" si="4"/>
        <v>1.081632653</v>
      </c>
      <c r="K57">
        <f>VLOOKUP(A57,weapon_components_1.7.2!$A$1:$W$300,8,FALSE)</f>
        <v>17</v>
      </c>
      <c r="L57" s="1">
        <f>VLOOKUP(A57,weapon_components_1.7.2!$A$1:$W$300,9,FALSE)</f>
        <v>53</v>
      </c>
      <c r="M57" s="1">
        <f t="shared" si="5"/>
        <v>32</v>
      </c>
      <c r="N57">
        <f t="shared" si="6"/>
        <v>144</v>
      </c>
      <c r="O57">
        <f t="shared" si="7"/>
        <v>40</v>
      </c>
      <c r="P57">
        <f t="shared" si="8"/>
        <v>180</v>
      </c>
      <c r="Q57">
        <f t="shared" ref="Q57:R57" si="62">O57-K57</f>
        <v>23</v>
      </c>
      <c r="R57">
        <f t="shared" si="62"/>
        <v>127</v>
      </c>
    </row>
    <row r="58">
      <c r="A58" s="1" t="s">
        <v>195</v>
      </c>
      <c r="B58" s="1" t="s">
        <v>196</v>
      </c>
      <c r="C58" s="1" t="s">
        <v>161</v>
      </c>
      <c r="D58" s="1" t="s">
        <v>56</v>
      </c>
      <c r="E58" s="1">
        <v>5.0</v>
      </c>
      <c r="F58" s="1"/>
      <c r="G58" t="str">
        <f t="shared" si="2"/>
        <v>MASS_DRIVER,LARGE,4</v>
      </c>
      <c r="H58">
        <f>IF(E58=1,1,VLOOKUP(A58,weapon_components_1.7.2!$A$1:$W$300,6,FALSE)/VLOOKUP(G58,weapon_components_1.7.2!$A$1:$W$300,6,FALSE))</f>
        <v>1.25</v>
      </c>
      <c r="I58" s="3">
        <f t="shared" si="3"/>
        <v>1.138888889</v>
      </c>
      <c r="J58" s="3">
        <f t="shared" si="4"/>
        <v>1.09</v>
      </c>
      <c r="K58">
        <f>VLOOKUP(A58,weapon_components_1.7.2!$A$1:$W$300,8,FALSE)</f>
        <v>41</v>
      </c>
      <c r="L58" s="1">
        <f>VLOOKUP(A58,weapon_components_1.7.2!$A$1:$W$300,9,FALSE)</f>
        <v>109</v>
      </c>
      <c r="M58" s="1">
        <f t="shared" si="5"/>
        <v>84</v>
      </c>
      <c r="N58">
        <f t="shared" si="6"/>
        <v>296</v>
      </c>
      <c r="O58">
        <f t="shared" si="7"/>
        <v>105</v>
      </c>
      <c r="P58">
        <f t="shared" si="8"/>
        <v>370</v>
      </c>
      <c r="Q58">
        <f t="shared" ref="Q58:R58" si="63">O58-K58</f>
        <v>64</v>
      </c>
      <c r="R58">
        <f t="shared" si="63"/>
        <v>261</v>
      </c>
    </row>
    <row r="59">
      <c r="A59" s="1" t="s">
        <v>197</v>
      </c>
      <c r="B59" s="1" t="s">
        <v>198</v>
      </c>
      <c r="C59" s="1" t="s">
        <v>199</v>
      </c>
      <c r="D59" s="1" t="s">
        <v>49</v>
      </c>
      <c r="E59" s="1">
        <v>1.0</v>
      </c>
      <c r="F59" s="1"/>
      <c r="G59" t="str">
        <f t="shared" si="2"/>
        <v>SPACEPORT_MASS_DRIVER,SMALL,1</v>
      </c>
      <c r="H59">
        <f>IF(E59=1,1,VLOOKUP(A59,weapon_components_1.7.2!$A$1:$W$300,6,FALSE)/VLOOKUP(G59,weapon_components_1.7.2!$A$1:$W$300,6,FALSE))</f>
        <v>1</v>
      </c>
      <c r="I59" s="3">
        <f t="shared" si="3"/>
        <v>1</v>
      </c>
      <c r="J59" s="3">
        <f t="shared" si="4"/>
        <v>1</v>
      </c>
      <c r="K59">
        <f>VLOOKUP(A59,weapon_components_1.7.2!$A$1:$W$300,8,FALSE)</f>
        <v>4</v>
      </c>
      <c r="L59" s="1">
        <f>VLOOKUP(A59,weapon_components_1.7.2!$A$1:$W$300,9,FALSE)</f>
        <v>17</v>
      </c>
      <c r="M59" s="1">
        <f t="shared" si="5"/>
        <v>4</v>
      </c>
      <c r="N59">
        <f t="shared" si="6"/>
        <v>17</v>
      </c>
      <c r="O59">
        <f t="shared" si="7"/>
        <v>4</v>
      </c>
      <c r="P59">
        <f t="shared" si="8"/>
        <v>17</v>
      </c>
      <c r="Q59">
        <f t="shared" ref="Q59:R59" si="64">O59-K59</f>
        <v>0</v>
      </c>
      <c r="R59">
        <f t="shared" si="64"/>
        <v>0</v>
      </c>
    </row>
    <row r="60">
      <c r="A60" s="1" t="s">
        <v>200</v>
      </c>
      <c r="B60" s="1" t="s">
        <v>201</v>
      </c>
      <c r="C60" s="1" t="s">
        <v>199</v>
      </c>
      <c r="D60" s="1" t="s">
        <v>53</v>
      </c>
      <c r="E60" s="1">
        <v>1.0</v>
      </c>
      <c r="F60" s="4"/>
      <c r="G60" t="str">
        <f t="shared" si="2"/>
        <v>SPACEPORT_MASS_DRIVER,MEDIUM,1</v>
      </c>
      <c r="H60">
        <f>IF(E60=1,1,VLOOKUP(A60,weapon_components_1.7.2!$A$1:$W$300,6,FALSE)/VLOOKUP(G60,weapon_components_1.7.2!$A$1:$W$300,6,FALSE))</f>
        <v>1</v>
      </c>
      <c r="I60" s="3">
        <f t="shared" si="3"/>
        <v>1</v>
      </c>
      <c r="J60" s="3">
        <f t="shared" si="4"/>
        <v>1</v>
      </c>
      <c r="K60">
        <f>VLOOKUP(A60,weapon_components_1.7.2!$A$1:$W$300,8,FALSE)</f>
        <v>8</v>
      </c>
      <c r="L60" s="1">
        <f>VLOOKUP(A60,weapon_components_1.7.2!$A$1:$W$300,9,FALSE)</f>
        <v>36</v>
      </c>
      <c r="M60" s="1">
        <f t="shared" si="5"/>
        <v>8</v>
      </c>
      <c r="N60">
        <f t="shared" si="6"/>
        <v>36</v>
      </c>
      <c r="O60">
        <f t="shared" si="7"/>
        <v>8</v>
      </c>
      <c r="P60">
        <f t="shared" si="8"/>
        <v>36</v>
      </c>
      <c r="Q60">
        <f t="shared" ref="Q60:R60" si="65">O60-K60</f>
        <v>0</v>
      </c>
      <c r="R60">
        <f t="shared" si="65"/>
        <v>0</v>
      </c>
    </row>
    <row r="61">
      <c r="A61" s="1" t="s">
        <v>202</v>
      </c>
      <c r="B61" s="1" t="s">
        <v>203</v>
      </c>
      <c r="C61" s="1" t="s">
        <v>199</v>
      </c>
      <c r="D61" s="1" t="s">
        <v>56</v>
      </c>
      <c r="E61" s="1">
        <v>1.0</v>
      </c>
      <c r="F61" s="4"/>
      <c r="G61" t="str">
        <f t="shared" si="2"/>
        <v>SPACEPORT_MASS_DRIVER,LARGE,1</v>
      </c>
      <c r="H61">
        <f>IF(E61=1,1,VLOOKUP(A61,weapon_components_1.7.2!$A$1:$W$300,6,FALSE)/VLOOKUP(G61,weapon_components_1.7.2!$A$1:$W$300,6,FALSE))</f>
        <v>1</v>
      </c>
      <c r="I61" s="3">
        <f t="shared" si="3"/>
        <v>1</v>
      </c>
      <c r="J61" s="3">
        <f t="shared" si="4"/>
        <v>1</v>
      </c>
      <c r="K61">
        <f>VLOOKUP(A61,weapon_components_1.7.2!$A$1:$W$300,8,FALSE)</f>
        <v>21</v>
      </c>
      <c r="L61" s="1">
        <f>VLOOKUP(A61,weapon_components_1.7.2!$A$1:$W$300,9,FALSE)</f>
        <v>74</v>
      </c>
      <c r="M61" s="1">
        <f t="shared" si="5"/>
        <v>21</v>
      </c>
      <c r="N61">
        <f t="shared" si="6"/>
        <v>74</v>
      </c>
      <c r="O61">
        <f t="shared" si="7"/>
        <v>21</v>
      </c>
      <c r="P61">
        <f t="shared" si="8"/>
        <v>74</v>
      </c>
      <c r="Q61">
        <f t="shared" ref="Q61:R61" si="66">O61-K61</f>
        <v>0</v>
      </c>
      <c r="R61">
        <f t="shared" si="66"/>
        <v>0</v>
      </c>
    </row>
    <row r="62">
      <c r="A62" s="1" t="s">
        <v>204</v>
      </c>
      <c r="B62" s="1" t="s">
        <v>205</v>
      </c>
      <c r="C62" s="1" t="s">
        <v>206</v>
      </c>
      <c r="D62" s="1" t="s">
        <v>56</v>
      </c>
      <c r="E62" s="1">
        <v>1.0</v>
      </c>
      <c r="F62" s="1" t="s">
        <v>182</v>
      </c>
      <c r="G62" t="str">
        <f t="shared" si="2"/>
        <v>MASS_DRIVER,LARGE,4</v>
      </c>
      <c r="H62">
        <f>IF(E62=1,1,VLOOKUP(A62,weapon_components_1.7.2!$A$1:$W$300,6,FALSE)/VLOOKUP(G62,weapon_components_1.7.2!$A$1:$W$300,6,FALSE))</f>
        <v>1</v>
      </c>
      <c r="I62" s="3">
        <f t="shared" si="3"/>
        <v>2.944444444</v>
      </c>
      <c r="J62" s="3">
        <f t="shared" si="4"/>
        <v>2.18</v>
      </c>
      <c r="K62">
        <f>VLOOKUP(A62,weapon_components_1.7.2!$A$1:$W$300,8,FALSE)</f>
        <v>106</v>
      </c>
      <c r="L62" s="1">
        <f>VLOOKUP(A62,weapon_components_1.7.2!$A$1:$W$300,9,FALSE)</f>
        <v>218</v>
      </c>
      <c r="M62" s="1">
        <f t="shared" si="5"/>
        <v>84</v>
      </c>
      <c r="N62">
        <f t="shared" si="6"/>
        <v>296</v>
      </c>
      <c r="O62">
        <f t="shared" si="7"/>
        <v>247</v>
      </c>
      <c r="P62">
        <f t="shared" si="8"/>
        <v>645</v>
      </c>
      <c r="Q62">
        <f t="shared" ref="Q62:R62" si="67">O62-K62</f>
        <v>141</v>
      </c>
      <c r="R62">
        <f t="shared" si="67"/>
        <v>427</v>
      </c>
    </row>
    <row r="63">
      <c r="A63" s="1" t="s">
        <v>207</v>
      </c>
      <c r="B63" s="1" t="s">
        <v>208</v>
      </c>
      <c r="C63" s="1" t="s">
        <v>206</v>
      </c>
      <c r="D63" s="1" t="s">
        <v>56</v>
      </c>
      <c r="E63" s="1">
        <v>2.0</v>
      </c>
      <c r="G63" t="str">
        <f t="shared" si="2"/>
        <v>KINETIC_ARTILLERY,LARGE,1</v>
      </c>
      <c r="H63">
        <f>IF(E63=1,1,VLOOKUP(A63,weapon_components_1.7.2!$A$1:$W$300,6,FALSE)/VLOOKUP(G63,weapon_components_1.7.2!$A$1:$W$300,6,FALSE))</f>
        <v>1.2</v>
      </c>
      <c r="I63" s="3">
        <f t="shared" si="3"/>
        <v>1.141509434</v>
      </c>
      <c r="J63" s="3">
        <f t="shared" si="4"/>
        <v>1.096330275</v>
      </c>
      <c r="K63">
        <f>VLOOKUP(A63,weapon_components_1.7.2!$A$1:$W$300,8,FALSE)</f>
        <v>121</v>
      </c>
      <c r="L63" s="1">
        <f>VLOOKUP(A63,weapon_components_1.7.2!$A$1:$W$300,9,FALSE)</f>
        <v>239</v>
      </c>
      <c r="M63" s="1">
        <f t="shared" si="5"/>
        <v>247</v>
      </c>
      <c r="N63">
        <f t="shared" si="6"/>
        <v>645</v>
      </c>
      <c r="O63">
        <f t="shared" si="7"/>
        <v>296</v>
      </c>
      <c r="P63">
        <f t="shared" si="8"/>
        <v>774</v>
      </c>
      <c r="Q63">
        <f t="shared" ref="Q63:R63" si="68">O63-K63</f>
        <v>175</v>
      </c>
      <c r="R63">
        <f t="shared" si="68"/>
        <v>535</v>
      </c>
    </row>
    <row r="64">
      <c r="A64" s="1" t="s">
        <v>209</v>
      </c>
      <c r="B64" s="1" t="s">
        <v>210</v>
      </c>
      <c r="C64" s="1" t="s">
        <v>211</v>
      </c>
      <c r="D64" s="1" t="s">
        <v>49</v>
      </c>
      <c r="E64" s="1">
        <v>1.0</v>
      </c>
      <c r="F64" s="1" t="s">
        <v>172</v>
      </c>
      <c r="G64" t="str">
        <f t="shared" si="2"/>
        <v>MASS_DRIVER,SMALL,3</v>
      </c>
      <c r="H64">
        <f>IF(E64=1,1,VLOOKUP(A64,weapon_components_1.7.2!$A$1:$W$300,6,FALSE)/VLOOKUP(G64,weapon_components_1.7.2!$A$1:$W$300,6,FALSE))</f>
        <v>1</v>
      </c>
      <c r="I64" s="3">
        <f t="shared" si="3"/>
        <v>0.5</v>
      </c>
      <c r="J64" s="3">
        <f t="shared" si="4"/>
        <v>0.7142857143</v>
      </c>
      <c r="K64">
        <f>VLOOKUP(A64,weapon_components_1.7.2!$A$1:$W$300,8,FALSE)</f>
        <v>3</v>
      </c>
      <c r="L64" s="1">
        <f>VLOOKUP(A64,weapon_components_1.7.2!$A$1:$W$300,9,FALSE)</f>
        <v>15</v>
      </c>
      <c r="M64" s="1">
        <f t="shared" si="5"/>
        <v>12</v>
      </c>
      <c r="N64">
        <f t="shared" si="6"/>
        <v>51</v>
      </c>
      <c r="O64">
        <f t="shared" si="7"/>
        <v>6</v>
      </c>
      <c r="P64">
        <f t="shared" si="8"/>
        <v>36</v>
      </c>
      <c r="Q64">
        <f t="shared" ref="Q64:R64" si="69">O64-K64</f>
        <v>3</v>
      </c>
      <c r="R64">
        <f t="shared" si="69"/>
        <v>21</v>
      </c>
    </row>
    <row r="65">
      <c r="A65" s="1" t="s">
        <v>212</v>
      </c>
      <c r="B65" s="1" t="s">
        <v>213</v>
      </c>
      <c r="C65" s="1" t="s">
        <v>211</v>
      </c>
      <c r="D65" s="1" t="s">
        <v>53</v>
      </c>
      <c r="E65" s="1">
        <v>1.0</v>
      </c>
      <c r="F65" s="1" t="s">
        <v>174</v>
      </c>
      <c r="G65" t="str">
        <f t="shared" si="2"/>
        <v>MASS_DRIVER,MEDIUM,3</v>
      </c>
      <c r="H65">
        <f>IF(E65=1,1,VLOOKUP(A65,weapon_components_1.7.2!$A$1:$W$300,6,FALSE)/VLOOKUP(G65,weapon_components_1.7.2!$A$1:$W$300,6,FALSE))</f>
        <v>1</v>
      </c>
      <c r="I65" s="3">
        <f t="shared" si="3"/>
        <v>0.4615384615</v>
      </c>
      <c r="J65" s="3">
        <f t="shared" si="4"/>
        <v>0.7045454545</v>
      </c>
      <c r="K65">
        <f>VLOOKUP(A65,weapon_components_1.7.2!$A$1:$W$300,8,FALSE)</f>
        <v>6</v>
      </c>
      <c r="L65" s="1">
        <f>VLOOKUP(A65,weapon_components_1.7.2!$A$1:$W$300,9,FALSE)</f>
        <v>31</v>
      </c>
      <c r="M65" s="1">
        <f t="shared" si="5"/>
        <v>24</v>
      </c>
      <c r="N65">
        <f t="shared" si="6"/>
        <v>108</v>
      </c>
      <c r="O65">
        <f t="shared" si="7"/>
        <v>11</v>
      </c>
      <c r="P65">
        <f t="shared" si="8"/>
        <v>76</v>
      </c>
      <c r="Q65">
        <f t="shared" ref="Q65:R65" si="70">O65-K65</f>
        <v>5</v>
      </c>
      <c r="R65">
        <f t="shared" si="70"/>
        <v>45</v>
      </c>
    </row>
    <row r="66">
      <c r="A66" s="1" t="s">
        <v>214</v>
      </c>
      <c r="B66" s="1" t="s">
        <v>215</v>
      </c>
      <c r="C66" s="1" t="s">
        <v>211</v>
      </c>
      <c r="D66" s="1" t="s">
        <v>56</v>
      </c>
      <c r="E66" s="1">
        <v>1.0</v>
      </c>
      <c r="F66" s="1" t="s">
        <v>176</v>
      </c>
      <c r="G66" t="str">
        <f t="shared" si="2"/>
        <v>MASS_DRIVER,LARGE,3</v>
      </c>
      <c r="H66">
        <f>IF(E66=1,1,VLOOKUP(A66,weapon_components_1.7.2!$A$1:$W$300,6,FALSE)/VLOOKUP(G66,weapon_components_1.7.2!$A$1:$W$300,6,FALSE))</f>
        <v>1</v>
      </c>
      <c r="I66" s="3">
        <f t="shared" si="3"/>
        <v>0.5333333333</v>
      </c>
      <c r="J66" s="3">
        <f t="shared" si="4"/>
        <v>0.7173913043</v>
      </c>
      <c r="K66">
        <f>VLOOKUP(A66,weapon_components_1.7.2!$A$1:$W$300,8,FALSE)</f>
        <v>16</v>
      </c>
      <c r="L66" s="1">
        <f>VLOOKUP(A66,weapon_components_1.7.2!$A$1:$W$300,9,FALSE)</f>
        <v>66</v>
      </c>
      <c r="M66" s="1">
        <f t="shared" si="5"/>
        <v>63</v>
      </c>
      <c r="N66">
        <f t="shared" si="6"/>
        <v>222</v>
      </c>
      <c r="O66">
        <f t="shared" si="7"/>
        <v>34</v>
      </c>
      <c r="P66">
        <f t="shared" si="8"/>
        <v>159</v>
      </c>
      <c r="Q66">
        <f t="shared" ref="Q66:R66" si="71">O66-K66</f>
        <v>18</v>
      </c>
      <c r="R66">
        <f t="shared" si="71"/>
        <v>93</v>
      </c>
    </row>
    <row r="67" ht="18.0" customHeight="1">
      <c r="A67" s="1" t="s">
        <v>216</v>
      </c>
      <c r="B67" s="1" t="s">
        <v>217</v>
      </c>
      <c r="C67" s="1" t="s">
        <v>211</v>
      </c>
      <c r="D67" s="1" t="s">
        <v>49</v>
      </c>
      <c r="E67" s="1">
        <v>2.0</v>
      </c>
      <c r="G67" t="str">
        <f t="shared" si="2"/>
        <v>AUTOCANNON,SMALL,1</v>
      </c>
      <c r="H67">
        <f>IF(E67=1,1,VLOOKUP(A67,weapon_components_1.7.2!$A$1:$W$300,6,FALSE)/VLOOKUP(G67,weapon_components_1.7.2!$A$1:$W$300,6,FALSE))</f>
        <v>1.5</v>
      </c>
      <c r="I67" s="3">
        <f t="shared" si="3"/>
        <v>1.333333333</v>
      </c>
      <c r="J67" s="3">
        <f t="shared" si="4"/>
        <v>1.066666667</v>
      </c>
      <c r="K67">
        <f>VLOOKUP(A67,weapon_components_1.7.2!$A$1:$W$300,8,FALSE)</f>
        <v>4</v>
      </c>
      <c r="L67" s="1">
        <f>VLOOKUP(A67,weapon_components_1.7.2!$A$1:$W$300,9,FALSE)</f>
        <v>16</v>
      </c>
      <c r="M67" s="1">
        <f t="shared" si="5"/>
        <v>6</v>
      </c>
      <c r="N67">
        <f t="shared" si="6"/>
        <v>36</v>
      </c>
      <c r="O67">
        <f t="shared" si="7"/>
        <v>9</v>
      </c>
      <c r="P67">
        <f t="shared" si="8"/>
        <v>54</v>
      </c>
      <c r="Q67">
        <f t="shared" ref="Q67:R67" si="72">O67-K67</f>
        <v>5</v>
      </c>
      <c r="R67">
        <f t="shared" si="72"/>
        <v>38</v>
      </c>
    </row>
    <row r="68">
      <c r="A68" s="1" t="s">
        <v>218</v>
      </c>
      <c r="B68" s="1" t="s">
        <v>219</v>
      </c>
      <c r="C68" s="1" t="s">
        <v>211</v>
      </c>
      <c r="D68" s="1" t="s">
        <v>53</v>
      </c>
      <c r="E68" s="1">
        <v>2.0</v>
      </c>
      <c r="F68" s="1"/>
      <c r="G68" t="str">
        <f t="shared" si="2"/>
        <v>AUTOCANNON,MEDIUM,1</v>
      </c>
      <c r="H68">
        <f>IF(E68=1,1,VLOOKUP(A68,weapon_components_1.7.2!$A$1:$W$300,6,FALSE)/VLOOKUP(G68,weapon_components_1.7.2!$A$1:$W$300,6,FALSE))</f>
        <v>1.5</v>
      </c>
      <c r="I68" s="3">
        <f t="shared" si="3"/>
        <v>1.333333333</v>
      </c>
      <c r="J68" s="3">
        <f t="shared" si="4"/>
        <v>1.064516129</v>
      </c>
      <c r="K68">
        <f>VLOOKUP(A68,weapon_components_1.7.2!$A$1:$W$300,8,FALSE)</f>
        <v>8</v>
      </c>
      <c r="L68" s="1">
        <f>VLOOKUP(A68,weapon_components_1.7.2!$A$1:$W$300,9,FALSE)</f>
        <v>33</v>
      </c>
      <c r="M68" s="1">
        <f t="shared" si="5"/>
        <v>11</v>
      </c>
      <c r="N68">
        <f t="shared" si="6"/>
        <v>76</v>
      </c>
      <c r="O68">
        <f t="shared" si="7"/>
        <v>17</v>
      </c>
      <c r="P68">
        <f t="shared" si="8"/>
        <v>114</v>
      </c>
      <c r="Q68">
        <f t="shared" ref="Q68:R68" si="73">O68-K68</f>
        <v>9</v>
      </c>
      <c r="R68">
        <f t="shared" si="73"/>
        <v>81</v>
      </c>
    </row>
    <row r="69">
      <c r="A69" s="1" t="s">
        <v>220</v>
      </c>
      <c r="B69" s="1" t="s">
        <v>221</v>
      </c>
      <c r="C69" s="1" t="s">
        <v>211</v>
      </c>
      <c r="D69" s="1" t="s">
        <v>56</v>
      </c>
      <c r="E69" s="1">
        <v>2.0</v>
      </c>
      <c r="G69" t="str">
        <f t="shared" si="2"/>
        <v>AUTOCANNON,LARGE,1</v>
      </c>
      <c r="H69">
        <f>IF(E69=1,1,VLOOKUP(A69,weapon_components_1.7.2!$A$1:$W$300,6,FALSE)/VLOOKUP(G69,weapon_components_1.7.2!$A$1:$W$300,6,FALSE))</f>
        <v>1.5</v>
      </c>
      <c r="I69" s="3">
        <f t="shared" si="3"/>
        <v>1.3125</v>
      </c>
      <c r="J69" s="3">
        <f t="shared" si="4"/>
        <v>1.015151515</v>
      </c>
      <c r="K69">
        <f>VLOOKUP(A69,weapon_components_1.7.2!$A$1:$W$300,8,FALSE)</f>
        <v>21</v>
      </c>
      <c r="L69" s="1">
        <f>VLOOKUP(A69,weapon_components_1.7.2!$A$1:$W$300,9,FALSE)</f>
        <v>67</v>
      </c>
      <c r="M69" s="1">
        <f t="shared" si="5"/>
        <v>34</v>
      </c>
      <c r="N69">
        <f t="shared" si="6"/>
        <v>159</v>
      </c>
      <c r="O69">
        <f t="shared" si="7"/>
        <v>51</v>
      </c>
      <c r="P69">
        <f t="shared" si="8"/>
        <v>239</v>
      </c>
      <c r="Q69">
        <f t="shared" ref="Q69:R69" si="74">O69-K69</f>
        <v>30</v>
      </c>
      <c r="R69">
        <f t="shared" si="74"/>
        <v>172</v>
      </c>
    </row>
    <row r="70">
      <c r="A70" s="1" t="s">
        <v>222</v>
      </c>
      <c r="B70" s="1" t="s">
        <v>223</v>
      </c>
      <c r="C70" s="1" t="s">
        <v>211</v>
      </c>
      <c r="D70" s="1" t="s">
        <v>49</v>
      </c>
      <c r="E70" s="1">
        <v>3.0</v>
      </c>
      <c r="G70" t="str">
        <f t="shared" si="2"/>
        <v>AUTOCANNON,SMALL,2</v>
      </c>
      <c r="H70">
        <f>IF(E70=1,1,VLOOKUP(A70,weapon_components_1.7.2!$A$1:$W$300,6,FALSE)/VLOOKUP(G70,weapon_components_1.7.2!$A$1:$W$300,6,FALSE))</f>
        <v>1.333333333</v>
      </c>
      <c r="I70" s="3">
        <f t="shared" si="3"/>
        <v>1.25</v>
      </c>
      <c r="J70" s="3">
        <f t="shared" si="4"/>
        <v>1.0625</v>
      </c>
      <c r="K70">
        <f>VLOOKUP(A70,weapon_components_1.7.2!$A$1:$W$300,8,FALSE)</f>
        <v>5</v>
      </c>
      <c r="L70" s="1">
        <f>VLOOKUP(A70,weapon_components_1.7.2!$A$1:$W$300,9,FALSE)</f>
        <v>17</v>
      </c>
      <c r="M70" s="1">
        <f t="shared" si="5"/>
        <v>9</v>
      </c>
      <c r="N70">
        <f t="shared" si="6"/>
        <v>54</v>
      </c>
      <c r="O70">
        <f t="shared" si="7"/>
        <v>12</v>
      </c>
      <c r="P70">
        <f t="shared" si="8"/>
        <v>72</v>
      </c>
      <c r="Q70">
        <f t="shared" ref="Q70:R70" si="75">O70-K70</f>
        <v>7</v>
      </c>
      <c r="R70">
        <f t="shared" si="75"/>
        <v>55</v>
      </c>
    </row>
    <row r="71">
      <c r="A71" s="1" t="s">
        <v>224</v>
      </c>
      <c r="B71" s="1" t="s">
        <v>225</v>
      </c>
      <c r="C71" s="1" t="s">
        <v>211</v>
      </c>
      <c r="D71" s="1" t="s">
        <v>53</v>
      </c>
      <c r="E71" s="1">
        <v>3.0</v>
      </c>
      <c r="G71" t="str">
        <f t="shared" si="2"/>
        <v>AUTOCANNON,MEDIUM,2</v>
      </c>
      <c r="H71">
        <f>IF(E71=1,1,VLOOKUP(A71,weapon_components_1.7.2!$A$1:$W$300,6,FALSE)/VLOOKUP(G71,weapon_components_1.7.2!$A$1:$W$300,6,FALSE))</f>
        <v>1.333333333</v>
      </c>
      <c r="I71" s="3">
        <f t="shared" si="3"/>
        <v>1.25</v>
      </c>
      <c r="J71" s="3">
        <f t="shared" si="4"/>
        <v>1.060606061</v>
      </c>
      <c r="K71">
        <f>VLOOKUP(A71,weapon_components_1.7.2!$A$1:$W$300,8,FALSE)</f>
        <v>10</v>
      </c>
      <c r="L71" s="1">
        <f>VLOOKUP(A71,weapon_components_1.7.2!$A$1:$W$300,9,FALSE)</f>
        <v>35</v>
      </c>
      <c r="M71" s="1">
        <f t="shared" si="5"/>
        <v>17</v>
      </c>
      <c r="N71">
        <f t="shared" si="6"/>
        <v>114</v>
      </c>
      <c r="O71">
        <f t="shared" si="7"/>
        <v>23</v>
      </c>
      <c r="P71">
        <f t="shared" si="8"/>
        <v>152</v>
      </c>
      <c r="Q71">
        <f t="shared" ref="Q71:R71" si="76">O71-K71</f>
        <v>13</v>
      </c>
      <c r="R71">
        <f t="shared" si="76"/>
        <v>117</v>
      </c>
    </row>
    <row r="72">
      <c r="A72" s="1" t="s">
        <v>226</v>
      </c>
      <c r="B72" s="1" t="s">
        <v>227</v>
      </c>
      <c r="C72" s="1" t="s">
        <v>211</v>
      </c>
      <c r="D72" s="1" t="s">
        <v>56</v>
      </c>
      <c r="E72" s="1">
        <v>3.0</v>
      </c>
      <c r="G72" t="str">
        <f t="shared" si="2"/>
        <v>AUTOCANNON,LARGE,2</v>
      </c>
      <c r="H72">
        <f>IF(E72=1,1,VLOOKUP(A72,weapon_components_1.7.2!$A$1:$W$300,6,FALSE)/VLOOKUP(G72,weapon_components_1.7.2!$A$1:$W$300,6,FALSE))</f>
        <v>1.333333333</v>
      </c>
      <c r="I72" s="3">
        <f t="shared" si="3"/>
        <v>1.238095238</v>
      </c>
      <c r="J72" s="3">
        <f t="shared" si="4"/>
        <v>1.044776119</v>
      </c>
      <c r="K72">
        <f>VLOOKUP(A72,weapon_components_1.7.2!$A$1:$W$300,8,FALSE)</f>
        <v>26</v>
      </c>
      <c r="L72" s="1">
        <f>VLOOKUP(A72,weapon_components_1.7.2!$A$1:$W$300,9,FALSE)</f>
        <v>70</v>
      </c>
      <c r="M72" s="1">
        <f t="shared" si="5"/>
        <v>51</v>
      </c>
      <c r="N72">
        <f t="shared" si="6"/>
        <v>239</v>
      </c>
      <c r="O72">
        <f t="shared" si="7"/>
        <v>68</v>
      </c>
      <c r="P72">
        <f t="shared" si="8"/>
        <v>319</v>
      </c>
      <c r="Q72">
        <f t="shared" ref="Q72:R72" si="77">O72-K72</f>
        <v>42</v>
      </c>
      <c r="R72">
        <f t="shared" si="77"/>
        <v>249</v>
      </c>
    </row>
    <row r="73">
      <c r="A73" s="1" t="s">
        <v>228</v>
      </c>
      <c r="B73" s="1" t="s">
        <v>229</v>
      </c>
      <c r="C73" s="1" t="s">
        <v>230</v>
      </c>
      <c r="D73" s="1" t="s">
        <v>105</v>
      </c>
      <c r="E73" s="1">
        <v>1.0</v>
      </c>
      <c r="F73" s="1" t="s">
        <v>178</v>
      </c>
      <c r="G73" t="str">
        <f t="shared" si="2"/>
        <v>MASS_DRIVER,SMALL,4</v>
      </c>
      <c r="H73">
        <f>IF(E73=1,1,VLOOKUP(A73,weapon_components_1.7.2!$A$1:$W$300,6,FALSE)/VLOOKUP(G73,weapon_components_1.7.2!$A$1:$W$300,6,FALSE))</f>
        <v>1</v>
      </c>
      <c r="I73" s="3">
        <f t="shared" si="3"/>
        <v>0.8571428571</v>
      </c>
      <c r="J73" s="3">
        <f t="shared" si="4"/>
        <v>0.9130434783</v>
      </c>
      <c r="K73">
        <f>VLOOKUP(A73,weapon_components_1.7.2!$A$1:$W$300,8,FALSE)</f>
        <v>6</v>
      </c>
      <c r="L73" s="1">
        <f>VLOOKUP(A73,weapon_components_1.7.2!$A$1:$W$300,9,FALSE)</f>
        <v>21</v>
      </c>
      <c r="M73" s="1">
        <f t="shared" si="5"/>
        <v>16</v>
      </c>
      <c r="N73">
        <f t="shared" si="6"/>
        <v>68</v>
      </c>
      <c r="O73">
        <f t="shared" si="7"/>
        <v>14</v>
      </c>
      <c r="P73">
        <f t="shared" si="8"/>
        <v>62</v>
      </c>
      <c r="Q73">
        <f t="shared" ref="Q73:R73" si="78">O73-K73</f>
        <v>8</v>
      </c>
      <c r="R73">
        <f t="shared" si="78"/>
        <v>41</v>
      </c>
    </row>
    <row r="74">
      <c r="A74" s="1" t="s">
        <v>231</v>
      </c>
      <c r="B74" s="1" t="s">
        <v>232</v>
      </c>
      <c r="C74" s="1" t="s">
        <v>230</v>
      </c>
      <c r="D74" s="1" t="s">
        <v>105</v>
      </c>
      <c r="E74" s="1">
        <v>2.0</v>
      </c>
      <c r="G74" t="str">
        <f t="shared" si="2"/>
        <v>FLAK_BATTERY,NA,1</v>
      </c>
      <c r="H74">
        <f>IF(E74=1,1,VLOOKUP(A74,weapon_components_1.7.2!$A$1:$W$300,6,FALSE)/VLOOKUP(G74,weapon_components_1.7.2!$A$1:$W$300,6,FALSE))</f>
        <v>1.333333333</v>
      </c>
      <c r="I74" s="3">
        <f t="shared" si="3"/>
        <v>1.333333333</v>
      </c>
      <c r="J74" s="3">
        <f t="shared" si="4"/>
        <v>1.19047619</v>
      </c>
      <c r="K74">
        <f>VLOOKUP(A74,weapon_components_1.7.2!$A$1:$W$300,8,FALSE)</f>
        <v>8</v>
      </c>
      <c r="L74" s="1">
        <f>VLOOKUP(A74,weapon_components_1.7.2!$A$1:$W$300,9,FALSE)</f>
        <v>25</v>
      </c>
      <c r="M74" s="1">
        <f t="shared" si="5"/>
        <v>14</v>
      </c>
      <c r="N74">
        <f t="shared" si="6"/>
        <v>62</v>
      </c>
      <c r="O74">
        <f t="shared" si="7"/>
        <v>19</v>
      </c>
      <c r="P74">
        <f t="shared" si="8"/>
        <v>83</v>
      </c>
      <c r="Q74">
        <f t="shared" ref="Q74:R74" si="79">O74-K74</f>
        <v>11</v>
      </c>
      <c r="R74">
        <f t="shared" si="79"/>
        <v>58</v>
      </c>
    </row>
    <row r="75">
      <c r="A75" s="1" t="s">
        <v>233</v>
      </c>
      <c r="B75" s="1" t="s">
        <v>234</v>
      </c>
      <c r="C75" s="1" t="s">
        <v>235</v>
      </c>
      <c r="D75" s="1" t="s">
        <v>56</v>
      </c>
      <c r="E75" s="1">
        <v>1.0</v>
      </c>
      <c r="F75" s="1" t="s">
        <v>204</v>
      </c>
      <c r="G75" t="str">
        <f t="shared" si="2"/>
        <v>KINETIC_ARTILLERY,LARGE,1</v>
      </c>
      <c r="H75">
        <f>IF(E75=1,1,VLOOKUP(A75,weapon_components_1.7.2!$A$1:$W$300,6,FALSE)/VLOOKUP(G75,weapon_components_1.7.2!$A$1:$W$300,6,FALSE))</f>
        <v>1</v>
      </c>
      <c r="I75" s="3">
        <f t="shared" si="3"/>
        <v>0.8679245283</v>
      </c>
      <c r="J75" s="3">
        <f t="shared" si="4"/>
        <v>1.376146789</v>
      </c>
      <c r="K75">
        <f>VLOOKUP(A75,weapon_components_1.7.2!$A$1:$W$300,8,FALSE)</f>
        <v>92</v>
      </c>
      <c r="L75" s="1">
        <f>VLOOKUP(A75,weapon_components_1.7.2!$A$1:$W$300,9,FALSE)</f>
        <v>300</v>
      </c>
      <c r="M75" s="1">
        <f t="shared" si="5"/>
        <v>247</v>
      </c>
      <c r="N75">
        <f t="shared" si="6"/>
        <v>645</v>
      </c>
      <c r="O75">
        <f t="shared" si="7"/>
        <v>214</v>
      </c>
      <c r="P75">
        <f t="shared" si="8"/>
        <v>888</v>
      </c>
      <c r="Q75">
        <f t="shared" ref="Q75:R75" si="80">O75-K75</f>
        <v>122</v>
      </c>
      <c r="R75">
        <f t="shared" si="80"/>
        <v>588</v>
      </c>
    </row>
    <row r="76">
      <c r="A76" s="1" t="s">
        <v>236</v>
      </c>
      <c r="B76" s="1" t="s">
        <v>237</v>
      </c>
      <c r="C76" s="1" t="s">
        <v>235</v>
      </c>
      <c r="D76" s="1" t="s">
        <v>56</v>
      </c>
      <c r="E76" s="1">
        <v>2.0</v>
      </c>
      <c r="G76" t="str">
        <f t="shared" si="2"/>
        <v>MASS_ACCELERATOR,LARGE,1</v>
      </c>
      <c r="H76">
        <f>IF(E76=1,1,VLOOKUP(A76,weapon_components_1.7.2!$A$1:$W$300,6,FALSE)/VLOOKUP(G76,weapon_components_1.7.2!$A$1:$W$300,6,FALSE))</f>
        <v>1.2</v>
      </c>
      <c r="I76" s="3">
        <f t="shared" si="3"/>
        <v>1.315217391</v>
      </c>
      <c r="J76" s="3">
        <f t="shared" si="4"/>
        <v>1.166666667</v>
      </c>
      <c r="K76">
        <f>VLOOKUP(A76,weapon_components_1.7.2!$A$1:$W$300,8,FALSE)</f>
        <v>121</v>
      </c>
      <c r="L76" s="1">
        <f>VLOOKUP(A76,weapon_components_1.7.2!$A$1:$W$300,9,FALSE)</f>
        <v>350</v>
      </c>
      <c r="M76" s="1">
        <f t="shared" si="5"/>
        <v>214</v>
      </c>
      <c r="N76">
        <f t="shared" si="6"/>
        <v>888</v>
      </c>
      <c r="O76">
        <f t="shared" si="7"/>
        <v>257</v>
      </c>
      <c r="P76">
        <f t="shared" si="8"/>
        <v>1066</v>
      </c>
      <c r="Q76">
        <f t="shared" ref="Q76:R76" si="81">O76-K76</f>
        <v>136</v>
      </c>
      <c r="R76">
        <f t="shared" si="81"/>
        <v>716</v>
      </c>
    </row>
    <row r="77">
      <c r="A77" s="1" t="s">
        <v>238</v>
      </c>
      <c r="B77" s="1" t="s">
        <v>239</v>
      </c>
      <c r="C77" s="1" t="s">
        <v>240</v>
      </c>
      <c r="D77" s="1" t="s">
        <v>49</v>
      </c>
      <c r="E77" s="1">
        <v>1.0</v>
      </c>
      <c r="G77" t="str">
        <f t="shared" si="2"/>
        <v>MISSILE,SMALL,1</v>
      </c>
      <c r="H77">
        <f>IF(E77=1,1,VLOOKUP(A77,weapon_components_1.7.2!$A$1:$W$300,6,FALSE)/VLOOKUP(G77,weapon_components_1.7.2!$A$1:$W$300,6,FALSE))</f>
        <v>1</v>
      </c>
      <c r="I77" s="3">
        <f t="shared" si="3"/>
        <v>1</v>
      </c>
      <c r="J77" s="3">
        <f t="shared" si="4"/>
        <v>1</v>
      </c>
      <c r="K77">
        <f>VLOOKUP(A77,weapon_components_1.7.2!$A$1:$W$300,8,FALSE)</f>
        <v>8</v>
      </c>
      <c r="L77" s="1">
        <f>VLOOKUP(A77,weapon_components_1.7.2!$A$1:$W$300,9,FALSE)</f>
        <v>12</v>
      </c>
      <c r="M77" s="1">
        <f t="shared" si="5"/>
        <v>8</v>
      </c>
      <c r="N77">
        <f t="shared" si="6"/>
        <v>12</v>
      </c>
      <c r="O77">
        <f t="shared" si="7"/>
        <v>8</v>
      </c>
      <c r="P77">
        <f t="shared" si="8"/>
        <v>12</v>
      </c>
      <c r="Q77">
        <f t="shared" ref="Q77:R77" si="82">O77-K77</f>
        <v>0</v>
      </c>
      <c r="R77">
        <f t="shared" si="82"/>
        <v>0</v>
      </c>
    </row>
    <row r="78">
      <c r="A78" s="1" t="s">
        <v>241</v>
      </c>
      <c r="B78" s="1" t="s">
        <v>242</v>
      </c>
      <c r="C78" s="1" t="s">
        <v>240</v>
      </c>
      <c r="D78" s="1" t="s">
        <v>53</v>
      </c>
      <c r="E78" s="1">
        <v>1.0</v>
      </c>
      <c r="G78" t="str">
        <f t="shared" si="2"/>
        <v>MISSILE,MEDIUM,1</v>
      </c>
      <c r="H78">
        <f>IF(E78=1,1,VLOOKUP(A78,weapon_components_1.7.2!$A$1:$W$300,6,FALSE)/VLOOKUP(G78,weapon_components_1.7.2!$A$1:$W$300,6,FALSE))</f>
        <v>1</v>
      </c>
      <c r="I78" s="3">
        <f t="shared" si="3"/>
        <v>1</v>
      </c>
      <c r="J78" s="3">
        <f t="shared" si="4"/>
        <v>1</v>
      </c>
      <c r="K78">
        <f>VLOOKUP(A78,weapon_components_1.7.2!$A$1:$W$300,8,FALSE)</f>
        <v>13</v>
      </c>
      <c r="L78" s="1">
        <f>VLOOKUP(A78,weapon_components_1.7.2!$A$1:$W$300,9,FALSE)</f>
        <v>27</v>
      </c>
      <c r="M78" s="1">
        <f t="shared" si="5"/>
        <v>13</v>
      </c>
      <c r="N78">
        <f t="shared" si="6"/>
        <v>27</v>
      </c>
      <c r="O78">
        <f t="shared" si="7"/>
        <v>13</v>
      </c>
      <c r="P78">
        <f t="shared" si="8"/>
        <v>27</v>
      </c>
      <c r="Q78">
        <f t="shared" ref="Q78:R78" si="83">O78-K78</f>
        <v>0</v>
      </c>
      <c r="R78">
        <f t="shared" si="83"/>
        <v>0</v>
      </c>
    </row>
    <row r="79">
      <c r="A79" s="1" t="s">
        <v>243</v>
      </c>
      <c r="B79" s="1" t="s">
        <v>244</v>
      </c>
      <c r="C79" s="1" t="s">
        <v>240</v>
      </c>
      <c r="D79" s="1" t="s">
        <v>56</v>
      </c>
      <c r="E79" s="1">
        <v>1.0</v>
      </c>
      <c r="G79" t="str">
        <f t="shared" si="2"/>
        <v>MISSILE,LARGE,1</v>
      </c>
      <c r="H79">
        <f>IF(E79=1,1,VLOOKUP(A79,weapon_components_1.7.2!$A$1:$W$300,6,FALSE)/VLOOKUP(G79,weapon_components_1.7.2!$A$1:$W$300,6,FALSE))</f>
        <v>1</v>
      </c>
      <c r="I79" s="3">
        <f t="shared" si="3"/>
        <v>1</v>
      </c>
      <c r="J79" s="3">
        <f t="shared" si="4"/>
        <v>1</v>
      </c>
      <c r="K79">
        <f>VLOOKUP(A79,weapon_components_1.7.2!$A$1:$W$300,8,FALSE)</f>
        <v>30</v>
      </c>
      <c r="L79" s="1">
        <f>VLOOKUP(A79,weapon_components_1.7.2!$A$1:$W$300,9,FALSE)</f>
        <v>50</v>
      </c>
      <c r="M79" s="1">
        <f t="shared" si="5"/>
        <v>30</v>
      </c>
      <c r="N79">
        <f t="shared" si="6"/>
        <v>50</v>
      </c>
      <c r="O79">
        <f t="shared" si="7"/>
        <v>30</v>
      </c>
      <c r="P79">
        <f t="shared" si="8"/>
        <v>50</v>
      </c>
      <c r="Q79">
        <f t="shared" ref="Q79:R79" si="84">O79-K79</f>
        <v>0</v>
      </c>
      <c r="R79">
        <f t="shared" si="84"/>
        <v>0</v>
      </c>
    </row>
    <row r="80">
      <c r="A80" s="1" t="s">
        <v>245</v>
      </c>
      <c r="B80" s="1" t="s">
        <v>246</v>
      </c>
      <c r="C80" s="1" t="s">
        <v>240</v>
      </c>
      <c r="D80" s="1" t="s">
        <v>49</v>
      </c>
      <c r="E80" s="1">
        <v>2.0</v>
      </c>
      <c r="G80" t="str">
        <f t="shared" si="2"/>
        <v>MISSILE,SMALL,1</v>
      </c>
      <c r="H80">
        <f>IF(E80=1,1,VLOOKUP(A80,weapon_components_1.7.2!$A$1:$W$300,6,FALSE)/VLOOKUP(G80,weapon_components_1.7.2!$A$1:$W$300,6,FALSE))</f>
        <v>2</v>
      </c>
      <c r="I80" s="3">
        <f t="shared" si="3"/>
        <v>1.125</v>
      </c>
      <c r="J80" s="3">
        <f t="shared" si="4"/>
        <v>1.166666667</v>
      </c>
      <c r="K80">
        <f>VLOOKUP(A80,weapon_components_1.7.2!$A$1:$W$300,8,FALSE)</f>
        <v>9</v>
      </c>
      <c r="L80" s="1">
        <f>VLOOKUP(A80,weapon_components_1.7.2!$A$1:$W$300,9,FALSE)</f>
        <v>14</v>
      </c>
      <c r="M80" s="1">
        <f t="shared" si="5"/>
        <v>8</v>
      </c>
      <c r="N80">
        <f t="shared" si="6"/>
        <v>12</v>
      </c>
      <c r="O80">
        <f t="shared" si="7"/>
        <v>16</v>
      </c>
      <c r="P80">
        <f t="shared" si="8"/>
        <v>24</v>
      </c>
      <c r="Q80">
        <f t="shared" ref="Q80:R80" si="85">O80-K80</f>
        <v>7</v>
      </c>
      <c r="R80">
        <f t="shared" si="85"/>
        <v>10</v>
      </c>
    </row>
    <row r="81">
      <c r="A81" s="1" t="s">
        <v>247</v>
      </c>
      <c r="B81" s="1" t="s">
        <v>248</v>
      </c>
      <c r="C81" s="1" t="s">
        <v>240</v>
      </c>
      <c r="D81" s="1" t="s">
        <v>53</v>
      </c>
      <c r="E81" s="1">
        <v>2.0</v>
      </c>
      <c r="F81" s="1"/>
      <c r="G81" t="str">
        <f t="shared" si="2"/>
        <v>MISSILE,MEDIUM,1</v>
      </c>
      <c r="H81">
        <f>IF(E81=1,1,VLOOKUP(A81,weapon_components_1.7.2!$A$1:$W$300,6,FALSE)/VLOOKUP(G81,weapon_components_1.7.2!$A$1:$W$300,6,FALSE))</f>
        <v>2</v>
      </c>
      <c r="I81" s="3">
        <f t="shared" si="3"/>
        <v>1.230769231</v>
      </c>
      <c r="J81" s="3">
        <f t="shared" si="4"/>
        <v>1.111111111</v>
      </c>
      <c r="K81">
        <f>VLOOKUP(A81,weapon_components_1.7.2!$A$1:$W$300,8,FALSE)</f>
        <v>16</v>
      </c>
      <c r="L81" s="1">
        <f>VLOOKUP(A81,weapon_components_1.7.2!$A$1:$W$300,9,FALSE)</f>
        <v>30</v>
      </c>
      <c r="M81" s="1">
        <f t="shared" si="5"/>
        <v>13</v>
      </c>
      <c r="N81">
        <f t="shared" si="6"/>
        <v>27</v>
      </c>
      <c r="O81">
        <f t="shared" si="7"/>
        <v>26</v>
      </c>
      <c r="P81">
        <f t="shared" si="8"/>
        <v>54</v>
      </c>
      <c r="Q81">
        <f t="shared" ref="Q81:R81" si="86">O81-K81</f>
        <v>10</v>
      </c>
      <c r="R81">
        <f t="shared" si="86"/>
        <v>24</v>
      </c>
    </row>
    <row r="82">
      <c r="A82" s="1" t="s">
        <v>249</v>
      </c>
      <c r="B82" s="1" t="s">
        <v>250</v>
      </c>
      <c r="C82" s="1" t="s">
        <v>240</v>
      </c>
      <c r="D82" s="1" t="s">
        <v>56</v>
      </c>
      <c r="E82" s="1">
        <v>2.0</v>
      </c>
      <c r="F82" s="4"/>
      <c r="G82" t="str">
        <f t="shared" si="2"/>
        <v>MISSILE,LARGE,1</v>
      </c>
      <c r="H82">
        <f>IF(E82=1,1,VLOOKUP(A82,weapon_components_1.7.2!$A$1:$W$300,6,FALSE)/VLOOKUP(G82,weapon_components_1.7.2!$A$1:$W$300,6,FALSE))</f>
        <v>2</v>
      </c>
      <c r="I82" s="3">
        <f t="shared" si="3"/>
        <v>1.233333333</v>
      </c>
      <c r="J82" s="3">
        <f t="shared" si="4"/>
        <v>1.14</v>
      </c>
      <c r="K82">
        <f>VLOOKUP(A82,weapon_components_1.7.2!$A$1:$W$300,8,FALSE)</f>
        <v>37</v>
      </c>
      <c r="L82" s="1">
        <f>VLOOKUP(A82,weapon_components_1.7.2!$A$1:$W$300,9,FALSE)</f>
        <v>57</v>
      </c>
      <c r="M82" s="1">
        <f t="shared" si="5"/>
        <v>30</v>
      </c>
      <c r="N82">
        <f t="shared" si="6"/>
        <v>50</v>
      </c>
      <c r="O82">
        <f t="shared" si="7"/>
        <v>60</v>
      </c>
      <c r="P82">
        <f t="shared" si="8"/>
        <v>100</v>
      </c>
      <c r="Q82">
        <f t="shared" ref="Q82:R82" si="87">O82-K82</f>
        <v>23</v>
      </c>
      <c r="R82">
        <f t="shared" si="87"/>
        <v>43</v>
      </c>
    </row>
    <row r="83">
      <c r="A83" s="1" t="s">
        <v>251</v>
      </c>
      <c r="B83" s="1" t="s">
        <v>252</v>
      </c>
      <c r="C83" s="1" t="s">
        <v>240</v>
      </c>
      <c r="D83" s="1" t="s">
        <v>49</v>
      </c>
      <c r="E83" s="1">
        <v>3.0</v>
      </c>
      <c r="G83" t="str">
        <f t="shared" si="2"/>
        <v>MISSILE,SMALL,2</v>
      </c>
      <c r="H83">
        <f>IF(E83=1,1,VLOOKUP(A83,weapon_components_1.7.2!$A$1:$W$300,6,FALSE)/VLOOKUP(G83,weapon_components_1.7.2!$A$1:$W$300,6,FALSE))</f>
        <v>1.5</v>
      </c>
      <c r="I83" s="3">
        <f t="shared" si="3"/>
        <v>1.222222222</v>
      </c>
      <c r="J83" s="3">
        <f t="shared" si="4"/>
        <v>1.071428571</v>
      </c>
      <c r="K83">
        <f>VLOOKUP(A83,weapon_components_1.7.2!$A$1:$W$300,8,FALSE)</f>
        <v>11</v>
      </c>
      <c r="L83" s="1">
        <f>VLOOKUP(A83,weapon_components_1.7.2!$A$1:$W$300,9,FALSE)</f>
        <v>15</v>
      </c>
      <c r="M83" s="1">
        <f t="shared" si="5"/>
        <v>16</v>
      </c>
      <c r="N83">
        <f t="shared" si="6"/>
        <v>24</v>
      </c>
      <c r="O83">
        <f t="shared" si="7"/>
        <v>24</v>
      </c>
      <c r="P83">
        <f t="shared" si="8"/>
        <v>36</v>
      </c>
      <c r="Q83">
        <f t="shared" ref="Q83:R83" si="88">O83-K83</f>
        <v>13</v>
      </c>
      <c r="R83">
        <f t="shared" si="88"/>
        <v>21</v>
      </c>
    </row>
    <row r="84">
      <c r="A84" s="1" t="s">
        <v>253</v>
      </c>
      <c r="B84" s="1" t="s">
        <v>254</v>
      </c>
      <c r="C84" s="1" t="s">
        <v>240</v>
      </c>
      <c r="D84" s="1" t="s">
        <v>53</v>
      </c>
      <c r="E84" s="1">
        <v>3.0</v>
      </c>
      <c r="G84" t="str">
        <f t="shared" si="2"/>
        <v>MISSILE,MEDIUM,2</v>
      </c>
      <c r="H84">
        <f>IF(E84=1,1,VLOOKUP(A84,weapon_components_1.7.2!$A$1:$W$300,6,FALSE)/VLOOKUP(G84,weapon_components_1.7.2!$A$1:$W$300,6,FALSE))</f>
        <v>1.5</v>
      </c>
      <c r="I84" s="3">
        <f t="shared" si="3"/>
        <v>1.1875</v>
      </c>
      <c r="J84" s="3">
        <f t="shared" si="4"/>
        <v>1.133333333</v>
      </c>
      <c r="K84">
        <f>VLOOKUP(A84,weapon_components_1.7.2!$A$1:$W$300,8,FALSE)</f>
        <v>19</v>
      </c>
      <c r="L84" s="1">
        <f>VLOOKUP(A84,weapon_components_1.7.2!$A$1:$W$300,9,FALSE)</f>
        <v>34</v>
      </c>
      <c r="M84" s="1">
        <f t="shared" si="5"/>
        <v>26</v>
      </c>
      <c r="N84">
        <f t="shared" si="6"/>
        <v>54</v>
      </c>
      <c r="O84">
        <f t="shared" si="7"/>
        <v>39</v>
      </c>
      <c r="P84">
        <f t="shared" si="8"/>
        <v>81</v>
      </c>
      <c r="Q84">
        <f t="shared" ref="Q84:R84" si="89">O84-K84</f>
        <v>20</v>
      </c>
      <c r="R84">
        <f t="shared" si="89"/>
        <v>47</v>
      </c>
    </row>
    <row r="85">
      <c r="A85" s="1" t="s">
        <v>255</v>
      </c>
      <c r="B85" s="1" t="s">
        <v>256</v>
      </c>
      <c r="C85" s="1" t="s">
        <v>240</v>
      </c>
      <c r="D85" s="1" t="s">
        <v>56</v>
      </c>
      <c r="E85" s="1">
        <v>3.0</v>
      </c>
      <c r="G85" t="str">
        <f t="shared" si="2"/>
        <v>MISSILE,LARGE,2</v>
      </c>
      <c r="H85">
        <f>IF(E85=1,1,VLOOKUP(A85,weapon_components_1.7.2!$A$1:$W$300,6,FALSE)/VLOOKUP(G85,weapon_components_1.7.2!$A$1:$W$300,6,FALSE))</f>
        <v>1.5</v>
      </c>
      <c r="I85" s="3">
        <f t="shared" si="3"/>
        <v>1.135135135</v>
      </c>
      <c r="J85" s="3">
        <f t="shared" si="4"/>
        <v>1.140350877</v>
      </c>
      <c r="K85">
        <f>VLOOKUP(A85,weapon_components_1.7.2!$A$1:$W$300,8,FALSE)</f>
        <v>42</v>
      </c>
      <c r="L85" s="1">
        <f>VLOOKUP(A85,weapon_components_1.7.2!$A$1:$W$300,9,FALSE)</f>
        <v>65</v>
      </c>
      <c r="M85" s="1">
        <f t="shared" si="5"/>
        <v>60</v>
      </c>
      <c r="N85">
        <f t="shared" si="6"/>
        <v>100</v>
      </c>
      <c r="O85">
        <f t="shared" si="7"/>
        <v>90</v>
      </c>
      <c r="P85">
        <f t="shared" si="8"/>
        <v>150</v>
      </c>
      <c r="Q85">
        <f t="shared" ref="Q85:R85" si="90">O85-K85</f>
        <v>48</v>
      </c>
      <c r="R85">
        <f t="shared" si="90"/>
        <v>85</v>
      </c>
    </row>
    <row r="86">
      <c r="A86" s="1" t="s">
        <v>257</v>
      </c>
      <c r="B86" s="1" t="s">
        <v>258</v>
      </c>
      <c r="C86" s="1" t="s">
        <v>240</v>
      </c>
      <c r="D86" s="1" t="s">
        <v>49</v>
      </c>
      <c r="E86" s="1">
        <v>4.0</v>
      </c>
      <c r="G86" t="str">
        <f t="shared" si="2"/>
        <v>MISSILE,SMALL,3</v>
      </c>
      <c r="H86">
        <f>IF(E86=1,1,VLOOKUP(A86,weapon_components_1.7.2!$A$1:$W$300,6,FALSE)/VLOOKUP(G86,weapon_components_1.7.2!$A$1:$W$300,6,FALSE))</f>
        <v>1.333333333</v>
      </c>
      <c r="I86" s="3">
        <f t="shared" si="3"/>
        <v>1.090909091</v>
      </c>
      <c r="J86" s="3">
        <f t="shared" si="4"/>
        <v>1.133333333</v>
      </c>
      <c r="K86">
        <f>VLOOKUP(A86,weapon_components_1.7.2!$A$1:$W$300,8,FALSE)</f>
        <v>12</v>
      </c>
      <c r="L86" s="1">
        <f>VLOOKUP(A86,weapon_components_1.7.2!$A$1:$W$300,9,FALSE)</f>
        <v>17</v>
      </c>
      <c r="M86" s="1">
        <f t="shared" si="5"/>
        <v>24</v>
      </c>
      <c r="N86">
        <f t="shared" si="6"/>
        <v>36</v>
      </c>
      <c r="O86">
        <f t="shared" si="7"/>
        <v>32</v>
      </c>
      <c r="P86">
        <f t="shared" si="8"/>
        <v>48</v>
      </c>
      <c r="Q86">
        <f t="shared" ref="Q86:R86" si="91">O86-K86</f>
        <v>20</v>
      </c>
      <c r="R86">
        <f t="shared" si="91"/>
        <v>31</v>
      </c>
    </row>
    <row r="87">
      <c r="A87" s="1" t="s">
        <v>259</v>
      </c>
      <c r="B87" s="1" t="s">
        <v>260</v>
      </c>
      <c r="C87" s="1" t="s">
        <v>240</v>
      </c>
      <c r="D87" s="1" t="s">
        <v>53</v>
      </c>
      <c r="E87" s="1">
        <v>4.0</v>
      </c>
      <c r="G87" t="str">
        <f t="shared" si="2"/>
        <v>MISSILE,MEDIUM,3</v>
      </c>
      <c r="H87">
        <f>IF(E87=1,1,VLOOKUP(A87,weapon_components_1.7.2!$A$1:$W$300,6,FALSE)/VLOOKUP(G87,weapon_components_1.7.2!$A$1:$W$300,6,FALSE))</f>
        <v>1.333333333</v>
      </c>
      <c r="I87" s="3">
        <f t="shared" si="3"/>
        <v>1.105263158</v>
      </c>
      <c r="J87" s="3">
        <f t="shared" si="4"/>
        <v>1.147058824</v>
      </c>
      <c r="K87">
        <f>VLOOKUP(A87,weapon_components_1.7.2!$A$1:$W$300,8,FALSE)</f>
        <v>21</v>
      </c>
      <c r="L87" s="1">
        <f>VLOOKUP(A87,weapon_components_1.7.2!$A$1:$W$300,9,FALSE)</f>
        <v>39</v>
      </c>
      <c r="M87" s="1">
        <f t="shared" si="5"/>
        <v>39</v>
      </c>
      <c r="N87">
        <f t="shared" si="6"/>
        <v>81</v>
      </c>
      <c r="O87">
        <f t="shared" si="7"/>
        <v>52</v>
      </c>
      <c r="P87">
        <f t="shared" si="8"/>
        <v>108</v>
      </c>
      <c r="Q87">
        <f t="shared" ref="Q87:R87" si="92">O87-K87</f>
        <v>31</v>
      </c>
      <c r="R87">
        <f t="shared" si="92"/>
        <v>69</v>
      </c>
    </row>
    <row r="88">
      <c r="A88" s="1" t="s">
        <v>261</v>
      </c>
      <c r="B88" s="1" t="s">
        <v>262</v>
      </c>
      <c r="C88" s="1" t="s">
        <v>240</v>
      </c>
      <c r="D88" s="1" t="s">
        <v>56</v>
      </c>
      <c r="E88" s="1">
        <v>4.0</v>
      </c>
      <c r="G88" t="str">
        <f t="shared" si="2"/>
        <v>MISSILE,LARGE,3</v>
      </c>
      <c r="H88">
        <f>IF(E88=1,1,VLOOKUP(A88,weapon_components_1.7.2!$A$1:$W$300,6,FALSE)/VLOOKUP(G88,weapon_components_1.7.2!$A$1:$W$300,6,FALSE))</f>
        <v>1.333333333</v>
      </c>
      <c r="I88" s="3">
        <f t="shared" si="3"/>
        <v>1.142857143</v>
      </c>
      <c r="J88" s="3">
        <f t="shared" si="4"/>
        <v>1.107692308</v>
      </c>
      <c r="K88">
        <f>VLOOKUP(A88,weapon_components_1.7.2!$A$1:$W$300,8,FALSE)</f>
        <v>48</v>
      </c>
      <c r="L88" s="1">
        <f>VLOOKUP(A88,weapon_components_1.7.2!$A$1:$W$300,9,FALSE)</f>
        <v>72</v>
      </c>
      <c r="M88" s="1">
        <f t="shared" si="5"/>
        <v>90</v>
      </c>
      <c r="N88">
        <f t="shared" si="6"/>
        <v>150</v>
      </c>
      <c r="O88">
        <f t="shared" si="7"/>
        <v>120</v>
      </c>
      <c r="P88">
        <f t="shared" si="8"/>
        <v>200</v>
      </c>
      <c r="Q88">
        <f t="shared" ref="Q88:R88" si="93">O88-K88</f>
        <v>72</v>
      </c>
      <c r="R88">
        <f t="shared" si="93"/>
        <v>128</v>
      </c>
    </row>
    <row r="89">
      <c r="A89" s="1" t="s">
        <v>263</v>
      </c>
      <c r="B89" s="1" t="s">
        <v>264</v>
      </c>
      <c r="C89" s="1" t="s">
        <v>240</v>
      </c>
      <c r="D89" s="1" t="s">
        <v>49</v>
      </c>
      <c r="E89" s="1">
        <v>5.0</v>
      </c>
      <c r="G89" t="str">
        <f t="shared" si="2"/>
        <v>MISSILE,SMALL,4</v>
      </c>
      <c r="H89">
        <f>IF(E89=1,1,VLOOKUP(A89,weapon_components_1.7.2!$A$1:$W$300,6,FALSE)/VLOOKUP(G89,weapon_components_1.7.2!$A$1:$W$300,6,FALSE))</f>
        <v>1.25</v>
      </c>
      <c r="I89" s="3">
        <f t="shared" si="3"/>
        <v>1.166666667</v>
      </c>
      <c r="J89" s="3">
        <f t="shared" si="4"/>
        <v>1.058823529</v>
      </c>
      <c r="K89">
        <f>VLOOKUP(A89,weapon_components_1.7.2!$A$1:$W$300,8,FALSE)</f>
        <v>14</v>
      </c>
      <c r="L89" s="1">
        <f>VLOOKUP(A89,weapon_components_1.7.2!$A$1:$W$300,9,FALSE)</f>
        <v>18</v>
      </c>
      <c r="M89" s="1">
        <f t="shared" si="5"/>
        <v>32</v>
      </c>
      <c r="N89">
        <f t="shared" si="6"/>
        <v>48</v>
      </c>
      <c r="O89">
        <f t="shared" si="7"/>
        <v>40</v>
      </c>
      <c r="P89">
        <f t="shared" si="8"/>
        <v>60</v>
      </c>
      <c r="Q89">
        <f t="shared" ref="Q89:R89" si="94">O89-K89</f>
        <v>26</v>
      </c>
      <c r="R89">
        <f t="shared" si="94"/>
        <v>42</v>
      </c>
    </row>
    <row r="90">
      <c r="A90" s="1" t="s">
        <v>265</v>
      </c>
      <c r="B90" s="1" t="s">
        <v>266</v>
      </c>
      <c r="C90" s="1" t="s">
        <v>240</v>
      </c>
      <c r="D90" s="1" t="s">
        <v>53</v>
      </c>
      <c r="E90" s="1">
        <v>5.0</v>
      </c>
      <c r="G90" t="str">
        <f t="shared" si="2"/>
        <v>MISSILE,MEDIUM,4</v>
      </c>
      <c r="H90">
        <f>IF(E90=1,1,VLOOKUP(A90,weapon_components_1.7.2!$A$1:$W$300,6,FALSE)/VLOOKUP(G90,weapon_components_1.7.2!$A$1:$W$300,6,FALSE))</f>
        <v>1.25</v>
      </c>
      <c r="I90" s="3">
        <f t="shared" si="3"/>
        <v>1.19047619</v>
      </c>
      <c r="J90" s="3">
        <f t="shared" si="4"/>
        <v>1.025641026</v>
      </c>
      <c r="K90">
        <f>VLOOKUP(A90,weapon_components_1.7.2!$A$1:$W$300,8,FALSE)</f>
        <v>25</v>
      </c>
      <c r="L90" s="1">
        <f>VLOOKUP(A90,weapon_components_1.7.2!$A$1:$W$300,9,FALSE)</f>
        <v>40</v>
      </c>
      <c r="M90" s="1">
        <f t="shared" si="5"/>
        <v>52</v>
      </c>
      <c r="N90">
        <f t="shared" si="6"/>
        <v>108</v>
      </c>
      <c r="O90">
        <f t="shared" si="7"/>
        <v>65</v>
      </c>
      <c r="P90">
        <f t="shared" si="8"/>
        <v>135</v>
      </c>
      <c r="Q90">
        <f t="shared" ref="Q90:R90" si="95">O90-K90</f>
        <v>40</v>
      </c>
      <c r="R90">
        <f t="shared" si="95"/>
        <v>95</v>
      </c>
    </row>
    <row r="91">
      <c r="A91" s="1" t="s">
        <v>267</v>
      </c>
      <c r="B91" s="1" t="s">
        <v>268</v>
      </c>
      <c r="C91" s="1" t="s">
        <v>240</v>
      </c>
      <c r="D91" s="1" t="s">
        <v>56</v>
      </c>
      <c r="E91" s="1">
        <v>5.0</v>
      </c>
      <c r="G91" t="str">
        <f t="shared" si="2"/>
        <v>MISSILE,LARGE,4</v>
      </c>
      <c r="H91">
        <f>IF(E91=1,1,VLOOKUP(A91,weapon_components_1.7.2!$A$1:$W$300,6,FALSE)/VLOOKUP(G91,weapon_components_1.7.2!$A$1:$W$300,6,FALSE))</f>
        <v>1.25</v>
      </c>
      <c r="I91" s="3">
        <f t="shared" si="3"/>
        <v>1.041666667</v>
      </c>
      <c r="J91" s="3">
        <f t="shared" si="4"/>
        <v>1.152777778</v>
      </c>
      <c r="K91">
        <f>VLOOKUP(A91,weapon_components_1.7.2!$A$1:$W$300,8,FALSE)</f>
        <v>50</v>
      </c>
      <c r="L91" s="1">
        <f>VLOOKUP(A91,weapon_components_1.7.2!$A$1:$W$300,9,FALSE)</f>
        <v>83</v>
      </c>
      <c r="M91" s="1">
        <f t="shared" si="5"/>
        <v>120</v>
      </c>
      <c r="N91">
        <f t="shared" si="6"/>
        <v>200</v>
      </c>
      <c r="O91">
        <f t="shared" si="7"/>
        <v>150</v>
      </c>
      <c r="P91">
        <f t="shared" si="8"/>
        <v>250</v>
      </c>
      <c r="Q91">
        <f t="shared" ref="Q91:R91" si="96">O91-K91</f>
        <v>100</v>
      </c>
      <c r="R91">
        <f t="shared" si="96"/>
        <v>167</v>
      </c>
    </row>
    <row r="92">
      <c r="A92" s="1" t="s">
        <v>269</v>
      </c>
      <c r="B92" s="1" t="s">
        <v>270</v>
      </c>
      <c r="C92" s="1" t="s">
        <v>271</v>
      </c>
      <c r="D92" s="1" t="s">
        <v>49</v>
      </c>
      <c r="E92" s="1">
        <v>1.0</v>
      </c>
      <c r="F92" s="1"/>
      <c r="G92" t="str">
        <f t="shared" si="2"/>
        <v>SPACEPORT_MISSILE,SMALL,1</v>
      </c>
      <c r="H92">
        <f>IF(E92=1,1,VLOOKUP(A92,weapon_components_1.7.2!$A$1:$W$300,6,FALSE)/VLOOKUP(G92,weapon_components_1.7.2!$A$1:$W$300,6,FALSE))</f>
        <v>1</v>
      </c>
      <c r="I92" s="3">
        <f t="shared" si="3"/>
        <v>1</v>
      </c>
      <c r="J92" s="3">
        <f t="shared" si="4"/>
        <v>1</v>
      </c>
      <c r="K92">
        <f>VLOOKUP(A92,weapon_components_1.7.2!$A$1:$W$300,8,FALSE)</f>
        <v>8</v>
      </c>
      <c r="L92" s="1">
        <f>VLOOKUP(A92,weapon_components_1.7.2!$A$1:$W$300,9,FALSE)</f>
        <v>13</v>
      </c>
      <c r="M92" s="1">
        <f t="shared" si="5"/>
        <v>8</v>
      </c>
      <c r="N92">
        <f t="shared" si="6"/>
        <v>13</v>
      </c>
      <c r="O92">
        <f t="shared" si="7"/>
        <v>8</v>
      </c>
      <c r="P92">
        <f t="shared" si="8"/>
        <v>13</v>
      </c>
      <c r="Q92">
        <f t="shared" ref="Q92:R92" si="97">O92-K92</f>
        <v>0</v>
      </c>
      <c r="R92">
        <f t="shared" si="97"/>
        <v>0</v>
      </c>
    </row>
    <row r="93">
      <c r="A93" s="1" t="s">
        <v>272</v>
      </c>
      <c r="B93" s="1" t="s">
        <v>273</v>
      </c>
      <c r="C93" s="1" t="s">
        <v>271</v>
      </c>
      <c r="D93" s="1" t="s">
        <v>53</v>
      </c>
      <c r="E93" s="1">
        <v>1.0</v>
      </c>
      <c r="G93" t="str">
        <f t="shared" si="2"/>
        <v>SPACEPORT_MISSILE,MEDIUM,1</v>
      </c>
      <c r="H93">
        <f>IF(E93=1,1,VLOOKUP(A93,weapon_components_1.7.2!$A$1:$W$300,6,FALSE)/VLOOKUP(G93,weapon_components_1.7.2!$A$1:$W$300,6,FALSE))</f>
        <v>1</v>
      </c>
      <c r="I93" s="3">
        <f t="shared" si="3"/>
        <v>1</v>
      </c>
      <c r="J93" s="3">
        <f t="shared" si="4"/>
        <v>1</v>
      </c>
      <c r="K93">
        <f>VLOOKUP(A93,weapon_components_1.7.2!$A$1:$W$300,8,FALSE)</f>
        <v>13</v>
      </c>
      <c r="L93" s="1">
        <f>VLOOKUP(A93,weapon_components_1.7.2!$A$1:$W$300,9,FALSE)</f>
        <v>29</v>
      </c>
      <c r="M93" s="1">
        <f t="shared" si="5"/>
        <v>13</v>
      </c>
      <c r="N93">
        <f t="shared" si="6"/>
        <v>29</v>
      </c>
      <c r="O93">
        <f t="shared" si="7"/>
        <v>13</v>
      </c>
      <c r="P93">
        <f t="shared" si="8"/>
        <v>29</v>
      </c>
      <c r="Q93">
        <f t="shared" ref="Q93:R93" si="98">O93-K93</f>
        <v>0</v>
      </c>
      <c r="R93">
        <f t="shared" si="98"/>
        <v>0</v>
      </c>
    </row>
    <row r="94">
      <c r="A94" s="1" t="s">
        <v>274</v>
      </c>
      <c r="B94" s="1" t="s">
        <v>275</v>
      </c>
      <c r="C94" s="1" t="s">
        <v>271</v>
      </c>
      <c r="D94" s="1" t="s">
        <v>56</v>
      </c>
      <c r="E94" s="1">
        <v>1.0</v>
      </c>
      <c r="G94" t="str">
        <f t="shared" si="2"/>
        <v>SPACEPORT_MISSILE,LARGE,1</v>
      </c>
      <c r="H94">
        <f>IF(E94=1,1,VLOOKUP(A94,weapon_components_1.7.2!$A$1:$W$300,6,FALSE)/VLOOKUP(G94,weapon_components_1.7.2!$A$1:$W$300,6,FALSE))</f>
        <v>1</v>
      </c>
      <c r="I94" s="3">
        <f t="shared" si="3"/>
        <v>1</v>
      </c>
      <c r="J94" s="3">
        <f t="shared" si="4"/>
        <v>1</v>
      </c>
      <c r="K94">
        <f>VLOOKUP(A94,weapon_components_1.7.2!$A$1:$W$300,8,FALSE)</f>
        <v>34</v>
      </c>
      <c r="L94" s="1">
        <f>VLOOKUP(A94,weapon_components_1.7.2!$A$1:$W$300,9,FALSE)</f>
        <v>50</v>
      </c>
      <c r="M94" s="1">
        <f t="shared" si="5"/>
        <v>34</v>
      </c>
      <c r="N94">
        <f t="shared" si="6"/>
        <v>50</v>
      </c>
      <c r="O94">
        <f t="shared" si="7"/>
        <v>34</v>
      </c>
      <c r="P94">
        <f t="shared" si="8"/>
        <v>50</v>
      </c>
      <c r="Q94">
        <f t="shared" ref="Q94:R94" si="99">O94-K94</f>
        <v>0</v>
      </c>
      <c r="R94">
        <f t="shared" si="99"/>
        <v>0</v>
      </c>
    </row>
    <row r="95">
      <c r="A95" s="1" t="s">
        <v>276</v>
      </c>
      <c r="B95" s="1" t="s">
        <v>277</v>
      </c>
      <c r="C95" s="1" t="s">
        <v>278</v>
      </c>
      <c r="D95" s="1" t="s">
        <v>105</v>
      </c>
      <c r="E95" s="1">
        <v>1.0</v>
      </c>
      <c r="F95" s="1" t="s">
        <v>255</v>
      </c>
      <c r="G95" t="str">
        <f t="shared" si="2"/>
        <v>MISSILE,LARGE,3</v>
      </c>
      <c r="H95">
        <f>IF(E95=1,1,VLOOKUP(A95,weapon_components_1.7.2!$A$1:$W$300,6,FALSE)/VLOOKUP(G95,weapon_components_1.7.2!$A$1:$W$300,6,FALSE))</f>
        <v>1</v>
      </c>
      <c r="I95" s="3">
        <f t="shared" si="3"/>
        <v>2.857142857</v>
      </c>
      <c r="J95" s="3">
        <f t="shared" si="4"/>
        <v>3.307692308</v>
      </c>
      <c r="K95">
        <f>VLOOKUP(A95,weapon_components_1.7.2!$A$1:$W$300,8,FALSE)</f>
        <v>120</v>
      </c>
      <c r="L95" s="1">
        <f>VLOOKUP(A95,weapon_components_1.7.2!$A$1:$W$300,9,FALSE)</f>
        <v>215</v>
      </c>
      <c r="M95" s="1">
        <f t="shared" si="5"/>
        <v>90</v>
      </c>
      <c r="N95">
        <f t="shared" si="6"/>
        <v>150</v>
      </c>
      <c r="O95">
        <f t="shared" si="7"/>
        <v>257</v>
      </c>
      <c r="P95">
        <f t="shared" si="8"/>
        <v>496</v>
      </c>
      <c r="Q95">
        <f t="shared" ref="Q95:R95" si="100">O95-K95</f>
        <v>137</v>
      </c>
      <c r="R95">
        <f t="shared" si="100"/>
        <v>281</v>
      </c>
    </row>
    <row r="96">
      <c r="A96" s="1" t="s">
        <v>279</v>
      </c>
      <c r="B96" s="1" t="s">
        <v>280</v>
      </c>
      <c r="C96" s="1" t="s">
        <v>278</v>
      </c>
      <c r="D96" s="1" t="s">
        <v>105</v>
      </c>
      <c r="E96" s="1">
        <v>2.0</v>
      </c>
      <c r="G96" t="str">
        <f t="shared" si="2"/>
        <v>TORPEDO,NA,1</v>
      </c>
      <c r="H96">
        <f>IF(E96=1,1,VLOOKUP(A96,weapon_components_1.7.2!$A$1:$W$300,6,FALSE)/VLOOKUP(G96,weapon_components_1.7.2!$A$1:$W$300,6,FALSE))</f>
        <v>1.5</v>
      </c>
      <c r="I96" s="3">
        <f t="shared" si="3"/>
        <v>1.166666667</v>
      </c>
      <c r="J96" s="3">
        <f t="shared" si="4"/>
        <v>1.302325581</v>
      </c>
      <c r="K96">
        <f>VLOOKUP(A96,weapon_components_1.7.2!$A$1:$W$300,8,FALSE)</f>
        <v>140</v>
      </c>
      <c r="L96" s="1">
        <f>VLOOKUP(A96,weapon_components_1.7.2!$A$1:$W$300,9,FALSE)</f>
        <v>280</v>
      </c>
      <c r="M96" s="1">
        <f t="shared" si="5"/>
        <v>257</v>
      </c>
      <c r="N96">
        <f t="shared" si="6"/>
        <v>496</v>
      </c>
      <c r="O96">
        <f t="shared" si="7"/>
        <v>386</v>
      </c>
      <c r="P96">
        <f t="shared" si="8"/>
        <v>744</v>
      </c>
      <c r="Q96">
        <f t="shared" ref="Q96:R96" si="101">O96-K96</f>
        <v>246</v>
      </c>
      <c r="R96">
        <f t="shared" si="101"/>
        <v>464</v>
      </c>
    </row>
    <row r="97">
      <c r="A97" s="1" t="s">
        <v>281</v>
      </c>
      <c r="B97" s="1" t="s">
        <v>282</v>
      </c>
      <c r="C97" s="1" t="s">
        <v>278</v>
      </c>
      <c r="D97" s="1" t="s">
        <v>105</v>
      </c>
      <c r="E97" s="1">
        <v>3.0</v>
      </c>
      <c r="G97" t="str">
        <f t="shared" si="2"/>
        <v>TORPEDO,NA,2</v>
      </c>
      <c r="H97">
        <f>IF(E97=1,1,VLOOKUP(A97,weapon_components_1.7.2!$A$1:$W$300,6,FALSE)/VLOOKUP(G97,weapon_components_1.7.2!$A$1:$W$300,6,FALSE))</f>
        <v>1.333333333</v>
      </c>
      <c r="I97" s="3">
        <f t="shared" si="3"/>
        <v>1.285714286</v>
      </c>
      <c r="J97" s="3">
        <f t="shared" si="4"/>
        <v>1.214285714</v>
      </c>
      <c r="K97">
        <f>VLOOKUP(A97,weapon_components_1.7.2!$A$1:$W$300,8,FALSE)</f>
        <v>180</v>
      </c>
      <c r="L97" s="1">
        <f>VLOOKUP(A97,weapon_components_1.7.2!$A$1:$W$300,9,FALSE)</f>
        <v>340</v>
      </c>
      <c r="M97" s="1">
        <f t="shared" si="5"/>
        <v>386</v>
      </c>
      <c r="N97">
        <f t="shared" si="6"/>
        <v>744</v>
      </c>
      <c r="O97">
        <f t="shared" si="7"/>
        <v>515</v>
      </c>
      <c r="P97">
        <f t="shared" si="8"/>
        <v>992</v>
      </c>
      <c r="Q97">
        <f t="shared" ref="Q97:R97" si="102">O97-K97</f>
        <v>335</v>
      </c>
      <c r="R97">
        <f t="shared" si="102"/>
        <v>652</v>
      </c>
    </row>
    <row r="98">
      <c r="A98" s="1" t="s">
        <v>283</v>
      </c>
      <c r="B98" s="1" t="s">
        <v>284</v>
      </c>
      <c r="C98" s="1" t="s">
        <v>285</v>
      </c>
      <c r="D98" s="1" t="s">
        <v>105</v>
      </c>
      <c r="E98" s="1">
        <v>1.0</v>
      </c>
      <c r="F98" s="1" t="s">
        <v>255</v>
      </c>
      <c r="G98" t="str">
        <f t="shared" si="2"/>
        <v>MISSILE,LARGE,3</v>
      </c>
      <c r="H98">
        <f>IF(E98=1,1,VLOOKUP(A98,weapon_components_1.7.2!$A$1:$W$300,6,FALSE)/VLOOKUP(G98,weapon_components_1.7.2!$A$1:$W$300,6,FALSE))</f>
        <v>1</v>
      </c>
      <c r="I98" s="3">
        <f t="shared" si="3"/>
        <v>3.095238095</v>
      </c>
      <c r="J98" s="3">
        <f t="shared" si="4"/>
        <v>3.692307692</v>
      </c>
      <c r="K98">
        <f>VLOOKUP(A98,weapon_components_1.7.2!$A$1:$W$300,8,FALSE)</f>
        <v>130</v>
      </c>
      <c r="L98" s="1">
        <f>VLOOKUP(A98,weapon_components_1.7.2!$A$1:$W$300,9,FALSE)</f>
        <v>240</v>
      </c>
      <c r="M98" s="1">
        <f t="shared" si="5"/>
        <v>90</v>
      </c>
      <c r="N98">
        <f t="shared" si="6"/>
        <v>150</v>
      </c>
      <c r="O98">
        <f t="shared" si="7"/>
        <v>279</v>
      </c>
      <c r="P98">
        <f t="shared" si="8"/>
        <v>554</v>
      </c>
      <c r="Q98">
        <f t="shared" ref="Q98:R98" si="103">O98-K98</f>
        <v>149</v>
      </c>
      <c r="R98">
        <f t="shared" si="103"/>
        <v>314</v>
      </c>
    </row>
    <row r="99">
      <c r="A99" s="1" t="s">
        <v>286</v>
      </c>
      <c r="B99" s="1" t="s">
        <v>287</v>
      </c>
      <c r="C99" s="1" t="s">
        <v>285</v>
      </c>
      <c r="D99" s="1" t="s">
        <v>105</v>
      </c>
      <c r="E99" s="1">
        <v>2.0</v>
      </c>
      <c r="G99" t="str">
        <f t="shared" si="2"/>
        <v>ENERGY_TORPEDO,NA,1</v>
      </c>
      <c r="H99">
        <f>IF(E99=1,1,VLOOKUP(A99,weapon_components_1.7.2!$A$1:$W$300,6,FALSE)/VLOOKUP(G99,weapon_components_1.7.2!$A$1:$W$300,6,FALSE))</f>
        <v>1.5</v>
      </c>
      <c r="I99" s="3">
        <f t="shared" si="3"/>
        <v>1.384615385</v>
      </c>
      <c r="J99" s="3">
        <f t="shared" si="4"/>
        <v>1.375</v>
      </c>
      <c r="K99">
        <f>VLOOKUP(A99,weapon_components_1.7.2!$A$1:$W$300,8,FALSE)</f>
        <v>180</v>
      </c>
      <c r="L99" s="1">
        <f>VLOOKUP(A99,weapon_components_1.7.2!$A$1:$W$300,9,FALSE)</f>
        <v>330</v>
      </c>
      <c r="M99" s="1">
        <f t="shared" si="5"/>
        <v>279</v>
      </c>
      <c r="N99">
        <f t="shared" si="6"/>
        <v>554</v>
      </c>
      <c r="O99">
        <f t="shared" si="7"/>
        <v>419</v>
      </c>
      <c r="P99">
        <f t="shared" si="8"/>
        <v>831</v>
      </c>
      <c r="Q99">
        <f t="shared" ref="Q99:R99" si="104">O99-K99</f>
        <v>239</v>
      </c>
      <c r="R99">
        <f t="shared" si="104"/>
        <v>501</v>
      </c>
    </row>
    <row r="100">
      <c r="A100" s="1" t="s">
        <v>288</v>
      </c>
      <c r="B100" s="1" t="s">
        <v>289</v>
      </c>
      <c r="C100" s="1" t="s">
        <v>290</v>
      </c>
      <c r="D100" s="1" t="s">
        <v>105</v>
      </c>
      <c r="E100" s="1">
        <v>1.0</v>
      </c>
      <c r="F100" s="1" t="s">
        <v>257</v>
      </c>
      <c r="G100" t="str">
        <f t="shared" si="2"/>
        <v>MISSILE,SMALL,4</v>
      </c>
      <c r="H100">
        <f>IF(E100=1,1,VLOOKUP(A100,weapon_components_1.7.2!$A$1:$W$300,6,FALSE)/VLOOKUP(G100,weapon_components_1.7.2!$A$1:$W$300,6,FALSE))</f>
        <v>1</v>
      </c>
      <c r="I100" s="3">
        <f t="shared" si="3"/>
        <v>0.6666666667</v>
      </c>
      <c r="J100" s="3">
        <f t="shared" si="4"/>
        <v>0.7058823529</v>
      </c>
      <c r="K100">
        <f>VLOOKUP(A100,weapon_components_1.7.2!$A$1:$W$300,8,FALSE)</f>
        <v>8</v>
      </c>
      <c r="L100" s="1">
        <f>VLOOKUP(A100,weapon_components_1.7.2!$A$1:$W$300,9,FALSE)</f>
        <v>12</v>
      </c>
      <c r="M100" s="1">
        <f t="shared" si="5"/>
        <v>32</v>
      </c>
      <c r="N100">
        <f t="shared" si="6"/>
        <v>48</v>
      </c>
      <c r="O100">
        <f t="shared" si="7"/>
        <v>21</v>
      </c>
      <c r="P100">
        <f t="shared" si="8"/>
        <v>34</v>
      </c>
      <c r="Q100">
        <f t="shared" ref="Q100:R100" si="105">O100-K100</f>
        <v>13</v>
      </c>
      <c r="R100">
        <f t="shared" si="105"/>
        <v>22</v>
      </c>
    </row>
    <row r="101">
      <c r="A101" s="1" t="s">
        <v>291</v>
      </c>
      <c r="B101" s="1" t="s">
        <v>292</v>
      </c>
      <c r="C101" s="1" t="s">
        <v>290</v>
      </c>
      <c r="D101" s="1" t="s">
        <v>105</v>
      </c>
      <c r="E101" s="1">
        <v>2.0</v>
      </c>
      <c r="G101" t="str">
        <f t="shared" si="2"/>
        <v>SWARMER_MISSILE,NA,1</v>
      </c>
      <c r="H101">
        <f>IF(E101=1,1,VLOOKUP(A101,weapon_components_1.7.2!$A$1:$W$300,6,FALSE)/VLOOKUP(G101,weapon_components_1.7.2!$A$1:$W$300,6,FALSE))</f>
        <v>1.25</v>
      </c>
      <c r="I101" s="3">
        <f t="shared" si="3"/>
        <v>1.25</v>
      </c>
      <c r="J101" s="3">
        <f t="shared" si="4"/>
        <v>1.25</v>
      </c>
      <c r="K101">
        <f>VLOOKUP(A101,weapon_components_1.7.2!$A$1:$W$300,8,FALSE)</f>
        <v>10</v>
      </c>
      <c r="L101" s="1">
        <f>VLOOKUP(A101,weapon_components_1.7.2!$A$1:$W$300,9,FALSE)</f>
        <v>15</v>
      </c>
      <c r="M101" s="1">
        <f t="shared" si="5"/>
        <v>21</v>
      </c>
      <c r="N101">
        <f t="shared" si="6"/>
        <v>34</v>
      </c>
      <c r="O101">
        <f t="shared" si="7"/>
        <v>26</v>
      </c>
      <c r="P101">
        <f t="shared" si="8"/>
        <v>43</v>
      </c>
      <c r="Q101">
        <f t="shared" ref="Q101:R101" si="106">O101-K101</f>
        <v>16</v>
      </c>
      <c r="R101">
        <f t="shared" si="106"/>
        <v>28</v>
      </c>
    </row>
    <row r="102">
      <c r="A102" s="1" t="s">
        <v>293</v>
      </c>
      <c r="B102" s="1" t="s">
        <v>294</v>
      </c>
      <c r="C102" s="1" t="s">
        <v>294</v>
      </c>
      <c r="D102" s="1" t="s">
        <v>105</v>
      </c>
      <c r="E102" s="1">
        <v>1.0</v>
      </c>
      <c r="G102" t="str">
        <f t="shared" si="2"/>
        <v>SPACE_CLOUD_LIGHTNING,NA,1</v>
      </c>
      <c r="H102">
        <f>IF(E102=1,1,VLOOKUP(A102,weapon_components_1.7.2!$A$1:$W$300,6,FALSE)/VLOOKUP(G102,weapon_components_1.7.2!$A$1:$W$300,6,FALSE))</f>
        <v>1</v>
      </c>
      <c r="I102" s="3">
        <f t="shared" si="3"/>
        <v>1</v>
      </c>
      <c r="J102" s="3">
        <f t="shared" si="4"/>
        <v>1</v>
      </c>
      <c r="K102">
        <f>VLOOKUP(A102,weapon_components_1.7.2!$A$1:$W$300,8,FALSE)</f>
        <v>1</v>
      </c>
      <c r="L102" s="1">
        <f>VLOOKUP(A102,weapon_components_1.7.2!$A$1:$W$300,9,FALSE)</f>
        <v>27</v>
      </c>
      <c r="M102" s="1">
        <f t="shared" si="5"/>
        <v>1</v>
      </c>
      <c r="N102">
        <f t="shared" si="6"/>
        <v>27</v>
      </c>
      <c r="O102">
        <f t="shared" si="7"/>
        <v>1</v>
      </c>
      <c r="P102">
        <f t="shared" si="8"/>
        <v>27</v>
      </c>
      <c r="Q102">
        <f t="shared" ref="Q102:R102" si="107">O102-K102</f>
        <v>0</v>
      </c>
      <c r="R102">
        <f t="shared" si="107"/>
        <v>0</v>
      </c>
    </row>
    <row r="103">
      <c r="A103" s="1" t="s">
        <v>295</v>
      </c>
      <c r="B103" s="1" t="s">
        <v>296</v>
      </c>
      <c r="C103" s="1" t="s">
        <v>297</v>
      </c>
      <c r="D103" s="1" t="s">
        <v>49</v>
      </c>
      <c r="E103" s="1">
        <v>1.0</v>
      </c>
      <c r="G103" t="str">
        <f t="shared" si="2"/>
        <v>CRYSTAL_SHIP_BLUE_LIGHTNING,SMALL,1</v>
      </c>
      <c r="H103">
        <f>IF(E103=1,1,VLOOKUP(A103,weapon_components_1.7.2!$A$1:$W$300,6,FALSE)/VLOOKUP(G103,weapon_components_1.7.2!$A$1:$W$300,6,FALSE))</f>
        <v>1</v>
      </c>
      <c r="I103" s="3">
        <f t="shared" si="3"/>
        <v>1</v>
      </c>
      <c r="J103" s="3">
        <f t="shared" si="4"/>
        <v>1</v>
      </c>
      <c r="K103">
        <f>VLOOKUP(A103,weapon_components_1.7.2!$A$1:$W$300,8,FALSE)</f>
        <v>4</v>
      </c>
      <c r="L103" s="1">
        <f>VLOOKUP(A103,weapon_components_1.7.2!$A$1:$W$300,9,FALSE)</f>
        <v>17</v>
      </c>
      <c r="M103" s="1">
        <f t="shared" si="5"/>
        <v>4</v>
      </c>
      <c r="N103">
        <f t="shared" si="6"/>
        <v>17</v>
      </c>
      <c r="O103">
        <f t="shared" si="7"/>
        <v>4</v>
      </c>
      <c r="P103">
        <f t="shared" si="8"/>
        <v>17</v>
      </c>
      <c r="Q103">
        <f t="shared" ref="Q103:R103" si="108">O103-K103</f>
        <v>0</v>
      </c>
      <c r="R103">
        <f t="shared" si="108"/>
        <v>0</v>
      </c>
    </row>
    <row r="104">
      <c r="A104" s="1" t="s">
        <v>298</v>
      </c>
      <c r="B104" s="1" t="s">
        <v>299</v>
      </c>
      <c r="C104" s="1" t="s">
        <v>297</v>
      </c>
      <c r="D104" s="1" t="s">
        <v>53</v>
      </c>
      <c r="E104" s="1">
        <v>1.0</v>
      </c>
      <c r="F104" s="4"/>
      <c r="G104" t="str">
        <f t="shared" si="2"/>
        <v>CRYSTAL_SHIP_BLUE_LIGHTNING,MEDIUM,1</v>
      </c>
      <c r="H104">
        <f>IF(E104=1,1,VLOOKUP(A104,weapon_components_1.7.2!$A$1:$W$300,6,FALSE)/VLOOKUP(G104,weapon_components_1.7.2!$A$1:$W$300,6,FALSE))</f>
        <v>1</v>
      </c>
      <c r="I104" s="3">
        <f t="shared" si="3"/>
        <v>1</v>
      </c>
      <c r="J104" s="3">
        <f t="shared" si="4"/>
        <v>1</v>
      </c>
      <c r="K104">
        <f>VLOOKUP(A104,weapon_components_1.7.2!$A$1:$W$300,8,FALSE)</f>
        <v>8</v>
      </c>
      <c r="L104" s="1">
        <f>VLOOKUP(A104,weapon_components_1.7.2!$A$1:$W$300,9,FALSE)</f>
        <v>36</v>
      </c>
      <c r="M104" s="1">
        <f t="shared" si="5"/>
        <v>8</v>
      </c>
      <c r="N104">
        <f t="shared" si="6"/>
        <v>36</v>
      </c>
      <c r="O104">
        <f t="shared" si="7"/>
        <v>8</v>
      </c>
      <c r="P104">
        <f t="shared" si="8"/>
        <v>36</v>
      </c>
      <c r="Q104">
        <f t="shared" ref="Q104:R104" si="109">O104-K104</f>
        <v>0</v>
      </c>
      <c r="R104">
        <f t="shared" si="109"/>
        <v>0</v>
      </c>
    </row>
    <row r="105">
      <c r="A105" s="1" t="s">
        <v>300</v>
      </c>
      <c r="B105" s="1" t="s">
        <v>301</v>
      </c>
      <c r="C105" s="1" t="s">
        <v>297</v>
      </c>
      <c r="D105" s="1" t="s">
        <v>56</v>
      </c>
      <c r="E105" s="1">
        <v>1.0</v>
      </c>
      <c r="G105" t="str">
        <f t="shared" si="2"/>
        <v>CRYSTAL_SHIP_BLUE_LIGHTNING,LARGE,1</v>
      </c>
      <c r="H105">
        <f>IF(E105=1,1,VLOOKUP(A105,weapon_components_1.7.2!$A$1:$W$300,6,FALSE)/VLOOKUP(G105,weapon_components_1.7.2!$A$1:$W$300,6,FALSE))</f>
        <v>1</v>
      </c>
      <c r="I105" s="3">
        <f t="shared" si="3"/>
        <v>1</v>
      </c>
      <c r="J105" s="3">
        <f t="shared" si="4"/>
        <v>1</v>
      </c>
      <c r="K105">
        <f>VLOOKUP(A105,weapon_components_1.7.2!$A$1:$W$300,8,FALSE)</f>
        <v>21</v>
      </c>
      <c r="L105" s="1">
        <f>VLOOKUP(A105,weapon_components_1.7.2!$A$1:$W$300,9,FALSE)</f>
        <v>74</v>
      </c>
      <c r="M105" s="1">
        <f t="shared" si="5"/>
        <v>21</v>
      </c>
      <c r="N105">
        <f t="shared" si="6"/>
        <v>74</v>
      </c>
      <c r="O105">
        <f t="shared" si="7"/>
        <v>21</v>
      </c>
      <c r="P105">
        <f t="shared" si="8"/>
        <v>74</v>
      </c>
      <c r="Q105">
        <f t="shared" ref="Q105:R105" si="110">O105-K105</f>
        <v>0</v>
      </c>
      <c r="R105">
        <f t="shared" si="110"/>
        <v>0</v>
      </c>
    </row>
    <row r="106">
      <c r="A106" s="1" t="s">
        <v>302</v>
      </c>
      <c r="B106" s="1" t="s">
        <v>303</v>
      </c>
      <c r="C106" s="1" t="s">
        <v>304</v>
      </c>
      <c r="D106" s="1" t="s">
        <v>49</v>
      </c>
      <c r="E106" s="1">
        <v>1.0</v>
      </c>
      <c r="G106" t="str">
        <f t="shared" si="2"/>
        <v>CRYSTAL_SHIP_GREEN_LIGHTNING,SMALL,1</v>
      </c>
      <c r="H106">
        <f>IF(E106=1,1,VLOOKUP(A106,weapon_components_1.7.2!$A$1:$W$300,6,FALSE)/VLOOKUP(G106,weapon_components_1.7.2!$A$1:$W$300,6,FALSE))</f>
        <v>1</v>
      </c>
      <c r="I106" s="3">
        <f t="shared" si="3"/>
        <v>1</v>
      </c>
      <c r="J106" s="3">
        <f t="shared" si="4"/>
        <v>1</v>
      </c>
      <c r="K106">
        <f>VLOOKUP(A106,weapon_components_1.7.2!$A$1:$W$300,8,FALSE)</f>
        <v>4</v>
      </c>
      <c r="L106" s="1">
        <f>VLOOKUP(A106,weapon_components_1.7.2!$A$1:$W$300,9,FALSE)</f>
        <v>17</v>
      </c>
      <c r="M106" s="1">
        <f t="shared" si="5"/>
        <v>4</v>
      </c>
      <c r="N106">
        <f t="shared" si="6"/>
        <v>17</v>
      </c>
      <c r="O106">
        <f t="shared" si="7"/>
        <v>4</v>
      </c>
      <c r="P106">
        <f t="shared" si="8"/>
        <v>17</v>
      </c>
      <c r="Q106">
        <f t="shared" ref="Q106:R106" si="111">O106-K106</f>
        <v>0</v>
      </c>
      <c r="R106">
        <f t="shared" si="111"/>
        <v>0</v>
      </c>
    </row>
    <row r="107">
      <c r="A107" s="1" t="s">
        <v>305</v>
      </c>
      <c r="B107" s="1" t="s">
        <v>306</v>
      </c>
      <c r="C107" s="1" t="s">
        <v>304</v>
      </c>
      <c r="D107" s="1" t="s">
        <v>53</v>
      </c>
      <c r="E107" s="1">
        <v>1.0</v>
      </c>
      <c r="F107" s="1"/>
      <c r="G107" t="str">
        <f t="shared" si="2"/>
        <v>CRYSTAL_SHIP_GREEN_LIGHTNING,MEDIUM,1</v>
      </c>
      <c r="H107">
        <f>IF(E107=1,1,VLOOKUP(A107,weapon_components_1.7.2!$A$1:$W$300,6,FALSE)/VLOOKUP(G107,weapon_components_1.7.2!$A$1:$W$300,6,FALSE))</f>
        <v>1</v>
      </c>
      <c r="I107" s="3">
        <f t="shared" si="3"/>
        <v>1</v>
      </c>
      <c r="J107" s="3">
        <f t="shared" si="4"/>
        <v>1</v>
      </c>
      <c r="K107">
        <f>VLOOKUP(A107,weapon_components_1.7.2!$A$1:$W$300,8,FALSE)</f>
        <v>8</v>
      </c>
      <c r="L107" s="1">
        <f>VLOOKUP(A107,weapon_components_1.7.2!$A$1:$W$300,9,FALSE)</f>
        <v>36</v>
      </c>
      <c r="M107" s="1">
        <f t="shared" si="5"/>
        <v>8</v>
      </c>
      <c r="N107">
        <f t="shared" si="6"/>
        <v>36</v>
      </c>
      <c r="O107">
        <f t="shared" si="7"/>
        <v>8</v>
      </c>
      <c r="P107">
        <f t="shared" si="8"/>
        <v>36</v>
      </c>
      <c r="Q107">
        <f t="shared" ref="Q107:R107" si="112">O107-K107</f>
        <v>0</v>
      </c>
      <c r="R107">
        <f t="shared" si="112"/>
        <v>0</v>
      </c>
    </row>
    <row r="108">
      <c r="A108" s="1" t="s">
        <v>307</v>
      </c>
      <c r="B108" s="1" t="s">
        <v>308</v>
      </c>
      <c r="C108" s="1" t="s">
        <v>304</v>
      </c>
      <c r="D108" s="1" t="s">
        <v>56</v>
      </c>
      <c r="E108" s="1">
        <v>1.0</v>
      </c>
      <c r="F108" s="1"/>
      <c r="G108" t="str">
        <f t="shared" si="2"/>
        <v>CRYSTAL_SHIP_GREEN_LIGHTNING,LARGE,1</v>
      </c>
      <c r="H108">
        <f>IF(E108=1,1,VLOOKUP(A108,weapon_components_1.7.2!$A$1:$W$300,6,FALSE)/VLOOKUP(G108,weapon_components_1.7.2!$A$1:$W$300,6,FALSE))</f>
        <v>1</v>
      </c>
      <c r="I108" s="3">
        <f t="shared" si="3"/>
        <v>1</v>
      </c>
      <c r="J108" s="3">
        <f t="shared" si="4"/>
        <v>1</v>
      </c>
      <c r="K108">
        <f>VLOOKUP(A108,weapon_components_1.7.2!$A$1:$W$300,8,FALSE)</f>
        <v>21</v>
      </c>
      <c r="L108" s="1">
        <f>VLOOKUP(A108,weapon_components_1.7.2!$A$1:$W$300,9,FALSE)</f>
        <v>74</v>
      </c>
      <c r="M108" s="1">
        <f t="shared" si="5"/>
        <v>21</v>
      </c>
      <c r="N108">
        <f t="shared" si="6"/>
        <v>74</v>
      </c>
      <c r="O108">
        <f t="shared" si="7"/>
        <v>21</v>
      </c>
      <c r="P108">
        <f t="shared" si="8"/>
        <v>74</v>
      </c>
      <c r="Q108">
        <f t="shared" ref="Q108:R108" si="113">O108-K108</f>
        <v>0</v>
      </c>
      <c r="R108">
        <f t="shared" si="113"/>
        <v>0</v>
      </c>
    </row>
    <row r="109">
      <c r="A109" s="1" t="s">
        <v>309</v>
      </c>
      <c r="B109" s="1" t="s">
        <v>310</v>
      </c>
      <c r="C109" s="1" t="s">
        <v>311</v>
      </c>
      <c r="D109" s="1" t="s">
        <v>49</v>
      </c>
      <c r="E109" s="1">
        <v>1.0</v>
      </c>
      <c r="G109" t="str">
        <f t="shared" si="2"/>
        <v>CRYSTAL_SHIP_YELLOW_LIGHTNING,SMALL,1</v>
      </c>
      <c r="H109">
        <f>IF(E109=1,1,VLOOKUP(A109,weapon_components_1.7.2!$A$1:$W$300,6,FALSE)/VLOOKUP(G109,weapon_components_1.7.2!$A$1:$W$300,6,FALSE))</f>
        <v>1</v>
      </c>
      <c r="I109" s="3">
        <f t="shared" si="3"/>
        <v>1</v>
      </c>
      <c r="J109" s="3">
        <f t="shared" si="4"/>
        <v>1</v>
      </c>
      <c r="K109">
        <f>VLOOKUP(A109,weapon_components_1.7.2!$A$1:$W$300,8,FALSE)</f>
        <v>4</v>
      </c>
      <c r="L109" s="1">
        <f>VLOOKUP(A109,weapon_components_1.7.2!$A$1:$W$300,9,FALSE)</f>
        <v>17</v>
      </c>
      <c r="M109" s="1">
        <f t="shared" si="5"/>
        <v>4</v>
      </c>
      <c r="N109">
        <f t="shared" si="6"/>
        <v>17</v>
      </c>
      <c r="O109">
        <f t="shared" si="7"/>
        <v>4</v>
      </c>
      <c r="P109">
        <f t="shared" si="8"/>
        <v>17</v>
      </c>
      <c r="Q109">
        <f t="shared" ref="Q109:R109" si="114">O109-K109</f>
        <v>0</v>
      </c>
      <c r="R109">
        <f t="shared" si="114"/>
        <v>0</v>
      </c>
    </row>
    <row r="110">
      <c r="A110" s="1" t="s">
        <v>312</v>
      </c>
      <c r="B110" s="1" t="s">
        <v>313</v>
      </c>
      <c r="C110" s="1" t="s">
        <v>311</v>
      </c>
      <c r="D110" s="1" t="s">
        <v>53</v>
      </c>
      <c r="E110" s="1">
        <v>1.0</v>
      </c>
      <c r="G110" t="str">
        <f t="shared" si="2"/>
        <v>CRYSTAL_SHIP_YELLOW_LIGHTNING,MEDIUM,1</v>
      </c>
      <c r="H110">
        <f>IF(E110=1,1,VLOOKUP(A110,weapon_components_1.7.2!$A$1:$W$300,6,FALSE)/VLOOKUP(G110,weapon_components_1.7.2!$A$1:$W$300,6,FALSE))</f>
        <v>1</v>
      </c>
      <c r="I110" s="3">
        <f t="shared" si="3"/>
        <v>1</v>
      </c>
      <c r="J110" s="3">
        <f t="shared" si="4"/>
        <v>1</v>
      </c>
      <c r="K110">
        <f>VLOOKUP(A110,weapon_components_1.7.2!$A$1:$W$300,8,FALSE)</f>
        <v>8</v>
      </c>
      <c r="L110" s="1">
        <f>VLOOKUP(A110,weapon_components_1.7.2!$A$1:$W$300,9,FALSE)</f>
        <v>36</v>
      </c>
      <c r="M110" s="1">
        <f t="shared" si="5"/>
        <v>8</v>
      </c>
      <c r="N110">
        <f t="shared" si="6"/>
        <v>36</v>
      </c>
      <c r="O110">
        <f t="shared" si="7"/>
        <v>8</v>
      </c>
      <c r="P110">
        <f t="shared" si="8"/>
        <v>36</v>
      </c>
      <c r="Q110">
        <f t="shared" ref="Q110:R110" si="115">O110-K110</f>
        <v>0</v>
      </c>
      <c r="R110">
        <f t="shared" si="115"/>
        <v>0</v>
      </c>
    </row>
    <row r="111">
      <c r="A111" s="1" t="s">
        <v>314</v>
      </c>
      <c r="B111" s="1" t="s">
        <v>315</v>
      </c>
      <c r="C111" s="1" t="s">
        <v>311</v>
      </c>
      <c r="D111" s="1" t="s">
        <v>56</v>
      </c>
      <c r="E111" s="1">
        <v>1.0</v>
      </c>
      <c r="G111" t="str">
        <f t="shared" si="2"/>
        <v>CRYSTAL_SHIP_YELLOW_LIGHTNING,LARGE,1</v>
      </c>
      <c r="H111">
        <f>IF(E111=1,1,VLOOKUP(A111,weapon_components_1.7.2!$A$1:$W$300,6,FALSE)/VLOOKUP(G111,weapon_components_1.7.2!$A$1:$W$300,6,FALSE))</f>
        <v>1</v>
      </c>
      <c r="I111" s="3">
        <f t="shared" si="3"/>
        <v>1</v>
      </c>
      <c r="J111" s="3">
        <f t="shared" si="4"/>
        <v>1</v>
      </c>
      <c r="K111">
        <f>VLOOKUP(A111,weapon_components_1.7.2!$A$1:$W$300,8,FALSE)</f>
        <v>21</v>
      </c>
      <c r="L111" s="1">
        <f>VLOOKUP(A111,weapon_components_1.7.2!$A$1:$W$300,9,FALSE)</f>
        <v>74</v>
      </c>
      <c r="M111" s="1">
        <f t="shared" si="5"/>
        <v>21</v>
      </c>
      <c r="N111">
        <f t="shared" si="6"/>
        <v>74</v>
      </c>
      <c r="O111">
        <f t="shared" si="7"/>
        <v>21</v>
      </c>
      <c r="P111">
        <f t="shared" si="8"/>
        <v>74</v>
      </c>
      <c r="Q111">
        <f t="shared" ref="Q111:R111" si="116">O111-K111</f>
        <v>0</v>
      </c>
      <c r="R111">
        <f t="shared" si="116"/>
        <v>0</v>
      </c>
    </row>
    <row r="112">
      <c r="A112" s="1" t="s">
        <v>316</v>
      </c>
      <c r="B112" s="1" t="s">
        <v>317</v>
      </c>
      <c r="C112" s="1" t="s">
        <v>318</v>
      </c>
      <c r="D112" s="1" t="s">
        <v>49</v>
      </c>
      <c r="E112" s="1">
        <v>1.0</v>
      </c>
      <c r="G112" t="str">
        <f t="shared" si="2"/>
        <v>CRYSTAL_SHIP_RED_LIGHTNING,SMALL,1</v>
      </c>
      <c r="H112">
        <f>IF(E112=1,1,VLOOKUP(A112,weapon_components_1.7.2!$A$1:$W$300,6,FALSE)/VLOOKUP(G112,weapon_components_1.7.2!$A$1:$W$300,6,FALSE))</f>
        <v>1</v>
      </c>
      <c r="I112" s="3">
        <f t="shared" si="3"/>
        <v>1</v>
      </c>
      <c r="J112" s="3">
        <f t="shared" si="4"/>
        <v>1</v>
      </c>
      <c r="K112">
        <f>VLOOKUP(A112,weapon_components_1.7.2!$A$1:$W$300,8,FALSE)</f>
        <v>4</v>
      </c>
      <c r="L112" s="1">
        <f>VLOOKUP(A112,weapon_components_1.7.2!$A$1:$W$300,9,FALSE)</f>
        <v>17</v>
      </c>
      <c r="M112" s="1">
        <f t="shared" si="5"/>
        <v>4</v>
      </c>
      <c r="N112">
        <f t="shared" si="6"/>
        <v>17</v>
      </c>
      <c r="O112">
        <f t="shared" si="7"/>
        <v>4</v>
      </c>
      <c r="P112">
        <f t="shared" si="8"/>
        <v>17</v>
      </c>
      <c r="Q112">
        <f t="shared" ref="Q112:R112" si="117">O112-K112</f>
        <v>0</v>
      </c>
      <c r="R112">
        <f t="shared" si="117"/>
        <v>0</v>
      </c>
    </row>
    <row r="113">
      <c r="A113" s="1" t="s">
        <v>319</v>
      </c>
      <c r="B113" s="1" t="s">
        <v>320</v>
      </c>
      <c r="C113" s="1" t="s">
        <v>318</v>
      </c>
      <c r="D113" s="1" t="s">
        <v>53</v>
      </c>
      <c r="E113" s="1">
        <v>1.0</v>
      </c>
      <c r="G113" t="str">
        <f t="shared" si="2"/>
        <v>CRYSTAL_SHIP_RED_LIGHTNING,MEDIUM,1</v>
      </c>
      <c r="H113">
        <f>IF(E113=1,1,VLOOKUP(A113,weapon_components_1.7.2!$A$1:$W$300,6,FALSE)/VLOOKUP(G113,weapon_components_1.7.2!$A$1:$W$300,6,FALSE))</f>
        <v>1</v>
      </c>
      <c r="I113" s="3">
        <f t="shared" si="3"/>
        <v>1</v>
      </c>
      <c r="J113" s="3">
        <f t="shared" si="4"/>
        <v>1</v>
      </c>
      <c r="K113">
        <f>VLOOKUP(A113,weapon_components_1.7.2!$A$1:$W$300,8,FALSE)</f>
        <v>8</v>
      </c>
      <c r="L113" s="1">
        <f>VLOOKUP(A113,weapon_components_1.7.2!$A$1:$W$300,9,FALSE)</f>
        <v>36</v>
      </c>
      <c r="M113" s="1">
        <f t="shared" si="5"/>
        <v>8</v>
      </c>
      <c r="N113">
        <f t="shared" si="6"/>
        <v>36</v>
      </c>
      <c r="O113">
        <f t="shared" si="7"/>
        <v>8</v>
      </c>
      <c r="P113">
        <f t="shared" si="8"/>
        <v>36</v>
      </c>
      <c r="Q113">
        <f t="shared" ref="Q113:R113" si="118">O113-K113</f>
        <v>0</v>
      </c>
      <c r="R113">
        <f t="shared" si="118"/>
        <v>0</v>
      </c>
    </row>
    <row r="114">
      <c r="A114" s="1" t="s">
        <v>321</v>
      </c>
      <c r="B114" s="1" t="s">
        <v>322</v>
      </c>
      <c r="C114" s="1" t="s">
        <v>318</v>
      </c>
      <c r="D114" s="1" t="s">
        <v>56</v>
      </c>
      <c r="E114" s="1">
        <v>1.0</v>
      </c>
      <c r="F114" s="1"/>
      <c r="G114" t="str">
        <f t="shared" si="2"/>
        <v>CRYSTAL_SHIP_RED_LIGHTNING,LARGE,1</v>
      </c>
      <c r="H114">
        <f>IF(E114=1,1,VLOOKUP(A114,weapon_components_1.7.2!$A$1:$W$300,6,FALSE)/VLOOKUP(G114,weapon_components_1.7.2!$A$1:$W$300,6,FALSE))</f>
        <v>1</v>
      </c>
      <c r="I114" s="3">
        <f t="shared" si="3"/>
        <v>1</v>
      </c>
      <c r="J114" s="3">
        <f t="shared" si="4"/>
        <v>1</v>
      </c>
      <c r="K114">
        <f>VLOOKUP(A114,weapon_components_1.7.2!$A$1:$W$300,8,FALSE)</f>
        <v>21</v>
      </c>
      <c r="L114" s="1">
        <f>VLOOKUP(A114,weapon_components_1.7.2!$A$1:$W$300,9,FALSE)</f>
        <v>74</v>
      </c>
      <c r="M114" s="1">
        <f t="shared" si="5"/>
        <v>21</v>
      </c>
      <c r="N114">
        <f t="shared" si="6"/>
        <v>74</v>
      </c>
      <c r="O114">
        <f t="shared" si="7"/>
        <v>21</v>
      </c>
      <c r="P114">
        <f t="shared" si="8"/>
        <v>74</v>
      </c>
      <c r="Q114">
        <f t="shared" ref="Q114:R114" si="119">O114-K114</f>
        <v>0</v>
      </c>
      <c r="R114">
        <f t="shared" si="119"/>
        <v>0</v>
      </c>
    </row>
    <row r="115">
      <c r="A115" s="1" t="s">
        <v>323</v>
      </c>
      <c r="B115" s="1" t="s">
        <v>324</v>
      </c>
      <c r="C115" s="1" t="s">
        <v>325</v>
      </c>
      <c r="D115" s="1" t="s">
        <v>49</v>
      </c>
      <c r="E115" s="1">
        <v>1.0</v>
      </c>
      <c r="F115" s="1" t="s">
        <v>172</v>
      </c>
      <c r="G115" t="str">
        <f t="shared" si="2"/>
        <v>MASS_DRIVER,SMALL,3</v>
      </c>
      <c r="H115">
        <f>IF(E115=1,1,VLOOKUP(A115,weapon_components_1.7.2!$A$1:$W$300,6,FALSE)/VLOOKUP(G115,weapon_components_1.7.2!$A$1:$W$300,6,FALSE))</f>
        <v>1</v>
      </c>
      <c r="I115" s="3">
        <f t="shared" si="3"/>
        <v>1</v>
      </c>
      <c r="J115" s="3">
        <f t="shared" si="4"/>
        <v>1</v>
      </c>
      <c r="K115">
        <f>VLOOKUP(A115,weapon_components_1.7.2!$A$1:$W$300,8,FALSE)</f>
        <v>6</v>
      </c>
      <c r="L115" s="1">
        <f>VLOOKUP(A115,weapon_components_1.7.2!$A$1:$W$300,9,FALSE)</f>
        <v>21</v>
      </c>
      <c r="M115" s="1">
        <f t="shared" si="5"/>
        <v>12</v>
      </c>
      <c r="N115">
        <f t="shared" si="6"/>
        <v>51</v>
      </c>
      <c r="O115">
        <f t="shared" si="7"/>
        <v>12</v>
      </c>
      <c r="P115">
        <f t="shared" si="8"/>
        <v>51</v>
      </c>
      <c r="Q115">
        <f t="shared" ref="Q115:R115" si="120">O115-K115</f>
        <v>6</v>
      </c>
      <c r="R115">
        <f t="shared" si="120"/>
        <v>30</v>
      </c>
    </row>
    <row r="116">
      <c r="A116" s="1" t="s">
        <v>326</v>
      </c>
      <c r="B116" s="1" t="s">
        <v>327</v>
      </c>
      <c r="C116" s="1" t="s">
        <v>325</v>
      </c>
      <c r="D116" s="1" t="s">
        <v>53</v>
      </c>
      <c r="E116" s="1">
        <v>1.0</v>
      </c>
      <c r="F116" s="1" t="s">
        <v>174</v>
      </c>
      <c r="G116" t="str">
        <f t="shared" si="2"/>
        <v>MASS_DRIVER,MEDIUM,3</v>
      </c>
      <c r="H116">
        <f>IF(E116=1,1,VLOOKUP(A116,weapon_components_1.7.2!$A$1:$W$300,6,FALSE)/VLOOKUP(G116,weapon_components_1.7.2!$A$1:$W$300,6,FALSE))</f>
        <v>1</v>
      </c>
      <c r="I116" s="3">
        <f t="shared" si="3"/>
        <v>1</v>
      </c>
      <c r="J116" s="3">
        <f t="shared" si="4"/>
        <v>1</v>
      </c>
      <c r="K116">
        <f>VLOOKUP(A116,weapon_components_1.7.2!$A$1:$W$300,8,FALSE)</f>
        <v>13</v>
      </c>
      <c r="L116" s="1">
        <f>VLOOKUP(A116,weapon_components_1.7.2!$A$1:$W$300,9,FALSE)</f>
        <v>44</v>
      </c>
      <c r="M116" s="1">
        <f t="shared" si="5"/>
        <v>24</v>
      </c>
      <c r="N116">
        <f t="shared" si="6"/>
        <v>108</v>
      </c>
      <c r="O116">
        <f t="shared" si="7"/>
        <v>24</v>
      </c>
      <c r="P116">
        <f t="shared" si="8"/>
        <v>108</v>
      </c>
      <c r="Q116">
        <f t="shared" ref="Q116:R116" si="121">O116-K116</f>
        <v>11</v>
      </c>
      <c r="R116">
        <f t="shared" si="121"/>
        <v>64</v>
      </c>
    </row>
    <row r="117">
      <c r="A117" s="1" t="s">
        <v>328</v>
      </c>
      <c r="B117" s="1" t="s">
        <v>329</v>
      </c>
      <c r="C117" s="1" t="s">
        <v>325</v>
      </c>
      <c r="D117" s="1" t="s">
        <v>56</v>
      </c>
      <c r="E117" s="1">
        <v>1.0</v>
      </c>
      <c r="F117" s="1" t="s">
        <v>176</v>
      </c>
      <c r="G117" t="str">
        <f t="shared" si="2"/>
        <v>MASS_DRIVER,LARGE,3</v>
      </c>
      <c r="H117">
        <f>IF(E117=1,1,VLOOKUP(A117,weapon_components_1.7.2!$A$1:$W$300,6,FALSE)/VLOOKUP(G117,weapon_components_1.7.2!$A$1:$W$300,6,FALSE))</f>
        <v>1</v>
      </c>
      <c r="I117" s="3">
        <f t="shared" si="3"/>
        <v>1</v>
      </c>
      <c r="J117" s="3">
        <f t="shared" si="4"/>
        <v>1</v>
      </c>
      <c r="K117">
        <f>VLOOKUP(A117,weapon_components_1.7.2!$A$1:$W$300,8,FALSE)</f>
        <v>30</v>
      </c>
      <c r="L117" s="1">
        <f>VLOOKUP(A117,weapon_components_1.7.2!$A$1:$W$300,9,FALSE)</f>
        <v>92</v>
      </c>
      <c r="M117" s="1">
        <f t="shared" si="5"/>
        <v>63</v>
      </c>
      <c r="N117">
        <f t="shared" si="6"/>
        <v>222</v>
      </c>
      <c r="O117">
        <f t="shared" si="7"/>
        <v>63</v>
      </c>
      <c r="P117">
        <f t="shared" si="8"/>
        <v>222</v>
      </c>
      <c r="Q117">
        <f t="shared" ref="Q117:R117" si="122">O117-K117</f>
        <v>33</v>
      </c>
      <c r="R117">
        <f t="shared" si="122"/>
        <v>130</v>
      </c>
    </row>
    <row r="118">
      <c r="A118" s="1" t="s">
        <v>330</v>
      </c>
      <c r="B118" s="1" t="s">
        <v>331</v>
      </c>
      <c r="C118" s="1" t="s">
        <v>332</v>
      </c>
      <c r="D118" s="1" t="s">
        <v>49</v>
      </c>
      <c r="E118" s="1">
        <v>1.0</v>
      </c>
      <c r="F118" s="1" t="s">
        <v>172</v>
      </c>
      <c r="G118" t="str">
        <f t="shared" si="2"/>
        <v>MASS_DRIVER,SMALL,3</v>
      </c>
      <c r="H118">
        <f>IF(E118=1,1,VLOOKUP(A118,weapon_components_1.7.2!$A$1:$W$300,6,FALSE)/VLOOKUP(G118,weapon_components_1.7.2!$A$1:$W$300,6,FALSE))</f>
        <v>1</v>
      </c>
      <c r="I118" s="3">
        <f t="shared" si="3"/>
        <v>1</v>
      </c>
      <c r="J118" s="3">
        <f t="shared" si="4"/>
        <v>1</v>
      </c>
      <c r="K118">
        <f>VLOOKUP(A118,weapon_components_1.7.2!$A$1:$W$300,8,FALSE)</f>
        <v>6</v>
      </c>
      <c r="L118" s="1">
        <f>VLOOKUP(A118,weapon_components_1.7.2!$A$1:$W$300,9,FALSE)</f>
        <v>21</v>
      </c>
      <c r="M118" s="1">
        <f t="shared" si="5"/>
        <v>12</v>
      </c>
      <c r="N118">
        <f t="shared" si="6"/>
        <v>51</v>
      </c>
      <c r="O118">
        <f t="shared" si="7"/>
        <v>12</v>
      </c>
      <c r="P118">
        <f t="shared" si="8"/>
        <v>51</v>
      </c>
      <c r="Q118">
        <f t="shared" ref="Q118:R118" si="123">O118-K118</f>
        <v>6</v>
      </c>
      <c r="R118">
        <f t="shared" si="123"/>
        <v>30</v>
      </c>
    </row>
    <row r="119">
      <c r="A119" s="1" t="s">
        <v>333</v>
      </c>
      <c r="B119" s="1" t="s">
        <v>334</v>
      </c>
      <c r="C119" s="1" t="s">
        <v>332</v>
      </c>
      <c r="D119" s="1" t="s">
        <v>53</v>
      </c>
      <c r="E119" s="1">
        <v>1.0</v>
      </c>
      <c r="F119" s="1" t="s">
        <v>174</v>
      </c>
      <c r="G119" t="str">
        <f t="shared" si="2"/>
        <v>MASS_DRIVER,MEDIUM,3</v>
      </c>
      <c r="H119">
        <f>IF(E119=1,1,VLOOKUP(A119,weapon_components_1.7.2!$A$1:$W$300,6,FALSE)/VLOOKUP(G119,weapon_components_1.7.2!$A$1:$W$300,6,FALSE))</f>
        <v>1</v>
      </c>
      <c r="I119" s="3">
        <f t="shared" si="3"/>
        <v>1</v>
      </c>
      <c r="J119" s="3">
        <f t="shared" si="4"/>
        <v>1</v>
      </c>
      <c r="K119">
        <f>VLOOKUP(A119,weapon_components_1.7.2!$A$1:$W$300,8,FALSE)</f>
        <v>13</v>
      </c>
      <c r="L119" s="1">
        <f>VLOOKUP(A119,weapon_components_1.7.2!$A$1:$W$300,9,FALSE)</f>
        <v>44</v>
      </c>
      <c r="M119" s="1">
        <f t="shared" si="5"/>
        <v>24</v>
      </c>
      <c r="N119">
        <f t="shared" si="6"/>
        <v>108</v>
      </c>
      <c r="O119">
        <f t="shared" si="7"/>
        <v>24</v>
      </c>
      <c r="P119">
        <f t="shared" si="8"/>
        <v>108</v>
      </c>
      <c r="Q119">
        <f t="shared" ref="Q119:R119" si="124">O119-K119</f>
        <v>11</v>
      </c>
      <c r="R119">
        <f t="shared" si="124"/>
        <v>64</v>
      </c>
    </row>
    <row r="120">
      <c r="A120" s="1" t="s">
        <v>335</v>
      </c>
      <c r="B120" s="1" t="s">
        <v>336</v>
      </c>
      <c r="C120" s="1" t="s">
        <v>332</v>
      </c>
      <c r="D120" s="1" t="s">
        <v>56</v>
      </c>
      <c r="E120" s="1">
        <v>1.0</v>
      </c>
      <c r="F120" s="1" t="s">
        <v>176</v>
      </c>
      <c r="G120" t="str">
        <f t="shared" si="2"/>
        <v>MASS_DRIVER,LARGE,3</v>
      </c>
      <c r="H120">
        <f>IF(E120=1,1,VLOOKUP(A120,weapon_components_1.7.2!$A$1:$W$300,6,FALSE)/VLOOKUP(G120,weapon_components_1.7.2!$A$1:$W$300,6,FALSE))</f>
        <v>1</v>
      </c>
      <c r="I120" s="3">
        <f t="shared" si="3"/>
        <v>1</v>
      </c>
      <c r="J120" s="3">
        <f t="shared" si="4"/>
        <v>1</v>
      </c>
      <c r="K120">
        <f>VLOOKUP(A120,weapon_components_1.7.2!$A$1:$W$300,8,FALSE)</f>
        <v>30</v>
      </c>
      <c r="L120" s="1">
        <f>VLOOKUP(A120,weapon_components_1.7.2!$A$1:$W$300,9,FALSE)</f>
        <v>92</v>
      </c>
      <c r="M120" s="1">
        <f t="shared" si="5"/>
        <v>63</v>
      </c>
      <c r="N120">
        <f t="shared" si="6"/>
        <v>222</v>
      </c>
      <c r="O120">
        <f t="shared" si="7"/>
        <v>63</v>
      </c>
      <c r="P120">
        <f t="shared" si="8"/>
        <v>222</v>
      </c>
      <c r="Q120">
        <f t="shared" ref="Q120:R120" si="125">O120-K120</f>
        <v>33</v>
      </c>
      <c r="R120">
        <f t="shared" si="125"/>
        <v>130</v>
      </c>
    </row>
    <row r="121">
      <c r="A121" s="1" t="s">
        <v>337</v>
      </c>
      <c r="B121" s="1" t="s">
        <v>338</v>
      </c>
      <c r="C121" s="1" t="s">
        <v>339</v>
      </c>
      <c r="D121" s="1" t="s">
        <v>49</v>
      </c>
      <c r="E121" s="1">
        <v>1.0</v>
      </c>
      <c r="F121" s="1" t="s">
        <v>172</v>
      </c>
      <c r="G121" t="str">
        <f t="shared" si="2"/>
        <v>MASS_DRIVER,SMALL,3</v>
      </c>
      <c r="H121">
        <f>IF(E121=1,1,VLOOKUP(A121,weapon_components_1.7.2!$A$1:$W$300,6,FALSE)/VLOOKUP(G121,weapon_components_1.7.2!$A$1:$W$300,6,FALSE))</f>
        <v>1</v>
      </c>
      <c r="I121" s="3">
        <f t="shared" si="3"/>
        <v>1</v>
      </c>
      <c r="J121" s="3">
        <f t="shared" si="4"/>
        <v>1</v>
      </c>
      <c r="K121">
        <f>VLOOKUP(A121,weapon_components_1.7.2!$A$1:$W$300,8,FALSE)</f>
        <v>6</v>
      </c>
      <c r="L121" s="1">
        <f>VLOOKUP(A121,weapon_components_1.7.2!$A$1:$W$300,9,FALSE)</f>
        <v>21</v>
      </c>
      <c r="M121" s="1">
        <f t="shared" si="5"/>
        <v>12</v>
      </c>
      <c r="N121">
        <f t="shared" si="6"/>
        <v>51</v>
      </c>
      <c r="O121">
        <f t="shared" si="7"/>
        <v>12</v>
      </c>
      <c r="P121">
        <f t="shared" si="8"/>
        <v>51</v>
      </c>
      <c r="Q121">
        <f t="shared" ref="Q121:R121" si="126">O121-K121</f>
        <v>6</v>
      </c>
      <c r="R121">
        <f t="shared" si="126"/>
        <v>30</v>
      </c>
    </row>
    <row r="122">
      <c r="A122" s="1" t="s">
        <v>340</v>
      </c>
      <c r="B122" s="1" t="s">
        <v>341</v>
      </c>
      <c r="C122" s="1" t="s">
        <v>339</v>
      </c>
      <c r="D122" s="1" t="s">
        <v>53</v>
      </c>
      <c r="E122" s="1">
        <v>1.0</v>
      </c>
      <c r="F122" s="1" t="s">
        <v>174</v>
      </c>
      <c r="G122" t="str">
        <f t="shared" si="2"/>
        <v>MASS_DRIVER,MEDIUM,3</v>
      </c>
      <c r="H122">
        <f>IF(E122=1,1,VLOOKUP(A122,weapon_components_1.7.2!$A$1:$W$300,6,FALSE)/VLOOKUP(G122,weapon_components_1.7.2!$A$1:$W$300,6,FALSE))</f>
        <v>1</v>
      </c>
      <c r="I122" s="3">
        <f t="shared" si="3"/>
        <v>1</v>
      </c>
      <c r="J122" s="3">
        <f t="shared" si="4"/>
        <v>1</v>
      </c>
      <c r="K122">
        <f>VLOOKUP(A122,weapon_components_1.7.2!$A$1:$W$300,8,FALSE)</f>
        <v>13</v>
      </c>
      <c r="L122" s="1">
        <f>VLOOKUP(A122,weapon_components_1.7.2!$A$1:$W$300,9,FALSE)</f>
        <v>44</v>
      </c>
      <c r="M122" s="1">
        <f t="shared" si="5"/>
        <v>24</v>
      </c>
      <c r="N122">
        <f t="shared" si="6"/>
        <v>108</v>
      </c>
      <c r="O122">
        <f t="shared" si="7"/>
        <v>24</v>
      </c>
      <c r="P122">
        <f t="shared" si="8"/>
        <v>108</v>
      </c>
      <c r="Q122">
        <f t="shared" ref="Q122:R122" si="127">O122-K122</f>
        <v>11</v>
      </c>
      <c r="R122">
        <f t="shared" si="127"/>
        <v>64</v>
      </c>
    </row>
    <row r="123">
      <c r="A123" s="1" t="s">
        <v>342</v>
      </c>
      <c r="B123" s="1" t="s">
        <v>343</v>
      </c>
      <c r="C123" s="1" t="s">
        <v>339</v>
      </c>
      <c r="D123" s="1" t="s">
        <v>56</v>
      </c>
      <c r="E123" s="1">
        <v>1.0</v>
      </c>
      <c r="F123" s="1" t="s">
        <v>176</v>
      </c>
      <c r="G123" t="str">
        <f t="shared" si="2"/>
        <v>MASS_DRIVER,LARGE,3</v>
      </c>
      <c r="H123">
        <f>IF(E123=1,1,VLOOKUP(A123,weapon_components_1.7.2!$A$1:$W$300,6,FALSE)/VLOOKUP(G123,weapon_components_1.7.2!$A$1:$W$300,6,FALSE))</f>
        <v>1</v>
      </c>
      <c r="I123" s="3">
        <f t="shared" si="3"/>
        <v>1</v>
      </c>
      <c r="J123" s="3">
        <f t="shared" si="4"/>
        <v>1</v>
      </c>
      <c r="K123">
        <f>VLOOKUP(A123,weapon_components_1.7.2!$A$1:$W$300,8,FALSE)</f>
        <v>30</v>
      </c>
      <c r="L123" s="1">
        <f>VLOOKUP(A123,weapon_components_1.7.2!$A$1:$W$300,9,FALSE)</f>
        <v>92</v>
      </c>
      <c r="M123" s="1">
        <f t="shared" si="5"/>
        <v>63</v>
      </c>
      <c r="N123">
        <f t="shared" si="6"/>
        <v>222</v>
      </c>
      <c r="O123">
        <f t="shared" si="7"/>
        <v>63</v>
      </c>
      <c r="P123">
        <f t="shared" si="8"/>
        <v>222</v>
      </c>
      <c r="Q123">
        <f t="shared" ref="Q123:R123" si="128">O123-K123</f>
        <v>33</v>
      </c>
      <c r="R123">
        <f t="shared" si="128"/>
        <v>130</v>
      </c>
    </row>
    <row r="124">
      <c r="A124" s="1" t="s">
        <v>344</v>
      </c>
      <c r="B124" s="1" t="s">
        <v>345</v>
      </c>
      <c r="C124" s="1" t="s">
        <v>346</v>
      </c>
      <c r="D124" s="1" t="s">
        <v>49</v>
      </c>
      <c r="E124" s="1">
        <v>1.0</v>
      </c>
      <c r="F124" s="1" t="s">
        <v>172</v>
      </c>
      <c r="G124" t="str">
        <f t="shared" si="2"/>
        <v>MASS_DRIVER,SMALL,3</v>
      </c>
      <c r="H124">
        <f>IF(E124=1,1,VLOOKUP(A124,weapon_components_1.7.2!$A$1:$W$300,6,FALSE)/VLOOKUP(G124,weapon_components_1.7.2!$A$1:$W$300,6,FALSE))</f>
        <v>1</v>
      </c>
      <c r="I124" s="3">
        <f t="shared" si="3"/>
        <v>1</v>
      </c>
      <c r="J124" s="3">
        <f t="shared" si="4"/>
        <v>1</v>
      </c>
      <c r="K124">
        <f>VLOOKUP(A124,weapon_components_1.7.2!$A$1:$W$300,8,FALSE)</f>
        <v>6</v>
      </c>
      <c r="L124" s="1">
        <f>VLOOKUP(A124,weapon_components_1.7.2!$A$1:$W$300,9,FALSE)</f>
        <v>21</v>
      </c>
      <c r="M124" s="1">
        <f t="shared" si="5"/>
        <v>12</v>
      </c>
      <c r="N124">
        <f t="shared" si="6"/>
        <v>51</v>
      </c>
      <c r="O124">
        <f t="shared" si="7"/>
        <v>12</v>
      </c>
      <c r="P124">
        <f t="shared" si="8"/>
        <v>51</v>
      </c>
      <c r="Q124">
        <f t="shared" ref="Q124:R124" si="129">O124-K124</f>
        <v>6</v>
      </c>
      <c r="R124">
        <f t="shared" si="129"/>
        <v>30</v>
      </c>
    </row>
    <row r="125">
      <c r="A125" s="1" t="s">
        <v>347</v>
      </c>
      <c r="B125" s="1" t="s">
        <v>348</v>
      </c>
      <c r="C125" s="1" t="s">
        <v>346</v>
      </c>
      <c r="D125" s="1" t="s">
        <v>53</v>
      </c>
      <c r="E125" s="1">
        <v>1.0</v>
      </c>
      <c r="F125" s="1" t="s">
        <v>174</v>
      </c>
      <c r="G125" t="str">
        <f t="shared" si="2"/>
        <v>MASS_DRIVER,MEDIUM,3</v>
      </c>
      <c r="H125">
        <f>IF(E125=1,1,VLOOKUP(A125,weapon_components_1.7.2!$A$1:$W$300,6,FALSE)/VLOOKUP(G125,weapon_components_1.7.2!$A$1:$W$300,6,FALSE))</f>
        <v>1</v>
      </c>
      <c r="I125" s="3">
        <f t="shared" si="3"/>
        <v>1</v>
      </c>
      <c r="J125" s="3">
        <f t="shared" si="4"/>
        <v>1</v>
      </c>
      <c r="K125">
        <f>VLOOKUP(A125,weapon_components_1.7.2!$A$1:$W$300,8,FALSE)</f>
        <v>13</v>
      </c>
      <c r="L125" s="1">
        <f>VLOOKUP(A125,weapon_components_1.7.2!$A$1:$W$300,9,FALSE)</f>
        <v>44</v>
      </c>
      <c r="M125" s="1">
        <f t="shared" si="5"/>
        <v>24</v>
      </c>
      <c r="N125">
        <f t="shared" si="6"/>
        <v>108</v>
      </c>
      <c r="O125">
        <f t="shared" si="7"/>
        <v>24</v>
      </c>
      <c r="P125">
        <f t="shared" si="8"/>
        <v>108</v>
      </c>
      <c r="Q125">
        <f t="shared" ref="Q125:R125" si="130">O125-K125</f>
        <v>11</v>
      </c>
      <c r="R125">
        <f t="shared" si="130"/>
        <v>64</v>
      </c>
    </row>
    <row r="126">
      <c r="A126" s="1" t="s">
        <v>349</v>
      </c>
      <c r="B126" s="1" t="s">
        <v>350</v>
      </c>
      <c r="C126" s="1" t="s">
        <v>346</v>
      </c>
      <c r="D126" s="1" t="s">
        <v>56</v>
      </c>
      <c r="E126" s="1">
        <v>1.0</v>
      </c>
      <c r="F126" s="1" t="s">
        <v>176</v>
      </c>
      <c r="G126" t="str">
        <f t="shared" si="2"/>
        <v>MASS_DRIVER,LARGE,3</v>
      </c>
      <c r="H126">
        <f>IF(E126=1,1,VLOOKUP(A126,weapon_components_1.7.2!$A$1:$W$300,6,FALSE)/VLOOKUP(G126,weapon_components_1.7.2!$A$1:$W$300,6,FALSE))</f>
        <v>1</v>
      </c>
      <c r="I126" s="3">
        <f t="shared" si="3"/>
        <v>1</v>
      </c>
      <c r="J126" s="3">
        <f t="shared" si="4"/>
        <v>1</v>
      </c>
      <c r="K126">
        <f>VLOOKUP(A126,weapon_components_1.7.2!$A$1:$W$300,8,FALSE)</f>
        <v>30</v>
      </c>
      <c r="L126" s="1">
        <f>VLOOKUP(A126,weapon_components_1.7.2!$A$1:$W$300,9,FALSE)</f>
        <v>92</v>
      </c>
      <c r="M126" s="1">
        <f t="shared" si="5"/>
        <v>63</v>
      </c>
      <c r="N126">
        <f t="shared" si="6"/>
        <v>222</v>
      </c>
      <c r="O126">
        <f t="shared" si="7"/>
        <v>63</v>
      </c>
      <c r="P126">
        <f t="shared" si="8"/>
        <v>222</v>
      </c>
      <c r="Q126">
        <f t="shared" ref="Q126:R126" si="131">O126-K126</f>
        <v>33</v>
      </c>
      <c r="R126">
        <f t="shared" si="131"/>
        <v>130</v>
      </c>
    </row>
    <row r="127">
      <c r="A127" s="1" t="s">
        <v>351</v>
      </c>
      <c r="B127" s="1" t="s">
        <v>352</v>
      </c>
      <c r="C127" s="1" t="s">
        <v>353</v>
      </c>
      <c r="D127" s="1" t="s">
        <v>53</v>
      </c>
      <c r="E127" s="1">
        <v>1.0</v>
      </c>
      <c r="G127" t="str">
        <f t="shared" si="2"/>
        <v>PROBE_LIGHTNING,MEDIUM,1</v>
      </c>
      <c r="H127">
        <f>IF(E127=1,1,VLOOKUP(A127,weapon_components_1.7.2!$A$1:$W$300,6,FALSE)/VLOOKUP(G127,weapon_components_1.7.2!$A$1:$W$300,6,FALSE))</f>
        <v>1</v>
      </c>
      <c r="I127" s="3">
        <f t="shared" si="3"/>
        <v>1</v>
      </c>
      <c r="J127" s="3">
        <f t="shared" si="4"/>
        <v>1</v>
      </c>
      <c r="K127">
        <f>VLOOKUP(A127,weapon_components_1.7.2!$A$1:$W$300,8,FALSE)</f>
        <v>19</v>
      </c>
      <c r="L127" s="1">
        <f>VLOOKUP(A127,weapon_components_1.7.2!$A$1:$W$300,9,FALSE)</f>
        <v>29</v>
      </c>
      <c r="M127" s="1">
        <f t="shared" si="5"/>
        <v>19</v>
      </c>
      <c r="N127">
        <f t="shared" si="6"/>
        <v>29</v>
      </c>
      <c r="O127">
        <f t="shared" si="7"/>
        <v>19</v>
      </c>
      <c r="P127">
        <f t="shared" si="8"/>
        <v>29</v>
      </c>
      <c r="Q127">
        <f t="shared" ref="Q127:R127" si="132">O127-K127</f>
        <v>0</v>
      </c>
      <c r="R127">
        <f t="shared" si="132"/>
        <v>0</v>
      </c>
    </row>
    <row r="128">
      <c r="A128" s="1" t="s">
        <v>354</v>
      </c>
      <c r="B128" s="1" t="s">
        <v>355</v>
      </c>
      <c r="C128" s="1" t="s">
        <v>355</v>
      </c>
      <c r="D128" s="1" t="s">
        <v>105</v>
      </c>
      <c r="E128" s="1">
        <v>1.0</v>
      </c>
      <c r="G128" t="str">
        <f t="shared" si="2"/>
        <v>SPACE_WHALE_WEAPON,NA,1</v>
      </c>
      <c r="H128">
        <f>IF(E128=1,1,VLOOKUP(A128,weapon_components_1.7.2!$A$1:$W$300,6,FALSE)/VLOOKUP(G128,weapon_components_1.7.2!$A$1:$W$300,6,FALSE))</f>
        <v>1</v>
      </c>
      <c r="I128" s="3">
        <f t="shared" si="3"/>
        <v>1</v>
      </c>
      <c r="J128" s="3">
        <f t="shared" si="4"/>
        <v>1</v>
      </c>
      <c r="K128">
        <f>VLOOKUP(A128,weapon_components_1.7.2!$A$1:$W$300,8,FALSE)</f>
        <v>3</v>
      </c>
      <c r="L128" s="1">
        <f>VLOOKUP(A128,weapon_components_1.7.2!$A$1:$W$300,9,FALSE)</f>
        <v>11</v>
      </c>
      <c r="M128" s="1">
        <f t="shared" si="5"/>
        <v>3</v>
      </c>
      <c r="N128">
        <f t="shared" si="6"/>
        <v>11</v>
      </c>
      <c r="O128">
        <f t="shared" si="7"/>
        <v>3</v>
      </c>
      <c r="P128">
        <f t="shared" si="8"/>
        <v>11</v>
      </c>
      <c r="Q128">
        <f t="shared" ref="Q128:R128" si="133">O128-K128</f>
        <v>0</v>
      </c>
      <c r="R128">
        <f t="shared" si="133"/>
        <v>0</v>
      </c>
    </row>
    <row r="129">
      <c r="A129" s="1" t="s">
        <v>356</v>
      </c>
      <c r="B129" s="1" t="s">
        <v>357</v>
      </c>
      <c r="C129" s="1" t="s">
        <v>358</v>
      </c>
      <c r="D129" s="1" t="s">
        <v>49</v>
      </c>
      <c r="E129" s="1">
        <v>1.0</v>
      </c>
      <c r="F129" s="4"/>
      <c r="G129" t="str">
        <f t="shared" si="2"/>
        <v>SPACE_AMOEBA_WEAPON,SMALL,1</v>
      </c>
      <c r="H129">
        <f>IF(E129=1,1,VLOOKUP(A129,weapon_components_1.7.2!$A$1:$W$300,6,FALSE)/VLOOKUP(G129,weapon_components_1.7.2!$A$1:$W$300,6,FALSE))</f>
        <v>1</v>
      </c>
      <c r="I129" s="3">
        <f t="shared" si="3"/>
        <v>1</v>
      </c>
      <c r="J129" s="3">
        <f t="shared" si="4"/>
        <v>1</v>
      </c>
      <c r="K129">
        <f>VLOOKUP(A129,weapon_components_1.7.2!$A$1:$W$300,8,FALSE)</f>
        <v>9</v>
      </c>
      <c r="L129" s="1">
        <f>VLOOKUP(A129,weapon_components_1.7.2!$A$1:$W$300,9,FALSE)</f>
        <v>15</v>
      </c>
      <c r="M129" s="1">
        <f t="shared" si="5"/>
        <v>9</v>
      </c>
      <c r="N129">
        <f t="shared" si="6"/>
        <v>15</v>
      </c>
      <c r="O129">
        <f t="shared" si="7"/>
        <v>9</v>
      </c>
      <c r="P129">
        <f t="shared" si="8"/>
        <v>15</v>
      </c>
      <c r="Q129">
        <f t="shared" ref="Q129:R129" si="134">O129-K129</f>
        <v>0</v>
      </c>
      <c r="R129">
        <f t="shared" si="134"/>
        <v>0</v>
      </c>
    </row>
    <row r="130">
      <c r="A130" s="1" t="s">
        <v>359</v>
      </c>
      <c r="B130" s="1" t="s">
        <v>358</v>
      </c>
      <c r="C130" s="1" t="s">
        <v>358</v>
      </c>
      <c r="D130" s="1" t="s">
        <v>105</v>
      </c>
      <c r="E130" s="1">
        <v>1.0</v>
      </c>
      <c r="F130" s="4"/>
      <c r="G130" t="str">
        <f t="shared" si="2"/>
        <v>SPACE_AMOEBA_WEAPON,NA,1</v>
      </c>
      <c r="H130">
        <f>IF(E130=1,1,VLOOKUP(A130,weapon_components_1.7.2!$A$1:$W$300,6,FALSE)/VLOOKUP(G130,weapon_components_1.7.2!$A$1:$W$300,6,FALSE))</f>
        <v>1</v>
      </c>
      <c r="I130" s="3">
        <f t="shared" si="3"/>
        <v>1</v>
      </c>
      <c r="J130" s="3">
        <f t="shared" si="4"/>
        <v>1</v>
      </c>
      <c r="K130">
        <f>VLOOKUP(A130,weapon_components_1.7.2!$A$1:$W$300,8,FALSE)</f>
        <v>17</v>
      </c>
      <c r="L130" s="1">
        <f>VLOOKUP(A130,weapon_components_1.7.2!$A$1:$W$300,9,FALSE)</f>
        <v>30</v>
      </c>
      <c r="M130" s="1">
        <f t="shared" si="5"/>
        <v>17</v>
      </c>
      <c r="N130">
        <f t="shared" si="6"/>
        <v>30</v>
      </c>
      <c r="O130">
        <f t="shared" si="7"/>
        <v>17</v>
      </c>
      <c r="P130">
        <f t="shared" si="8"/>
        <v>30</v>
      </c>
      <c r="Q130">
        <f t="shared" ref="Q130:R130" si="135">O130-K130</f>
        <v>0</v>
      </c>
      <c r="R130">
        <f t="shared" si="135"/>
        <v>0</v>
      </c>
    </row>
    <row r="131">
      <c r="A131" s="1" t="s">
        <v>44</v>
      </c>
      <c r="B131" s="1" t="s">
        <v>360</v>
      </c>
      <c r="C131" s="1" t="s">
        <v>48</v>
      </c>
      <c r="D131" s="1" t="s">
        <v>49</v>
      </c>
      <c r="E131" s="1">
        <v>1.0</v>
      </c>
      <c r="F131" s="4"/>
      <c r="G131" t="str">
        <f t="shared" si="2"/>
        <v>LASER,SMALL,1</v>
      </c>
      <c r="H131">
        <f>IF(E131=1,1,VLOOKUP(A131,weapon_components_1.7.2!$A$1:$W$300,6,FALSE)/VLOOKUP(G131,weapon_components_1.7.2!$A$1:$W$300,6,FALSE))</f>
        <v>1</v>
      </c>
      <c r="I131" s="3">
        <f t="shared" si="3"/>
        <v>1</v>
      </c>
      <c r="J131" s="3">
        <f t="shared" si="4"/>
        <v>1</v>
      </c>
      <c r="K131">
        <f>VLOOKUP(A131,weapon_components_1.7.2!$A$1:$W$300,8,FALSE)</f>
        <v>5</v>
      </c>
      <c r="L131" s="1">
        <f>VLOOKUP(A131,weapon_components_1.7.2!$A$1:$W$300,9,FALSE)</f>
        <v>10</v>
      </c>
      <c r="M131" s="1">
        <f t="shared" si="5"/>
        <v>5</v>
      </c>
      <c r="N131">
        <f t="shared" si="6"/>
        <v>10</v>
      </c>
      <c r="O131">
        <f t="shared" si="7"/>
        <v>5</v>
      </c>
      <c r="P131">
        <f t="shared" si="8"/>
        <v>10</v>
      </c>
      <c r="Q131">
        <f t="shared" ref="Q131:R131" si="136">O131-K131</f>
        <v>0</v>
      </c>
      <c r="R131">
        <f t="shared" si="136"/>
        <v>0</v>
      </c>
    </row>
    <row r="132">
      <c r="A132" s="1" t="s">
        <v>51</v>
      </c>
      <c r="B132" s="1" t="s">
        <v>361</v>
      </c>
      <c r="C132" s="1" t="s">
        <v>48</v>
      </c>
      <c r="D132" s="1" t="s">
        <v>53</v>
      </c>
      <c r="E132" s="1">
        <v>1.0</v>
      </c>
      <c r="F132" s="4"/>
      <c r="G132" t="str">
        <f t="shared" si="2"/>
        <v>LASER,MEDIUM,1</v>
      </c>
      <c r="H132">
        <f>IF(E132=1,1,VLOOKUP(A132,weapon_components_1.7.2!$A$1:$W$300,6,FALSE)/VLOOKUP(G132,weapon_components_1.7.2!$A$1:$W$300,6,FALSE))</f>
        <v>1</v>
      </c>
      <c r="I132" s="3">
        <f t="shared" si="3"/>
        <v>1</v>
      </c>
      <c r="J132" s="3">
        <f t="shared" si="4"/>
        <v>1</v>
      </c>
      <c r="K132">
        <f>VLOOKUP(A132,weapon_components_1.7.2!$A$1:$W$300,8,FALSE)</f>
        <v>13</v>
      </c>
      <c r="L132" s="1">
        <f>VLOOKUP(A132,weapon_components_1.7.2!$A$1:$W$300,9,FALSE)</f>
        <v>18</v>
      </c>
      <c r="M132" s="1">
        <f t="shared" si="5"/>
        <v>13</v>
      </c>
      <c r="N132">
        <f t="shared" si="6"/>
        <v>18</v>
      </c>
      <c r="O132">
        <f t="shared" si="7"/>
        <v>13</v>
      </c>
      <c r="P132">
        <f t="shared" si="8"/>
        <v>18</v>
      </c>
      <c r="Q132">
        <f t="shared" ref="Q132:R132" si="137">O132-K132</f>
        <v>0</v>
      </c>
      <c r="R132">
        <f t="shared" si="137"/>
        <v>0</v>
      </c>
    </row>
    <row r="133">
      <c r="A133" s="1" t="s">
        <v>362</v>
      </c>
      <c r="B133" s="1" t="s">
        <v>363</v>
      </c>
      <c r="C133" s="1" t="s">
        <v>364</v>
      </c>
      <c r="D133" s="1" t="s">
        <v>105</v>
      </c>
      <c r="E133" s="1">
        <v>1.0</v>
      </c>
      <c r="F133" s="1" t="s">
        <v>85</v>
      </c>
      <c r="G133" t="str">
        <f t="shared" si="2"/>
        <v>LASER,LARGE,5</v>
      </c>
      <c r="H133">
        <f>IF(E133=1,1,VLOOKUP(A133,weapon_components_1.7.2!$A$1:$W$300,6,FALSE)/VLOOKUP(G133,weapon_components_1.7.2!$A$1:$W$300,6,FALSE))</f>
        <v>1</v>
      </c>
      <c r="I133" s="3">
        <f t="shared" si="3"/>
        <v>7.142857143</v>
      </c>
      <c r="J133" s="3">
        <f t="shared" si="4"/>
        <v>9.85915493</v>
      </c>
      <c r="K133">
        <f>VLOOKUP(A133,weapon_components_1.7.2!$A$1:$W$300,8,FALSE)</f>
        <v>300</v>
      </c>
      <c r="L133" s="1">
        <f>VLOOKUP(A133,weapon_components_1.7.2!$A$1:$W$300,9,FALSE)</f>
        <v>700</v>
      </c>
      <c r="M133" s="1">
        <f t="shared" si="5"/>
        <v>125</v>
      </c>
      <c r="N133">
        <f t="shared" si="6"/>
        <v>215</v>
      </c>
      <c r="O133">
        <f t="shared" si="7"/>
        <v>893</v>
      </c>
      <c r="P133">
        <f t="shared" si="8"/>
        <v>2120</v>
      </c>
      <c r="Q133">
        <f t="shared" ref="Q133:R133" si="138">O133-K133</f>
        <v>593</v>
      </c>
      <c r="R133">
        <f t="shared" si="138"/>
        <v>1420</v>
      </c>
    </row>
    <row r="134">
      <c r="A134" s="1" t="s">
        <v>365</v>
      </c>
      <c r="B134" s="1" t="s">
        <v>366</v>
      </c>
      <c r="C134" s="1" t="s">
        <v>367</v>
      </c>
      <c r="D134" s="1" t="s">
        <v>49</v>
      </c>
      <c r="E134" s="1">
        <v>1.0</v>
      </c>
      <c r="F134" s="1" t="s">
        <v>81</v>
      </c>
      <c r="G134" t="str">
        <f t="shared" si="2"/>
        <v>LASER,SMALL,5</v>
      </c>
      <c r="H134">
        <f>IF(E134=1,1,VLOOKUP(A134,weapon_components_1.7.2!$A$1:$W$300,6,FALSE)/VLOOKUP(G134,weapon_components_1.7.2!$A$1:$W$300,6,FALSE))</f>
        <v>1</v>
      </c>
      <c r="I134" s="3">
        <f t="shared" si="3"/>
        <v>1.181818182</v>
      </c>
      <c r="J134" s="3">
        <f t="shared" si="4"/>
        <v>1.357142857</v>
      </c>
      <c r="K134">
        <f>VLOOKUP(A134,weapon_components_1.7.2!$A$1:$W$300,8,FALSE)</f>
        <v>13</v>
      </c>
      <c r="L134" s="1">
        <f>VLOOKUP(A134,weapon_components_1.7.2!$A$1:$W$300,9,FALSE)</f>
        <v>19</v>
      </c>
      <c r="M134" s="1">
        <f t="shared" si="5"/>
        <v>25</v>
      </c>
      <c r="N134">
        <f t="shared" si="6"/>
        <v>50</v>
      </c>
      <c r="O134">
        <f t="shared" si="7"/>
        <v>30</v>
      </c>
      <c r="P134">
        <f t="shared" si="8"/>
        <v>68</v>
      </c>
      <c r="Q134">
        <f t="shared" ref="Q134:R134" si="139">O134-K134</f>
        <v>17</v>
      </c>
      <c r="R134">
        <f t="shared" si="139"/>
        <v>49</v>
      </c>
    </row>
    <row r="135">
      <c r="A135" s="1" t="s">
        <v>368</v>
      </c>
      <c r="B135" s="1" t="s">
        <v>369</v>
      </c>
      <c r="C135" s="1" t="s">
        <v>367</v>
      </c>
      <c r="D135" s="1" t="s">
        <v>53</v>
      </c>
      <c r="E135" s="1">
        <v>1.0</v>
      </c>
      <c r="F135" s="1" t="s">
        <v>83</v>
      </c>
      <c r="G135" t="str">
        <f t="shared" si="2"/>
        <v>LASER,MEDIUM,5</v>
      </c>
      <c r="H135">
        <f>IF(E135=1,1,VLOOKUP(A135,weapon_components_1.7.2!$A$1:$W$300,6,FALSE)/VLOOKUP(G135,weapon_components_1.7.2!$A$1:$W$300,6,FALSE))</f>
        <v>1</v>
      </c>
      <c r="I135" s="3">
        <f t="shared" si="3"/>
        <v>1.315789474</v>
      </c>
      <c r="J135" s="3">
        <f t="shared" si="4"/>
        <v>1.303030303</v>
      </c>
      <c r="K135">
        <f>VLOOKUP(A135,weapon_components_1.7.2!$A$1:$W$300,8,FALSE)</f>
        <v>25</v>
      </c>
      <c r="L135" s="1">
        <f>VLOOKUP(A135,weapon_components_1.7.2!$A$1:$W$300,9,FALSE)</f>
        <v>43</v>
      </c>
      <c r="M135" s="1">
        <f t="shared" si="5"/>
        <v>65</v>
      </c>
      <c r="N135">
        <f t="shared" si="6"/>
        <v>90</v>
      </c>
      <c r="O135">
        <f t="shared" si="7"/>
        <v>86</v>
      </c>
      <c r="P135">
        <f t="shared" si="8"/>
        <v>117</v>
      </c>
      <c r="Q135">
        <f t="shared" ref="Q135:R135" si="140">O135-K135</f>
        <v>61</v>
      </c>
      <c r="R135">
        <f t="shared" si="140"/>
        <v>74</v>
      </c>
    </row>
    <row r="136">
      <c r="A136" s="1" t="s">
        <v>370</v>
      </c>
      <c r="B136" s="1" t="s">
        <v>371</v>
      </c>
      <c r="C136" s="1" t="s">
        <v>367</v>
      </c>
      <c r="D136" s="1" t="s">
        <v>56</v>
      </c>
      <c r="E136" s="1">
        <v>1.0</v>
      </c>
      <c r="F136" s="1" t="s">
        <v>85</v>
      </c>
      <c r="G136" t="str">
        <f t="shared" si="2"/>
        <v>LASER,LARGE,5</v>
      </c>
      <c r="H136">
        <f>IF(E136=1,1,VLOOKUP(A136,weapon_components_1.7.2!$A$1:$W$300,6,FALSE)/VLOOKUP(G136,weapon_components_1.7.2!$A$1:$W$300,6,FALSE))</f>
        <v>1</v>
      </c>
      <c r="I136" s="3">
        <f t="shared" si="3"/>
        <v>1.30952381</v>
      </c>
      <c r="J136" s="3">
        <f t="shared" si="4"/>
        <v>1.408450704</v>
      </c>
      <c r="K136">
        <f>VLOOKUP(A136,weapon_components_1.7.2!$A$1:$W$300,8,FALSE)</f>
        <v>55</v>
      </c>
      <c r="L136" s="1">
        <f>VLOOKUP(A136,weapon_components_1.7.2!$A$1:$W$300,9,FALSE)</f>
        <v>100</v>
      </c>
      <c r="M136" s="1">
        <f t="shared" si="5"/>
        <v>125</v>
      </c>
      <c r="N136">
        <f t="shared" si="6"/>
        <v>215</v>
      </c>
      <c r="O136">
        <f t="shared" si="7"/>
        <v>164</v>
      </c>
      <c r="P136">
        <f t="shared" si="8"/>
        <v>303</v>
      </c>
      <c r="Q136">
        <f t="shared" ref="Q136:R136" si="141">O136-K136</f>
        <v>109</v>
      </c>
      <c r="R136">
        <f t="shared" si="141"/>
        <v>203</v>
      </c>
    </row>
    <row r="137">
      <c r="A137" s="1" t="s">
        <v>372</v>
      </c>
      <c r="B137" s="1" t="s">
        <v>373</v>
      </c>
      <c r="C137" s="1" t="s">
        <v>374</v>
      </c>
      <c r="D137" s="1" t="s">
        <v>49</v>
      </c>
      <c r="E137" s="1">
        <v>1.0</v>
      </c>
      <c r="F137" s="1" t="s">
        <v>263</v>
      </c>
      <c r="G137" t="str">
        <f t="shared" si="2"/>
        <v>MISSILE,SMALL,5</v>
      </c>
      <c r="H137">
        <f>IF(E137=1,1,VLOOKUP(A137,weapon_components_1.7.2!$A$1:$W$300,6,FALSE)/VLOOKUP(G137,weapon_components_1.7.2!$A$1:$W$300,6,FALSE))</f>
        <v>1</v>
      </c>
      <c r="I137" s="3">
        <f t="shared" si="3"/>
        <v>1</v>
      </c>
      <c r="J137" s="3">
        <f t="shared" si="4"/>
        <v>1.388888889</v>
      </c>
      <c r="K137">
        <f>VLOOKUP(A137,weapon_components_1.7.2!$A$1:$W$300,8,FALSE)</f>
        <v>14</v>
      </c>
      <c r="L137" s="1">
        <f>VLOOKUP(A137,weapon_components_1.7.2!$A$1:$W$300,9,FALSE)</f>
        <v>25</v>
      </c>
      <c r="M137" s="1">
        <f t="shared" si="5"/>
        <v>40</v>
      </c>
      <c r="N137">
        <f t="shared" si="6"/>
        <v>60</v>
      </c>
      <c r="O137">
        <f t="shared" si="7"/>
        <v>40</v>
      </c>
      <c r="P137">
        <f t="shared" si="8"/>
        <v>83</v>
      </c>
      <c r="Q137">
        <f t="shared" ref="Q137:R137" si="142">O137-K137</f>
        <v>26</v>
      </c>
      <c r="R137">
        <f t="shared" si="142"/>
        <v>58</v>
      </c>
    </row>
    <row r="138">
      <c r="A138" s="1" t="s">
        <v>375</v>
      </c>
      <c r="B138" s="1" t="s">
        <v>376</v>
      </c>
      <c r="C138" s="1" t="s">
        <v>374</v>
      </c>
      <c r="D138" s="1" t="s">
        <v>53</v>
      </c>
      <c r="E138" s="1">
        <v>1.0</v>
      </c>
      <c r="F138" s="1" t="s">
        <v>265</v>
      </c>
      <c r="G138" t="str">
        <f t="shared" si="2"/>
        <v>MISSILE,MEDIUM,5</v>
      </c>
      <c r="H138">
        <f>IF(E138=1,1,VLOOKUP(A138,weapon_components_1.7.2!$A$1:$W$300,6,FALSE)/VLOOKUP(G138,weapon_components_1.7.2!$A$1:$W$300,6,FALSE))</f>
        <v>1</v>
      </c>
      <c r="I138" s="3">
        <f t="shared" si="3"/>
        <v>1</v>
      </c>
      <c r="J138" s="3">
        <f t="shared" si="4"/>
        <v>1.25</v>
      </c>
      <c r="K138">
        <f>VLOOKUP(A138,weapon_components_1.7.2!$A$1:$W$300,8,FALSE)</f>
        <v>25</v>
      </c>
      <c r="L138" s="1">
        <f>VLOOKUP(A138,weapon_components_1.7.2!$A$1:$W$300,9,FALSE)</f>
        <v>50</v>
      </c>
      <c r="M138" s="1">
        <f t="shared" si="5"/>
        <v>65</v>
      </c>
      <c r="N138">
        <f t="shared" si="6"/>
        <v>135</v>
      </c>
      <c r="O138">
        <f t="shared" si="7"/>
        <v>65</v>
      </c>
      <c r="P138">
        <f t="shared" si="8"/>
        <v>169</v>
      </c>
      <c r="Q138">
        <f t="shared" ref="Q138:R138" si="143">O138-K138</f>
        <v>40</v>
      </c>
      <c r="R138">
        <f t="shared" si="143"/>
        <v>119</v>
      </c>
    </row>
    <row r="139">
      <c r="A139" s="1" t="s">
        <v>377</v>
      </c>
      <c r="B139" s="1" t="s">
        <v>378</v>
      </c>
      <c r="C139" s="1" t="s">
        <v>374</v>
      </c>
      <c r="D139" s="1" t="s">
        <v>56</v>
      </c>
      <c r="E139" s="1">
        <v>1.0</v>
      </c>
      <c r="F139" s="1" t="s">
        <v>267</v>
      </c>
      <c r="G139" t="str">
        <f t="shared" si="2"/>
        <v>MISSILE,LARGE,5</v>
      </c>
      <c r="H139">
        <f>IF(E139=1,1,VLOOKUP(A139,weapon_components_1.7.2!$A$1:$W$300,6,FALSE)/VLOOKUP(G139,weapon_components_1.7.2!$A$1:$W$300,6,FALSE))</f>
        <v>1</v>
      </c>
      <c r="I139" s="3">
        <f t="shared" si="3"/>
        <v>1.04</v>
      </c>
      <c r="J139" s="3">
        <f t="shared" si="4"/>
        <v>1.084337349</v>
      </c>
      <c r="K139">
        <f>VLOOKUP(A139,weapon_components_1.7.2!$A$1:$W$300,8,FALSE)</f>
        <v>52</v>
      </c>
      <c r="L139" s="1">
        <f>VLOOKUP(A139,weapon_components_1.7.2!$A$1:$W$300,9,FALSE)</f>
        <v>90</v>
      </c>
      <c r="M139" s="1">
        <f t="shared" si="5"/>
        <v>150</v>
      </c>
      <c r="N139">
        <f t="shared" si="6"/>
        <v>250</v>
      </c>
      <c r="O139">
        <f t="shared" si="7"/>
        <v>156</v>
      </c>
      <c r="P139">
        <f t="shared" si="8"/>
        <v>271</v>
      </c>
      <c r="Q139">
        <f t="shared" ref="Q139:R139" si="144">O139-K139</f>
        <v>104</v>
      </c>
      <c r="R139">
        <f t="shared" si="144"/>
        <v>181</v>
      </c>
    </row>
    <row r="140">
      <c r="A140" s="1" t="s">
        <v>379</v>
      </c>
      <c r="B140" s="1" t="s">
        <v>380</v>
      </c>
      <c r="C140" s="1" t="s">
        <v>381</v>
      </c>
      <c r="D140" s="1" t="s">
        <v>56</v>
      </c>
      <c r="E140" s="1">
        <v>1.0</v>
      </c>
      <c r="F140" s="1" t="s">
        <v>267</v>
      </c>
      <c r="G140" t="str">
        <f t="shared" si="2"/>
        <v>MISSILE,LARGE,5</v>
      </c>
      <c r="H140">
        <f>IF(E140=1,1,VLOOKUP(A140,weapon_components_1.7.2!$A$1:$W$300,6,FALSE)/VLOOKUP(G140,weapon_components_1.7.2!$A$1:$W$300,6,FALSE))</f>
        <v>1</v>
      </c>
      <c r="I140" s="3">
        <f t="shared" si="3"/>
        <v>1.04</v>
      </c>
      <c r="J140" s="3">
        <f t="shared" si="4"/>
        <v>1.084337349</v>
      </c>
      <c r="K140">
        <f>VLOOKUP(A140,weapon_components_1.7.2!$A$1:$W$300,8,FALSE)</f>
        <v>52</v>
      </c>
      <c r="L140" s="1">
        <f>VLOOKUP(A140,weapon_components_1.7.2!$A$1:$W$300,9,FALSE)</f>
        <v>90</v>
      </c>
      <c r="M140" s="1">
        <f t="shared" si="5"/>
        <v>150</v>
      </c>
      <c r="N140">
        <f t="shared" si="6"/>
        <v>250</v>
      </c>
      <c r="O140">
        <f t="shared" si="7"/>
        <v>156</v>
      </c>
      <c r="P140">
        <f t="shared" si="8"/>
        <v>271</v>
      </c>
      <c r="Q140">
        <f t="shared" ref="Q140:R140" si="145">O140-K140</f>
        <v>104</v>
      </c>
      <c r="R140">
        <f t="shared" si="145"/>
        <v>181</v>
      </c>
    </row>
    <row r="141">
      <c r="A141" s="1" t="s">
        <v>382</v>
      </c>
      <c r="B141" s="1" t="s">
        <v>383</v>
      </c>
      <c r="C141" s="1" t="s">
        <v>384</v>
      </c>
      <c r="D141" s="1" t="s">
        <v>49</v>
      </c>
      <c r="E141" s="1">
        <v>1.0</v>
      </c>
      <c r="F141" s="1" t="s">
        <v>263</v>
      </c>
      <c r="G141" t="str">
        <f t="shared" si="2"/>
        <v>MISSILE,SMALL,5</v>
      </c>
      <c r="H141">
        <f>IF(E141=1,1,VLOOKUP(A141,weapon_components_1.7.2!$A$1:$W$300,6,FALSE)/VLOOKUP(G141,weapon_components_1.7.2!$A$1:$W$300,6,FALSE))</f>
        <v>1</v>
      </c>
      <c r="I141" s="3">
        <f t="shared" si="3"/>
        <v>0.7142857143</v>
      </c>
      <c r="J141" s="3">
        <f t="shared" si="4"/>
        <v>1.277777778</v>
      </c>
      <c r="K141">
        <f>VLOOKUP(A141,weapon_components_1.7.2!$A$1:$W$300,8,FALSE)</f>
        <v>10</v>
      </c>
      <c r="L141" s="1">
        <f>VLOOKUP(A141,weapon_components_1.7.2!$A$1:$W$300,9,FALSE)</f>
        <v>23</v>
      </c>
      <c r="M141" s="1">
        <f t="shared" si="5"/>
        <v>40</v>
      </c>
      <c r="N141">
        <f t="shared" si="6"/>
        <v>60</v>
      </c>
      <c r="O141">
        <f t="shared" si="7"/>
        <v>29</v>
      </c>
      <c r="P141">
        <f t="shared" si="8"/>
        <v>77</v>
      </c>
      <c r="Q141">
        <f t="shared" ref="Q141:R141" si="146">O141-K141</f>
        <v>19</v>
      </c>
      <c r="R141">
        <f t="shared" si="146"/>
        <v>54</v>
      </c>
    </row>
    <row r="142">
      <c r="A142" s="1" t="s">
        <v>385</v>
      </c>
      <c r="B142" s="1" t="s">
        <v>386</v>
      </c>
      <c r="C142" s="1" t="s">
        <v>384</v>
      </c>
      <c r="D142" s="1" t="s">
        <v>53</v>
      </c>
      <c r="E142" s="1">
        <v>1.0</v>
      </c>
      <c r="F142" s="1" t="s">
        <v>192</v>
      </c>
      <c r="G142" t="str">
        <f t="shared" si="2"/>
        <v>MASS_DRIVER,MEDIUM,5</v>
      </c>
      <c r="H142">
        <f>IF(E142=1,1,VLOOKUP(A142,weapon_components_1.7.2!$A$1:$W$300,6,FALSE)/VLOOKUP(G142,weapon_components_1.7.2!$A$1:$W$300,6,FALSE))</f>
        <v>1</v>
      </c>
      <c r="I142" s="3">
        <f t="shared" si="3"/>
        <v>1.176470588</v>
      </c>
      <c r="J142" s="3">
        <f t="shared" si="4"/>
        <v>0.8679245283</v>
      </c>
      <c r="K142">
        <f>VLOOKUP(A142,weapon_components_1.7.2!$A$1:$W$300,8,FALSE)</f>
        <v>20</v>
      </c>
      <c r="L142" s="1">
        <f>VLOOKUP(A142,weapon_components_1.7.2!$A$1:$W$300,9,FALSE)</f>
        <v>46</v>
      </c>
      <c r="M142" s="1">
        <f t="shared" si="5"/>
        <v>40</v>
      </c>
      <c r="N142">
        <f t="shared" si="6"/>
        <v>180</v>
      </c>
      <c r="O142">
        <f t="shared" si="7"/>
        <v>47</v>
      </c>
      <c r="P142">
        <f t="shared" si="8"/>
        <v>156</v>
      </c>
      <c r="Q142">
        <f t="shared" ref="Q142:R142" si="147">O142-K142</f>
        <v>27</v>
      </c>
      <c r="R142">
        <f t="shared" si="147"/>
        <v>110</v>
      </c>
    </row>
    <row r="143">
      <c r="A143" s="1" t="s">
        <v>387</v>
      </c>
      <c r="B143" s="1" t="s">
        <v>388</v>
      </c>
      <c r="C143" s="1" t="s">
        <v>389</v>
      </c>
      <c r="D143" s="1" t="s">
        <v>56</v>
      </c>
      <c r="E143" s="1">
        <v>1.0</v>
      </c>
      <c r="F143" s="1" t="s">
        <v>100</v>
      </c>
      <c r="G143" t="str">
        <f t="shared" si="2"/>
        <v>ENERGY_LANCE,LARGE,2</v>
      </c>
      <c r="H143">
        <f>IF(E143=1,1,VLOOKUP(A143,weapon_components_1.7.2!$A$1:$W$300,6,FALSE)/VLOOKUP(G143,weapon_components_1.7.2!$A$1:$W$300,6,FALSE))</f>
        <v>1</v>
      </c>
      <c r="I143" s="3">
        <f t="shared" si="3"/>
        <v>0.5325443787</v>
      </c>
      <c r="J143" s="3">
        <f t="shared" si="4"/>
        <v>0.7552870091</v>
      </c>
      <c r="K143">
        <f>VLOOKUP(A143,weapon_components_1.7.2!$A$1:$W$300,8,FALSE)</f>
        <v>90</v>
      </c>
      <c r="L143" s="1">
        <f>VLOOKUP(A143,weapon_components_1.7.2!$A$1:$W$300,9,FALSE)</f>
        <v>250</v>
      </c>
      <c r="M143" s="1">
        <f t="shared" si="5"/>
        <v>515</v>
      </c>
      <c r="N143">
        <f t="shared" si="6"/>
        <v>992</v>
      </c>
      <c r="O143">
        <f t="shared" si="7"/>
        <v>274</v>
      </c>
      <c r="P143">
        <f t="shared" si="8"/>
        <v>749</v>
      </c>
      <c r="Q143">
        <f t="shared" ref="Q143:R143" si="148">O143-K143</f>
        <v>184</v>
      </c>
      <c r="R143">
        <f t="shared" si="148"/>
        <v>499</v>
      </c>
    </row>
    <row r="144">
      <c r="A144" s="1" t="s">
        <v>390</v>
      </c>
      <c r="B144" s="1" t="s">
        <v>391</v>
      </c>
      <c r="C144" s="1" t="s">
        <v>392</v>
      </c>
      <c r="D144" s="1" t="s">
        <v>105</v>
      </c>
      <c r="E144" s="1">
        <v>1.0</v>
      </c>
      <c r="F144" s="1" t="s">
        <v>65</v>
      </c>
      <c r="G144" t="str">
        <f t="shared" si="2"/>
        <v>LASER,SMALL,3</v>
      </c>
      <c r="H144">
        <f>IF(E144=1,1,VLOOKUP(A144,weapon_components_1.7.2!$A$1:$W$300,6,FALSE)/VLOOKUP(G144,weapon_components_1.7.2!$A$1:$W$300,6,FALSE))</f>
        <v>1</v>
      </c>
      <c r="I144" s="3">
        <f t="shared" si="3"/>
        <v>0.25</v>
      </c>
      <c r="J144" s="3">
        <f t="shared" si="4"/>
        <v>0.25</v>
      </c>
      <c r="K144">
        <f>VLOOKUP(A144,weapon_components_1.7.2!$A$1:$W$300,8,FALSE)</f>
        <v>2</v>
      </c>
      <c r="L144" s="1">
        <f>VLOOKUP(A144,weapon_components_1.7.2!$A$1:$W$300,9,FALSE)</f>
        <v>3</v>
      </c>
      <c r="M144" s="1">
        <f t="shared" si="5"/>
        <v>15</v>
      </c>
      <c r="N144">
        <f t="shared" si="6"/>
        <v>30</v>
      </c>
      <c r="O144">
        <f t="shared" si="7"/>
        <v>4</v>
      </c>
      <c r="P144">
        <f t="shared" si="8"/>
        <v>8</v>
      </c>
      <c r="Q144">
        <f t="shared" ref="Q144:R144" si="149">O144-K144</f>
        <v>2</v>
      </c>
      <c r="R144">
        <f t="shared" si="149"/>
        <v>5</v>
      </c>
    </row>
    <row r="145">
      <c r="A145" s="1" t="s">
        <v>393</v>
      </c>
      <c r="B145" s="1" t="s">
        <v>394</v>
      </c>
      <c r="C145" s="1" t="s">
        <v>392</v>
      </c>
      <c r="D145" s="1" t="s">
        <v>105</v>
      </c>
      <c r="E145" s="1">
        <v>2.0</v>
      </c>
      <c r="F145" s="1"/>
      <c r="G145" t="str">
        <f t="shared" si="2"/>
        <v>POINT_DEFENCE,NA,1</v>
      </c>
      <c r="H145">
        <f>IF(E145=1,1,VLOOKUP(A145,weapon_components_1.7.2!$A$1:$W$300,6,FALSE)/VLOOKUP(G145,weapon_components_1.7.2!$A$1:$W$300,6,FALSE))</f>
        <v>1.5</v>
      </c>
      <c r="I145" s="3">
        <f t="shared" si="3"/>
        <v>1.5</v>
      </c>
      <c r="J145" s="3">
        <f t="shared" si="4"/>
        <v>1.333333333</v>
      </c>
      <c r="K145">
        <f>VLOOKUP(A145,weapon_components_1.7.2!$A$1:$W$300,8,FALSE)</f>
        <v>3</v>
      </c>
      <c r="L145" s="1">
        <f>VLOOKUP(A145,weapon_components_1.7.2!$A$1:$W$300,9,FALSE)</f>
        <v>4</v>
      </c>
      <c r="M145" s="1">
        <f t="shared" si="5"/>
        <v>4</v>
      </c>
      <c r="N145">
        <f t="shared" si="6"/>
        <v>8</v>
      </c>
      <c r="O145">
        <f t="shared" si="7"/>
        <v>6</v>
      </c>
      <c r="P145">
        <f t="shared" si="8"/>
        <v>12</v>
      </c>
      <c r="Q145">
        <f t="shared" ref="Q145:R145" si="150">O145-K145</f>
        <v>3</v>
      </c>
      <c r="R145">
        <f t="shared" si="150"/>
        <v>8</v>
      </c>
    </row>
    <row r="146">
      <c r="A146" s="1" t="s">
        <v>395</v>
      </c>
      <c r="B146" s="1" t="s">
        <v>396</v>
      </c>
      <c r="C146" s="1" t="s">
        <v>392</v>
      </c>
      <c r="D146" s="1" t="s">
        <v>105</v>
      </c>
      <c r="E146" s="1">
        <v>3.0</v>
      </c>
      <c r="G146" t="str">
        <f t="shared" si="2"/>
        <v>POINT_DEFENCE,NA,2</v>
      </c>
      <c r="H146">
        <f>IF(E146=1,1,VLOOKUP(A146,weapon_components_1.7.2!$A$1:$W$300,6,FALSE)/VLOOKUP(G146,weapon_components_1.7.2!$A$1:$W$300,6,FALSE))</f>
        <v>1.333333333</v>
      </c>
      <c r="I146" s="3">
        <f t="shared" si="3"/>
        <v>1.666666667</v>
      </c>
      <c r="J146" s="3">
        <f t="shared" si="4"/>
        <v>1.5</v>
      </c>
      <c r="K146">
        <f>VLOOKUP(A146,weapon_components_1.7.2!$A$1:$W$300,8,FALSE)</f>
        <v>5</v>
      </c>
      <c r="L146" s="1">
        <f>VLOOKUP(A146,weapon_components_1.7.2!$A$1:$W$300,9,FALSE)</f>
        <v>6</v>
      </c>
      <c r="M146" s="1">
        <f t="shared" si="5"/>
        <v>6</v>
      </c>
      <c r="N146">
        <f t="shared" si="6"/>
        <v>12</v>
      </c>
      <c r="O146">
        <f t="shared" si="7"/>
        <v>8</v>
      </c>
      <c r="P146">
        <f t="shared" si="8"/>
        <v>16</v>
      </c>
      <c r="Q146">
        <f t="shared" ref="Q146:R146" si="151">O146-K146</f>
        <v>3</v>
      </c>
      <c r="R146">
        <f t="shared" si="151"/>
        <v>10</v>
      </c>
    </row>
    <row r="147">
      <c r="A147" s="1" t="s">
        <v>397</v>
      </c>
      <c r="B147" s="1" t="s">
        <v>398</v>
      </c>
      <c r="C147" s="1" t="s">
        <v>398</v>
      </c>
      <c r="D147" s="1" t="s">
        <v>105</v>
      </c>
      <c r="E147" s="1">
        <v>1.0</v>
      </c>
      <c r="F147" s="1" t="s">
        <v>100</v>
      </c>
      <c r="G147" t="str">
        <f t="shared" si="2"/>
        <v>ENERGY_LANCE,LARGE,2</v>
      </c>
      <c r="H147">
        <f>IF(E147=1,1,VLOOKUP(A147,weapon_components_1.7.2!$A$1:$W$300,6,FALSE)/VLOOKUP(G147,weapon_components_1.7.2!$A$1:$W$300,6,FALSE))</f>
        <v>1</v>
      </c>
      <c r="I147" s="3">
        <f t="shared" si="3"/>
        <v>2.958579882</v>
      </c>
      <c r="J147" s="3">
        <f t="shared" si="4"/>
        <v>3.021148036</v>
      </c>
      <c r="K147">
        <f>VLOOKUP(A147,weapon_components_1.7.2!$A$1:$W$300,8,FALSE)</f>
        <v>500</v>
      </c>
      <c r="L147" s="1">
        <f>VLOOKUP(A147,weapon_components_1.7.2!$A$1:$W$300,9,FALSE)</f>
        <v>1000</v>
      </c>
      <c r="M147" s="1">
        <f t="shared" si="5"/>
        <v>515</v>
      </c>
      <c r="N147">
        <f t="shared" si="6"/>
        <v>992</v>
      </c>
      <c r="O147">
        <f t="shared" si="7"/>
        <v>1524</v>
      </c>
      <c r="P147">
        <f t="shared" si="8"/>
        <v>2997</v>
      </c>
      <c r="Q147">
        <f t="shared" ref="Q147:R147" si="152">O147-K147</f>
        <v>1024</v>
      </c>
      <c r="R147">
        <f t="shared" si="152"/>
        <v>1997</v>
      </c>
    </row>
    <row r="148">
      <c r="A148" s="1" t="s">
        <v>399</v>
      </c>
      <c r="B148" s="1" t="s">
        <v>400</v>
      </c>
      <c r="C148" s="1" t="s">
        <v>400</v>
      </c>
      <c r="D148" s="1" t="s">
        <v>105</v>
      </c>
      <c r="E148" s="1">
        <v>1.0</v>
      </c>
      <c r="F148" s="1" t="s">
        <v>395</v>
      </c>
      <c r="G148" t="str">
        <f t="shared" si="2"/>
        <v>POINT_DEFENCE,NA,3</v>
      </c>
      <c r="H148">
        <f>IF(E148=1,1,VLOOKUP(A148,weapon_components_1.7.2!$A$1:$W$300,6,FALSE)/VLOOKUP(G148,weapon_components_1.7.2!$A$1:$W$300,6,FALSE))</f>
        <v>1</v>
      </c>
      <c r="I148" s="3">
        <f t="shared" si="3"/>
        <v>3</v>
      </c>
      <c r="J148" s="3">
        <f t="shared" si="4"/>
        <v>3.333333333</v>
      </c>
      <c r="K148">
        <f>VLOOKUP(A148,weapon_components_1.7.2!$A$1:$W$300,8,FALSE)</f>
        <v>15</v>
      </c>
      <c r="L148" s="1">
        <f>VLOOKUP(A148,weapon_components_1.7.2!$A$1:$W$300,9,FALSE)</f>
        <v>20</v>
      </c>
      <c r="M148" s="1">
        <f t="shared" si="5"/>
        <v>8</v>
      </c>
      <c r="N148">
        <f t="shared" si="6"/>
        <v>16</v>
      </c>
      <c r="O148">
        <f t="shared" si="7"/>
        <v>24</v>
      </c>
      <c r="P148">
        <f t="shared" si="8"/>
        <v>53</v>
      </c>
      <c r="Q148">
        <f t="shared" ref="Q148:R148" si="153">O148-K148</f>
        <v>9</v>
      </c>
      <c r="R148">
        <f t="shared" si="153"/>
        <v>33</v>
      </c>
    </row>
    <row r="149">
      <c r="A149" s="1" t="s">
        <v>401</v>
      </c>
      <c r="B149" s="1" t="s">
        <v>402</v>
      </c>
      <c r="C149" s="1" t="s">
        <v>402</v>
      </c>
      <c r="D149" s="1" t="s">
        <v>105</v>
      </c>
      <c r="E149" s="1">
        <v>1.0</v>
      </c>
      <c r="F149" s="1" t="s">
        <v>65</v>
      </c>
      <c r="G149" t="str">
        <f t="shared" si="2"/>
        <v>LASER,SMALL,3</v>
      </c>
      <c r="H149">
        <f>IF(E149=1,1,VLOOKUP(A149,weapon_components_1.7.2!$A$1:$W$300,6,FALSE)/VLOOKUP(G149,weapon_components_1.7.2!$A$1:$W$300,6,FALSE))</f>
        <v>1</v>
      </c>
      <c r="I149" s="3">
        <f t="shared" si="3"/>
        <v>1.25</v>
      </c>
      <c r="J149" s="3">
        <f t="shared" si="4"/>
        <v>1</v>
      </c>
      <c r="K149">
        <f>VLOOKUP(A149,weapon_components_1.7.2!$A$1:$W$300,8,FALSE)</f>
        <v>10</v>
      </c>
      <c r="L149" s="1">
        <f>VLOOKUP(A149,weapon_components_1.7.2!$A$1:$W$300,9,FALSE)</f>
        <v>12</v>
      </c>
      <c r="M149" s="1">
        <f t="shared" si="5"/>
        <v>15</v>
      </c>
      <c r="N149">
        <f t="shared" si="6"/>
        <v>30</v>
      </c>
      <c r="O149">
        <f t="shared" si="7"/>
        <v>19</v>
      </c>
      <c r="P149">
        <f t="shared" si="8"/>
        <v>30</v>
      </c>
      <c r="Q149">
        <f t="shared" ref="Q149:R149" si="154">O149-K149</f>
        <v>9</v>
      </c>
      <c r="R149">
        <f t="shared" si="154"/>
        <v>18</v>
      </c>
    </row>
    <row r="150">
      <c r="A150" s="1" t="s">
        <v>403</v>
      </c>
      <c r="B150" s="1" t="s">
        <v>404</v>
      </c>
      <c r="C150" s="1" t="s">
        <v>404</v>
      </c>
      <c r="D150" s="1" t="s">
        <v>105</v>
      </c>
      <c r="E150" s="1">
        <v>1.0</v>
      </c>
      <c r="F150" s="1" t="s">
        <v>68</v>
      </c>
      <c r="G150" t="str">
        <f t="shared" si="2"/>
        <v>LASER,MEDIUM,3</v>
      </c>
      <c r="H150">
        <f>IF(E150=1,1,VLOOKUP(A150,weapon_components_1.7.2!$A$1:$W$300,6,FALSE)/VLOOKUP(G150,weapon_components_1.7.2!$A$1:$W$300,6,FALSE))</f>
        <v>1</v>
      </c>
      <c r="I150" s="3">
        <f t="shared" si="3"/>
        <v>1</v>
      </c>
      <c r="J150" s="3">
        <f t="shared" si="4"/>
        <v>1</v>
      </c>
      <c r="K150">
        <f>VLOOKUP(A150,weapon_components_1.7.2!$A$1:$W$300,8,FALSE)</f>
        <v>16</v>
      </c>
      <c r="L150" s="1">
        <f>VLOOKUP(A150,weapon_components_1.7.2!$A$1:$W$300,9,FALSE)</f>
        <v>26</v>
      </c>
      <c r="M150" s="1">
        <f t="shared" si="5"/>
        <v>39</v>
      </c>
      <c r="N150">
        <f t="shared" si="6"/>
        <v>54</v>
      </c>
      <c r="O150">
        <f t="shared" si="7"/>
        <v>39</v>
      </c>
      <c r="P150">
        <f t="shared" si="8"/>
        <v>54</v>
      </c>
      <c r="Q150">
        <f t="shared" ref="Q150:R150" si="155">O150-K150</f>
        <v>23</v>
      </c>
      <c r="R150">
        <f t="shared" si="155"/>
        <v>28</v>
      </c>
    </row>
    <row r="151">
      <c r="A151" s="1" t="s">
        <v>405</v>
      </c>
      <c r="B151" s="1" t="s">
        <v>406</v>
      </c>
      <c r="C151" s="1" t="s">
        <v>406</v>
      </c>
      <c r="D151" s="1" t="s">
        <v>105</v>
      </c>
      <c r="E151" s="1">
        <v>1.0</v>
      </c>
      <c r="F151" s="1" t="s">
        <v>267</v>
      </c>
      <c r="G151" t="str">
        <f t="shared" si="2"/>
        <v>MISSILE,LARGE,5</v>
      </c>
      <c r="H151">
        <f>IF(E151=1,1,VLOOKUP(A151,weapon_components_1.7.2!$A$1:$W$300,6,FALSE)/VLOOKUP(G151,weapon_components_1.7.2!$A$1:$W$300,6,FALSE))</f>
        <v>1</v>
      </c>
      <c r="I151" s="3">
        <f t="shared" si="3"/>
        <v>10</v>
      </c>
      <c r="J151" s="3">
        <f t="shared" si="4"/>
        <v>9.036144578</v>
      </c>
      <c r="K151">
        <f>VLOOKUP(A151,weapon_components_1.7.2!$A$1:$W$300,8,FALSE)</f>
        <v>500</v>
      </c>
      <c r="L151" s="1">
        <f>VLOOKUP(A151,weapon_components_1.7.2!$A$1:$W$300,9,FALSE)</f>
        <v>750</v>
      </c>
      <c r="M151" s="1">
        <f t="shared" si="5"/>
        <v>150</v>
      </c>
      <c r="N151">
        <f t="shared" si="6"/>
        <v>250</v>
      </c>
      <c r="O151">
        <f t="shared" si="7"/>
        <v>1500</v>
      </c>
      <c r="P151">
        <f t="shared" si="8"/>
        <v>2259</v>
      </c>
      <c r="Q151">
        <f t="shared" ref="Q151:R151" si="156">O151-K151</f>
        <v>1000</v>
      </c>
      <c r="R151">
        <f t="shared" si="156"/>
        <v>1509</v>
      </c>
    </row>
    <row r="152">
      <c r="A152" s="1" t="s">
        <v>407</v>
      </c>
      <c r="B152" s="1" t="s">
        <v>408</v>
      </c>
      <c r="C152" s="1" t="s">
        <v>408</v>
      </c>
      <c r="D152" s="1" t="s">
        <v>105</v>
      </c>
      <c r="E152" s="1">
        <v>1.0</v>
      </c>
      <c r="F152" s="1" t="s">
        <v>133</v>
      </c>
      <c r="G152" t="str">
        <f t="shared" si="2"/>
        <v>PLASMA,LARGE,3</v>
      </c>
      <c r="H152">
        <f>IF(E152=1,1,VLOOKUP(A152,weapon_components_1.7.2!$A$1:$W$300,6,FALSE)/VLOOKUP(G152,weapon_components_1.7.2!$A$1:$W$300,6,FALSE))</f>
        <v>1</v>
      </c>
      <c r="I152" s="3">
        <f t="shared" si="3"/>
        <v>5.208333333</v>
      </c>
      <c r="J152" s="3">
        <f t="shared" si="4"/>
        <v>3.915662651</v>
      </c>
      <c r="K152">
        <f>VLOOKUP(A152,weapon_components_1.7.2!$A$1:$W$300,8,FALSE)</f>
        <v>250</v>
      </c>
      <c r="L152" s="1">
        <f>VLOOKUP(A152,weapon_components_1.7.2!$A$1:$W$300,9,FALSE)</f>
        <v>325</v>
      </c>
      <c r="M152" s="1">
        <f t="shared" si="5"/>
        <v>125</v>
      </c>
      <c r="N152">
        <f t="shared" si="6"/>
        <v>235</v>
      </c>
      <c r="O152">
        <f t="shared" si="7"/>
        <v>651</v>
      </c>
      <c r="P152">
        <f t="shared" si="8"/>
        <v>920</v>
      </c>
      <c r="Q152">
        <f t="shared" ref="Q152:R152" si="157">O152-K152</f>
        <v>401</v>
      </c>
      <c r="R152">
        <f t="shared" si="157"/>
        <v>595</v>
      </c>
    </row>
    <row r="153">
      <c r="A153" s="1" t="s">
        <v>409</v>
      </c>
      <c r="B153" s="1" t="s">
        <v>410</v>
      </c>
      <c r="C153" s="1" t="s">
        <v>410</v>
      </c>
      <c r="D153" s="1" t="s">
        <v>105</v>
      </c>
      <c r="E153" s="1">
        <v>1.0</v>
      </c>
      <c r="F153" s="1" t="s">
        <v>100</v>
      </c>
      <c r="G153" t="str">
        <f t="shared" si="2"/>
        <v>ENERGY_LANCE,LARGE,2</v>
      </c>
      <c r="H153">
        <f>IF(E153=1,1,VLOOKUP(A153,weapon_components_1.7.2!$A$1:$W$300,6,FALSE)/VLOOKUP(G153,weapon_components_1.7.2!$A$1:$W$300,6,FALSE))</f>
        <v>1</v>
      </c>
      <c r="I153" s="3">
        <f t="shared" si="3"/>
        <v>29.58579882</v>
      </c>
      <c r="J153" s="3">
        <f t="shared" si="4"/>
        <v>22.65861027</v>
      </c>
      <c r="K153">
        <f>VLOOKUP(A153,weapon_components_1.7.2!$A$1:$W$300,8,FALSE)</f>
        <v>5000</v>
      </c>
      <c r="L153" s="1">
        <f>VLOOKUP(A153,weapon_components_1.7.2!$A$1:$W$300,9,FALSE)</f>
        <v>7500</v>
      </c>
      <c r="M153" s="1">
        <f t="shared" si="5"/>
        <v>515</v>
      </c>
      <c r="N153">
        <f t="shared" si="6"/>
        <v>992</v>
      </c>
      <c r="O153">
        <f t="shared" si="7"/>
        <v>15237</v>
      </c>
      <c r="P153">
        <f t="shared" si="8"/>
        <v>22477</v>
      </c>
      <c r="Q153">
        <f t="shared" ref="Q153:R153" si="158">O153-K153</f>
        <v>10237</v>
      </c>
      <c r="R153">
        <f t="shared" si="158"/>
        <v>14977</v>
      </c>
    </row>
    <row r="154">
      <c r="A154" s="1" t="s">
        <v>411</v>
      </c>
      <c r="B154" s="1" t="s">
        <v>412</v>
      </c>
      <c r="C154" s="1" t="s">
        <v>412</v>
      </c>
      <c r="D154" s="1" t="s">
        <v>105</v>
      </c>
      <c r="E154" s="1">
        <v>1.0</v>
      </c>
      <c r="F154" s="1" t="s">
        <v>81</v>
      </c>
      <c r="G154" t="str">
        <f t="shared" si="2"/>
        <v>LASER,SMALL,5</v>
      </c>
      <c r="H154">
        <f>IF(E154=1,1,VLOOKUP(A154,weapon_components_1.7.2!$A$1:$W$300,6,FALSE)/VLOOKUP(G154,weapon_components_1.7.2!$A$1:$W$300,6,FALSE))</f>
        <v>1</v>
      </c>
      <c r="I154" s="3">
        <f t="shared" si="3"/>
        <v>0.9090909091</v>
      </c>
      <c r="J154" s="3">
        <f t="shared" si="4"/>
        <v>0.8571428571</v>
      </c>
      <c r="K154">
        <f>VLOOKUP(A154,weapon_components_1.7.2!$A$1:$W$300,8,FALSE)</f>
        <v>10</v>
      </c>
      <c r="L154" s="1">
        <f>VLOOKUP(A154,weapon_components_1.7.2!$A$1:$W$300,9,FALSE)</f>
        <v>12</v>
      </c>
      <c r="M154" s="1">
        <f t="shared" si="5"/>
        <v>25</v>
      </c>
      <c r="N154">
        <f t="shared" si="6"/>
        <v>50</v>
      </c>
      <c r="O154">
        <f t="shared" si="7"/>
        <v>23</v>
      </c>
      <c r="P154">
        <f t="shared" si="8"/>
        <v>43</v>
      </c>
      <c r="Q154">
        <f t="shared" ref="Q154:R154" si="159">O154-K154</f>
        <v>13</v>
      </c>
      <c r="R154">
        <f t="shared" si="159"/>
        <v>31</v>
      </c>
    </row>
    <row r="155">
      <c r="A155" s="1" t="s">
        <v>413</v>
      </c>
      <c r="B155" s="1" t="s">
        <v>414</v>
      </c>
      <c r="C155" s="1" t="s">
        <v>414</v>
      </c>
      <c r="D155" s="1" t="s">
        <v>105</v>
      </c>
      <c r="E155" s="1">
        <v>1.0</v>
      </c>
      <c r="F155" s="1" t="s">
        <v>100</v>
      </c>
      <c r="G155" t="str">
        <f t="shared" si="2"/>
        <v>ENERGY_LANCE,LARGE,2</v>
      </c>
      <c r="H155">
        <f>IF(E155=1,1,VLOOKUP(A155,weapon_components_1.7.2!$A$1:$W$300,6,FALSE)/VLOOKUP(G155,weapon_components_1.7.2!$A$1:$W$300,6,FALSE))</f>
        <v>1</v>
      </c>
      <c r="I155" s="3">
        <f t="shared" si="3"/>
        <v>11.83431953</v>
      </c>
      <c r="J155" s="3">
        <f t="shared" si="4"/>
        <v>9.063444109</v>
      </c>
      <c r="K155">
        <f>VLOOKUP(A155,weapon_components_1.7.2!$A$1:$W$300,8,FALSE)</f>
        <v>2000</v>
      </c>
      <c r="L155" s="1">
        <f>VLOOKUP(A155,weapon_components_1.7.2!$A$1:$W$300,9,FALSE)</f>
        <v>3000</v>
      </c>
      <c r="M155" s="1">
        <f t="shared" si="5"/>
        <v>515</v>
      </c>
      <c r="N155">
        <f t="shared" si="6"/>
        <v>992</v>
      </c>
      <c r="O155">
        <f t="shared" si="7"/>
        <v>6095</v>
      </c>
      <c r="P155">
        <f t="shared" si="8"/>
        <v>8991</v>
      </c>
      <c r="Q155">
        <f t="shared" ref="Q155:R155" si="160">O155-K155</f>
        <v>4095</v>
      </c>
      <c r="R155">
        <f t="shared" si="160"/>
        <v>5991</v>
      </c>
    </row>
    <row r="156">
      <c r="A156" s="1" t="s">
        <v>415</v>
      </c>
      <c r="B156" s="1" t="s">
        <v>416</v>
      </c>
      <c r="C156" s="1" t="s">
        <v>416</v>
      </c>
      <c r="D156" s="1" t="s">
        <v>105</v>
      </c>
      <c r="E156" s="1">
        <v>1.0</v>
      </c>
      <c r="F156" s="1" t="s">
        <v>207</v>
      </c>
      <c r="G156" t="str">
        <f t="shared" si="2"/>
        <v>KINETIC_ARTILLERY,LARGE,2</v>
      </c>
      <c r="H156">
        <f>IF(E156=1,1,VLOOKUP(A156,weapon_components_1.7.2!$A$1:$W$300,6,FALSE)/VLOOKUP(G156,weapon_components_1.7.2!$A$1:$W$300,6,FALSE))</f>
        <v>1</v>
      </c>
      <c r="I156" s="3">
        <f t="shared" si="3"/>
        <v>0.826446281</v>
      </c>
      <c r="J156" s="3">
        <f t="shared" si="4"/>
        <v>0.6276150628</v>
      </c>
      <c r="K156">
        <f>VLOOKUP(A156,weapon_components_1.7.2!$A$1:$W$300,8,FALSE)</f>
        <v>100</v>
      </c>
      <c r="L156" s="1">
        <f>VLOOKUP(A156,weapon_components_1.7.2!$A$1:$W$300,9,FALSE)</f>
        <v>150</v>
      </c>
      <c r="M156" s="1">
        <f t="shared" si="5"/>
        <v>296</v>
      </c>
      <c r="N156">
        <f t="shared" si="6"/>
        <v>774</v>
      </c>
      <c r="O156">
        <f t="shared" si="7"/>
        <v>245</v>
      </c>
      <c r="P156">
        <f t="shared" si="8"/>
        <v>486</v>
      </c>
      <c r="Q156">
        <f t="shared" ref="Q156:R156" si="161">O156-K156</f>
        <v>145</v>
      </c>
      <c r="R156">
        <f t="shared" si="161"/>
        <v>336</v>
      </c>
    </row>
    <row r="157">
      <c r="A157" s="1" t="s">
        <v>417</v>
      </c>
      <c r="B157" s="1" t="s">
        <v>418</v>
      </c>
      <c r="C157" s="1" t="s">
        <v>418</v>
      </c>
      <c r="D157" s="1" t="s">
        <v>105</v>
      </c>
      <c r="E157" s="1">
        <v>1.0</v>
      </c>
      <c r="F157" s="1" t="s">
        <v>81</v>
      </c>
      <c r="G157" t="str">
        <f t="shared" si="2"/>
        <v>LASER,SMALL,5</v>
      </c>
      <c r="H157">
        <f>IF(E157=1,1,VLOOKUP(A157,weapon_components_1.7.2!$A$1:$W$300,6,FALSE)/VLOOKUP(G157,weapon_components_1.7.2!$A$1:$W$300,6,FALSE))</f>
        <v>1</v>
      </c>
      <c r="I157" s="3">
        <f t="shared" si="3"/>
        <v>0.9090909091</v>
      </c>
      <c r="J157" s="3">
        <f t="shared" si="4"/>
        <v>0.8571428571</v>
      </c>
      <c r="K157">
        <f>VLOOKUP(A157,weapon_components_1.7.2!$A$1:$W$300,8,FALSE)</f>
        <v>10</v>
      </c>
      <c r="L157" s="1">
        <f>VLOOKUP(A157,weapon_components_1.7.2!$A$1:$W$300,9,FALSE)</f>
        <v>12</v>
      </c>
      <c r="M157" s="1">
        <f t="shared" si="5"/>
        <v>25</v>
      </c>
      <c r="N157">
        <f t="shared" si="6"/>
        <v>50</v>
      </c>
      <c r="O157">
        <f t="shared" si="7"/>
        <v>23</v>
      </c>
      <c r="P157">
        <f t="shared" si="8"/>
        <v>43</v>
      </c>
      <c r="Q157">
        <f t="shared" ref="Q157:R157" si="162">O157-K157</f>
        <v>13</v>
      </c>
      <c r="R157">
        <f t="shared" si="162"/>
        <v>31</v>
      </c>
    </row>
    <row r="158">
      <c r="A158" s="1" t="s">
        <v>419</v>
      </c>
      <c r="B158" s="1" t="s">
        <v>420</v>
      </c>
      <c r="C158" s="1" t="s">
        <v>420</v>
      </c>
      <c r="D158" s="1" t="s">
        <v>105</v>
      </c>
      <c r="E158" s="1">
        <v>1.0</v>
      </c>
      <c r="F158" s="1" t="s">
        <v>100</v>
      </c>
      <c r="G158" t="str">
        <f t="shared" si="2"/>
        <v>ENERGY_LANCE,LARGE,2</v>
      </c>
      <c r="H158">
        <f>IF(E158=1,1,VLOOKUP(A158,weapon_components_1.7.2!$A$1:$W$300,6,FALSE)/VLOOKUP(G158,weapon_components_1.7.2!$A$1:$W$300,6,FALSE))</f>
        <v>1</v>
      </c>
      <c r="I158" s="3">
        <f t="shared" si="3"/>
        <v>2.958579882</v>
      </c>
      <c r="J158" s="3">
        <f t="shared" si="4"/>
        <v>15.10574018</v>
      </c>
      <c r="K158">
        <f>VLOOKUP(A158,weapon_components_1.7.2!$A$1:$W$300,8,FALSE)</f>
        <v>500</v>
      </c>
      <c r="L158" s="1">
        <f>VLOOKUP(A158,weapon_components_1.7.2!$A$1:$W$300,9,FALSE)</f>
        <v>5000</v>
      </c>
      <c r="M158" s="1">
        <f t="shared" si="5"/>
        <v>515</v>
      </c>
      <c r="N158">
        <f t="shared" si="6"/>
        <v>992</v>
      </c>
      <c r="O158">
        <f t="shared" si="7"/>
        <v>1524</v>
      </c>
      <c r="P158">
        <f t="shared" si="8"/>
        <v>14985</v>
      </c>
      <c r="Q158">
        <f t="shared" ref="Q158:R158" si="163">O158-K158</f>
        <v>1024</v>
      </c>
      <c r="R158">
        <f t="shared" si="163"/>
        <v>9985</v>
      </c>
    </row>
    <row r="159">
      <c r="A159" s="1" t="s">
        <v>421</v>
      </c>
      <c r="B159" s="1" t="s">
        <v>422</v>
      </c>
      <c r="C159" s="1" t="s">
        <v>422</v>
      </c>
      <c r="D159" s="1" t="s">
        <v>105</v>
      </c>
      <c r="E159" s="1">
        <v>1.0</v>
      </c>
      <c r="F159" s="1" t="s">
        <v>100</v>
      </c>
      <c r="G159" t="str">
        <f t="shared" si="2"/>
        <v>ENERGY_LANCE,LARGE,2</v>
      </c>
      <c r="H159">
        <f>IF(E159=1,1,VLOOKUP(A159,weapon_components_1.7.2!$A$1:$W$300,6,FALSE)/VLOOKUP(G159,weapon_components_1.7.2!$A$1:$W$300,6,FALSE))</f>
        <v>1</v>
      </c>
      <c r="I159" s="3">
        <f t="shared" si="3"/>
        <v>1.479289941</v>
      </c>
      <c r="J159" s="3">
        <f t="shared" si="4"/>
        <v>3.021148036</v>
      </c>
      <c r="K159">
        <f>VLOOKUP(A159,weapon_components_1.7.2!$A$1:$W$300,8,FALSE)</f>
        <v>250</v>
      </c>
      <c r="L159" s="1">
        <f>VLOOKUP(A159,weapon_components_1.7.2!$A$1:$W$300,9,FALSE)</f>
        <v>1000</v>
      </c>
      <c r="M159" s="1">
        <f t="shared" si="5"/>
        <v>515</v>
      </c>
      <c r="N159">
        <f t="shared" si="6"/>
        <v>992</v>
      </c>
      <c r="O159">
        <f t="shared" si="7"/>
        <v>762</v>
      </c>
      <c r="P159">
        <f t="shared" si="8"/>
        <v>2997</v>
      </c>
      <c r="Q159">
        <f t="shared" ref="Q159:R159" si="164">O159-K159</f>
        <v>512</v>
      </c>
      <c r="R159">
        <f t="shared" si="164"/>
        <v>1997</v>
      </c>
    </row>
    <row r="160">
      <c r="A160" s="1" t="s">
        <v>423</v>
      </c>
      <c r="B160" s="1" t="s">
        <v>424</v>
      </c>
      <c r="C160" s="1" t="s">
        <v>424</v>
      </c>
      <c r="D160" s="1" t="s">
        <v>105</v>
      </c>
      <c r="E160" s="1">
        <v>1.0</v>
      </c>
      <c r="F160" s="1" t="s">
        <v>85</v>
      </c>
      <c r="G160" t="str">
        <f t="shared" si="2"/>
        <v>LASER,LARGE,5</v>
      </c>
      <c r="H160">
        <f>IF(E160=1,1,VLOOKUP(A160,weapon_components_1.7.2!$A$1:$W$300,6,FALSE)/VLOOKUP(G160,weapon_components_1.7.2!$A$1:$W$300,6,FALSE))</f>
        <v>1</v>
      </c>
      <c r="I160" s="3">
        <f t="shared" si="3"/>
        <v>2.380952381</v>
      </c>
      <c r="J160" s="3">
        <f t="shared" si="4"/>
        <v>5.633802817</v>
      </c>
      <c r="K160">
        <f>VLOOKUP(A160,weapon_components_1.7.2!$A$1:$W$300,8,FALSE)</f>
        <v>100</v>
      </c>
      <c r="L160" s="1">
        <f>VLOOKUP(A160,weapon_components_1.7.2!$A$1:$W$300,9,FALSE)</f>
        <v>400</v>
      </c>
      <c r="M160" s="1">
        <f t="shared" si="5"/>
        <v>125</v>
      </c>
      <c r="N160">
        <f t="shared" si="6"/>
        <v>215</v>
      </c>
      <c r="O160">
        <f t="shared" si="7"/>
        <v>298</v>
      </c>
      <c r="P160">
        <f t="shared" si="8"/>
        <v>1211</v>
      </c>
      <c r="Q160">
        <f t="shared" ref="Q160:R160" si="165">O160-K160</f>
        <v>198</v>
      </c>
      <c r="R160">
        <f t="shared" si="165"/>
        <v>811</v>
      </c>
    </row>
    <row r="161">
      <c r="A161" s="1" t="s">
        <v>425</v>
      </c>
      <c r="B161" s="1" t="s">
        <v>426</v>
      </c>
      <c r="C161" s="1" t="s">
        <v>426</v>
      </c>
      <c r="D161" s="1" t="s">
        <v>105</v>
      </c>
      <c r="E161" s="1">
        <v>1.0</v>
      </c>
      <c r="F161" s="1" t="s">
        <v>83</v>
      </c>
      <c r="G161" t="str">
        <f t="shared" si="2"/>
        <v>LASER,MEDIUM,5</v>
      </c>
      <c r="H161">
        <f>IF(E161=1,1,VLOOKUP(A161,weapon_components_1.7.2!$A$1:$W$300,6,FALSE)/VLOOKUP(G161,weapon_components_1.7.2!$A$1:$W$300,6,FALSE))</f>
        <v>1</v>
      </c>
      <c r="I161" s="3">
        <f t="shared" si="3"/>
        <v>2.631578947</v>
      </c>
      <c r="J161" s="3">
        <f t="shared" si="4"/>
        <v>6.060606061</v>
      </c>
      <c r="K161">
        <f>VLOOKUP(A161,weapon_components_1.7.2!$A$1:$W$300,8,FALSE)</f>
        <v>50</v>
      </c>
      <c r="L161" s="1">
        <f>VLOOKUP(A161,weapon_components_1.7.2!$A$1:$W$300,9,FALSE)</f>
        <v>200</v>
      </c>
      <c r="M161" s="1">
        <f t="shared" si="5"/>
        <v>65</v>
      </c>
      <c r="N161">
        <f t="shared" si="6"/>
        <v>90</v>
      </c>
      <c r="O161">
        <f t="shared" si="7"/>
        <v>171</v>
      </c>
      <c r="P161">
        <f t="shared" si="8"/>
        <v>545</v>
      </c>
      <c r="Q161">
        <f t="shared" ref="Q161:R161" si="166">O161-K161</f>
        <v>121</v>
      </c>
      <c r="R161">
        <f t="shared" si="166"/>
        <v>345</v>
      </c>
    </row>
    <row r="162">
      <c r="A162" s="1" t="s">
        <v>427</v>
      </c>
      <c r="B162" s="1" t="s">
        <v>428</v>
      </c>
      <c r="C162" s="1" t="s">
        <v>428</v>
      </c>
      <c r="D162" s="1" t="s">
        <v>105</v>
      </c>
      <c r="E162" s="1">
        <v>1.0</v>
      </c>
      <c r="F162" s="1" t="s">
        <v>395</v>
      </c>
      <c r="G162" t="str">
        <f t="shared" si="2"/>
        <v>POINT_DEFENCE,NA,3</v>
      </c>
      <c r="H162">
        <f>IF(E162=1,1,VLOOKUP(A162,weapon_components_1.7.2!$A$1:$W$300,6,FALSE)/VLOOKUP(G162,weapon_components_1.7.2!$A$1:$W$300,6,FALSE))</f>
        <v>1</v>
      </c>
      <c r="I162" s="3">
        <f t="shared" si="3"/>
        <v>2</v>
      </c>
      <c r="J162" s="3">
        <f t="shared" si="4"/>
        <v>8.333333333</v>
      </c>
      <c r="K162">
        <f>VLOOKUP(A162,weapon_components_1.7.2!$A$1:$W$300,8,FALSE)</f>
        <v>10</v>
      </c>
      <c r="L162" s="1">
        <f>VLOOKUP(A162,weapon_components_1.7.2!$A$1:$W$300,9,FALSE)</f>
        <v>50</v>
      </c>
      <c r="M162" s="1">
        <f t="shared" si="5"/>
        <v>8</v>
      </c>
      <c r="N162">
        <f t="shared" si="6"/>
        <v>16</v>
      </c>
      <c r="O162">
        <f t="shared" si="7"/>
        <v>16</v>
      </c>
      <c r="P162">
        <f t="shared" si="8"/>
        <v>133</v>
      </c>
      <c r="Q162">
        <f t="shared" ref="Q162:R162" si="167">O162-K162</f>
        <v>6</v>
      </c>
      <c r="R162">
        <f t="shared" si="167"/>
        <v>83</v>
      </c>
    </row>
    <row r="163">
      <c r="A163" s="1" t="s">
        <v>429</v>
      </c>
      <c r="B163" s="1" t="s">
        <v>430</v>
      </c>
      <c r="C163" s="1" t="s">
        <v>430</v>
      </c>
      <c r="D163" s="1" t="s">
        <v>105</v>
      </c>
      <c r="E163" s="1">
        <v>1.0</v>
      </c>
      <c r="F163" s="1" t="s">
        <v>85</v>
      </c>
      <c r="G163" t="str">
        <f t="shared" si="2"/>
        <v>LASER,LARGE,5</v>
      </c>
      <c r="H163">
        <f>IF(E163=1,1,VLOOKUP(A163,weapon_components_1.7.2!$A$1:$W$300,6,FALSE)/VLOOKUP(G163,weapon_components_1.7.2!$A$1:$W$300,6,FALSE))</f>
        <v>1</v>
      </c>
      <c r="I163" s="3">
        <f t="shared" si="3"/>
        <v>3.571428571</v>
      </c>
      <c r="J163" s="3">
        <f t="shared" si="4"/>
        <v>3.521126761</v>
      </c>
      <c r="K163">
        <f>VLOOKUP(A163,weapon_components_1.7.2!$A$1:$W$300,8,FALSE)</f>
        <v>150</v>
      </c>
      <c r="L163" s="1">
        <f>VLOOKUP(A163,weapon_components_1.7.2!$A$1:$W$300,9,FALSE)</f>
        <v>250</v>
      </c>
      <c r="M163" s="1">
        <f t="shared" si="5"/>
        <v>125</v>
      </c>
      <c r="N163">
        <f t="shared" si="6"/>
        <v>215</v>
      </c>
      <c r="O163">
        <f t="shared" si="7"/>
        <v>446</v>
      </c>
      <c r="P163">
        <f t="shared" si="8"/>
        <v>757</v>
      </c>
      <c r="Q163">
        <f t="shared" ref="Q163:R163" si="168">O163-K163</f>
        <v>296</v>
      </c>
      <c r="R163">
        <f t="shared" si="168"/>
        <v>507</v>
      </c>
    </row>
    <row r="164">
      <c r="A164" s="1" t="s">
        <v>431</v>
      </c>
      <c r="B164" s="1" t="s">
        <v>432</v>
      </c>
      <c r="C164" s="1" t="s">
        <v>432</v>
      </c>
      <c r="D164" s="1" t="s">
        <v>105</v>
      </c>
      <c r="E164" s="1">
        <v>1.0</v>
      </c>
      <c r="F164" s="1" t="s">
        <v>85</v>
      </c>
      <c r="G164" t="str">
        <f t="shared" si="2"/>
        <v>LASER,LARGE,5</v>
      </c>
      <c r="H164">
        <f>IF(E164=1,1,VLOOKUP(A164,weapon_components_1.7.2!$A$1:$W$300,6,FALSE)/VLOOKUP(G164,weapon_components_1.7.2!$A$1:$W$300,6,FALSE))</f>
        <v>1</v>
      </c>
      <c r="I164" s="3">
        <f t="shared" si="3"/>
        <v>3.571428571</v>
      </c>
      <c r="J164" s="3">
        <f t="shared" si="4"/>
        <v>3.521126761</v>
      </c>
      <c r="K164">
        <f>VLOOKUP(A164,weapon_components_1.7.2!$A$1:$W$300,8,FALSE)</f>
        <v>150</v>
      </c>
      <c r="L164" s="1">
        <f>VLOOKUP(A164,weapon_components_1.7.2!$A$1:$W$300,9,FALSE)</f>
        <v>250</v>
      </c>
      <c r="M164" s="1">
        <f t="shared" si="5"/>
        <v>125</v>
      </c>
      <c r="N164">
        <f t="shared" si="6"/>
        <v>215</v>
      </c>
      <c r="O164">
        <f t="shared" si="7"/>
        <v>446</v>
      </c>
      <c r="P164">
        <f t="shared" si="8"/>
        <v>757</v>
      </c>
      <c r="Q164">
        <f t="shared" ref="Q164:R164" si="169">O164-K164</f>
        <v>296</v>
      </c>
      <c r="R164">
        <f t="shared" si="169"/>
        <v>507</v>
      </c>
    </row>
    <row r="165">
      <c r="A165" s="1" t="s">
        <v>433</v>
      </c>
      <c r="B165" s="1" t="s">
        <v>434</v>
      </c>
      <c r="C165" s="1" t="s">
        <v>434</v>
      </c>
      <c r="D165" s="1" t="s">
        <v>105</v>
      </c>
      <c r="E165" s="1">
        <v>1.0</v>
      </c>
      <c r="F165" s="1" t="s">
        <v>85</v>
      </c>
      <c r="G165" t="str">
        <f t="shared" si="2"/>
        <v>LASER,LARGE,5</v>
      </c>
      <c r="H165">
        <f>IF(E165=1,1,VLOOKUP(A165,weapon_components_1.7.2!$A$1:$W$300,6,FALSE)/VLOOKUP(G165,weapon_components_1.7.2!$A$1:$W$300,6,FALSE))</f>
        <v>1</v>
      </c>
      <c r="I165" s="3">
        <f t="shared" si="3"/>
        <v>3.571428571</v>
      </c>
      <c r="J165" s="3">
        <f t="shared" si="4"/>
        <v>3.521126761</v>
      </c>
      <c r="K165">
        <f>VLOOKUP(A165,weapon_components_1.7.2!$A$1:$W$300,8,FALSE)</f>
        <v>150</v>
      </c>
      <c r="L165" s="1">
        <f>VLOOKUP(A165,weapon_components_1.7.2!$A$1:$W$300,9,FALSE)</f>
        <v>250</v>
      </c>
      <c r="M165" s="1">
        <f t="shared" si="5"/>
        <v>125</v>
      </c>
      <c r="N165">
        <f t="shared" si="6"/>
        <v>215</v>
      </c>
      <c r="O165">
        <f t="shared" si="7"/>
        <v>446</v>
      </c>
      <c r="P165">
        <f t="shared" si="8"/>
        <v>757</v>
      </c>
      <c r="Q165">
        <f t="shared" ref="Q165:R165" si="170">O165-K165</f>
        <v>296</v>
      </c>
      <c r="R165">
        <f t="shared" si="170"/>
        <v>507</v>
      </c>
    </row>
    <row r="166">
      <c r="A166" s="1"/>
      <c r="B166" s="1"/>
      <c r="C166" s="1"/>
      <c r="D166" s="1"/>
      <c r="E166" s="1"/>
      <c r="F166" s="4"/>
      <c r="I166" s="3"/>
      <c r="J166" s="3"/>
      <c r="L166" s="4"/>
      <c r="M166" s="4"/>
    </row>
    <row r="167">
      <c r="A167" s="1"/>
      <c r="B167" s="1"/>
      <c r="C167" s="1"/>
      <c r="D167" s="1"/>
      <c r="E167" s="1"/>
      <c r="F167" s="4"/>
      <c r="I167" s="3"/>
      <c r="J167" s="3"/>
      <c r="L167" s="4"/>
      <c r="M167" s="4"/>
    </row>
    <row r="168">
      <c r="A168" s="1"/>
      <c r="B168" s="1"/>
      <c r="C168" s="1"/>
      <c r="D168" s="1"/>
      <c r="E168" s="1"/>
      <c r="F168" s="4"/>
      <c r="I168" s="3"/>
      <c r="J168" s="3"/>
      <c r="L168" s="4"/>
      <c r="M168" s="4"/>
    </row>
    <row r="169">
      <c r="A169" s="1"/>
      <c r="B169" s="1"/>
      <c r="C169" s="1"/>
      <c r="D169" s="1"/>
      <c r="E169" s="1"/>
      <c r="F169" s="4"/>
      <c r="I169" s="3"/>
      <c r="J169" s="3"/>
      <c r="L169" s="4"/>
      <c r="M169" s="4"/>
    </row>
    <row r="170">
      <c r="A170" s="1"/>
      <c r="B170" s="1"/>
      <c r="C170" s="1"/>
      <c r="D170" s="1"/>
      <c r="E170" s="1"/>
      <c r="F170" s="4"/>
      <c r="I170" s="3"/>
      <c r="J170" s="3"/>
      <c r="L170" s="4"/>
      <c r="M170" s="4"/>
    </row>
    <row r="171">
      <c r="A171" s="1"/>
      <c r="B171" s="1"/>
      <c r="C171" s="1"/>
      <c r="D171" s="1"/>
      <c r="E171" s="1"/>
      <c r="F171" s="4"/>
      <c r="I171" s="3"/>
      <c r="J171" s="3"/>
      <c r="L171" s="4"/>
      <c r="M171" s="4"/>
    </row>
    <row r="172">
      <c r="A172" s="1"/>
      <c r="B172" s="1"/>
      <c r="C172" s="1"/>
      <c r="D172" s="1"/>
      <c r="E172" s="1"/>
      <c r="F172" s="4"/>
      <c r="I172" s="3"/>
      <c r="J172" s="3"/>
      <c r="L172" s="4"/>
      <c r="M172" s="4"/>
    </row>
    <row r="173">
      <c r="A173" s="1"/>
      <c r="B173" s="1"/>
      <c r="C173" s="1"/>
      <c r="D173" s="1"/>
      <c r="E173" s="1"/>
      <c r="F173" s="4"/>
      <c r="I173" s="3"/>
      <c r="J173" s="3"/>
      <c r="L173" s="4"/>
      <c r="M173" s="4"/>
    </row>
    <row r="174">
      <c r="A174" s="1"/>
      <c r="B174" s="1"/>
      <c r="C174" s="1"/>
      <c r="D174" s="1"/>
      <c r="E174" s="1"/>
      <c r="F174" s="4"/>
      <c r="I174" s="3"/>
      <c r="J174" s="3"/>
      <c r="L174" s="4"/>
      <c r="M174" s="4"/>
    </row>
    <row r="175">
      <c r="A175" s="1"/>
      <c r="B175" s="1"/>
      <c r="C175" s="1"/>
      <c r="D175" s="1"/>
      <c r="E175" s="1"/>
      <c r="F175" s="4"/>
      <c r="I175" s="3"/>
      <c r="J175" s="3"/>
      <c r="L175" s="4"/>
      <c r="M175" s="4"/>
    </row>
    <row r="176">
      <c r="A176" s="1"/>
      <c r="B176" s="1"/>
      <c r="C176" s="1"/>
      <c r="D176" s="1"/>
      <c r="E176" s="1"/>
      <c r="F176" s="4"/>
      <c r="I176" s="3"/>
      <c r="J176" s="3"/>
      <c r="L176" s="4"/>
      <c r="M176" s="4"/>
    </row>
    <row r="177">
      <c r="A177" s="1"/>
      <c r="B177" s="1"/>
      <c r="C177" s="1"/>
      <c r="D177" s="1"/>
      <c r="E177" s="1"/>
      <c r="F177" s="4"/>
      <c r="I177" s="3"/>
      <c r="J177" s="3"/>
      <c r="L177" s="4"/>
      <c r="M177" s="4"/>
    </row>
    <row r="178">
      <c r="A178" s="1"/>
      <c r="B178" s="1"/>
      <c r="C178" s="1"/>
      <c r="D178" s="1"/>
      <c r="E178" s="1"/>
      <c r="F178" s="4"/>
      <c r="I178" s="3"/>
      <c r="J178" s="3"/>
      <c r="L178" s="4"/>
      <c r="M178" s="4"/>
    </row>
    <row r="179">
      <c r="A179" s="1"/>
      <c r="B179" s="1"/>
      <c r="C179" s="1"/>
      <c r="D179" s="1"/>
      <c r="E179" s="1"/>
      <c r="F179" s="4"/>
      <c r="I179" s="3"/>
      <c r="J179" s="3"/>
      <c r="L179" s="4"/>
      <c r="M179" s="4"/>
    </row>
    <row r="180">
      <c r="A180" s="1"/>
      <c r="B180" s="1"/>
      <c r="C180" s="1"/>
      <c r="D180" s="1"/>
      <c r="E180" s="1"/>
      <c r="F180" s="4"/>
      <c r="I180" s="3"/>
      <c r="J180" s="3"/>
      <c r="L180" s="4"/>
      <c r="M180" s="4"/>
    </row>
    <row r="181">
      <c r="A181" s="1"/>
      <c r="B181" s="1"/>
      <c r="C181" s="1"/>
      <c r="D181" s="1"/>
      <c r="E181" s="1"/>
      <c r="F181" s="4"/>
      <c r="I181" s="3"/>
      <c r="J181" s="3"/>
      <c r="L181" s="4"/>
      <c r="M181" s="4"/>
    </row>
    <row r="182">
      <c r="A182" s="1"/>
      <c r="B182" s="1"/>
      <c r="C182" s="1"/>
      <c r="D182" s="1"/>
      <c r="E182" s="1"/>
      <c r="F182" s="4"/>
      <c r="I182" s="3"/>
      <c r="J182" s="3"/>
      <c r="L182" s="4"/>
      <c r="M182" s="4"/>
    </row>
    <row r="183">
      <c r="A183" s="1"/>
      <c r="B183" s="1"/>
      <c r="C183" s="1"/>
      <c r="D183" s="1"/>
      <c r="E183" s="1"/>
      <c r="F183" s="4"/>
      <c r="I183" s="3"/>
      <c r="J183" s="3"/>
      <c r="L183" s="4"/>
      <c r="M183" s="4"/>
    </row>
    <row r="184">
      <c r="A184" s="1"/>
      <c r="B184" s="1"/>
      <c r="C184" s="1"/>
      <c r="D184" s="1"/>
      <c r="E184" s="1"/>
      <c r="F184" s="4"/>
      <c r="I184" s="3"/>
      <c r="J184" s="3"/>
      <c r="L184" s="4"/>
      <c r="M184" s="4"/>
    </row>
    <row r="185">
      <c r="A185" s="1"/>
      <c r="B185" s="1"/>
      <c r="C185" s="1"/>
      <c r="D185" s="1"/>
      <c r="E185" s="1"/>
      <c r="F185" s="4"/>
      <c r="I185" s="3"/>
      <c r="J185" s="3"/>
      <c r="L185" s="4"/>
      <c r="M185" s="4"/>
    </row>
    <row r="186">
      <c r="A186" s="1"/>
      <c r="B186" s="1"/>
      <c r="C186" s="1"/>
      <c r="D186" s="1"/>
      <c r="E186" s="1"/>
      <c r="F186" s="4"/>
      <c r="I186" s="3"/>
      <c r="J186" s="3"/>
      <c r="L186" s="4"/>
      <c r="M186" s="4"/>
    </row>
    <row r="187">
      <c r="A187" s="1"/>
      <c r="B187" s="1"/>
      <c r="C187" s="1"/>
      <c r="D187" s="1"/>
      <c r="E187" s="1"/>
      <c r="F187" s="4"/>
      <c r="I187" s="3"/>
      <c r="J187" s="3"/>
      <c r="L187" s="4"/>
      <c r="M187" s="4"/>
    </row>
    <row r="188">
      <c r="A188" s="1"/>
      <c r="B188" s="1"/>
      <c r="C188" s="1"/>
      <c r="D188" s="1"/>
      <c r="E188" s="1"/>
      <c r="F188" s="4"/>
      <c r="I188" s="3"/>
      <c r="J188" s="3"/>
      <c r="L188" s="4"/>
      <c r="M188" s="4"/>
    </row>
    <row r="189">
      <c r="A189" s="1"/>
      <c r="B189" s="1"/>
      <c r="C189" s="1"/>
      <c r="D189" s="1"/>
      <c r="E189" s="1"/>
      <c r="F189" s="4"/>
      <c r="I189" s="3"/>
      <c r="J189" s="3"/>
      <c r="L189" s="4"/>
      <c r="M189" s="4"/>
    </row>
    <row r="190">
      <c r="A190" s="1"/>
      <c r="B190" s="1"/>
      <c r="C190" s="1"/>
      <c r="D190" s="1"/>
      <c r="E190" s="1"/>
      <c r="F190" s="4"/>
      <c r="I190" s="3"/>
      <c r="J190" s="3"/>
      <c r="L190" s="4"/>
      <c r="M190" s="4"/>
    </row>
    <row r="191">
      <c r="A191" s="1"/>
      <c r="B191" s="1"/>
      <c r="C191" s="1"/>
      <c r="D191" s="1"/>
      <c r="E191" s="1"/>
      <c r="F191" s="4"/>
      <c r="I191" s="3"/>
      <c r="J191" s="3"/>
      <c r="L191" s="4"/>
      <c r="M191" s="4"/>
    </row>
    <row r="192">
      <c r="A192" s="1"/>
      <c r="B192" s="1"/>
      <c r="C192" s="1"/>
      <c r="D192" s="1"/>
      <c r="E192" s="1"/>
      <c r="F192" s="4"/>
      <c r="I192" s="3"/>
      <c r="J192" s="3"/>
      <c r="L192" s="4"/>
      <c r="M192" s="4"/>
    </row>
    <row r="193">
      <c r="A193" s="1"/>
      <c r="B193" s="1"/>
      <c r="C193" s="1"/>
      <c r="D193" s="1"/>
      <c r="E193" s="1"/>
      <c r="F193" s="4"/>
      <c r="I193" s="3"/>
      <c r="J193" s="3"/>
      <c r="L193" s="4"/>
      <c r="M193" s="4"/>
    </row>
    <row r="194">
      <c r="A194" s="1"/>
      <c r="B194" s="1"/>
      <c r="C194" s="1"/>
      <c r="D194" s="1"/>
      <c r="E194" s="1"/>
      <c r="F194" s="4"/>
      <c r="I194" s="3"/>
      <c r="J194" s="3"/>
      <c r="L194" s="4"/>
      <c r="M194" s="4"/>
    </row>
    <row r="195">
      <c r="A195" s="1"/>
      <c r="B195" s="1"/>
      <c r="C195" s="1"/>
      <c r="D195" s="1"/>
      <c r="E195" s="1"/>
      <c r="F195" s="4"/>
      <c r="I195" s="3"/>
      <c r="J195" s="3"/>
      <c r="L195" s="4"/>
      <c r="M195" s="4"/>
    </row>
    <row r="196">
      <c r="A196" s="1"/>
      <c r="B196" s="1"/>
      <c r="C196" s="1"/>
      <c r="D196" s="1"/>
      <c r="E196" s="1"/>
      <c r="F196" s="4"/>
      <c r="I196" s="3"/>
      <c r="J196" s="3"/>
      <c r="L196" s="4"/>
      <c r="M196" s="4"/>
    </row>
    <row r="197">
      <c r="A197" s="1"/>
      <c r="B197" s="1"/>
      <c r="C197" s="1"/>
      <c r="D197" s="1"/>
      <c r="E197" s="1"/>
      <c r="F197" s="4"/>
      <c r="I197" s="3"/>
      <c r="J197" s="3"/>
      <c r="L197" s="4"/>
      <c r="M197" s="4"/>
    </row>
    <row r="198">
      <c r="A198" s="1"/>
      <c r="B198" s="1"/>
      <c r="C198" s="1"/>
      <c r="D198" s="1"/>
      <c r="E198" s="1"/>
      <c r="F198" s="4"/>
      <c r="I198" s="3"/>
      <c r="J198" s="3"/>
      <c r="L198" s="4"/>
      <c r="M198" s="4"/>
    </row>
    <row r="199">
      <c r="A199" s="1"/>
      <c r="B199" s="1"/>
      <c r="C199" s="1"/>
      <c r="D199" s="1"/>
      <c r="E199" s="1"/>
      <c r="F199" s="4"/>
      <c r="I199" s="3"/>
      <c r="J199" s="3"/>
      <c r="L199" s="4"/>
      <c r="M199" s="4"/>
    </row>
    <row r="200">
      <c r="A200" s="1"/>
      <c r="B200" s="1"/>
      <c r="C200" s="1"/>
      <c r="D200" s="1"/>
      <c r="E200" s="1"/>
      <c r="F200" s="4"/>
      <c r="I200" s="3"/>
      <c r="J200" s="3"/>
      <c r="L200" s="4"/>
      <c r="M200" s="4"/>
    </row>
    <row r="201">
      <c r="A201" s="1"/>
      <c r="B201" s="1"/>
      <c r="C201" s="1"/>
      <c r="D201" s="1"/>
      <c r="E201" s="1"/>
      <c r="F201" s="4"/>
      <c r="I201" s="3"/>
      <c r="J201" s="3"/>
      <c r="L201" s="4"/>
      <c r="M201" s="4"/>
    </row>
    <row r="202">
      <c r="A202" s="1"/>
      <c r="B202" s="1"/>
      <c r="C202" s="1"/>
      <c r="D202" s="1"/>
      <c r="E202" s="1"/>
      <c r="F202" s="4"/>
      <c r="I202" s="3"/>
      <c r="J202" s="3"/>
      <c r="L202" s="4"/>
      <c r="M202" s="4"/>
    </row>
    <row r="203">
      <c r="A203" s="1"/>
      <c r="B203" s="1"/>
      <c r="C203" s="1"/>
      <c r="D203" s="1"/>
      <c r="E203" s="1"/>
      <c r="F203" s="4"/>
      <c r="I203" s="3"/>
      <c r="J203" s="3"/>
      <c r="L203" s="4"/>
      <c r="M203" s="4"/>
    </row>
    <row r="204">
      <c r="A204" s="1"/>
      <c r="B204" s="1"/>
      <c r="C204" s="1"/>
      <c r="D204" s="1"/>
      <c r="E204" s="1"/>
      <c r="F204" s="4"/>
      <c r="I204" s="3"/>
      <c r="J204" s="3"/>
      <c r="L204" s="4"/>
      <c r="M204" s="4"/>
    </row>
    <row r="205">
      <c r="A205" s="1"/>
      <c r="B205" s="1"/>
      <c r="C205" s="1"/>
      <c r="D205" s="1"/>
      <c r="E205" s="1"/>
      <c r="F205" s="4"/>
      <c r="I205" s="3"/>
      <c r="J205" s="3"/>
      <c r="L205" s="4"/>
      <c r="M205" s="4"/>
    </row>
    <row r="206">
      <c r="A206" s="1"/>
      <c r="B206" s="1"/>
      <c r="C206" s="1"/>
      <c r="D206" s="1"/>
      <c r="E206" s="1"/>
      <c r="F206" s="4"/>
      <c r="I206" s="3"/>
      <c r="J206" s="3"/>
      <c r="L206" s="4"/>
      <c r="M206" s="4"/>
    </row>
    <row r="207">
      <c r="A207" s="1"/>
      <c r="B207" s="1"/>
      <c r="C207" s="1"/>
      <c r="D207" s="1"/>
      <c r="E207" s="1"/>
      <c r="F207" s="4"/>
      <c r="I207" s="3"/>
      <c r="J207" s="3"/>
      <c r="L207" s="4"/>
      <c r="M207" s="4"/>
    </row>
    <row r="208">
      <c r="A208" s="1"/>
      <c r="B208" s="1"/>
      <c r="C208" s="1"/>
      <c r="D208" s="1"/>
      <c r="E208" s="1"/>
      <c r="F208" s="4"/>
      <c r="I208" s="3"/>
      <c r="J208" s="3"/>
      <c r="L208" s="4"/>
      <c r="M208" s="4"/>
    </row>
    <row r="209">
      <c r="A209" s="1"/>
      <c r="B209" s="1"/>
      <c r="C209" s="1"/>
      <c r="D209" s="1"/>
      <c r="E209" s="1"/>
      <c r="F209" s="4"/>
      <c r="I209" s="3"/>
      <c r="J209" s="3"/>
      <c r="L209" s="4"/>
      <c r="M209" s="4"/>
    </row>
    <row r="210">
      <c r="A210" s="1"/>
      <c r="B210" s="1"/>
      <c r="C210" s="1"/>
      <c r="D210" s="1"/>
      <c r="E210" s="1"/>
      <c r="F210" s="4"/>
      <c r="I210" s="3"/>
      <c r="J210" s="3"/>
      <c r="L210" s="4"/>
      <c r="M210" s="4"/>
    </row>
    <row r="211">
      <c r="A211" s="1"/>
      <c r="B211" s="1"/>
      <c r="C211" s="1"/>
      <c r="D211" s="1"/>
      <c r="E211" s="1"/>
      <c r="F211" s="4"/>
      <c r="I211" s="3"/>
      <c r="J211" s="3"/>
      <c r="L211" s="4"/>
      <c r="M211" s="4"/>
    </row>
    <row r="212">
      <c r="A212" s="1"/>
      <c r="B212" s="1"/>
      <c r="C212" s="1"/>
      <c r="D212" s="1"/>
      <c r="E212" s="1"/>
      <c r="F212" s="4"/>
      <c r="I212" s="3"/>
      <c r="J212" s="3"/>
      <c r="L212" s="4"/>
      <c r="M212" s="4"/>
    </row>
    <row r="213">
      <c r="A213" s="1"/>
      <c r="B213" s="1"/>
      <c r="C213" s="1"/>
      <c r="D213" s="1"/>
      <c r="E213" s="1"/>
      <c r="F213" s="4"/>
      <c r="I213" s="3"/>
      <c r="J213" s="3"/>
      <c r="L213" s="4"/>
      <c r="M213" s="4"/>
    </row>
    <row r="214">
      <c r="A214" s="1"/>
      <c r="B214" s="1"/>
      <c r="C214" s="1"/>
      <c r="D214" s="1"/>
      <c r="E214" s="1"/>
      <c r="F214" s="4"/>
      <c r="I214" s="3"/>
      <c r="J214" s="3"/>
      <c r="L214" s="4"/>
      <c r="M214" s="4"/>
    </row>
    <row r="215">
      <c r="A215" s="1"/>
      <c r="B215" s="1"/>
      <c r="C215" s="1"/>
      <c r="D215" s="1"/>
      <c r="E215" s="1"/>
      <c r="F215" s="4"/>
      <c r="I215" s="3"/>
      <c r="J215" s="3"/>
      <c r="L215" s="4"/>
      <c r="M215" s="4"/>
    </row>
    <row r="216">
      <c r="A216" s="1"/>
      <c r="B216" s="1"/>
      <c r="C216" s="1"/>
      <c r="D216" s="1"/>
      <c r="E216" s="1"/>
      <c r="F216" s="4"/>
      <c r="I216" s="3"/>
      <c r="J216" s="3"/>
      <c r="L216" s="4"/>
      <c r="M216" s="4"/>
    </row>
    <row r="217">
      <c r="A217" s="1"/>
      <c r="B217" s="1"/>
      <c r="C217" s="1"/>
      <c r="D217" s="1"/>
      <c r="E217" s="1"/>
      <c r="F217" s="4"/>
      <c r="I217" s="3"/>
      <c r="J217" s="3"/>
      <c r="L217" s="4"/>
      <c r="M217" s="4"/>
    </row>
    <row r="218">
      <c r="A218" s="1"/>
      <c r="B218" s="1"/>
      <c r="C218" s="1"/>
      <c r="D218" s="1"/>
      <c r="E218" s="1"/>
      <c r="F218" s="4"/>
      <c r="I218" s="3"/>
      <c r="J218" s="3"/>
      <c r="L218" s="4"/>
      <c r="M218" s="4"/>
    </row>
    <row r="219">
      <c r="A219" s="1"/>
      <c r="B219" s="1"/>
      <c r="C219" s="1"/>
      <c r="D219" s="1"/>
      <c r="E219" s="1"/>
      <c r="F219" s="4"/>
      <c r="I219" s="3"/>
      <c r="J219" s="3"/>
      <c r="L219" s="4"/>
      <c r="M219" s="4"/>
    </row>
    <row r="220">
      <c r="A220" s="1"/>
      <c r="B220" s="1"/>
      <c r="C220" s="1"/>
      <c r="D220" s="1"/>
      <c r="E220" s="1"/>
      <c r="F220" s="4"/>
      <c r="I220" s="3"/>
      <c r="J220" s="3"/>
      <c r="L220" s="4"/>
      <c r="M220" s="4"/>
    </row>
    <row r="221">
      <c r="A221" s="1"/>
      <c r="B221" s="1"/>
      <c r="C221" s="1"/>
      <c r="D221" s="1"/>
      <c r="E221" s="1"/>
      <c r="F221" s="4"/>
      <c r="I221" s="3"/>
      <c r="J221" s="3"/>
      <c r="L221" s="4"/>
      <c r="M221" s="4"/>
    </row>
    <row r="222">
      <c r="A222" s="1"/>
      <c r="B222" s="1"/>
      <c r="C222" s="1"/>
      <c r="D222" s="1"/>
      <c r="E222" s="1"/>
      <c r="F222" s="4"/>
      <c r="I222" s="3"/>
      <c r="J222" s="3"/>
      <c r="L222" s="4"/>
      <c r="M222" s="4"/>
    </row>
    <row r="223">
      <c r="A223" s="1"/>
      <c r="B223" s="1"/>
      <c r="C223" s="1"/>
      <c r="D223" s="1"/>
      <c r="E223" s="1"/>
      <c r="F223" s="4"/>
      <c r="I223" s="3"/>
      <c r="J223" s="3"/>
      <c r="L223" s="4"/>
      <c r="M223" s="4"/>
    </row>
    <row r="224">
      <c r="A224" s="1"/>
      <c r="B224" s="1"/>
      <c r="C224" s="1"/>
      <c r="D224" s="1"/>
      <c r="E224" s="1"/>
      <c r="F224" s="4"/>
      <c r="I224" s="3"/>
      <c r="J224" s="3"/>
      <c r="L224" s="4"/>
      <c r="M224" s="4"/>
    </row>
    <row r="225">
      <c r="A225" s="1"/>
      <c r="B225" s="1"/>
      <c r="C225" s="1"/>
      <c r="D225" s="1"/>
      <c r="E225" s="1"/>
      <c r="F225" s="4"/>
      <c r="I225" s="3"/>
      <c r="J225" s="3"/>
      <c r="L225" s="4"/>
      <c r="M225" s="4"/>
    </row>
    <row r="226">
      <c r="A226" s="1"/>
      <c r="B226" s="1"/>
      <c r="C226" s="1"/>
      <c r="D226" s="1"/>
      <c r="E226" s="1"/>
      <c r="F226" s="4"/>
      <c r="I226" s="3"/>
      <c r="J226" s="3"/>
      <c r="L226" s="4"/>
      <c r="M226" s="4"/>
    </row>
    <row r="227">
      <c r="A227" s="1"/>
      <c r="B227" s="1"/>
      <c r="C227" s="1"/>
      <c r="D227" s="1"/>
      <c r="E227" s="1"/>
      <c r="F227" s="4"/>
      <c r="I227" s="3"/>
      <c r="J227" s="3"/>
      <c r="L227" s="4"/>
      <c r="M227" s="4"/>
    </row>
    <row r="228">
      <c r="A228" s="1"/>
      <c r="B228" s="1"/>
      <c r="C228" s="1"/>
      <c r="D228" s="1"/>
      <c r="E228" s="1"/>
      <c r="F228" s="4"/>
      <c r="I228" s="3"/>
      <c r="J228" s="3"/>
      <c r="L228" s="4"/>
      <c r="M228" s="4"/>
    </row>
    <row r="229">
      <c r="A229" s="1"/>
      <c r="B229" s="1"/>
      <c r="C229" s="1"/>
      <c r="D229" s="1"/>
      <c r="E229" s="1"/>
      <c r="F229" s="4"/>
      <c r="I229" s="3"/>
      <c r="J229" s="3"/>
      <c r="L229" s="4"/>
      <c r="M229" s="4"/>
    </row>
    <row r="230">
      <c r="A230" s="1"/>
      <c r="B230" s="1"/>
      <c r="C230" s="1"/>
      <c r="D230" s="1"/>
      <c r="E230" s="1"/>
      <c r="F230" s="4"/>
      <c r="I230" s="3"/>
      <c r="J230" s="3"/>
      <c r="L230" s="4"/>
      <c r="M230" s="4"/>
    </row>
    <row r="231">
      <c r="A231" s="1"/>
      <c r="B231" s="1"/>
      <c r="C231" s="1"/>
      <c r="D231" s="1"/>
      <c r="E231" s="1"/>
      <c r="F231" s="4"/>
      <c r="I231" s="3"/>
      <c r="J231" s="3"/>
      <c r="L231" s="4"/>
      <c r="M231" s="4"/>
    </row>
    <row r="232">
      <c r="A232" s="1"/>
      <c r="B232" s="1"/>
      <c r="C232" s="1"/>
      <c r="D232" s="1"/>
      <c r="E232" s="1"/>
      <c r="F232" s="4"/>
      <c r="I232" s="3"/>
      <c r="J232" s="3"/>
      <c r="L232" s="4"/>
      <c r="M232" s="4"/>
    </row>
    <row r="233">
      <c r="A233" s="1"/>
      <c r="B233" s="1"/>
      <c r="C233" s="1"/>
      <c r="D233" s="1"/>
      <c r="E233" s="1"/>
      <c r="F233" s="4"/>
      <c r="I233" s="3"/>
      <c r="J233" s="3"/>
      <c r="L233" s="4"/>
      <c r="M233" s="4"/>
    </row>
    <row r="234">
      <c r="A234" s="1"/>
      <c r="B234" s="1"/>
      <c r="C234" s="1"/>
      <c r="D234" s="1"/>
      <c r="E234" s="1"/>
      <c r="F234" s="4"/>
      <c r="I234" s="3"/>
      <c r="J234" s="3"/>
      <c r="L234" s="4"/>
      <c r="M234" s="4"/>
    </row>
  </sheetData>
  <autoFilter ref="$A$2:$R$165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2.0"/>
    <col customWidth="1" min="3" max="3" width="8.43"/>
    <col customWidth="1" min="4" max="4" width="4.43"/>
    <col customWidth="1" min="5" max="5" width="26.86"/>
  </cols>
  <sheetData>
    <row r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</row>
    <row r="2">
      <c r="A2" s="1" t="str">
        <f t="shared" ref="A2:A22" si="1">C2&amp;D2</f>
        <v>SMALL1</v>
      </c>
      <c r="B2" s="1" t="s">
        <v>61</v>
      </c>
      <c r="C2" s="1" t="s">
        <v>49</v>
      </c>
      <c r="D2" s="1">
        <v>1.0</v>
      </c>
      <c r="E2" s="1" t="s">
        <v>64</v>
      </c>
      <c r="F2" s="1">
        <v>5.0</v>
      </c>
      <c r="G2" s="1">
        <v>-2.5</v>
      </c>
      <c r="H2" s="1">
        <v>20.0</v>
      </c>
      <c r="I2" s="1">
        <v>1.2</v>
      </c>
    </row>
    <row r="3">
      <c r="A3" s="1" t="str">
        <f t="shared" si="1"/>
        <v>MEDIUM1</v>
      </c>
      <c r="B3" s="1" t="s">
        <v>61</v>
      </c>
      <c r="C3" s="1" t="s">
        <v>53</v>
      </c>
      <c r="D3" s="1">
        <v>1.0</v>
      </c>
      <c r="E3" s="1" t="s">
        <v>67</v>
      </c>
      <c r="F3" s="1">
        <v>10.0</v>
      </c>
      <c r="G3" s="1">
        <v>-5.0</v>
      </c>
      <c r="H3" s="1">
        <v>40.0</v>
      </c>
      <c r="I3" s="1">
        <v>2.4</v>
      </c>
    </row>
    <row r="4">
      <c r="A4" s="1" t="str">
        <f t="shared" si="1"/>
        <v>LARGE1</v>
      </c>
      <c r="B4" s="1" t="s">
        <v>61</v>
      </c>
      <c r="C4" s="1" t="s">
        <v>56</v>
      </c>
      <c r="D4" s="1">
        <v>1.0</v>
      </c>
      <c r="E4" s="1" t="s">
        <v>70</v>
      </c>
      <c r="F4" s="1">
        <v>20.0</v>
      </c>
      <c r="G4" s="1">
        <v>-10.0</v>
      </c>
      <c r="H4" s="1">
        <v>80.0</v>
      </c>
      <c r="I4" s="1">
        <v>3.6</v>
      </c>
    </row>
    <row r="5">
      <c r="A5" s="1" t="str">
        <f t="shared" si="1"/>
        <v>SMALL2</v>
      </c>
      <c r="B5" s="1" t="s">
        <v>61</v>
      </c>
      <c r="C5" s="1" t="s">
        <v>49</v>
      </c>
      <c r="D5" s="1">
        <v>2.0</v>
      </c>
      <c r="E5" s="1" t="s">
        <v>73</v>
      </c>
      <c r="F5" s="1">
        <v>7.5</v>
      </c>
      <c r="G5" s="1">
        <v>-5.0</v>
      </c>
      <c r="H5" s="1">
        <v>30.0</v>
      </c>
      <c r="I5" s="1">
        <v>1.8</v>
      </c>
    </row>
    <row r="6">
      <c r="A6" s="1" t="str">
        <f t="shared" si="1"/>
        <v>MEDIUM2</v>
      </c>
      <c r="B6" s="1" t="s">
        <v>61</v>
      </c>
      <c r="C6" s="1" t="s">
        <v>53</v>
      </c>
      <c r="D6" s="1">
        <v>2.0</v>
      </c>
      <c r="E6" s="1" t="s">
        <v>76</v>
      </c>
      <c r="F6" s="1">
        <v>15.0</v>
      </c>
      <c r="G6" s="1">
        <v>-10.0</v>
      </c>
      <c r="H6" s="1">
        <v>60.0</v>
      </c>
      <c r="I6" s="1">
        <v>3.2</v>
      </c>
    </row>
    <row r="7">
      <c r="A7" s="1" t="str">
        <f t="shared" si="1"/>
        <v>LARGE2</v>
      </c>
      <c r="B7" s="1" t="s">
        <v>61</v>
      </c>
      <c r="C7" s="2" t="s">
        <v>56</v>
      </c>
      <c r="D7" s="1">
        <v>2.0</v>
      </c>
      <c r="E7" s="1" t="s">
        <v>87</v>
      </c>
      <c r="F7" s="1">
        <v>30.0</v>
      </c>
      <c r="G7" s="1">
        <v>-20.0</v>
      </c>
      <c r="H7" s="1">
        <v>120.0</v>
      </c>
      <c r="I7" s="1">
        <v>4.6</v>
      </c>
    </row>
    <row r="8">
      <c r="A8" s="1" t="str">
        <f t="shared" si="1"/>
        <v>SMALL3</v>
      </c>
      <c r="B8" s="1" t="s">
        <v>61</v>
      </c>
      <c r="C8" s="1" t="s">
        <v>49</v>
      </c>
      <c r="D8" s="1">
        <v>3.0</v>
      </c>
      <c r="E8" s="1" t="s">
        <v>89</v>
      </c>
      <c r="F8" s="1">
        <v>10.0</v>
      </c>
      <c r="G8" s="1">
        <v>-7.5</v>
      </c>
      <c r="H8" s="1">
        <v>45.0</v>
      </c>
      <c r="I8" s="1">
        <v>2.4</v>
      </c>
    </row>
    <row r="9">
      <c r="A9" s="1" t="str">
        <f t="shared" si="1"/>
        <v>MEDIUM3</v>
      </c>
      <c r="B9" s="1" t="s">
        <v>61</v>
      </c>
      <c r="C9" s="1" t="s">
        <v>53</v>
      </c>
      <c r="D9" s="1">
        <v>3.0</v>
      </c>
      <c r="E9" s="1" t="s">
        <v>91</v>
      </c>
      <c r="F9" s="1">
        <v>20.0</v>
      </c>
      <c r="G9" s="1">
        <v>-15.0</v>
      </c>
      <c r="H9" s="1">
        <v>90.0</v>
      </c>
      <c r="I9" s="1">
        <v>4.0</v>
      </c>
    </row>
    <row r="10">
      <c r="A10" s="1" t="str">
        <f t="shared" si="1"/>
        <v>LARGE3</v>
      </c>
      <c r="B10" s="1" t="s">
        <v>61</v>
      </c>
      <c r="C10" s="1" t="s">
        <v>56</v>
      </c>
      <c r="D10" s="1">
        <v>3.0</v>
      </c>
      <c r="E10" s="1" t="s">
        <v>93</v>
      </c>
      <c r="F10" s="1">
        <v>40.0</v>
      </c>
      <c r="G10" s="1">
        <v>-30.0</v>
      </c>
      <c r="H10" s="1">
        <v>180.0</v>
      </c>
      <c r="I10" s="1">
        <v>5.6</v>
      </c>
    </row>
    <row r="11">
      <c r="A11" s="1" t="str">
        <f t="shared" si="1"/>
        <v>SMALL4</v>
      </c>
      <c r="B11" s="1" t="s">
        <v>61</v>
      </c>
      <c r="C11" s="1" t="s">
        <v>49</v>
      </c>
      <c r="D11" s="1">
        <v>4.0</v>
      </c>
      <c r="E11" s="1" t="s">
        <v>95</v>
      </c>
      <c r="F11" s="1">
        <v>12.5</v>
      </c>
      <c r="G11" s="1">
        <v>-10.0</v>
      </c>
      <c r="H11" s="1">
        <v>70.0</v>
      </c>
      <c r="I11" s="1">
        <v>3.0</v>
      </c>
    </row>
    <row r="12">
      <c r="A12" s="1" t="str">
        <f t="shared" si="1"/>
        <v>MEDIUM4</v>
      </c>
      <c r="B12" s="1" t="s">
        <v>61</v>
      </c>
      <c r="C12" s="1" t="s">
        <v>53</v>
      </c>
      <c r="D12" s="1">
        <v>4.0</v>
      </c>
      <c r="E12" s="1" t="s">
        <v>97</v>
      </c>
      <c r="F12" s="1">
        <v>25.0</v>
      </c>
      <c r="G12" s="1">
        <v>-20.0</v>
      </c>
      <c r="H12" s="1">
        <v>140.0</v>
      </c>
      <c r="I12" s="1">
        <v>4.8</v>
      </c>
    </row>
    <row r="13">
      <c r="A13" s="1" t="str">
        <f t="shared" si="1"/>
        <v>LARGE4</v>
      </c>
      <c r="B13" s="1" t="s">
        <v>61</v>
      </c>
      <c r="C13" s="1" t="s">
        <v>56</v>
      </c>
      <c r="D13" s="1">
        <v>4.0</v>
      </c>
      <c r="E13" s="1" t="s">
        <v>99</v>
      </c>
      <c r="F13" s="1">
        <v>50.0</v>
      </c>
      <c r="G13" s="1">
        <v>-40.0</v>
      </c>
      <c r="H13" s="1">
        <v>280.0</v>
      </c>
      <c r="I13" s="1">
        <v>6.6</v>
      </c>
    </row>
    <row r="14">
      <c r="A14" s="1" t="str">
        <f t="shared" si="1"/>
        <v>SMALL5</v>
      </c>
      <c r="B14" s="1" t="s">
        <v>61</v>
      </c>
      <c r="C14" s="1" t="s">
        <v>49</v>
      </c>
      <c r="D14" s="1">
        <v>5.0</v>
      </c>
      <c r="E14" s="1" t="s">
        <v>102</v>
      </c>
      <c r="F14" s="1">
        <v>15.0</v>
      </c>
      <c r="G14" s="1">
        <v>-12.5</v>
      </c>
      <c r="H14" s="1">
        <v>105.0</v>
      </c>
      <c r="I14" s="1">
        <v>3.6</v>
      </c>
    </row>
    <row r="15">
      <c r="A15" s="1" t="str">
        <f t="shared" si="1"/>
        <v>MEDIUM5</v>
      </c>
      <c r="B15" s="1" t="s">
        <v>61</v>
      </c>
      <c r="C15" s="1" t="s">
        <v>53</v>
      </c>
      <c r="D15" s="1">
        <v>5.0</v>
      </c>
      <c r="E15" s="1" t="s">
        <v>106</v>
      </c>
      <c r="F15" s="1">
        <v>30.0</v>
      </c>
      <c r="G15" s="1">
        <v>-25.0</v>
      </c>
      <c r="H15" s="1">
        <v>210.0</v>
      </c>
      <c r="I15" s="1">
        <v>5.6</v>
      </c>
    </row>
    <row r="16">
      <c r="A16" s="1" t="str">
        <f t="shared" si="1"/>
        <v>LARGE5</v>
      </c>
      <c r="B16" s="1" t="s">
        <v>61</v>
      </c>
      <c r="C16" s="1" t="s">
        <v>56</v>
      </c>
      <c r="D16" s="1">
        <v>5.0</v>
      </c>
      <c r="E16" s="1" t="s">
        <v>110</v>
      </c>
      <c r="F16" s="1">
        <v>60.0</v>
      </c>
      <c r="G16" s="1">
        <v>-50.0</v>
      </c>
      <c r="H16" s="1">
        <v>420.0</v>
      </c>
      <c r="I16" s="1">
        <v>7.6</v>
      </c>
    </row>
    <row r="17">
      <c r="A17" s="1" t="str">
        <f t="shared" si="1"/>
        <v>SMALL6</v>
      </c>
      <c r="B17" s="1" t="s">
        <v>111</v>
      </c>
      <c r="C17" s="1" t="s">
        <v>49</v>
      </c>
      <c r="D17" s="1">
        <v>6.0</v>
      </c>
      <c r="E17" s="1" t="s">
        <v>113</v>
      </c>
      <c r="F17" s="1">
        <v>15.0</v>
      </c>
      <c r="G17" s="1">
        <v>-15.0</v>
      </c>
      <c r="H17" s="1">
        <v>150.0</v>
      </c>
      <c r="I17" s="1">
        <v>4.6</v>
      </c>
    </row>
    <row r="18">
      <c r="A18" s="1" t="str">
        <f t="shared" si="1"/>
        <v>MEDIUM6</v>
      </c>
      <c r="B18" s="1" t="s">
        <v>111</v>
      </c>
      <c r="C18" s="1" t="s">
        <v>53</v>
      </c>
      <c r="D18" s="1">
        <v>6.0</v>
      </c>
      <c r="E18" s="1" t="s">
        <v>116</v>
      </c>
      <c r="F18" s="1">
        <v>30.0</v>
      </c>
      <c r="G18" s="1">
        <v>-30.0</v>
      </c>
      <c r="H18" s="1">
        <v>300.0</v>
      </c>
      <c r="I18" s="1">
        <v>6.6</v>
      </c>
    </row>
    <row r="19">
      <c r="A19" s="1" t="str">
        <f t="shared" si="1"/>
        <v>LARGE6</v>
      </c>
      <c r="B19" s="1" t="s">
        <v>111</v>
      </c>
      <c r="C19" s="1" t="s">
        <v>56</v>
      </c>
      <c r="D19" s="1">
        <v>6.0</v>
      </c>
      <c r="E19" s="1" t="s">
        <v>118</v>
      </c>
      <c r="F19" s="1">
        <v>60.0</v>
      </c>
      <c r="G19" s="1">
        <v>-60.0</v>
      </c>
      <c r="H19" s="1">
        <v>600.0</v>
      </c>
      <c r="I19" s="1">
        <v>8.6</v>
      </c>
    </row>
    <row r="20">
      <c r="A20" s="1" t="str">
        <f t="shared" si="1"/>
        <v>SMALL6</v>
      </c>
      <c r="B20" s="1" t="s">
        <v>121</v>
      </c>
      <c r="C20" s="1" t="s">
        <v>49</v>
      </c>
      <c r="D20" s="1">
        <v>6.0</v>
      </c>
      <c r="E20" s="1" t="s">
        <v>122</v>
      </c>
      <c r="F20" s="1">
        <v>15.0</v>
      </c>
      <c r="G20" s="1">
        <v>-15.0</v>
      </c>
      <c r="H20" s="1">
        <v>150.0</v>
      </c>
      <c r="I20" s="1">
        <v>4.6</v>
      </c>
    </row>
    <row r="21">
      <c r="A21" s="1" t="str">
        <f t="shared" si="1"/>
        <v>MEDIUM6</v>
      </c>
      <c r="B21" s="1" t="s">
        <v>121</v>
      </c>
      <c r="C21" s="1" t="s">
        <v>53</v>
      </c>
      <c r="D21" s="1">
        <v>6.0</v>
      </c>
      <c r="E21" s="1" t="s">
        <v>125</v>
      </c>
      <c r="F21" s="1">
        <v>30.0</v>
      </c>
      <c r="G21" s="1">
        <v>-30.0</v>
      </c>
      <c r="H21" s="1">
        <v>300.0</v>
      </c>
      <c r="I21" s="1">
        <v>6.6</v>
      </c>
    </row>
    <row r="22">
      <c r="A22" s="1" t="str">
        <f t="shared" si="1"/>
        <v>LARGE6</v>
      </c>
      <c r="B22" s="1" t="s">
        <v>121</v>
      </c>
      <c r="C22" s="1" t="s">
        <v>56</v>
      </c>
      <c r="D22" s="1">
        <v>6.0</v>
      </c>
      <c r="E22" s="1" t="s">
        <v>128</v>
      </c>
      <c r="F22" s="1">
        <v>60.0</v>
      </c>
      <c r="G22" s="1">
        <v>-60.0</v>
      </c>
      <c r="H22" s="1">
        <v>600.0</v>
      </c>
      <c r="I22" s="1">
        <v>8.6</v>
      </c>
    </row>
  </sheetData>
  <autoFilter ref="$B$1:$I$2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57"/>
    <col customWidth="1" min="2" max="2" width="22.0"/>
    <col customWidth="1" min="3" max="3" width="8.43"/>
    <col customWidth="1" min="4" max="4" width="4.43"/>
    <col customWidth="1" min="5" max="5" width="26.86"/>
  </cols>
  <sheetData>
    <row r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193</v>
      </c>
    </row>
    <row r="2" ht="10.5" customHeight="1">
      <c r="A2" s="1" t="str">
        <f t="shared" ref="A2:A22" si="1">C2&amp;D2</f>
        <v>SMALL1</v>
      </c>
      <c r="B2" s="1" t="s">
        <v>61</v>
      </c>
      <c r="C2" s="1" t="s">
        <v>49</v>
      </c>
      <c r="D2" s="1">
        <v>1.0</v>
      </c>
      <c r="E2" s="1" t="s">
        <v>64</v>
      </c>
      <c r="F2" s="1">
        <v>5.0</v>
      </c>
      <c r="G2" s="1">
        <v>-2.5</v>
      </c>
      <c r="H2" s="1">
        <v>75.0</v>
      </c>
      <c r="I2" s="1">
        <f t="shared" ref="I2:I3" si="2">L2*N2</f>
        <v>1.2</v>
      </c>
      <c r="J2" s="4" t="str">
        <f t="shared" ref="J2:J22" si="3">C2&amp;MAX(D2-1,1)</f>
        <v>SMALL1</v>
      </c>
      <c r="K2" s="1">
        <f>IF(A2=J2,VLOOKUP(A2,shield_values_1.7.2!A:I,8,FALSE),VLOOKUP(J2,A:N,8,FALSE))</f>
        <v>20</v>
      </c>
      <c r="L2" s="1">
        <f>IF(A2=J2,VLOOKUP(A2,shield_values_1.7.2!A:I,9,FALSE),VLOOKUP(J2,A:N,9,FALSE))</f>
        <v>1.2</v>
      </c>
      <c r="M2" s="4">
        <f>VLOOKUP(A2,shield_values_1.7.2!A:I,6,FALSE)/VLOOKUP(J2,shield_values_1.7.2!A:I,6,FALSE)</f>
        <v>1</v>
      </c>
      <c r="N2" s="1">
        <f>VLOOKUP(A2,shield_values_1.7.2!A:I,7,FALSE)/VLOOKUP(J2,shield_values_1.7.2!A:I,7,FALSE)</f>
        <v>1</v>
      </c>
      <c r="O2" s="1">
        <v>0.0</v>
      </c>
      <c r="P2" s="4">
        <f t="shared" ref="P2:P22" si="4">N2+O2</f>
        <v>1</v>
      </c>
    </row>
    <row r="3">
      <c r="A3" s="1" t="str">
        <f t="shared" si="1"/>
        <v>MEDIUM1</v>
      </c>
      <c r="B3" s="1" t="s">
        <v>61</v>
      </c>
      <c r="C3" s="1" t="s">
        <v>53</v>
      </c>
      <c r="D3" s="1">
        <v>1.0</v>
      </c>
      <c r="E3" s="1" t="s">
        <v>67</v>
      </c>
      <c r="F3" s="1">
        <v>10.0</v>
      </c>
      <c r="G3" s="1">
        <v>-5.0</v>
      </c>
      <c r="H3" s="1">
        <v>150.0</v>
      </c>
      <c r="I3" s="1">
        <f t="shared" si="2"/>
        <v>2.4</v>
      </c>
      <c r="J3" s="4" t="str">
        <f t="shared" si="3"/>
        <v>MEDIUM1</v>
      </c>
      <c r="K3" s="1">
        <f>IF(A3=J3,VLOOKUP(A3,shield_values_1.7.2!A:I,8,FALSE),VLOOKUP(J3,A:N,8,FALSE))</f>
        <v>40</v>
      </c>
      <c r="L3" s="1">
        <f>IF(A3=J3,VLOOKUP(A3,shield_values_1.7.2!A:I,9,FALSE),VLOOKUP(J3,A:N,9,FALSE))</f>
        <v>2.4</v>
      </c>
      <c r="M3" s="4">
        <f>VLOOKUP(A3,shield_values_1.7.2!A:I,6,FALSE)/VLOOKUP(J3,shield_values_1.7.2!A:I,6,FALSE)</f>
        <v>1</v>
      </c>
      <c r="N3" s="1">
        <f>VLOOKUP(A3,shield_values_1.7.2!A:I,7,FALSE)/VLOOKUP(J3,shield_values_1.7.2!A:I,7,FALSE)</f>
        <v>1</v>
      </c>
      <c r="O3" s="1">
        <v>0.0</v>
      </c>
      <c r="P3" s="4">
        <f t="shared" si="4"/>
        <v>1</v>
      </c>
    </row>
    <row r="4">
      <c r="A4" s="1" t="str">
        <f t="shared" si="1"/>
        <v>LARGE1</v>
      </c>
      <c r="B4" s="1" t="s">
        <v>61</v>
      </c>
      <c r="C4" s="1" t="s">
        <v>56</v>
      </c>
      <c r="D4" s="1">
        <v>1.0</v>
      </c>
      <c r="E4" s="1" t="s">
        <v>70</v>
      </c>
      <c r="F4" s="1">
        <v>20.0</v>
      </c>
      <c r="G4" s="1">
        <v>-10.0</v>
      </c>
      <c r="H4" s="1">
        <v>300.0</v>
      </c>
      <c r="I4" s="1">
        <v>4.8</v>
      </c>
      <c r="J4" s="4" t="str">
        <f t="shared" si="3"/>
        <v>LARGE1</v>
      </c>
      <c r="K4" s="1">
        <f>IF(A4=J4,VLOOKUP(A4,shield_values_1.7.2!A:I,8,FALSE),VLOOKUP(J4,A:N,8,FALSE))</f>
        <v>80</v>
      </c>
      <c r="L4" s="1">
        <f>IF(A4=J4,VLOOKUP(A4,shield_values_1.7.2!A:I,9,FALSE),VLOOKUP(J4,A:N,9,FALSE))</f>
        <v>3.6</v>
      </c>
      <c r="M4" s="4">
        <f>VLOOKUP(A4,shield_values_1.7.2!A:I,6,FALSE)/VLOOKUP(J4,shield_values_1.7.2!A:I,6,FALSE)</f>
        <v>1</v>
      </c>
      <c r="N4" s="1">
        <f>VLOOKUP(A4,shield_values_1.7.2!A:I,7,FALSE)/VLOOKUP(J4,shield_values_1.7.2!A:I,7,FALSE)</f>
        <v>1</v>
      </c>
      <c r="O4" s="1">
        <v>0.0</v>
      </c>
      <c r="P4" s="4">
        <f t="shared" si="4"/>
        <v>1</v>
      </c>
    </row>
    <row r="5">
      <c r="A5" s="1" t="str">
        <f t="shared" si="1"/>
        <v>SMALL2</v>
      </c>
      <c r="B5" s="1" t="s">
        <v>61</v>
      </c>
      <c r="C5" s="1" t="s">
        <v>49</v>
      </c>
      <c r="D5" s="1">
        <v>2.0</v>
      </c>
      <c r="E5" s="1" t="s">
        <v>73</v>
      </c>
      <c r="F5" s="1">
        <v>7.5</v>
      </c>
      <c r="G5" s="1">
        <v>-5.0</v>
      </c>
      <c r="H5" s="1">
        <f t="shared" ref="H5:H22" si="5">ROUND(K5*P5)</f>
        <v>150</v>
      </c>
      <c r="I5" s="1">
        <f t="shared" ref="I5:I22" si="6">L5*P5</f>
        <v>2.4</v>
      </c>
      <c r="J5" s="4" t="str">
        <f t="shared" si="3"/>
        <v>SMALL1</v>
      </c>
      <c r="K5" s="1">
        <f>IF(A5=J5,VLOOKUP(A5,shield_values_1.7.2!A:I,8,FALSE),VLOOKUP(J5,A:N,8,FALSE))</f>
        <v>75</v>
      </c>
      <c r="L5" s="1">
        <f>IF(A5=J5,VLOOKUP(A5,shield_values_1.7.2!A:I,9,FALSE),VLOOKUP(J5,A:N,9,FALSE))</f>
        <v>1.2</v>
      </c>
      <c r="M5" s="4">
        <f>VLOOKUP(A5,shield_values_1.7.2!A:I,6,FALSE)/VLOOKUP(J5,shield_values_1.7.2!A:I,6,FALSE)</f>
        <v>1.5</v>
      </c>
      <c r="N5" s="1">
        <f>VLOOKUP(A5,shield_values_1.7.2!A:I,7,FALSE)/VLOOKUP(J5,shield_values_1.7.2!A:I,7,FALSE)</f>
        <v>2</v>
      </c>
      <c r="O5" s="1">
        <v>0.0</v>
      </c>
      <c r="P5" s="4">
        <f t="shared" si="4"/>
        <v>2</v>
      </c>
    </row>
    <row r="6">
      <c r="A6" s="1" t="str">
        <f t="shared" si="1"/>
        <v>MEDIUM2</v>
      </c>
      <c r="B6" s="1" t="s">
        <v>61</v>
      </c>
      <c r="C6" s="1" t="s">
        <v>53</v>
      </c>
      <c r="D6" s="1">
        <v>2.0</v>
      </c>
      <c r="E6" s="1" t="s">
        <v>76</v>
      </c>
      <c r="F6" s="1">
        <v>15.0</v>
      </c>
      <c r="G6" s="1">
        <v>-10.0</v>
      </c>
      <c r="H6" s="1">
        <f t="shared" si="5"/>
        <v>300</v>
      </c>
      <c r="I6" s="1">
        <f t="shared" si="6"/>
        <v>4.8</v>
      </c>
      <c r="J6" s="4" t="str">
        <f t="shared" si="3"/>
        <v>MEDIUM1</v>
      </c>
      <c r="K6" s="1">
        <f>IF(A6=J6,VLOOKUP(A6,shield_values_1.7.2!A:I,8,FALSE),VLOOKUP(J6,A:N,8,FALSE))</f>
        <v>150</v>
      </c>
      <c r="L6" s="1">
        <f>IF(A6=J6,VLOOKUP(A6,shield_values_1.7.2!A:I,9,FALSE),VLOOKUP(J6,A:N,9,FALSE))</f>
        <v>2.4</v>
      </c>
      <c r="M6" s="4">
        <f>VLOOKUP(A6,shield_values_1.7.2!A:I,6,FALSE)/VLOOKUP(J6,shield_values_1.7.2!A:I,6,FALSE)</f>
        <v>1.5</v>
      </c>
      <c r="N6" s="1">
        <f>VLOOKUP(A6,shield_values_1.7.2!A:I,7,FALSE)/VLOOKUP(J6,shield_values_1.7.2!A:I,7,FALSE)</f>
        <v>2</v>
      </c>
      <c r="O6" s="1">
        <v>0.0</v>
      </c>
      <c r="P6" s="4">
        <f t="shared" si="4"/>
        <v>2</v>
      </c>
    </row>
    <row r="7">
      <c r="A7" s="1" t="str">
        <f t="shared" si="1"/>
        <v>LARGE2</v>
      </c>
      <c r="B7" s="1" t="s">
        <v>61</v>
      </c>
      <c r="C7" s="2" t="s">
        <v>56</v>
      </c>
      <c r="D7" s="1">
        <v>2.0</v>
      </c>
      <c r="E7" s="1" t="s">
        <v>87</v>
      </c>
      <c r="F7" s="1">
        <v>30.0</v>
      </c>
      <c r="G7" s="1">
        <v>-20.0</v>
      </c>
      <c r="H7" s="1">
        <f t="shared" si="5"/>
        <v>600</v>
      </c>
      <c r="I7" s="1">
        <f t="shared" si="6"/>
        <v>9.6</v>
      </c>
      <c r="J7" s="4" t="str">
        <f t="shared" si="3"/>
        <v>LARGE1</v>
      </c>
      <c r="K7" s="1">
        <f>IF(A7=J7,VLOOKUP(A7,shield_values_1.7.2!A:I,8,FALSE),VLOOKUP(J7,A:N,8,FALSE))</f>
        <v>300</v>
      </c>
      <c r="L7" s="1">
        <f>IF(A7=J7,VLOOKUP(A7,shield_values_1.7.2!A:I,9,FALSE),VLOOKUP(J7,A:N,9,FALSE))</f>
        <v>4.8</v>
      </c>
      <c r="M7" s="4">
        <f>VLOOKUP(A7,shield_values_1.7.2!A:I,6,FALSE)/VLOOKUP(J7,shield_values_1.7.2!A:I,6,FALSE)</f>
        <v>1.5</v>
      </c>
      <c r="N7" s="1">
        <f>VLOOKUP(A7,shield_values_1.7.2!A:I,7,FALSE)/VLOOKUP(J7,shield_values_1.7.2!A:I,7,FALSE)</f>
        <v>2</v>
      </c>
      <c r="O7" s="1">
        <v>0.0</v>
      </c>
      <c r="P7" s="4">
        <f t="shared" si="4"/>
        <v>2</v>
      </c>
    </row>
    <row r="8">
      <c r="A8" s="1" t="str">
        <f t="shared" si="1"/>
        <v>SMALL3</v>
      </c>
      <c r="B8" s="1" t="s">
        <v>61</v>
      </c>
      <c r="C8" s="1" t="s">
        <v>49</v>
      </c>
      <c r="D8" s="1">
        <v>3.0</v>
      </c>
      <c r="E8" s="1" t="s">
        <v>89</v>
      </c>
      <c r="F8" s="1">
        <v>10.0</v>
      </c>
      <c r="G8" s="1">
        <v>-7.5</v>
      </c>
      <c r="H8" s="1">
        <f t="shared" si="5"/>
        <v>225</v>
      </c>
      <c r="I8" s="1">
        <f t="shared" si="6"/>
        <v>3.6</v>
      </c>
      <c r="J8" s="4" t="str">
        <f t="shared" si="3"/>
        <v>SMALL2</v>
      </c>
      <c r="K8" s="1">
        <f>IF(A8=J8,VLOOKUP(A8,shield_values_1.7.2!A:I,8,FALSE),VLOOKUP(J8,A:N,8,FALSE))</f>
        <v>150</v>
      </c>
      <c r="L8" s="1">
        <f>IF(A8=J8,VLOOKUP(A8,shield_values_1.7.2!A:I,9,FALSE),VLOOKUP(J8,A:N,9,FALSE))</f>
        <v>2.4</v>
      </c>
      <c r="M8" s="4">
        <f>VLOOKUP(A8,shield_values_1.7.2!A:I,6,FALSE)/VLOOKUP(J8,shield_values_1.7.2!A:I,6,FALSE)</f>
        <v>1.333333333</v>
      </c>
      <c r="N8" s="1">
        <f>VLOOKUP(A8,shield_values_1.7.2!A:I,7,FALSE)/VLOOKUP(J8,shield_values_1.7.2!A:I,7,FALSE)</f>
        <v>1.5</v>
      </c>
      <c r="O8" s="1">
        <v>0.0</v>
      </c>
      <c r="P8" s="4">
        <f t="shared" si="4"/>
        <v>1.5</v>
      </c>
    </row>
    <row r="9">
      <c r="A9" s="1" t="str">
        <f t="shared" si="1"/>
        <v>MEDIUM3</v>
      </c>
      <c r="B9" s="1" t="s">
        <v>61</v>
      </c>
      <c r="C9" s="1" t="s">
        <v>53</v>
      </c>
      <c r="D9" s="1">
        <v>3.0</v>
      </c>
      <c r="E9" s="1" t="s">
        <v>91</v>
      </c>
      <c r="F9" s="1">
        <v>20.0</v>
      </c>
      <c r="G9" s="1">
        <v>-15.0</v>
      </c>
      <c r="H9" s="1">
        <f t="shared" si="5"/>
        <v>450</v>
      </c>
      <c r="I9" s="1">
        <f t="shared" si="6"/>
        <v>7.2</v>
      </c>
      <c r="J9" s="4" t="str">
        <f t="shared" si="3"/>
        <v>MEDIUM2</v>
      </c>
      <c r="K9" s="1">
        <f>IF(A9=J9,VLOOKUP(A9,shield_values_1.7.2!A:I,8,FALSE),VLOOKUP(J9,A:N,8,FALSE))</f>
        <v>300</v>
      </c>
      <c r="L9" s="1">
        <f>IF(A9=J9,VLOOKUP(A9,shield_values_1.7.2!A:I,9,FALSE),VLOOKUP(J9,A:N,9,FALSE))</f>
        <v>4.8</v>
      </c>
      <c r="M9" s="4">
        <f>VLOOKUP(A9,shield_values_1.7.2!A:I,6,FALSE)/VLOOKUP(J9,shield_values_1.7.2!A:I,6,FALSE)</f>
        <v>1.333333333</v>
      </c>
      <c r="N9" s="1">
        <f>VLOOKUP(A9,shield_values_1.7.2!A:I,7,FALSE)/VLOOKUP(J9,shield_values_1.7.2!A:I,7,FALSE)</f>
        <v>1.5</v>
      </c>
      <c r="O9" s="1">
        <v>0.0</v>
      </c>
      <c r="P9" s="4">
        <f t="shared" si="4"/>
        <v>1.5</v>
      </c>
    </row>
    <row r="10">
      <c r="A10" s="1" t="str">
        <f t="shared" si="1"/>
        <v>LARGE3</v>
      </c>
      <c r="B10" s="1" t="s">
        <v>61</v>
      </c>
      <c r="C10" s="1" t="s">
        <v>56</v>
      </c>
      <c r="D10" s="1">
        <v>3.0</v>
      </c>
      <c r="E10" s="1" t="s">
        <v>93</v>
      </c>
      <c r="F10" s="1">
        <v>40.0</v>
      </c>
      <c r="G10" s="1">
        <v>-30.0</v>
      </c>
      <c r="H10" s="1">
        <f t="shared" si="5"/>
        <v>900</v>
      </c>
      <c r="I10" s="1">
        <f t="shared" si="6"/>
        <v>14.4</v>
      </c>
      <c r="J10" s="4" t="str">
        <f t="shared" si="3"/>
        <v>LARGE2</v>
      </c>
      <c r="K10" s="1">
        <f>IF(A10=J10,VLOOKUP(A10,shield_values_1.7.2!A:I,8,FALSE),VLOOKUP(J10,A:N,8,FALSE))</f>
        <v>600</v>
      </c>
      <c r="L10" s="1">
        <f>IF(A10=J10,VLOOKUP(A10,shield_values_1.7.2!A:I,9,FALSE),VLOOKUP(J10,A:N,9,FALSE))</f>
        <v>9.6</v>
      </c>
      <c r="M10" s="4">
        <f>VLOOKUP(A10,shield_values_1.7.2!A:I,6,FALSE)/VLOOKUP(J10,shield_values_1.7.2!A:I,6,FALSE)</f>
        <v>1.333333333</v>
      </c>
      <c r="N10" s="1">
        <f>VLOOKUP(A10,shield_values_1.7.2!A:I,7,FALSE)/VLOOKUP(J10,shield_values_1.7.2!A:I,7,FALSE)</f>
        <v>1.5</v>
      </c>
      <c r="O10" s="1">
        <v>0.0</v>
      </c>
      <c r="P10" s="4">
        <f t="shared" si="4"/>
        <v>1.5</v>
      </c>
    </row>
    <row r="11">
      <c r="A11" s="1" t="str">
        <f t="shared" si="1"/>
        <v>SMALL4</v>
      </c>
      <c r="B11" s="1" t="s">
        <v>61</v>
      </c>
      <c r="C11" s="1" t="s">
        <v>49</v>
      </c>
      <c r="D11" s="1">
        <v>4.0</v>
      </c>
      <c r="E11" s="1" t="s">
        <v>95</v>
      </c>
      <c r="F11" s="1">
        <v>12.5</v>
      </c>
      <c r="G11" s="1">
        <v>-10.0</v>
      </c>
      <c r="H11" s="1">
        <f t="shared" si="5"/>
        <v>300</v>
      </c>
      <c r="I11" s="1">
        <f t="shared" si="6"/>
        <v>4.8</v>
      </c>
      <c r="J11" s="4" t="str">
        <f t="shared" si="3"/>
        <v>SMALL3</v>
      </c>
      <c r="K11" s="1">
        <f>IF(A11=J11,VLOOKUP(A11,shield_values_1.7.2!A:I,8,FALSE),VLOOKUP(J11,A:N,8,FALSE))</f>
        <v>225</v>
      </c>
      <c r="L11" s="1">
        <f>IF(A11=J11,VLOOKUP(A11,shield_values_1.7.2!A:I,9,FALSE),VLOOKUP(J11,A:N,9,FALSE))</f>
        <v>3.6</v>
      </c>
      <c r="M11" s="4">
        <f>VLOOKUP(A11,shield_values_1.7.2!A:I,6,FALSE)/VLOOKUP(J11,shield_values_1.7.2!A:I,6,FALSE)</f>
        <v>1.25</v>
      </c>
      <c r="N11" s="1">
        <f>VLOOKUP(A11,shield_values_1.7.2!A:I,7,FALSE)/VLOOKUP(J11,shield_values_1.7.2!A:I,7,FALSE)</f>
        <v>1.333333333</v>
      </c>
      <c r="O11" s="1">
        <v>0.0</v>
      </c>
      <c r="P11" s="4">
        <f t="shared" si="4"/>
        <v>1.333333333</v>
      </c>
    </row>
    <row r="12">
      <c r="A12" s="1" t="str">
        <f t="shared" si="1"/>
        <v>MEDIUM4</v>
      </c>
      <c r="B12" s="1" t="s">
        <v>61</v>
      </c>
      <c r="C12" s="1" t="s">
        <v>53</v>
      </c>
      <c r="D12" s="1">
        <v>4.0</v>
      </c>
      <c r="E12" s="1" t="s">
        <v>97</v>
      </c>
      <c r="F12" s="1">
        <v>25.0</v>
      </c>
      <c r="G12" s="1">
        <v>-20.0</v>
      </c>
      <c r="H12" s="1">
        <f t="shared" si="5"/>
        <v>600</v>
      </c>
      <c r="I12" s="1">
        <f t="shared" si="6"/>
        <v>9.6</v>
      </c>
      <c r="J12" s="4" t="str">
        <f t="shared" si="3"/>
        <v>MEDIUM3</v>
      </c>
      <c r="K12" s="1">
        <f>IF(A12=J12,VLOOKUP(A12,shield_values_1.7.2!A:I,8,FALSE),VLOOKUP(J12,A:N,8,FALSE))</f>
        <v>450</v>
      </c>
      <c r="L12" s="1">
        <f>IF(A12=J12,VLOOKUP(A12,shield_values_1.7.2!A:I,9,FALSE),VLOOKUP(J12,A:N,9,FALSE))</f>
        <v>7.2</v>
      </c>
      <c r="M12" s="4">
        <f>VLOOKUP(A12,shield_values_1.7.2!A:I,6,FALSE)/VLOOKUP(J12,shield_values_1.7.2!A:I,6,FALSE)</f>
        <v>1.25</v>
      </c>
      <c r="N12" s="1">
        <f>VLOOKUP(A12,shield_values_1.7.2!A:I,7,FALSE)/VLOOKUP(J12,shield_values_1.7.2!A:I,7,FALSE)</f>
        <v>1.333333333</v>
      </c>
      <c r="O12" s="1">
        <v>0.0</v>
      </c>
      <c r="P12" s="4">
        <f t="shared" si="4"/>
        <v>1.333333333</v>
      </c>
    </row>
    <row r="13">
      <c r="A13" s="1" t="str">
        <f t="shared" si="1"/>
        <v>LARGE4</v>
      </c>
      <c r="B13" s="1" t="s">
        <v>61</v>
      </c>
      <c r="C13" s="1" t="s">
        <v>56</v>
      </c>
      <c r="D13" s="1">
        <v>4.0</v>
      </c>
      <c r="E13" s="1" t="s">
        <v>99</v>
      </c>
      <c r="F13" s="1">
        <v>50.0</v>
      </c>
      <c r="G13" s="1">
        <v>-40.0</v>
      </c>
      <c r="H13" s="1">
        <f t="shared" si="5"/>
        <v>1200</v>
      </c>
      <c r="I13" s="1">
        <f t="shared" si="6"/>
        <v>19.2</v>
      </c>
      <c r="J13" s="4" t="str">
        <f t="shared" si="3"/>
        <v>LARGE3</v>
      </c>
      <c r="K13" s="1">
        <f>IF(A13=J13,VLOOKUP(A13,shield_values_1.7.2!A:I,8,FALSE),VLOOKUP(J13,A:N,8,FALSE))</f>
        <v>900</v>
      </c>
      <c r="L13" s="1">
        <f>IF(A13=J13,VLOOKUP(A13,shield_values_1.7.2!A:I,9,FALSE),VLOOKUP(J13,A:N,9,FALSE))</f>
        <v>14.4</v>
      </c>
      <c r="M13" s="4">
        <f>VLOOKUP(A13,shield_values_1.7.2!A:I,6,FALSE)/VLOOKUP(J13,shield_values_1.7.2!A:I,6,FALSE)</f>
        <v>1.25</v>
      </c>
      <c r="N13" s="1">
        <f>VLOOKUP(A13,shield_values_1.7.2!A:I,7,FALSE)/VLOOKUP(J13,shield_values_1.7.2!A:I,7,FALSE)</f>
        <v>1.333333333</v>
      </c>
      <c r="O13" s="1">
        <v>0.0</v>
      </c>
      <c r="P13" s="4">
        <f t="shared" si="4"/>
        <v>1.333333333</v>
      </c>
    </row>
    <row r="14">
      <c r="A14" s="1" t="str">
        <f t="shared" si="1"/>
        <v>SMALL5</v>
      </c>
      <c r="B14" s="1" t="s">
        <v>61</v>
      </c>
      <c r="C14" s="1" t="s">
        <v>49</v>
      </c>
      <c r="D14" s="1">
        <v>5.0</v>
      </c>
      <c r="E14" s="1" t="s">
        <v>102</v>
      </c>
      <c r="F14" s="1">
        <v>15.0</v>
      </c>
      <c r="G14" s="1">
        <v>-12.5</v>
      </c>
      <c r="H14" s="1">
        <f t="shared" si="5"/>
        <v>375</v>
      </c>
      <c r="I14" s="1">
        <f t="shared" si="6"/>
        <v>6</v>
      </c>
      <c r="J14" s="4" t="str">
        <f t="shared" si="3"/>
        <v>SMALL4</v>
      </c>
      <c r="K14" s="1">
        <f>IF(A14=J14,VLOOKUP(A14,shield_values_1.7.2!A:I,8,FALSE),VLOOKUP(J14,A:N,8,FALSE))</f>
        <v>300</v>
      </c>
      <c r="L14" s="1">
        <f>IF(A14=J14,VLOOKUP(A14,shield_values_1.7.2!A:I,9,FALSE),VLOOKUP(J14,A:N,9,FALSE))</f>
        <v>4.8</v>
      </c>
      <c r="M14" s="4">
        <f>VLOOKUP(A14,shield_values_1.7.2!A:I,6,FALSE)/VLOOKUP(J14,shield_values_1.7.2!A:I,6,FALSE)</f>
        <v>1.2</v>
      </c>
      <c r="N14" s="1">
        <f>VLOOKUP(A14,shield_values_1.7.2!A:I,7,FALSE)/VLOOKUP(J14,shield_values_1.7.2!A:I,7,FALSE)</f>
        <v>1.25</v>
      </c>
      <c r="O14" s="1">
        <v>0.0</v>
      </c>
      <c r="P14" s="4">
        <f t="shared" si="4"/>
        <v>1.25</v>
      </c>
    </row>
    <row r="15">
      <c r="A15" s="1" t="str">
        <f t="shared" si="1"/>
        <v>MEDIUM5</v>
      </c>
      <c r="B15" s="1" t="s">
        <v>61</v>
      </c>
      <c r="C15" s="1" t="s">
        <v>53</v>
      </c>
      <c r="D15" s="1">
        <v>5.0</v>
      </c>
      <c r="E15" s="1" t="s">
        <v>106</v>
      </c>
      <c r="F15" s="1">
        <v>30.0</v>
      </c>
      <c r="G15" s="1">
        <v>-25.0</v>
      </c>
      <c r="H15" s="1">
        <f t="shared" si="5"/>
        <v>750</v>
      </c>
      <c r="I15" s="1">
        <f t="shared" si="6"/>
        <v>12</v>
      </c>
      <c r="J15" s="4" t="str">
        <f t="shared" si="3"/>
        <v>MEDIUM4</v>
      </c>
      <c r="K15" s="1">
        <f>IF(A15=J15,VLOOKUP(A15,shield_values_1.7.2!A:I,8,FALSE),VLOOKUP(J15,A:N,8,FALSE))</f>
        <v>600</v>
      </c>
      <c r="L15" s="1">
        <f>IF(A15=J15,VLOOKUP(A15,shield_values_1.7.2!A:I,9,FALSE),VLOOKUP(J15,A:N,9,FALSE))</f>
        <v>9.6</v>
      </c>
      <c r="M15" s="4">
        <f>VLOOKUP(A15,shield_values_1.7.2!A:I,6,FALSE)/VLOOKUP(J15,shield_values_1.7.2!A:I,6,FALSE)</f>
        <v>1.2</v>
      </c>
      <c r="N15" s="1">
        <f>VLOOKUP(A15,shield_values_1.7.2!A:I,7,FALSE)/VLOOKUP(J15,shield_values_1.7.2!A:I,7,FALSE)</f>
        <v>1.25</v>
      </c>
      <c r="O15" s="1">
        <v>0.0</v>
      </c>
      <c r="P15" s="4">
        <f t="shared" si="4"/>
        <v>1.25</v>
      </c>
    </row>
    <row r="16">
      <c r="A16" s="1" t="str">
        <f t="shared" si="1"/>
        <v>LARGE5</v>
      </c>
      <c r="B16" s="1" t="s">
        <v>61</v>
      </c>
      <c r="C16" s="1" t="s">
        <v>56</v>
      </c>
      <c r="D16" s="1">
        <v>5.0</v>
      </c>
      <c r="E16" s="1" t="s">
        <v>110</v>
      </c>
      <c r="F16" s="1">
        <v>60.0</v>
      </c>
      <c r="G16" s="1">
        <v>-50.0</v>
      </c>
      <c r="H16" s="1">
        <f t="shared" si="5"/>
        <v>1500</v>
      </c>
      <c r="I16" s="1">
        <f t="shared" si="6"/>
        <v>24</v>
      </c>
      <c r="J16" s="4" t="str">
        <f t="shared" si="3"/>
        <v>LARGE4</v>
      </c>
      <c r="K16" s="1">
        <f>IF(A16=J16,VLOOKUP(A16,shield_values_1.7.2!A:I,8,FALSE),VLOOKUP(J16,A:N,8,FALSE))</f>
        <v>1200</v>
      </c>
      <c r="L16" s="1">
        <f>IF(A16=J16,VLOOKUP(A16,shield_values_1.7.2!A:I,9,FALSE),VLOOKUP(J16,A:N,9,FALSE))</f>
        <v>19.2</v>
      </c>
      <c r="M16" s="4">
        <f>VLOOKUP(A16,shield_values_1.7.2!A:I,6,FALSE)/VLOOKUP(J16,shield_values_1.7.2!A:I,6,FALSE)</f>
        <v>1.2</v>
      </c>
      <c r="N16" s="1">
        <f>VLOOKUP(A16,shield_values_1.7.2!A:I,7,FALSE)/VLOOKUP(J16,shield_values_1.7.2!A:I,7,FALSE)</f>
        <v>1.25</v>
      </c>
      <c r="O16" s="1">
        <v>0.0</v>
      </c>
      <c r="P16" s="4">
        <f t="shared" si="4"/>
        <v>1.25</v>
      </c>
    </row>
    <row r="17">
      <c r="A17" s="1" t="str">
        <f t="shared" si="1"/>
        <v>SMALL6</v>
      </c>
      <c r="B17" s="1" t="s">
        <v>111</v>
      </c>
      <c r="C17" s="1" t="s">
        <v>49</v>
      </c>
      <c r="D17" s="1">
        <v>6.0</v>
      </c>
      <c r="E17" s="1" t="s">
        <v>113</v>
      </c>
      <c r="F17" s="1">
        <v>15.0</v>
      </c>
      <c r="G17" s="1">
        <v>-15.0</v>
      </c>
      <c r="H17" s="1">
        <f t="shared" si="5"/>
        <v>544</v>
      </c>
      <c r="I17" s="1">
        <f t="shared" si="6"/>
        <v>8.7</v>
      </c>
      <c r="J17" s="4" t="str">
        <f t="shared" si="3"/>
        <v>SMALL5</v>
      </c>
      <c r="K17" s="1">
        <f>IF(A17=J17,VLOOKUP(A17,shield_values_1.7.2!A:I,8,FALSE),VLOOKUP(J17,A:N,8,FALSE))</f>
        <v>375</v>
      </c>
      <c r="L17" s="1">
        <f>IF(A17=J17,VLOOKUP(A17,shield_values_1.7.2!A:I,9,FALSE),VLOOKUP(J17,A:N,9,FALSE))</f>
        <v>6</v>
      </c>
      <c r="M17" s="4">
        <f>VLOOKUP(A17,shield_values_1.7.2!A:I,6,FALSE)/VLOOKUP(J17,shield_values_1.7.2!A:I,6,FALSE)</f>
        <v>1</v>
      </c>
      <c r="N17" s="1">
        <f>VLOOKUP(A17,shield_values_1.7.2!A:I,7,FALSE)/VLOOKUP(J17,shield_values_1.7.2!A:I,7,FALSE)</f>
        <v>1.2</v>
      </c>
      <c r="O17" s="1">
        <v>0.25</v>
      </c>
      <c r="P17" s="4">
        <f t="shared" si="4"/>
        <v>1.45</v>
      </c>
    </row>
    <row r="18">
      <c r="A18" s="1" t="str">
        <f t="shared" si="1"/>
        <v>MEDIUM6</v>
      </c>
      <c r="B18" s="1" t="s">
        <v>111</v>
      </c>
      <c r="C18" s="1" t="s">
        <v>53</v>
      </c>
      <c r="D18" s="1">
        <v>6.0</v>
      </c>
      <c r="E18" s="1" t="s">
        <v>116</v>
      </c>
      <c r="F18" s="1">
        <v>30.0</v>
      </c>
      <c r="G18" s="1">
        <v>-30.0</v>
      </c>
      <c r="H18" s="1">
        <f t="shared" si="5"/>
        <v>1088</v>
      </c>
      <c r="I18" s="1">
        <f t="shared" si="6"/>
        <v>17.4</v>
      </c>
      <c r="J18" s="4" t="str">
        <f t="shared" si="3"/>
        <v>MEDIUM5</v>
      </c>
      <c r="K18" s="1">
        <f>IF(A18=J18,VLOOKUP(A18,shield_values_1.7.2!A:I,8,FALSE),VLOOKUP(J18,A:N,8,FALSE))</f>
        <v>750</v>
      </c>
      <c r="L18" s="1">
        <f>IF(A18=J18,VLOOKUP(A18,shield_values_1.7.2!A:I,9,FALSE),VLOOKUP(J18,A:N,9,FALSE))</f>
        <v>12</v>
      </c>
      <c r="M18" s="4">
        <f>VLOOKUP(A18,shield_values_1.7.2!A:I,6,FALSE)/VLOOKUP(J18,shield_values_1.7.2!A:I,6,FALSE)</f>
        <v>1</v>
      </c>
      <c r="N18" s="1">
        <f>VLOOKUP(A18,shield_values_1.7.2!A:I,7,FALSE)/VLOOKUP(J18,shield_values_1.7.2!A:I,7,FALSE)</f>
        <v>1.2</v>
      </c>
      <c r="O18" s="1">
        <v>0.25</v>
      </c>
      <c r="P18" s="4">
        <f t="shared" si="4"/>
        <v>1.45</v>
      </c>
    </row>
    <row r="19">
      <c r="A19" s="1" t="str">
        <f t="shared" si="1"/>
        <v>LARGE6</v>
      </c>
      <c r="B19" s="1" t="s">
        <v>111</v>
      </c>
      <c r="C19" s="1" t="s">
        <v>56</v>
      </c>
      <c r="D19" s="1">
        <v>6.0</v>
      </c>
      <c r="E19" s="1" t="s">
        <v>118</v>
      </c>
      <c r="F19" s="1">
        <v>60.0</v>
      </c>
      <c r="G19" s="1">
        <v>-60.0</v>
      </c>
      <c r="H19" s="1">
        <f t="shared" si="5"/>
        <v>2175</v>
      </c>
      <c r="I19" s="1">
        <f t="shared" si="6"/>
        <v>34.8</v>
      </c>
      <c r="J19" s="4" t="str">
        <f t="shared" si="3"/>
        <v>LARGE5</v>
      </c>
      <c r="K19" s="1">
        <f>IF(A19=J19,VLOOKUP(A19,shield_values_1.7.2!A:I,8,FALSE),VLOOKUP(J19,A:N,8,FALSE))</f>
        <v>1500</v>
      </c>
      <c r="L19" s="1">
        <f>IF(A19=J19,VLOOKUP(A19,shield_values_1.7.2!A:I,9,FALSE),VLOOKUP(J19,A:N,9,FALSE))</f>
        <v>24</v>
      </c>
      <c r="M19" s="4">
        <f>VLOOKUP(A19,shield_values_1.7.2!A:I,6,FALSE)/VLOOKUP(J19,shield_values_1.7.2!A:I,6,FALSE)</f>
        <v>1</v>
      </c>
      <c r="N19" s="1">
        <f>VLOOKUP(A19,shield_values_1.7.2!A:I,7,FALSE)/VLOOKUP(J19,shield_values_1.7.2!A:I,7,FALSE)</f>
        <v>1.2</v>
      </c>
      <c r="O19" s="1">
        <v>0.25</v>
      </c>
      <c r="P19" s="4">
        <f t="shared" si="4"/>
        <v>1.45</v>
      </c>
    </row>
    <row r="20">
      <c r="A20" s="1" t="str">
        <f t="shared" si="1"/>
        <v>SMALL6</v>
      </c>
      <c r="B20" s="1" t="s">
        <v>121</v>
      </c>
      <c r="C20" s="1" t="s">
        <v>49</v>
      </c>
      <c r="D20" s="1">
        <v>6.0</v>
      </c>
      <c r="E20" s="1" t="s">
        <v>122</v>
      </c>
      <c r="F20" s="1">
        <v>15.0</v>
      </c>
      <c r="G20" s="1">
        <v>-15.0</v>
      </c>
      <c r="H20" s="1">
        <f t="shared" si="5"/>
        <v>544</v>
      </c>
      <c r="I20" s="1">
        <f t="shared" si="6"/>
        <v>8.7</v>
      </c>
      <c r="J20" s="4" t="str">
        <f t="shared" si="3"/>
        <v>SMALL5</v>
      </c>
      <c r="K20" s="1">
        <f>IF(A20=J20,VLOOKUP(A20,shield_values_1.7.2!A:I,8,FALSE),VLOOKUP(J20,A:N,8,FALSE))</f>
        <v>375</v>
      </c>
      <c r="L20" s="1">
        <f>IF(A20=J20,VLOOKUP(A20,shield_values_1.7.2!A:I,9,FALSE),VLOOKUP(J20,A:N,9,FALSE))</f>
        <v>6</v>
      </c>
      <c r="M20" s="4">
        <f>VLOOKUP(A20,shield_values_1.7.2!A:I,6,FALSE)/VLOOKUP(J20,shield_values_1.7.2!A:I,6,FALSE)</f>
        <v>1</v>
      </c>
      <c r="N20" s="1">
        <f>VLOOKUP(A20,shield_values_1.7.2!A:I,7,FALSE)/VLOOKUP(J20,shield_values_1.7.2!A:I,7,FALSE)</f>
        <v>1.2</v>
      </c>
      <c r="O20" s="1">
        <v>0.25</v>
      </c>
      <c r="P20" s="4">
        <f t="shared" si="4"/>
        <v>1.45</v>
      </c>
    </row>
    <row r="21">
      <c r="A21" s="1" t="str">
        <f t="shared" si="1"/>
        <v>MEDIUM6</v>
      </c>
      <c r="B21" s="1" t="s">
        <v>121</v>
      </c>
      <c r="C21" s="1" t="s">
        <v>53</v>
      </c>
      <c r="D21" s="1">
        <v>6.0</v>
      </c>
      <c r="E21" s="1" t="s">
        <v>125</v>
      </c>
      <c r="F21" s="1">
        <v>30.0</v>
      </c>
      <c r="G21" s="1">
        <v>-30.0</v>
      </c>
      <c r="H21" s="1">
        <f t="shared" si="5"/>
        <v>1088</v>
      </c>
      <c r="I21" s="1">
        <f t="shared" si="6"/>
        <v>17.4</v>
      </c>
      <c r="J21" s="4" t="str">
        <f t="shared" si="3"/>
        <v>MEDIUM5</v>
      </c>
      <c r="K21" s="1">
        <f>IF(A21=J21,VLOOKUP(A21,shield_values_1.7.2!A:I,8,FALSE),VLOOKUP(J21,A:N,8,FALSE))</f>
        <v>750</v>
      </c>
      <c r="L21" s="1">
        <f>IF(A21=J21,VLOOKUP(A21,shield_values_1.7.2!A:I,9,FALSE),VLOOKUP(J21,A:N,9,FALSE))</f>
        <v>12</v>
      </c>
      <c r="M21" s="4">
        <f>VLOOKUP(A21,shield_values_1.7.2!A:I,6,FALSE)/VLOOKUP(J21,shield_values_1.7.2!A:I,6,FALSE)</f>
        <v>1</v>
      </c>
      <c r="N21" s="1">
        <f>VLOOKUP(A21,shield_values_1.7.2!A:I,7,FALSE)/VLOOKUP(J21,shield_values_1.7.2!A:I,7,FALSE)</f>
        <v>1.2</v>
      </c>
      <c r="O21" s="1">
        <v>0.25</v>
      </c>
      <c r="P21" s="4">
        <f t="shared" si="4"/>
        <v>1.45</v>
      </c>
    </row>
    <row r="22">
      <c r="A22" s="1" t="str">
        <f t="shared" si="1"/>
        <v>LARGE6</v>
      </c>
      <c r="B22" s="1" t="s">
        <v>121</v>
      </c>
      <c r="C22" s="1" t="s">
        <v>56</v>
      </c>
      <c r="D22" s="1">
        <v>6.0</v>
      </c>
      <c r="E22" s="1" t="s">
        <v>128</v>
      </c>
      <c r="F22" s="1">
        <v>60.0</v>
      </c>
      <c r="G22" s="1">
        <v>-60.0</v>
      </c>
      <c r="H22" s="1">
        <f t="shared" si="5"/>
        <v>2175</v>
      </c>
      <c r="I22" s="1">
        <f t="shared" si="6"/>
        <v>34.8</v>
      </c>
      <c r="J22" s="4" t="str">
        <f t="shared" si="3"/>
        <v>LARGE5</v>
      </c>
      <c r="K22" s="1">
        <f>IF(A22=J22,VLOOKUP(A22,shield_values_1.7.2!A:I,8,FALSE),VLOOKUP(J22,A:N,8,FALSE))</f>
        <v>1500</v>
      </c>
      <c r="L22" s="1">
        <f>IF(A22=J22,VLOOKUP(A22,shield_values_1.7.2!A:I,9,FALSE),VLOOKUP(J22,A:N,9,FALSE))</f>
        <v>24</v>
      </c>
      <c r="M22" s="4">
        <f>VLOOKUP(A22,shield_values_1.7.2!A:I,6,FALSE)/VLOOKUP(J22,shield_values_1.7.2!A:I,6,FALSE)</f>
        <v>1</v>
      </c>
      <c r="N22" s="1">
        <f>VLOOKUP(A22,shield_values_1.7.2!A:I,7,FALSE)/VLOOKUP(J22,shield_values_1.7.2!A:I,7,FALSE)</f>
        <v>1.2</v>
      </c>
      <c r="O22" s="1">
        <v>0.25</v>
      </c>
      <c r="P22" s="4">
        <f t="shared" si="4"/>
        <v>1.45</v>
      </c>
    </row>
    <row r="23">
      <c r="J23" s="4"/>
    </row>
    <row r="24">
      <c r="J24" s="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1.29"/>
    <col customWidth="1" min="4" max="4" width="17.0"/>
  </cols>
  <sheetData>
    <row r="1">
      <c r="A1" s="1" t="s">
        <v>435</v>
      </c>
      <c r="B1" s="1" t="s">
        <v>436</v>
      </c>
      <c r="C1" s="1" t="s">
        <v>437</v>
      </c>
      <c r="D1" s="1" t="s">
        <v>438</v>
      </c>
    </row>
    <row r="2">
      <c r="A2" s="1" t="s">
        <v>439</v>
      </c>
      <c r="B2" s="1" t="s">
        <v>440</v>
      </c>
      <c r="C2" s="1">
        <v>300.0</v>
      </c>
      <c r="D2">
        <f t="shared" ref="D2:D109" si="1">ROUND(C2/71*215,-2)</f>
        <v>900</v>
      </c>
    </row>
    <row r="3">
      <c r="A3" s="1" t="s">
        <v>439</v>
      </c>
      <c r="B3" s="1" t="s">
        <v>441</v>
      </c>
      <c r="C3" s="1">
        <v>600.0</v>
      </c>
      <c r="D3">
        <f t="shared" si="1"/>
        <v>1800</v>
      </c>
    </row>
    <row r="4">
      <c r="A4" s="1" t="s">
        <v>439</v>
      </c>
      <c r="B4" s="1" t="s">
        <v>442</v>
      </c>
      <c r="C4" s="1">
        <v>1600.0</v>
      </c>
      <c r="D4">
        <f t="shared" si="1"/>
        <v>4800</v>
      </c>
    </row>
    <row r="5">
      <c r="A5" s="1" t="s">
        <v>439</v>
      </c>
      <c r="B5" s="1" t="s">
        <v>443</v>
      </c>
      <c r="C5" s="1">
        <v>2400.0</v>
      </c>
      <c r="D5">
        <f t="shared" si="1"/>
        <v>7300</v>
      </c>
    </row>
    <row r="6">
      <c r="A6" s="1" t="s">
        <v>439</v>
      </c>
      <c r="B6" s="1" t="s">
        <v>444</v>
      </c>
      <c r="C6" s="1">
        <v>300.0</v>
      </c>
      <c r="D6">
        <f t="shared" si="1"/>
        <v>900</v>
      </c>
    </row>
    <row r="7">
      <c r="A7" s="1" t="s">
        <v>439</v>
      </c>
      <c r="B7" s="1" t="s">
        <v>445</v>
      </c>
      <c r="C7" s="1">
        <v>300.0</v>
      </c>
      <c r="D7">
        <f t="shared" si="1"/>
        <v>900</v>
      </c>
    </row>
    <row r="8">
      <c r="A8" s="1" t="s">
        <v>439</v>
      </c>
      <c r="B8" s="1" t="s">
        <v>446</v>
      </c>
      <c r="C8" s="1">
        <v>300.0</v>
      </c>
      <c r="D8">
        <f t="shared" si="1"/>
        <v>900</v>
      </c>
    </row>
    <row r="9">
      <c r="A9" s="1" t="s">
        <v>439</v>
      </c>
      <c r="B9" s="1" t="s">
        <v>447</v>
      </c>
      <c r="C9" s="1">
        <v>300.0</v>
      </c>
      <c r="D9">
        <f t="shared" si="1"/>
        <v>900</v>
      </c>
    </row>
    <row r="10">
      <c r="A10" s="1" t="s">
        <v>439</v>
      </c>
      <c r="B10" s="1" t="s">
        <v>448</v>
      </c>
      <c r="C10" s="1">
        <v>5000.0</v>
      </c>
      <c r="D10">
        <f t="shared" si="1"/>
        <v>15100</v>
      </c>
    </row>
    <row r="11">
      <c r="A11" s="1" t="s">
        <v>439</v>
      </c>
      <c r="B11" s="1" t="s">
        <v>449</v>
      </c>
      <c r="C11" s="1">
        <v>10000.0</v>
      </c>
      <c r="D11">
        <f t="shared" si="1"/>
        <v>30300</v>
      </c>
    </row>
    <row r="12">
      <c r="A12" s="1" t="s">
        <v>439</v>
      </c>
      <c r="B12" s="1" t="s">
        <v>450</v>
      </c>
      <c r="C12" s="1">
        <v>15000.0</v>
      </c>
      <c r="D12">
        <f t="shared" si="1"/>
        <v>45400</v>
      </c>
    </row>
    <row r="13">
      <c r="A13" s="1" t="s">
        <v>439</v>
      </c>
      <c r="B13" s="1" t="s">
        <v>451</v>
      </c>
      <c r="C13" s="1">
        <v>4000.0</v>
      </c>
      <c r="D13">
        <f t="shared" si="1"/>
        <v>12100</v>
      </c>
    </row>
    <row r="14">
      <c r="A14" s="1" t="s">
        <v>439</v>
      </c>
      <c r="B14" s="1" t="s">
        <v>452</v>
      </c>
      <c r="C14" s="1">
        <v>2000.0</v>
      </c>
      <c r="D14">
        <f t="shared" si="1"/>
        <v>6100</v>
      </c>
    </row>
    <row r="15">
      <c r="A15" s="1" t="s">
        <v>439</v>
      </c>
      <c r="B15" s="1" t="s">
        <v>453</v>
      </c>
      <c r="C15" s="1">
        <v>2000.0</v>
      </c>
      <c r="D15">
        <f t="shared" si="1"/>
        <v>6100</v>
      </c>
    </row>
    <row r="16">
      <c r="A16" s="1" t="s">
        <v>439</v>
      </c>
      <c r="B16" s="1" t="s">
        <v>454</v>
      </c>
      <c r="C16" s="1">
        <v>2000.0</v>
      </c>
      <c r="D16">
        <f t="shared" si="1"/>
        <v>6100</v>
      </c>
    </row>
    <row r="17">
      <c r="A17" s="1" t="s">
        <v>439</v>
      </c>
      <c r="B17" s="1" t="s">
        <v>455</v>
      </c>
      <c r="C17" s="1">
        <v>2000.0</v>
      </c>
      <c r="D17">
        <f t="shared" si="1"/>
        <v>6100</v>
      </c>
    </row>
    <row r="18">
      <c r="A18" s="1" t="s">
        <v>439</v>
      </c>
      <c r="B18" s="1" t="s">
        <v>456</v>
      </c>
      <c r="C18" s="1">
        <v>5000.0</v>
      </c>
      <c r="D18">
        <f t="shared" si="1"/>
        <v>15100</v>
      </c>
    </row>
    <row r="19">
      <c r="A19" s="1" t="s">
        <v>457</v>
      </c>
      <c r="B19" s="1" t="s">
        <v>458</v>
      </c>
      <c r="C19" s="1">
        <v>6000.0</v>
      </c>
      <c r="D19">
        <f t="shared" si="1"/>
        <v>18200</v>
      </c>
    </row>
    <row r="20">
      <c r="A20" s="1" t="s">
        <v>457</v>
      </c>
      <c r="B20" s="1" t="s">
        <v>459</v>
      </c>
      <c r="C20" s="1">
        <v>1000.0</v>
      </c>
      <c r="D20">
        <f t="shared" si="1"/>
        <v>3000</v>
      </c>
    </row>
    <row r="21">
      <c r="A21" s="1" t="s">
        <v>457</v>
      </c>
      <c r="B21" s="1" t="s">
        <v>460</v>
      </c>
      <c r="C21" s="1">
        <v>1500.0</v>
      </c>
      <c r="D21">
        <f t="shared" si="1"/>
        <v>4500</v>
      </c>
    </row>
    <row r="22">
      <c r="A22" s="1" t="s">
        <v>457</v>
      </c>
      <c r="B22" s="1" t="s">
        <v>461</v>
      </c>
      <c r="C22" s="1">
        <v>600.0</v>
      </c>
      <c r="D22">
        <f t="shared" si="1"/>
        <v>1800</v>
      </c>
    </row>
    <row r="23">
      <c r="A23" s="1" t="s">
        <v>457</v>
      </c>
      <c r="B23" s="1" t="s">
        <v>462</v>
      </c>
      <c r="C23" s="1">
        <v>4000.0</v>
      </c>
      <c r="D23">
        <f t="shared" si="1"/>
        <v>12100</v>
      </c>
    </row>
    <row r="24">
      <c r="A24" s="1" t="s">
        <v>457</v>
      </c>
      <c r="B24" s="1" t="s">
        <v>463</v>
      </c>
      <c r="C24" s="1">
        <v>1000.0</v>
      </c>
      <c r="D24">
        <f t="shared" si="1"/>
        <v>3000</v>
      </c>
    </row>
    <row r="25">
      <c r="A25" s="1" t="s">
        <v>457</v>
      </c>
      <c r="B25" s="1" t="s">
        <v>464</v>
      </c>
      <c r="C25" s="1">
        <v>300.0</v>
      </c>
      <c r="D25">
        <f t="shared" si="1"/>
        <v>900</v>
      </c>
    </row>
    <row r="26">
      <c r="A26" s="1" t="s">
        <v>457</v>
      </c>
      <c r="B26" s="1" t="s">
        <v>465</v>
      </c>
      <c r="C26" s="1">
        <v>960.0</v>
      </c>
      <c r="D26">
        <f t="shared" si="1"/>
        <v>2900</v>
      </c>
    </row>
    <row r="27">
      <c r="A27" s="1" t="s">
        <v>457</v>
      </c>
      <c r="B27" s="1" t="s">
        <v>466</v>
      </c>
      <c r="C27" s="1">
        <v>240.0</v>
      </c>
      <c r="D27">
        <f t="shared" si="1"/>
        <v>700</v>
      </c>
    </row>
    <row r="28">
      <c r="A28" s="1" t="s">
        <v>457</v>
      </c>
      <c r="B28" s="1" t="s">
        <v>467</v>
      </c>
      <c r="C28" s="1">
        <v>1920.0</v>
      </c>
      <c r="D28">
        <f t="shared" si="1"/>
        <v>5800</v>
      </c>
    </row>
    <row r="29">
      <c r="A29" s="1" t="s">
        <v>457</v>
      </c>
      <c r="B29" s="1" t="s">
        <v>468</v>
      </c>
      <c r="C29" s="1">
        <v>1920.0</v>
      </c>
      <c r="D29">
        <f t="shared" si="1"/>
        <v>5800</v>
      </c>
    </row>
    <row r="30">
      <c r="A30" s="1" t="s">
        <v>457</v>
      </c>
      <c r="B30" s="1" t="s">
        <v>469</v>
      </c>
      <c r="C30" s="1">
        <v>1800.0</v>
      </c>
      <c r="D30">
        <f t="shared" si="1"/>
        <v>5500</v>
      </c>
    </row>
    <row r="31">
      <c r="A31" s="1" t="s">
        <v>457</v>
      </c>
      <c r="B31" s="1" t="s">
        <v>470</v>
      </c>
      <c r="C31" s="1">
        <v>480.0</v>
      </c>
      <c r="D31">
        <f t="shared" si="1"/>
        <v>1500</v>
      </c>
    </row>
    <row r="32">
      <c r="A32" s="1" t="s">
        <v>457</v>
      </c>
      <c r="B32" s="1" t="s">
        <v>471</v>
      </c>
      <c r="C32" s="1">
        <v>480.0</v>
      </c>
      <c r="D32">
        <f t="shared" si="1"/>
        <v>1500</v>
      </c>
    </row>
    <row r="33">
      <c r="A33" s="1" t="s">
        <v>457</v>
      </c>
      <c r="B33" s="1" t="s">
        <v>472</v>
      </c>
      <c r="C33" s="1">
        <v>240.0</v>
      </c>
      <c r="D33">
        <f t="shared" si="1"/>
        <v>700</v>
      </c>
    </row>
    <row r="34">
      <c r="A34" s="1" t="s">
        <v>457</v>
      </c>
      <c r="B34" s="1" t="s">
        <v>473</v>
      </c>
      <c r="C34" s="1">
        <v>240.0</v>
      </c>
      <c r="D34">
        <f t="shared" si="1"/>
        <v>700</v>
      </c>
    </row>
    <row r="35">
      <c r="A35" s="1" t="s">
        <v>457</v>
      </c>
      <c r="B35" s="1" t="s">
        <v>474</v>
      </c>
      <c r="C35" s="1">
        <v>240.0</v>
      </c>
      <c r="D35">
        <f t="shared" si="1"/>
        <v>700</v>
      </c>
    </row>
    <row r="36">
      <c r="A36" s="1" t="s">
        <v>457</v>
      </c>
      <c r="B36" s="1" t="s">
        <v>475</v>
      </c>
      <c r="C36" s="1">
        <v>100.0</v>
      </c>
      <c r="D36">
        <f t="shared" si="1"/>
        <v>300</v>
      </c>
    </row>
    <row r="37">
      <c r="A37" s="1" t="s">
        <v>457</v>
      </c>
      <c r="B37" s="1" t="s">
        <v>476</v>
      </c>
      <c r="C37" s="1">
        <v>6000.0</v>
      </c>
      <c r="D37">
        <f t="shared" si="1"/>
        <v>18200</v>
      </c>
    </row>
    <row r="38">
      <c r="A38" s="1" t="s">
        <v>477</v>
      </c>
      <c r="B38" s="1" t="s">
        <v>478</v>
      </c>
      <c r="C38" s="1">
        <v>2000.0</v>
      </c>
      <c r="D38">
        <f t="shared" si="1"/>
        <v>6100</v>
      </c>
    </row>
    <row r="39">
      <c r="A39" s="1" t="s">
        <v>477</v>
      </c>
      <c r="B39" s="1" t="s">
        <v>479</v>
      </c>
      <c r="C39" s="1">
        <v>2000.0</v>
      </c>
      <c r="D39">
        <f t="shared" si="1"/>
        <v>6100</v>
      </c>
    </row>
    <row r="40">
      <c r="A40" s="1" t="s">
        <v>477</v>
      </c>
      <c r="B40" s="1" t="s">
        <v>480</v>
      </c>
      <c r="C40" s="1">
        <v>500.0</v>
      </c>
      <c r="D40">
        <f t="shared" si="1"/>
        <v>1500</v>
      </c>
    </row>
    <row r="41">
      <c r="A41" s="1" t="s">
        <v>477</v>
      </c>
      <c r="B41" s="1" t="s">
        <v>481</v>
      </c>
      <c r="C41" s="1">
        <v>4000.0</v>
      </c>
      <c r="D41">
        <f t="shared" si="1"/>
        <v>12100</v>
      </c>
    </row>
    <row r="42">
      <c r="A42" s="1" t="s">
        <v>477</v>
      </c>
      <c r="B42" s="1" t="s">
        <v>482</v>
      </c>
      <c r="C42" s="1">
        <v>2000.0</v>
      </c>
      <c r="D42">
        <f t="shared" si="1"/>
        <v>6100</v>
      </c>
    </row>
    <row r="43">
      <c r="A43" s="1" t="s">
        <v>477</v>
      </c>
      <c r="B43" s="1" t="s">
        <v>483</v>
      </c>
      <c r="C43" s="1">
        <v>4000.0</v>
      </c>
      <c r="D43">
        <f t="shared" si="1"/>
        <v>12100</v>
      </c>
    </row>
    <row r="44">
      <c r="A44" s="1" t="s">
        <v>477</v>
      </c>
      <c r="B44" s="1" t="s">
        <v>484</v>
      </c>
      <c r="C44" s="1">
        <v>300.0</v>
      </c>
      <c r="D44">
        <f t="shared" si="1"/>
        <v>900</v>
      </c>
    </row>
    <row r="45">
      <c r="A45" s="1" t="s">
        <v>477</v>
      </c>
      <c r="B45" s="1" t="s">
        <v>485</v>
      </c>
      <c r="C45" s="1">
        <v>300.0</v>
      </c>
      <c r="D45">
        <f t="shared" si="1"/>
        <v>900</v>
      </c>
    </row>
    <row r="46">
      <c r="A46" s="1" t="s">
        <v>477</v>
      </c>
      <c r="B46" s="1" t="s">
        <v>486</v>
      </c>
      <c r="C46" s="1">
        <v>300.0</v>
      </c>
      <c r="D46">
        <f t="shared" si="1"/>
        <v>900</v>
      </c>
    </row>
    <row r="47">
      <c r="A47" s="1" t="s">
        <v>487</v>
      </c>
      <c r="B47" s="1" t="s">
        <v>488</v>
      </c>
      <c r="C47" s="1">
        <v>15000.0</v>
      </c>
      <c r="D47">
        <f t="shared" si="1"/>
        <v>45400</v>
      </c>
    </row>
    <row r="48">
      <c r="A48" s="1" t="s">
        <v>487</v>
      </c>
      <c r="B48" s="1" t="s">
        <v>489</v>
      </c>
      <c r="C48" s="1">
        <v>3500.0</v>
      </c>
      <c r="D48">
        <f t="shared" si="1"/>
        <v>10600</v>
      </c>
    </row>
    <row r="49">
      <c r="A49" s="1" t="s">
        <v>487</v>
      </c>
      <c r="B49" s="1" t="s">
        <v>490</v>
      </c>
      <c r="C49" s="1">
        <v>1500.0</v>
      </c>
      <c r="D49">
        <f t="shared" si="1"/>
        <v>4500</v>
      </c>
    </row>
    <row r="50">
      <c r="A50" s="1" t="s">
        <v>487</v>
      </c>
      <c r="B50" s="1" t="s">
        <v>491</v>
      </c>
      <c r="C50" s="1">
        <v>10000.0</v>
      </c>
      <c r="D50">
        <f t="shared" si="1"/>
        <v>30300</v>
      </c>
    </row>
    <row r="51">
      <c r="A51" s="1" t="s">
        <v>487</v>
      </c>
      <c r="B51" s="1" t="s">
        <v>492</v>
      </c>
      <c r="C51" s="1">
        <v>5000.0</v>
      </c>
      <c r="D51">
        <f t="shared" si="1"/>
        <v>15100</v>
      </c>
    </row>
    <row r="52">
      <c r="A52" s="1" t="s">
        <v>493</v>
      </c>
      <c r="B52" s="1" t="s">
        <v>494</v>
      </c>
      <c r="C52" s="1">
        <v>3000.0</v>
      </c>
      <c r="D52">
        <f t="shared" si="1"/>
        <v>9100</v>
      </c>
    </row>
    <row r="53">
      <c r="A53" s="1" t="s">
        <v>493</v>
      </c>
      <c r="B53" s="1" t="s">
        <v>495</v>
      </c>
      <c r="C53" s="1">
        <v>1500.0</v>
      </c>
      <c r="D53">
        <f t="shared" si="1"/>
        <v>4500</v>
      </c>
    </row>
    <row r="54">
      <c r="A54" s="1" t="s">
        <v>493</v>
      </c>
      <c r="B54" s="1" t="s">
        <v>496</v>
      </c>
      <c r="C54" s="1">
        <v>750.0</v>
      </c>
      <c r="D54">
        <f t="shared" si="1"/>
        <v>2300</v>
      </c>
    </row>
    <row r="55">
      <c r="A55" s="1" t="s">
        <v>493</v>
      </c>
      <c r="B55" s="1" t="s">
        <v>497</v>
      </c>
      <c r="C55" s="1">
        <v>6000.0</v>
      </c>
      <c r="D55">
        <f t="shared" si="1"/>
        <v>18200</v>
      </c>
    </row>
    <row r="56">
      <c r="A56" s="1" t="s">
        <v>493</v>
      </c>
      <c r="B56" s="1" t="s">
        <v>498</v>
      </c>
      <c r="C56" s="1">
        <v>3000.0</v>
      </c>
      <c r="D56">
        <f t="shared" si="1"/>
        <v>9100</v>
      </c>
    </row>
    <row r="57">
      <c r="A57" s="1" t="s">
        <v>493</v>
      </c>
      <c r="B57" s="1" t="s">
        <v>499</v>
      </c>
      <c r="C57" s="1">
        <v>100000.0</v>
      </c>
      <c r="D57">
        <f t="shared" si="1"/>
        <v>302800</v>
      </c>
    </row>
    <row r="58">
      <c r="A58" s="1" t="s">
        <v>493</v>
      </c>
      <c r="B58" s="1" t="s">
        <v>500</v>
      </c>
      <c r="C58" s="1">
        <v>600.0</v>
      </c>
      <c r="D58">
        <f t="shared" si="1"/>
        <v>1800</v>
      </c>
    </row>
    <row r="59">
      <c r="A59" s="1" t="s">
        <v>493</v>
      </c>
      <c r="B59" s="1" t="s">
        <v>501</v>
      </c>
      <c r="C59" s="1">
        <v>42000.0</v>
      </c>
      <c r="D59">
        <f t="shared" si="1"/>
        <v>127200</v>
      </c>
    </row>
    <row r="60">
      <c r="A60" s="1" t="s">
        <v>502</v>
      </c>
      <c r="B60" s="1" t="s">
        <v>503</v>
      </c>
      <c r="C60" s="1">
        <v>300.0</v>
      </c>
      <c r="D60">
        <f t="shared" si="1"/>
        <v>900</v>
      </c>
    </row>
    <row r="61">
      <c r="A61" s="1" t="s">
        <v>502</v>
      </c>
      <c r="B61" s="1" t="s">
        <v>504</v>
      </c>
      <c r="C61" s="1">
        <v>900.0</v>
      </c>
      <c r="D61">
        <f t="shared" si="1"/>
        <v>2700</v>
      </c>
    </row>
    <row r="62">
      <c r="A62" s="1" t="s">
        <v>502</v>
      </c>
      <c r="B62" s="1" t="s">
        <v>505</v>
      </c>
      <c r="C62" s="1">
        <v>1200.0</v>
      </c>
      <c r="D62">
        <f t="shared" si="1"/>
        <v>3600</v>
      </c>
    </row>
    <row r="63">
      <c r="A63" s="1" t="s">
        <v>502</v>
      </c>
      <c r="B63" s="1" t="s">
        <v>506</v>
      </c>
      <c r="C63" s="1">
        <v>40000.0</v>
      </c>
      <c r="D63">
        <f t="shared" si="1"/>
        <v>121100</v>
      </c>
    </row>
    <row r="64">
      <c r="A64" s="1" t="s">
        <v>507</v>
      </c>
      <c r="B64" s="1" t="s">
        <v>508</v>
      </c>
      <c r="C64" s="1">
        <v>2000.0</v>
      </c>
      <c r="D64">
        <f t="shared" si="1"/>
        <v>6100</v>
      </c>
    </row>
    <row r="65">
      <c r="A65" s="1" t="s">
        <v>507</v>
      </c>
      <c r="B65" s="1" t="s">
        <v>509</v>
      </c>
      <c r="C65" s="1">
        <v>300.0</v>
      </c>
      <c r="D65">
        <f t="shared" si="1"/>
        <v>900</v>
      </c>
    </row>
    <row r="66">
      <c r="A66" s="1" t="s">
        <v>507</v>
      </c>
      <c r="B66" s="1" t="s">
        <v>510</v>
      </c>
      <c r="C66" s="1">
        <v>2000.0</v>
      </c>
      <c r="D66">
        <f t="shared" si="1"/>
        <v>6100</v>
      </c>
    </row>
    <row r="67">
      <c r="A67" s="1" t="s">
        <v>507</v>
      </c>
      <c r="B67" s="1" t="s">
        <v>511</v>
      </c>
      <c r="C67" s="1">
        <v>4000.0</v>
      </c>
      <c r="D67">
        <f t="shared" si="1"/>
        <v>12100</v>
      </c>
    </row>
    <row r="68">
      <c r="A68" s="1" t="s">
        <v>507</v>
      </c>
      <c r="B68" s="1" t="s">
        <v>512</v>
      </c>
      <c r="C68" s="1">
        <v>4000.0</v>
      </c>
      <c r="D68">
        <f t="shared" si="1"/>
        <v>12100</v>
      </c>
    </row>
    <row r="69">
      <c r="A69" s="1" t="s">
        <v>507</v>
      </c>
      <c r="B69" s="1" t="s">
        <v>513</v>
      </c>
      <c r="C69" s="1">
        <v>1500.0</v>
      </c>
      <c r="D69">
        <f t="shared" si="1"/>
        <v>4500</v>
      </c>
    </row>
    <row r="70">
      <c r="A70" s="1" t="s">
        <v>507</v>
      </c>
      <c r="B70" s="1" t="s">
        <v>514</v>
      </c>
      <c r="C70" s="1">
        <v>8000.0</v>
      </c>
      <c r="D70">
        <f t="shared" si="1"/>
        <v>24200</v>
      </c>
    </row>
    <row r="71">
      <c r="A71" s="1" t="s">
        <v>507</v>
      </c>
      <c r="B71" s="1" t="s">
        <v>515</v>
      </c>
      <c r="C71" s="1">
        <v>200.0</v>
      </c>
      <c r="D71">
        <f t="shared" si="1"/>
        <v>600</v>
      </c>
    </row>
    <row r="72">
      <c r="A72" s="1" t="s">
        <v>507</v>
      </c>
      <c r="B72" s="1" t="s">
        <v>516</v>
      </c>
      <c r="C72" s="1">
        <v>450.0</v>
      </c>
      <c r="D72">
        <f t="shared" si="1"/>
        <v>1400</v>
      </c>
    </row>
    <row r="73">
      <c r="A73" s="1" t="s">
        <v>507</v>
      </c>
      <c r="B73" s="1" t="s">
        <v>517</v>
      </c>
      <c r="C73" s="1">
        <v>900.0</v>
      </c>
      <c r="D73">
        <f t="shared" si="1"/>
        <v>2700</v>
      </c>
    </row>
    <row r="74">
      <c r="A74" s="1" t="s">
        <v>518</v>
      </c>
      <c r="B74" s="1" t="s">
        <v>519</v>
      </c>
      <c r="C74" s="1">
        <v>350.0</v>
      </c>
      <c r="D74">
        <f t="shared" si="1"/>
        <v>1100</v>
      </c>
    </row>
    <row r="75">
      <c r="A75" s="1" t="s">
        <v>518</v>
      </c>
      <c r="B75" s="1" t="s">
        <v>520</v>
      </c>
      <c r="C75" s="1">
        <v>480.0</v>
      </c>
      <c r="D75">
        <f t="shared" si="1"/>
        <v>1500</v>
      </c>
    </row>
    <row r="76">
      <c r="A76" s="1" t="s">
        <v>521</v>
      </c>
      <c r="B76" s="1" t="s">
        <v>522</v>
      </c>
      <c r="C76" s="1">
        <v>350.0</v>
      </c>
      <c r="D76">
        <f t="shared" si="1"/>
        <v>1100</v>
      </c>
    </row>
    <row r="77">
      <c r="A77" s="1" t="s">
        <v>521</v>
      </c>
      <c r="B77" s="1" t="s">
        <v>523</v>
      </c>
      <c r="C77" s="1">
        <v>700.0</v>
      </c>
      <c r="D77">
        <f t="shared" si="1"/>
        <v>2100</v>
      </c>
    </row>
    <row r="78">
      <c r="A78" s="1" t="s">
        <v>521</v>
      </c>
      <c r="B78" s="1" t="s">
        <v>524</v>
      </c>
      <c r="C78" s="1">
        <v>2000.0</v>
      </c>
      <c r="D78">
        <f t="shared" si="1"/>
        <v>6100</v>
      </c>
    </row>
    <row r="79">
      <c r="A79" s="1" t="s">
        <v>521</v>
      </c>
      <c r="B79" s="1" t="s">
        <v>525</v>
      </c>
      <c r="C79" s="1">
        <v>2000.0</v>
      </c>
      <c r="D79">
        <f t="shared" si="1"/>
        <v>6100</v>
      </c>
    </row>
    <row r="80">
      <c r="A80" s="1" t="s">
        <v>526</v>
      </c>
      <c r="B80" s="1" t="s">
        <v>527</v>
      </c>
      <c r="C80" s="1">
        <v>2000.0</v>
      </c>
      <c r="D80">
        <f t="shared" si="1"/>
        <v>6100</v>
      </c>
    </row>
    <row r="81">
      <c r="A81" s="1" t="s">
        <v>526</v>
      </c>
      <c r="B81" s="1" t="s">
        <v>528</v>
      </c>
      <c r="C81" s="1">
        <v>500.0</v>
      </c>
      <c r="D81">
        <f t="shared" si="1"/>
        <v>1500</v>
      </c>
    </row>
    <row r="82">
      <c r="A82" s="1" t="s">
        <v>526</v>
      </c>
      <c r="B82" s="1" t="s">
        <v>529</v>
      </c>
      <c r="C82" s="1">
        <v>4000.0</v>
      </c>
      <c r="D82">
        <f t="shared" si="1"/>
        <v>12100</v>
      </c>
    </row>
    <row r="83">
      <c r="A83" s="1" t="s">
        <v>526</v>
      </c>
      <c r="B83" s="1" t="s">
        <v>530</v>
      </c>
      <c r="C83" s="1">
        <v>2000.0</v>
      </c>
      <c r="D83">
        <f t="shared" si="1"/>
        <v>6100</v>
      </c>
    </row>
    <row r="84">
      <c r="A84" s="1" t="s">
        <v>526</v>
      </c>
      <c r="B84" s="1" t="s">
        <v>531</v>
      </c>
      <c r="C84" s="1">
        <v>50000.0</v>
      </c>
      <c r="D84">
        <f t="shared" si="1"/>
        <v>151400</v>
      </c>
    </row>
    <row r="85">
      <c r="A85" s="1" t="s">
        <v>526</v>
      </c>
      <c r="B85" s="1" t="s">
        <v>532</v>
      </c>
      <c r="C85" s="1">
        <v>400.0</v>
      </c>
      <c r="D85">
        <f t="shared" si="1"/>
        <v>1200</v>
      </c>
    </row>
    <row r="86">
      <c r="A86" s="1" t="s">
        <v>526</v>
      </c>
      <c r="B86" s="1" t="s">
        <v>533</v>
      </c>
      <c r="C86" s="1">
        <v>400.0</v>
      </c>
      <c r="D86">
        <f t="shared" si="1"/>
        <v>1200</v>
      </c>
    </row>
    <row r="87">
      <c r="A87" s="1" t="s">
        <v>526</v>
      </c>
      <c r="B87" s="1" t="s">
        <v>534</v>
      </c>
      <c r="C87" s="1">
        <v>400.0</v>
      </c>
      <c r="D87">
        <f t="shared" si="1"/>
        <v>1200</v>
      </c>
    </row>
    <row r="88">
      <c r="A88" s="1" t="s">
        <v>535</v>
      </c>
      <c r="B88" s="1" t="s">
        <v>536</v>
      </c>
      <c r="C88" s="1">
        <v>75000.0</v>
      </c>
      <c r="D88">
        <f t="shared" si="1"/>
        <v>227100</v>
      </c>
    </row>
    <row r="89">
      <c r="A89" s="1" t="s">
        <v>535</v>
      </c>
      <c r="B89" s="1" t="s">
        <v>537</v>
      </c>
      <c r="C89" s="1">
        <v>20000.0</v>
      </c>
      <c r="D89">
        <f t="shared" si="1"/>
        <v>60600</v>
      </c>
    </row>
    <row r="90">
      <c r="A90" s="1" t="s">
        <v>535</v>
      </c>
      <c r="B90" s="1" t="s">
        <v>538</v>
      </c>
      <c r="C90" s="1">
        <v>100000.0</v>
      </c>
      <c r="D90">
        <f t="shared" si="1"/>
        <v>302800</v>
      </c>
    </row>
    <row r="91">
      <c r="A91" s="1" t="s">
        <v>535</v>
      </c>
      <c r="B91" s="1" t="s">
        <v>539</v>
      </c>
      <c r="C91" s="1">
        <v>40000.0</v>
      </c>
      <c r="D91">
        <f t="shared" si="1"/>
        <v>121100</v>
      </c>
    </row>
    <row r="92">
      <c r="A92" s="1" t="s">
        <v>535</v>
      </c>
      <c r="B92" s="1" t="s">
        <v>540</v>
      </c>
      <c r="C92" s="1">
        <v>40000.0</v>
      </c>
      <c r="D92">
        <f t="shared" si="1"/>
        <v>121100</v>
      </c>
    </row>
    <row r="93">
      <c r="A93" s="1" t="s">
        <v>535</v>
      </c>
      <c r="B93" s="1" t="s">
        <v>541</v>
      </c>
      <c r="C93" s="1">
        <v>50000.0</v>
      </c>
      <c r="D93">
        <f t="shared" si="1"/>
        <v>151400</v>
      </c>
    </row>
    <row r="94">
      <c r="A94" s="1" t="s">
        <v>535</v>
      </c>
      <c r="B94" s="1" t="s">
        <v>542</v>
      </c>
      <c r="C94" s="1">
        <v>20000.0</v>
      </c>
      <c r="D94">
        <f t="shared" si="1"/>
        <v>60600</v>
      </c>
    </row>
    <row r="95">
      <c r="A95" s="1" t="s">
        <v>535</v>
      </c>
      <c r="B95" s="1" t="s">
        <v>543</v>
      </c>
      <c r="C95" s="1">
        <v>10000.0</v>
      </c>
      <c r="D95">
        <f t="shared" si="1"/>
        <v>30300</v>
      </c>
    </row>
    <row r="96">
      <c r="A96" s="1" t="s">
        <v>535</v>
      </c>
      <c r="B96" s="1" t="s">
        <v>544</v>
      </c>
      <c r="C96" s="1">
        <v>5000.0</v>
      </c>
      <c r="D96">
        <f t="shared" si="1"/>
        <v>15100</v>
      </c>
    </row>
    <row r="97">
      <c r="A97" s="1" t="s">
        <v>535</v>
      </c>
      <c r="B97" s="1" t="s">
        <v>545</v>
      </c>
      <c r="C97" s="1">
        <v>1250.0</v>
      </c>
      <c r="D97">
        <f t="shared" si="1"/>
        <v>3800</v>
      </c>
    </row>
    <row r="98">
      <c r="A98" s="1" t="s">
        <v>535</v>
      </c>
      <c r="B98" s="1" t="s">
        <v>546</v>
      </c>
      <c r="C98" s="1">
        <v>100000.0</v>
      </c>
      <c r="D98">
        <f t="shared" si="1"/>
        <v>302800</v>
      </c>
    </row>
    <row r="99">
      <c r="A99" s="1" t="s">
        <v>535</v>
      </c>
      <c r="B99" s="1" t="s">
        <v>547</v>
      </c>
      <c r="C99" s="1">
        <v>15000.0</v>
      </c>
      <c r="D99">
        <f t="shared" si="1"/>
        <v>45400</v>
      </c>
    </row>
    <row r="100">
      <c r="A100" s="1" t="s">
        <v>535</v>
      </c>
      <c r="B100" s="1" t="s">
        <v>548</v>
      </c>
      <c r="C100" s="1">
        <v>40000.0</v>
      </c>
      <c r="D100">
        <f t="shared" si="1"/>
        <v>121100</v>
      </c>
    </row>
    <row r="101">
      <c r="A101" s="1" t="s">
        <v>535</v>
      </c>
      <c r="B101" s="1" t="s">
        <v>549</v>
      </c>
      <c r="C101" s="1">
        <v>20000.0</v>
      </c>
      <c r="D101">
        <f t="shared" si="1"/>
        <v>60600</v>
      </c>
    </row>
    <row r="102">
      <c r="A102" s="1" t="s">
        <v>535</v>
      </c>
      <c r="B102" s="1" t="s">
        <v>550</v>
      </c>
      <c r="C102" s="1">
        <v>20000.0</v>
      </c>
      <c r="D102">
        <f t="shared" si="1"/>
        <v>60600</v>
      </c>
    </row>
    <row r="103">
      <c r="A103" s="1" t="s">
        <v>535</v>
      </c>
      <c r="B103" s="1" t="s">
        <v>551</v>
      </c>
      <c r="C103" s="1">
        <v>10000.0</v>
      </c>
      <c r="D103">
        <f t="shared" si="1"/>
        <v>30300</v>
      </c>
    </row>
    <row r="104">
      <c r="A104" s="1" t="s">
        <v>535</v>
      </c>
      <c r="B104" s="1" t="s">
        <v>552</v>
      </c>
      <c r="C104" s="1">
        <v>10000.0</v>
      </c>
      <c r="D104">
        <f t="shared" si="1"/>
        <v>30300</v>
      </c>
    </row>
    <row r="105">
      <c r="A105" s="1" t="s">
        <v>535</v>
      </c>
      <c r="B105" s="1" t="s">
        <v>553</v>
      </c>
      <c r="C105" s="1">
        <v>10000.0</v>
      </c>
      <c r="D105">
        <f t="shared" si="1"/>
        <v>30300</v>
      </c>
    </row>
    <row r="106">
      <c r="A106" s="1" t="s">
        <v>554</v>
      </c>
      <c r="B106" s="1" t="s">
        <v>555</v>
      </c>
      <c r="C106" s="1">
        <v>5000.0</v>
      </c>
      <c r="D106">
        <f t="shared" si="1"/>
        <v>15100</v>
      </c>
    </row>
    <row r="107">
      <c r="A107" s="1" t="s">
        <v>554</v>
      </c>
      <c r="B107" s="1" t="s">
        <v>556</v>
      </c>
      <c r="C107" s="1">
        <v>17500.0</v>
      </c>
      <c r="D107">
        <f t="shared" si="1"/>
        <v>53000</v>
      </c>
    </row>
    <row r="108">
      <c r="A108" s="1" t="s">
        <v>554</v>
      </c>
      <c r="B108" s="1" t="s">
        <v>557</v>
      </c>
      <c r="C108" s="1">
        <v>10000.0</v>
      </c>
      <c r="D108">
        <f t="shared" si="1"/>
        <v>30300</v>
      </c>
    </row>
    <row r="109">
      <c r="A109" s="1" t="s">
        <v>554</v>
      </c>
      <c r="B109" s="1" t="s">
        <v>558</v>
      </c>
      <c r="C109" s="1">
        <v>10000.0</v>
      </c>
      <c r="D109">
        <f t="shared" si="1"/>
        <v>30300</v>
      </c>
    </row>
  </sheetData>
  <drawing r:id="rId1"/>
  <tableParts count="1">
    <tablePart r:id="rId3"/>
  </tableParts>
</worksheet>
</file>