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enuyl/Documents/qPCR/Templates/"/>
    </mc:Choice>
  </mc:AlternateContent>
  <xr:revisionPtr revIDLastSave="0" documentId="13_ncr:1_{E5277F7B-06EE-8B43-8BFD-275867B268A6}" xr6:coauthVersionLast="47" xr6:coauthVersionMax="47" xr10:uidLastSave="{00000000-0000-0000-0000-000000000000}"/>
  <bookViews>
    <workbookView xWindow="0" yWindow="760" windowWidth="29240" windowHeight="17640" activeTab="8" xr2:uid="{8166C7DF-D327-1849-B194-19F5A7BF8308}"/>
  </bookViews>
  <sheets>
    <sheet name="Standard Curve" sheetId="1" r:id="rId1"/>
    <sheet name="Outlier Check" sheetId="3" r:id="rId2"/>
    <sheet name="NTC" sheetId="7" r:id="rId3"/>
    <sheet name="Negative Controls" sheetId="12" r:id="rId4"/>
    <sheet name="Sample Metadata" sheetId="9" r:id="rId5"/>
    <sheet name="qPCR Run Entry" sheetId="10" r:id="rId6"/>
    <sheet name="IAC" sheetId="13" r:id="rId7"/>
    <sheet name="Sample Calculation" sheetId="11" r:id="rId8"/>
    <sheet name="Result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8" l="1"/>
  <c r="K2" i="8"/>
  <c r="J2" i="8"/>
  <c r="H3" i="11"/>
  <c r="P5" i="11"/>
  <c r="Q5" i="11"/>
  <c r="P7" i="11"/>
  <c r="Q7" i="11"/>
  <c r="P9" i="11"/>
  <c r="Q9" i="11"/>
  <c r="P11" i="11"/>
  <c r="Q11" i="11"/>
  <c r="P13" i="11"/>
  <c r="Q13" i="11"/>
  <c r="P15" i="11"/>
  <c r="Q15" i="11"/>
  <c r="P17" i="11"/>
  <c r="Q17" i="11"/>
  <c r="P19" i="11"/>
  <c r="Q19" i="11"/>
  <c r="P21" i="11"/>
  <c r="Q21" i="11"/>
  <c r="P23" i="11"/>
  <c r="Q23" i="11"/>
  <c r="P25" i="11"/>
  <c r="Q25" i="11"/>
  <c r="P27" i="11"/>
  <c r="Q27" i="11"/>
  <c r="P29" i="11"/>
  <c r="Q29" i="11"/>
  <c r="P31" i="11"/>
  <c r="Q31" i="11"/>
  <c r="P33" i="11"/>
  <c r="Q33" i="11"/>
  <c r="P35" i="11"/>
  <c r="Q35" i="11"/>
  <c r="P37" i="11"/>
  <c r="Q37" i="11"/>
  <c r="P39" i="11"/>
  <c r="Q39" i="11"/>
  <c r="P41" i="11"/>
  <c r="Q41" i="11"/>
  <c r="P43" i="11"/>
  <c r="Q43" i="11"/>
  <c r="P45" i="11"/>
  <c r="Q45" i="11"/>
  <c r="P47" i="11"/>
  <c r="Q47" i="11"/>
  <c r="P49" i="11"/>
  <c r="Q49" i="11"/>
  <c r="P51" i="11"/>
  <c r="Q51" i="11"/>
  <c r="P53" i="11"/>
  <c r="Q53" i="11"/>
  <c r="P55" i="11"/>
  <c r="Q55" i="11"/>
  <c r="P57" i="11"/>
  <c r="Q57" i="11"/>
  <c r="P59" i="11"/>
  <c r="Q59" i="11"/>
  <c r="P61" i="11"/>
  <c r="Q61" i="11"/>
  <c r="P63" i="11"/>
  <c r="Q63" i="11"/>
  <c r="P65" i="11"/>
  <c r="Q65" i="11"/>
  <c r="P67" i="11"/>
  <c r="Q67" i="11"/>
  <c r="P69" i="11"/>
  <c r="Q69" i="11"/>
  <c r="P71" i="11"/>
  <c r="Q71" i="11"/>
  <c r="P73" i="11"/>
  <c r="Q73" i="11"/>
  <c r="P75" i="11"/>
  <c r="Q75" i="11"/>
  <c r="P77" i="11"/>
  <c r="Q77" i="11"/>
  <c r="P79" i="11"/>
  <c r="Q79" i="11"/>
  <c r="P81" i="11"/>
  <c r="Q81" i="11"/>
  <c r="P83" i="11"/>
  <c r="Q83" i="11"/>
  <c r="P85" i="11"/>
  <c r="Q85" i="11"/>
  <c r="P87" i="11"/>
  <c r="Q87" i="11"/>
  <c r="P89" i="11"/>
  <c r="Q89" i="11"/>
  <c r="P91" i="11"/>
  <c r="Q91" i="11"/>
  <c r="P93" i="11"/>
  <c r="Q93" i="11"/>
  <c r="P95" i="11"/>
  <c r="Q95" i="11"/>
  <c r="P97" i="11"/>
  <c r="Q97" i="11"/>
  <c r="P99" i="11"/>
  <c r="Q99" i="11"/>
  <c r="P101" i="11"/>
  <c r="Q101" i="11"/>
  <c r="P103" i="11"/>
  <c r="Q103" i="11"/>
  <c r="P105" i="11"/>
  <c r="Q105" i="11"/>
  <c r="P107" i="11"/>
  <c r="Q107" i="11"/>
  <c r="P109" i="11"/>
  <c r="Q109" i="11"/>
  <c r="P111" i="11"/>
  <c r="Q111" i="11"/>
  <c r="P113" i="11"/>
  <c r="Q113" i="11"/>
  <c r="P115" i="11"/>
  <c r="Q115" i="11"/>
  <c r="P117" i="11"/>
  <c r="Q117" i="11"/>
  <c r="P119" i="11"/>
  <c r="Q119" i="11"/>
  <c r="P121" i="11"/>
  <c r="Q121" i="11"/>
  <c r="P123" i="11"/>
  <c r="Q123" i="11"/>
  <c r="P125" i="11"/>
  <c r="Q125" i="11"/>
  <c r="P127" i="11"/>
  <c r="Q127" i="11"/>
  <c r="P129" i="11"/>
  <c r="Q129" i="11"/>
  <c r="P131" i="11"/>
  <c r="Q131" i="11"/>
  <c r="P133" i="11"/>
  <c r="Q133" i="11"/>
  <c r="P135" i="11"/>
  <c r="Q135" i="11"/>
  <c r="P137" i="11"/>
  <c r="Q137" i="11"/>
  <c r="P139" i="11"/>
  <c r="Q139" i="11"/>
  <c r="P141" i="11"/>
  <c r="Q141" i="11"/>
  <c r="P143" i="11"/>
  <c r="Q143" i="11"/>
  <c r="Q3" i="11"/>
  <c r="P3" i="11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F9" i="8" l="1" a="1"/>
  <c r="F9" i="8" s="1"/>
  <c r="R6" i="13"/>
  <c r="R4" i="13"/>
  <c r="D6" i="13"/>
  <c r="D4" i="13"/>
  <c r="L25" i="3"/>
  <c r="M25" i="3"/>
  <c r="O55" i="11"/>
  <c r="O139" i="11"/>
  <c r="O143" i="11"/>
  <c r="M2" i="1"/>
  <c r="M3" i="1"/>
  <c r="B19" i="1" s="1"/>
  <c r="B17" i="1" s="1"/>
  <c r="M4" i="1"/>
  <c r="M5" i="1"/>
  <c r="B18" i="1" s="1"/>
  <c r="M6" i="1"/>
  <c r="M7" i="1"/>
  <c r="M8" i="1"/>
  <c r="M9" i="1"/>
  <c r="B20" i="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10" i="11"/>
  <c r="C109" i="11"/>
  <c r="B83" i="11"/>
  <c r="B84" i="11"/>
  <c r="B33" i="11"/>
  <c r="B34" i="11"/>
  <c r="H78" i="8"/>
  <c r="D144" i="11"/>
  <c r="D143" i="11"/>
  <c r="B144" i="11"/>
  <c r="B143" i="11"/>
  <c r="A143" i="11"/>
  <c r="I7" i="12"/>
  <c r="I6" i="12"/>
  <c r="L2" i="3"/>
  <c r="O23" i="11" s="1"/>
  <c r="M2" i="3"/>
  <c r="L3" i="3"/>
  <c r="O3" i="3" s="1"/>
  <c r="M3" i="3"/>
  <c r="L12" i="3"/>
  <c r="M12" i="3"/>
  <c r="L13" i="3"/>
  <c r="M13" i="3"/>
  <c r="L22" i="3"/>
  <c r="M22" i="3"/>
  <c r="L23" i="3"/>
  <c r="M23" i="3"/>
  <c r="L32" i="3"/>
  <c r="M32" i="3"/>
  <c r="L33" i="3"/>
  <c r="M33" i="3"/>
  <c r="L26" i="3"/>
  <c r="M26" i="3"/>
  <c r="N24" i="3"/>
  <c r="H71" i="8"/>
  <c r="H72" i="8"/>
  <c r="B6" i="11"/>
  <c r="B7" i="11"/>
  <c r="B8" i="11"/>
  <c r="B9" i="11"/>
  <c r="B10" i="11"/>
  <c r="B11" i="11"/>
  <c r="B12" i="11"/>
  <c r="B13" i="11"/>
  <c r="B14" i="11"/>
  <c r="B15" i="11"/>
  <c r="O15" i="11" s="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O127" i="11" s="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O141" i="11" s="1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3" i="8"/>
  <c r="H74" i="8"/>
  <c r="H75" i="8"/>
  <c r="H76" i="8"/>
  <c r="H77" i="8"/>
  <c r="H79" i="8"/>
  <c r="A114" i="10"/>
  <c r="W114" i="10" s="1"/>
  <c r="W96" i="10"/>
  <c r="W122" i="10"/>
  <c r="W142" i="10"/>
  <c r="L90" i="10"/>
  <c r="A112" i="10"/>
  <c r="L112" i="10" s="1"/>
  <c r="A102" i="10"/>
  <c r="L102" i="10" s="1"/>
  <c r="I2" i="12"/>
  <c r="G79" i="8"/>
  <c r="A79" i="8"/>
  <c r="G78" i="8"/>
  <c r="A78" i="8"/>
  <c r="G77" i="8"/>
  <c r="A77" i="8"/>
  <c r="G76" i="8"/>
  <c r="A76" i="8"/>
  <c r="G75" i="8"/>
  <c r="A75" i="8"/>
  <c r="G74" i="8"/>
  <c r="A74" i="8"/>
  <c r="G73" i="8"/>
  <c r="A73" i="8"/>
  <c r="G72" i="8"/>
  <c r="A72" i="8"/>
  <c r="G71" i="8"/>
  <c r="A71" i="8"/>
  <c r="G70" i="8"/>
  <c r="A70" i="8"/>
  <c r="G69" i="8"/>
  <c r="A69" i="8"/>
  <c r="G68" i="8"/>
  <c r="A68" i="8"/>
  <c r="G67" i="8"/>
  <c r="A67" i="8"/>
  <c r="G66" i="8"/>
  <c r="A66" i="8"/>
  <c r="G65" i="8"/>
  <c r="A65" i="8"/>
  <c r="G64" i="8"/>
  <c r="A64" i="8"/>
  <c r="G63" i="8"/>
  <c r="A63" i="8"/>
  <c r="G62" i="8"/>
  <c r="A62" i="8"/>
  <c r="G61" i="8"/>
  <c r="A61" i="8"/>
  <c r="G60" i="8"/>
  <c r="A60" i="8"/>
  <c r="G59" i="8"/>
  <c r="A59" i="8"/>
  <c r="G58" i="8"/>
  <c r="A58" i="8"/>
  <c r="G57" i="8"/>
  <c r="A57" i="8"/>
  <c r="G56" i="8"/>
  <c r="A56" i="8"/>
  <c r="G55" i="8"/>
  <c r="A55" i="8"/>
  <c r="G54" i="8"/>
  <c r="A54" i="8"/>
  <c r="G53" i="8"/>
  <c r="A53" i="8"/>
  <c r="G52" i="8"/>
  <c r="A52" i="8"/>
  <c r="G51" i="8"/>
  <c r="A51" i="8"/>
  <c r="G50" i="8"/>
  <c r="A50" i="8"/>
  <c r="C87" i="11"/>
  <c r="D87" i="11"/>
  <c r="C88" i="11"/>
  <c r="D88" i="11"/>
  <c r="C89" i="11"/>
  <c r="D89" i="11"/>
  <c r="C90" i="11"/>
  <c r="D90" i="11"/>
  <c r="C91" i="11"/>
  <c r="D91" i="11"/>
  <c r="C92" i="11"/>
  <c r="D92" i="11"/>
  <c r="C93" i="11"/>
  <c r="D93" i="11"/>
  <c r="C94" i="11"/>
  <c r="D94" i="11"/>
  <c r="C95" i="11"/>
  <c r="D95" i="11"/>
  <c r="C96" i="11"/>
  <c r="D96" i="11"/>
  <c r="C97" i="11"/>
  <c r="D97" i="11"/>
  <c r="C98" i="11"/>
  <c r="D98" i="11"/>
  <c r="C99" i="11"/>
  <c r="D99" i="11"/>
  <c r="C100" i="11"/>
  <c r="D100" i="11"/>
  <c r="C101" i="11"/>
  <c r="D101" i="11"/>
  <c r="C102" i="11"/>
  <c r="D102" i="11"/>
  <c r="C103" i="11"/>
  <c r="D103" i="11"/>
  <c r="C104" i="11"/>
  <c r="D104" i="11"/>
  <c r="C105" i="11"/>
  <c r="D105" i="11"/>
  <c r="C106" i="11"/>
  <c r="D106" i="11"/>
  <c r="C107" i="11"/>
  <c r="D107" i="11"/>
  <c r="C108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A141" i="11"/>
  <c r="A139" i="11"/>
  <c r="A137" i="11"/>
  <c r="A135" i="11"/>
  <c r="A133" i="11"/>
  <c r="A131" i="11"/>
  <c r="A129" i="11"/>
  <c r="A127" i="11"/>
  <c r="A125" i="11"/>
  <c r="A123" i="11"/>
  <c r="A121" i="11"/>
  <c r="A119" i="11"/>
  <c r="A117" i="11"/>
  <c r="A115" i="11"/>
  <c r="A113" i="11"/>
  <c r="A111" i="11"/>
  <c r="A109" i="11"/>
  <c r="A107" i="11"/>
  <c r="A105" i="11"/>
  <c r="A103" i="11"/>
  <c r="A101" i="11"/>
  <c r="A99" i="11"/>
  <c r="A97" i="11"/>
  <c r="A95" i="11"/>
  <c r="A93" i="11"/>
  <c r="A91" i="11"/>
  <c r="A89" i="11"/>
  <c r="A87" i="11"/>
  <c r="A3" i="11"/>
  <c r="A5" i="11"/>
  <c r="A7" i="11"/>
  <c r="A9" i="11"/>
  <c r="A11" i="11"/>
  <c r="A13" i="11"/>
  <c r="A15" i="11"/>
  <c r="A17" i="11"/>
  <c r="A19" i="11"/>
  <c r="A21" i="11"/>
  <c r="A23" i="11"/>
  <c r="A25" i="11"/>
  <c r="A27" i="11"/>
  <c r="A29" i="11"/>
  <c r="A31" i="11"/>
  <c r="A33" i="11"/>
  <c r="A35" i="11"/>
  <c r="A37" i="11"/>
  <c r="A39" i="11"/>
  <c r="A41" i="11"/>
  <c r="A43" i="11"/>
  <c r="A45" i="11"/>
  <c r="A47" i="11"/>
  <c r="A49" i="11"/>
  <c r="A51" i="11"/>
  <c r="A53" i="11"/>
  <c r="A55" i="11"/>
  <c r="A57" i="11"/>
  <c r="A59" i="11"/>
  <c r="A61" i="11"/>
  <c r="A63" i="11"/>
  <c r="A65" i="11"/>
  <c r="A67" i="11"/>
  <c r="A69" i="11"/>
  <c r="A71" i="11"/>
  <c r="A73" i="11"/>
  <c r="A75" i="11"/>
  <c r="A77" i="11"/>
  <c r="A79" i="11"/>
  <c r="A81" i="11"/>
  <c r="A83" i="11"/>
  <c r="A85" i="11"/>
  <c r="M97" i="13"/>
  <c r="M104" i="13"/>
  <c r="M114" i="13"/>
  <c r="M124" i="13"/>
  <c r="L88" i="13"/>
  <c r="M88" i="13" s="1"/>
  <c r="L89" i="13"/>
  <c r="M89" i="13" s="1"/>
  <c r="L90" i="13"/>
  <c r="M90" i="13" s="1"/>
  <c r="L91" i="13"/>
  <c r="M91" i="13" s="1"/>
  <c r="L92" i="13"/>
  <c r="M92" i="13" s="1"/>
  <c r="L93" i="13"/>
  <c r="M93" i="13" s="1"/>
  <c r="L94" i="13"/>
  <c r="M94" i="13" s="1"/>
  <c r="L95" i="13"/>
  <c r="M95" i="13" s="1"/>
  <c r="L96" i="13"/>
  <c r="M96" i="13" s="1"/>
  <c r="L97" i="13"/>
  <c r="L98" i="13"/>
  <c r="M98" i="13" s="1"/>
  <c r="L99" i="13"/>
  <c r="M99" i="13" s="1"/>
  <c r="L100" i="13"/>
  <c r="M100" i="13" s="1"/>
  <c r="L101" i="13"/>
  <c r="M101" i="13" s="1"/>
  <c r="L102" i="13"/>
  <c r="M102" i="13" s="1"/>
  <c r="L103" i="13"/>
  <c r="M103" i="13" s="1"/>
  <c r="L104" i="13"/>
  <c r="L105" i="13"/>
  <c r="M105" i="13" s="1"/>
  <c r="L106" i="13"/>
  <c r="M106" i="13" s="1"/>
  <c r="L107" i="13"/>
  <c r="M107" i="13" s="1"/>
  <c r="L108" i="13"/>
  <c r="M108" i="13" s="1"/>
  <c r="L109" i="13"/>
  <c r="M109" i="13" s="1"/>
  <c r="L110" i="13"/>
  <c r="M110" i="13" s="1"/>
  <c r="L111" i="13"/>
  <c r="M111" i="13" s="1"/>
  <c r="L112" i="13"/>
  <c r="M112" i="13" s="1"/>
  <c r="L113" i="13"/>
  <c r="M113" i="13" s="1"/>
  <c r="L114" i="13"/>
  <c r="L115" i="13"/>
  <c r="M115" i="13" s="1"/>
  <c r="L116" i="13"/>
  <c r="M116" i="13" s="1"/>
  <c r="L117" i="13"/>
  <c r="M117" i="13" s="1"/>
  <c r="L118" i="13"/>
  <c r="M118" i="13" s="1"/>
  <c r="L119" i="13"/>
  <c r="M119" i="13" s="1"/>
  <c r="L120" i="13"/>
  <c r="M120" i="13" s="1"/>
  <c r="L121" i="13"/>
  <c r="M121" i="13" s="1"/>
  <c r="L122" i="13"/>
  <c r="M122" i="13" s="1"/>
  <c r="L123" i="13"/>
  <c r="M123" i="13" s="1"/>
  <c r="L124" i="13"/>
  <c r="L125" i="13"/>
  <c r="M125" i="13" s="1"/>
  <c r="L126" i="13"/>
  <c r="M126" i="13" s="1"/>
  <c r="L127" i="13"/>
  <c r="M127" i="13" s="1"/>
  <c r="L128" i="13"/>
  <c r="M128" i="13" s="1"/>
  <c r="L129" i="13"/>
  <c r="M129" i="13" s="1"/>
  <c r="L130" i="13"/>
  <c r="M130" i="13" s="1"/>
  <c r="L131" i="13"/>
  <c r="M131" i="13" s="1"/>
  <c r="L132" i="13"/>
  <c r="M132" i="13" s="1"/>
  <c r="L133" i="13"/>
  <c r="M133" i="13" s="1"/>
  <c r="L134" i="13"/>
  <c r="M134" i="13" s="1"/>
  <c r="L135" i="13"/>
  <c r="M135" i="13" s="1"/>
  <c r="L136" i="13"/>
  <c r="M136" i="13" s="1"/>
  <c r="L137" i="13"/>
  <c r="M137" i="13" s="1"/>
  <c r="L138" i="13"/>
  <c r="M138" i="13" s="1"/>
  <c r="L139" i="13"/>
  <c r="M139" i="13" s="1"/>
  <c r="L140" i="13"/>
  <c r="M140" i="13" s="1"/>
  <c r="L141" i="13"/>
  <c r="M141" i="13" s="1"/>
  <c r="L142" i="13"/>
  <c r="M142" i="13" s="1"/>
  <c r="L143" i="13"/>
  <c r="M143" i="13" s="1"/>
  <c r="L18" i="13"/>
  <c r="M18" i="13" s="1"/>
  <c r="L19" i="13"/>
  <c r="M19" i="13" s="1"/>
  <c r="Z88" i="13"/>
  <c r="AA88" i="13" s="1"/>
  <c r="Z89" i="13"/>
  <c r="AA89" i="13" s="1"/>
  <c r="Z90" i="13"/>
  <c r="AA90" i="13"/>
  <c r="Z91" i="13"/>
  <c r="AA91" i="13"/>
  <c r="Z92" i="13"/>
  <c r="AA92" i="13"/>
  <c r="Z93" i="13"/>
  <c r="AA93" i="13"/>
  <c r="Z94" i="13"/>
  <c r="AA94" i="13" s="1"/>
  <c r="Z95" i="13"/>
  <c r="AA95" i="13"/>
  <c r="Z96" i="13"/>
  <c r="AA96" i="13"/>
  <c r="Z97" i="13"/>
  <c r="AA97" i="13" s="1"/>
  <c r="Z98" i="13"/>
  <c r="AA98" i="13" s="1"/>
  <c r="Z99" i="13"/>
  <c r="AA99" i="13" s="1"/>
  <c r="Z100" i="13"/>
  <c r="AA100" i="13" s="1"/>
  <c r="Z101" i="13"/>
  <c r="AA101" i="13" s="1"/>
  <c r="Z102" i="13"/>
  <c r="AA102" i="13"/>
  <c r="Z103" i="13"/>
  <c r="AA103" i="13"/>
  <c r="Z104" i="13"/>
  <c r="AA104" i="13" s="1"/>
  <c r="Z105" i="13"/>
  <c r="AA105" i="13" s="1"/>
  <c r="Z106" i="13"/>
  <c r="AA106" i="13" s="1"/>
  <c r="Z107" i="13"/>
  <c r="AA107" i="13" s="1"/>
  <c r="Z108" i="13"/>
  <c r="AA108" i="13" s="1"/>
  <c r="Z109" i="13"/>
  <c r="AA109" i="13" s="1"/>
  <c r="Z110" i="13"/>
  <c r="AA110" i="13"/>
  <c r="Z111" i="13"/>
  <c r="AA111" i="13"/>
  <c r="Z112" i="13"/>
  <c r="AA112" i="13" s="1"/>
  <c r="Z113" i="13"/>
  <c r="AA113" i="13" s="1"/>
  <c r="Z114" i="13"/>
  <c r="AA114" i="13" s="1"/>
  <c r="Z115" i="13"/>
  <c r="AA115" i="13"/>
  <c r="Z116" i="13"/>
  <c r="AA116" i="13" s="1"/>
  <c r="Z117" i="13"/>
  <c r="AA117" i="13" s="1"/>
  <c r="Z118" i="13"/>
  <c r="AA118" i="13"/>
  <c r="Z119" i="13"/>
  <c r="AA119" i="13"/>
  <c r="Z120" i="13"/>
  <c r="AA120" i="13"/>
  <c r="Z121" i="13"/>
  <c r="AA121" i="13"/>
  <c r="Z122" i="13"/>
  <c r="AA122" i="13"/>
  <c r="Z123" i="13"/>
  <c r="AA123" i="13"/>
  <c r="Z124" i="13"/>
  <c r="AA124" i="13"/>
  <c r="Z125" i="13"/>
  <c r="AA125" i="13"/>
  <c r="Z126" i="13"/>
  <c r="AA126" i="13"/>
  <c r="Z127" i="13"/>
  <c r="AA127" i="13"/>
  <c r="Z128" i="13"/>
  <c r="AA128" i="13"/>
  <c r="Z129" i="13"/>
  <c r="AA129" i="13"/>
  <c r="Z130" i="13"/>
  <c r="AA130" i="13"/>
  <c r="Z131" i="13"/>
  <c r="AA131" i="13"/>
  <c r="Z132" i="13"/>
  <c r="AA132" i="13"/>
  <c r="Z133" i="13"/>
  <c r="AA133" i="13"/>
  <c r="Z134" i="13"/>
  <c r="AA134" i="13"/>
  <c r="Z135" i="13"/>
  <c r="AA135" i="13"/>
  <c r="Z136" i="13"/>
  <c r="AA136" i="13"/>
  <c r="Z137" i="13"/>
  <c r="AA137" i="13"/>
  <c r="Z138" i="13"/>
  <c r="AA138" i="13"/>
  <c r="Z139" i="13"/>
  <c r="AA139" i="13"/>
  <c r="Z140" i="13"/>
  <c r="AA140" i="13"/>
  <c r="Z141" i="13"/>
  <c r="AA141" i="13"/>
  <c r="Z142" i="13"/>
  <c r="AA142" i="13"/>
  <c r="Z143" i="13"/>
  <c r="AA143" i="13"/>
  <c r="AN88" i="13"/>
  <c r="AO88" i="13"/>
  <c r="AN89" i="13"/>
  <c r="AO89" i="13"/>
  <c r="AN90" i="13"/>
  <c r="AO90" i="13"/>
  <c r="AN91" i="13"/>
  <c r="AO91" i="13"/>
  <c r="AN92" i="13"/>
  <c r="AO92" i="13"/>
  <c r="AN93" i="13"/>
  <c r="AO93" i="13"/>
  <c r="AN94" i="13"/>
  <c r="AO94" i="13" s="1"/>
  <c r="AN95" i="13"/>
  <c r="AO95" i="13" s="1"/>
  <c r="AN96" i="13"/>
  <c r="AO96" i="13" s="1"/>
  <c r="AN97" i="13"/>
  <c r="AO97" i="13"/>
  <c r="AN98" i="13"/>
  <c r="AO98" i="13"/>
  <c r="AN99" i="13"/>
  <c r="AO99" i="13"/>
  <c r="AN100" i="13"/>
  <c r="AO100" i="13"/>
  <c r="AN101" i="13"/>
  <c r="AO101" i="13"/>
  <c r="AN102" i="13"/>
  <c r="AO102" i="13"/>
  <c r="AN103" i="13"/>
  <c r="AO103" i="13"/>
  <c r="AN104" i="13"/>
  <c r="AO104" i="13"/>
  <c r="AN105" i="13"/>
  <c r="AO105" i="13"/>
  <c r="AN106" i="13"/>
  <c r="AO106" i="13"/>
  <c r="AN107" i="13"/>
  <c r="AO107" i="13"/>
  <c r="AN108" i="13"/>
  <c r="AO108" i="13"/>
  <c r="AN109" i="13"/>
  <c r="AO109" i="13"/>
  <c r="AN110" i="13"/>
  <c r="AO110" i="13"/>
  <c r="AN111" i="13"/>
  <c r="AO111" i="13"/>
  <c r="AN112" i="13"/>
  <c r="AO112" i="13"/>
  <c r="AN113" i="13"/>
  <c r="AO113" i="13"/>
  <c r="AN114" i="13"/>
  <c r="AO114" i="13"/>
  <c r="AN115" i="13"/>
  <c r="AO115" i="13"/>
  <c r="AN116" i="13"/>
  <c r="AO116" i="13"/>
  <c r="AN117" i="13"/>
  <c r="AO117" i="13"/>
  <c r="AN118" i="13"/>
  <c r="AO118" i="13"/>
  <c r="AN119" i="13"/>
  <c r="AO119" i="13"/>
  <c r="AN120" i="13"/>
  <c r="AO120" i="13"/>
  <c r="AN121" i="13"/>
  <c r="AO121" i="13"/>
  <c r="AN122" i="13"/>
  <c r="AO122" i="13"/>
  <c r="AN123" i="13"/>
  <c r="AO123" i="13"/>
  <c r="AN124" i="13"/>
  <c r="AO124" i="13"/>
  <c r="AN125" i="13"/>
  <c r="AO125" i="13"/>
  <c r="AN126" i="13"/>
  <c r="AO126" i="13"/>
  <c r="AN127" i="13"/>
  <c r="AO127" i="13"/>
  <c r="AN128" i="13"/>
  <c r="AO128" i="13"/>
  <c r="AN129" i="13"/>
  <c r="AO129" i="13"/>
  <c r="AN130" i="13"/>
  <c r="AO130" i="13"/>
  <c r="AN131" i="13"/>
  <c r="AO131" i="13"/>
  <c r="AN132" i="13"/>
  <c r="AO132" i="13"/>
  <c r="AN133" i="13"/>
  <c r="AO133" i="13"/>
  <c r="AN134" i="13"/>
  <c r="AO134" i="13"/>
  <c r="AN135" i="13"/>
  <c r="AO135" i="13"/>
  <c r="AN136" i="13"/>
  <c r="AO136" i="13"/>
  <c r="AN137" i="13"/>
  <c r="AO137" i="13"/>
  <c r="AN138" i="13"/>
  <c r="AO138" i="13"/>
  <c r="AN139" i="13"/>
  <c r="AO139" i="13"/>
  <c r="AN140" i="13"/>
  <c r="AO140" i="13"/>
  <c r="AN141" i="13"/>
  <c r="AO141" i="13"/>
  <c r="AN142" i="13"/>
  <c r="AO142" i="13"/>
  <c r="AN143" i="13"/>
  <c r="AO143" i="13"/>
  <c r="AF142" i="13"/>
  <c r="AF86" i="13"/>
  <c r="AF84" i="13"/>
  <c r="AF82" i="13"/>
  <c r="AF80" i="13"/>
  <c r="AF78" i="13"/>
  <c r="AF76" i="13"/>
  <c r="AF74" i="13"/>
  <c r="AF72" i="13"/>
  <c r="AF70" i="13"/>
  <c r="AF68" i="13"/>
  <c r="AF66" i="13"/>
  <c r="AF64" i="13"/>
  <c r="AF62" i="13"/>
  <c r="AF60" i="13"/>
  <c r="AF58" i="13"/>
  <c r="AF56" i="13"/>
  <c r="AF54" i="13"/>
  <c r="AF52" i="13"/>
  <c r="AF50" i="13"/>
  <c r="AF48" i="13"/>
  <c r="AF46" i="13"/>
  <c r="AF44" i="13"/>
  <c r="AF42" i="13"/>
  <c r="AF40" i="13"/>
  <c r="AF38" i="13"/>
  <c r="AF36" i="13"/>
  <c r="AF34" i="13"/>
  <c r="AF32" i="13"/>
  <c r="AF30" i="13"/>
  <c r="AF28" i="13"/>
  <c r="AF26" i="13"/>
  <c r="AF24" i="13"/>
  <c r="AF22" i="13"/>
  <c r="AF20" i="13"/>
  <c r="AF18" i="13"/>
  <c r="AF16" i="13"/>
  <c r="AF14" i="13"/>
  <c r="AF12" i="13"/>
  <c r="AF10" i="13"/>
  <c r="AF8" i="13"/>
  <c r="AF6" i="13"/>
  <c r="AF4" i="13"/>
  <c r="O104" i="13"/>
  <c r="AC104" i="13" s="1"/>
  <c r="O106" i="13"/>
  <c r="AC106" i="13" s="1"/>
  <c r="O126" i="13"/>
  <c r="AC126" i="13" s="1"/>
  <c r="A142" i="13"/>
  <c r="O142" i="13" s="1"/>
  <c r="AC142" i="13" s="1"/>
  <c r="A140" i="13"/>
  <c r="O140" i="13" s="1"/>
  <c r="AC140" i="13" s="1"/>
  <c r="A138" i="13"/>
  <c r="O138" i="13" s="1"/>
  <c r="AC138" i="13" s="1"/>
  <c r="A136" i="13"/>
  <c r="O136" i="13" s="1"/>
  <c r="AC136" i="13" s="1"/>
  <c r="A134" i="13"/>
  <c r="O134" i="13" s="1"/>
  <c r="AC134" i="13" s="1"/>
  <c r="A132" i="13"/>
  <c r="O132" i="13" s="1"/>
  <c r="AC132" i="13" s="1"/>
  <c r="A130" i="13"/>
  <c r="O130" i="13" s="1"/>
  <c r="AC130" i="13" s="1"/>
  <c r="A128" i="13"/>
  <c r="O128" i="13" s="1"/>
  <c r="AC128" i="13" s="1"/>
  <c r="A126" i="13"/>
  <c r="A124" i="13"/>
  <c r="O124" i="13" s="1"/>
  <c r="AC124" i="13" s="1"/>
  <c r="A122" i="13"/>
  <c r="O122" i="13" s="1"/>
  <c r="AC122" i="13" s="1"/>
  <c r="A120" i="13"/>
  <c r="O120" i="13" s="1"/>
  <c r="AC120" i="13" s="1"/>
  <c r="A118" i="13"/>
  <c r="O118" i="13" s="1"/>
  <c r="AC118" i="13" s="1"/>
  <c r="A116" i="13"/>
  <c r="O116" i="13" s="1"/>
  <c r="AC116" i="13" s="1"/>
  <c r="A114" i="13"/>
  <c r="O114" i="13" s="1"/>
  <c r="AC114" i="13" s="1"/>
  <c r="A112" i="13"/>
  <c r="O112" i="13" s="1"/>
  <c r="AC112" i="13" s="1"/>
  <c r="A110" i="13"/>
  <c r="O110" i="13" s="1"/>
  <c r="AC110" i="13" s="1"/>
  <c r="A108" i="13"/>
  <c r="O108" i="13" s="1"/>
  <c r="AC108" i="13" s="1"/>
  <c r="A106" i="13"/>
  <c r="A104" i="13"/>
  <c r="A102" i="13"/>
  <c r="O102" i="13" s="1"/>
  <c r="AC102" i="13" s="1"/>
  <c r="A100" i="13"/>
  <c r="O100" i="13" s="1"/>
  <c r="AC100" i="13" s="1"/>
  <c r="A98" i="13"/>
  <c r="O98" i="13" s="1"/>
  <c r="AC98" i="13" s="1"/>
  <c r="A96" i="13"/>
  <c r="O96" i="13" s="1"/>
  <c r="AC96" i="13" s="1"/>
  <c r="A94" i="13"/>
  <c r="O94" i="13" s="1"/>
  <c r="AC94" i="13" s="1"/>
  <c r="A92" i="13"/>
  <c r="O92" i="13" s="1"/>
  <c r="AC92" i="13" s="1"/>
  <c r="A90" i="13"/>
  <c r="O90" i="13" s="1"/>
  <c r="AC90" i="13" s="1"/>
  <c r="A88" i="13"/>
  <c r="O88" i="13" s="1"/>
  <c r="AC88" i="13" s="1"/>
  <c r="A144" i="10"/>
  <c r="W144" i="10" s="1"/>
  <c r="A142" i="10"/>
  <c r="L142" i="10" s="1"/>
  <c r="A140" i="10"/>
  <c r="L140" i="10" s="1"/>
  <c r="A138" i="10"/>
  <c r="L138" i="10" s="1"/>
  <c r="A136" i="10"/>
  <c r="L136" i="10" s="1"/>
  <c r="A134" i="10"/>
  <c r="L134" i="10" s="1"/>
  <c r="A132" i="10"/>
  <c r="L132" i="10" s="1"/>
  <c r="A130" i="10"/>
  <c r="W130" i="10" s="1"/>
  <c r="A128" i="10"/>
  <c r="W128" i="10" s="1"/>
  <c r="A126" i="10"/>
  <c r="W126" i="10" s="1"/>
  <c r="A124" i="10"/>
  <c r="W124" i="10" s="1"/>
  <c r="A122" i="10"/>
  <c r="L122" i="10" s="1"/>
  <c r="A120" i="10"/>
  <c r="L120" i="10" s="1"/>
  <c r="A118" i="10"/>
  <c r="L118" i="10" s="1"/>
  <c r="A116" i="10"/>
  <c r="L116" i="10" s="1"/>
  <c r="A110" i="10"/>
  <c r="W110" i="10" s="1"/>
  <c r="A108" i="10"/>
  <c r="W108" i="10" s="1"/>
  <c r="A106" i="10"/>
  <c r="W106" i="10" s="1"/>
  <c r="A104" i="10"/>
  <c r="W104" i="10" s="1"/>
  <c r="A100" i="10"/>
  <c r="L100" i="10" s="1"/>
  <c r="A98" i="10"/>
  <c r="L98" i="10" s="1"/>
  <c r="A96" i="10"/>
  <c r="L96" i="10" s="1"/>
  <c r="A94" i="10"/>
  <c r="L94" i="10" s="1"/>
  <c r="A92" i="10"/>
  <c r="L92" i="10" s="1"/>
  <c r="A90" i="10"/>
  <c r="W90" i="10" s="1"/>
  <c r="A88" i="10"/>
  <c r="W88" i="10" s="1"/>
  <c r="A86" i="10"/>
  <c r="W86" i="10" s="1"/>
  <c r="H9" i="8"/>
  <c r="Q2" i="3"/>
  <c r="R2" i="3"/>
  <c r="O2" i="3"/>
  <c r="N2" i="3"/>
  <c r="P2" i="3" s="1"/>
  <c r="N3" i="3"/>
  <c r="P3" i="3" s="1"/>
  <c r="B3" i="11"/>
  <c r="O99" i="11" l="1"/>
  <c r="O105" i="11"/>
  <c r="O69" i="11"/>
  <c r="O27" i="11"/>
  <c r="O131" i="11"/>
  <c r="O49" i="11"/>
  <c r="O129" i="11"/>
  <c r="O109" i="11"/>
  <c r="O89" i="11"/>
  <c r="O67" i="11"/>
  <c r="O47" i="11"/>
  <c r="O25" i="11"/>
  <c r="O91" i="11"/>
  <c r="O7" i="11"/>
  <c r="W138" i="10"/>
  <c r="W102" i="10"/>
  <c r="W94" i="10"/>
  <c r="L114" i="10"/>
  <c r="O13" i="11"/>
  <c r="O121" i="11"/>
  <c r="O117" i="11"/>
  <c r="O93" i="11"/>
  <c r="O65" i="11"/>
  <c r="O45" i="11"/>
  <c r="O95" i="11"/>
  <c r="O63" i="11"/>
  <c r="O43" i="11"/>
  <c r="O113" i="11"/>
  <c r="O81" i="11"/>
  <c r="O135" i="11"/>
  <c r="O125" i="11"/>
  <c r="O73" i="11"/>
  <c r="O53" i="11"/>
  <c r="O31" i="11"/>
  <c r="O21" i="11"/>
  <c r="O11" i="11"/>
  <c r="O75" i="11"/>
  <c r="O107" i="11"/>
  <c r="O87" i="11"/>
  <c r="O19" i="11"/>
  <c r="O111" i="11"/>
  <c r="O61" i="11"/>
  <c r="O133" i="11"/>
  <c r="O71" i="11"/>
  <c r="O51" i="11"/>
  <c r="O29" i="11"/>
  <c r="O9" i="11"/>
  <c r="O59" i="11"/>
  <c r="O17" i="11"/>
  <c r="O119" i="11"/>
  <c r="O57" i="11"/>
  <c r="O103" i="11"/>
  <c r="O41" i="11"/>
  <c r="O101" i="11"/>
  <c r="O39" i="11"/>
  <c r="O97" i="11"/>
  <c r="O37" i="11"/>
  <c r="O137" i="11"/>
  <c r="O79" i="11"/>
  <c r="O35" i="11"/>
  <c r="O115" i="11"/>
  <c r="O123" i="11"/>
  <c r="O77" i="11"/>
  <c r="W134" i="10"/>
  <c r="W118" i="10"/>
  <c r="W112" i="10"/>
  <c r="L130" i="10"/>
  <c r="L110" i="10"/>
  <c r="L128" i="10"/>
  <c r="L108" i="10"/>
  <c r="L88" i="10"/>
  <c r="W140" i="10"/>
  <c r="W120" i="10"/>
  <c r="W100" i="10"/>
  <c r="L126" i="10"/>
  <c r="L106" i="10"/>
  <c r="L86" i="10"/>
  <c r="W98" i="10"/>
  <c r="L124" i="10"/>
  <c r="L104" i="10"/>
  <c r="W136" i="10"/>
  <c r="W116" i="10"/>
  <c r="W132" i="10"/>
  <c r="W92" i="10"/>
  <c r="L144" i="10"/>
  <c r="Q24" i="3"/>
  <c r="O24" i="3"/>
  <c r="P24" i="3"/>
  <c r="R24" i="3"/>
  <c r="R25" i="3"/>
  <c r="Q3" i="3"/>
  <c r="R3" i="3"/>
  <c r="G9" i="8"/>
  <c r="AO5" i="13"/>
  <c r="AO6" i="13"/>
  <c r="AO7" i="13"/>
  <c r="AO8" i="13"/>
  <c r="AO9" i="13"/>
  <c r="AO10" i="13"/>
  <c r="AO11" i="13"/>
  <c r="AO12" i="13"/>
  <c r="AO13" i="13"/>
  <c r="AO14" i="13"/>
  <c r="AO15" i="13"/>
  <c r="AO16" i="13"/>
  <c r="AO17" i="13"/>
  <c r="AO18" i="13"/>
  <c r="AO19" i="13"/>
  <c r="AO20" i="13"/>
  <c r="AO21" i="13"/>
  <c r="AO22" i="13"/>
  <c r="AO23" i="13"/>
  <c r="AO24" i="13"/>
  <c r="AO25" i="13"/>
  <c r="AO26" i="13"/>
  <c r="AO27" i="13"/>
  <c r="AO28" i="13"/>
  <c r="AO29" i="13"/>
  <c r="AO30" i="13"/>
  <c r="AO31" i="13"/>
  <c r="AO32" i="13"/>
  <c r="AO33" i="13"/>
  <c r="AO34" i="13"/>
  <c r="AO35" i="13"/>
  <c r="AO36" i="13"/>
  <c r="AO37" i="13"/>
  <c r="AO38" i="13"/>
  <c r="AO39" i="13"/>
  <c r="AO40" i="13"/>
  <c r="AO41" i="13"/>
  <c r="AO42" i="13"/>
  <c r="AO43" i="13"/>
  <c r="AO44" i="13"/>
  <c r="AO45" i="13"/>
  <c r="AO46" i="13"/>
  <c r="AO47" i="13"/>
  <c r="AO48" i="13"/>
  <c r="AO49" i="13"/>
  <c r="AO50" i="13"/>
  <c r="AO51" i="13"/>
  <c r="AO52" i="13"/>
  <c r="AO53" i="13"/>
  <c r="AO54" i="13"/>
  <c r="AO55" i="13"/>
  <c r="AO56" i="13"/>
  <c r="AO57" i="13"/>
  <c r="AO58" i="13"/>
  <c r="AO59" i="13"/>
  <c r="AO60" i="13"/>
  <c r="AO61" i="13"/>
  <c r="AO62" i="13"/>
  <c r="AO63" i="13"/>
  <c r="AO64" i="13"/>
  <c r="AO65" i="13"/>
  <c r="AO66" i="13"/>
  <c r="AO67" i="13"/>
  <c r="AO68" i="13"/>
  <c r="AO69" i="13"/>
  <c r="AO70" i="13"/>
  <c r="AO71" i="13"/>
  <c r="AO72" i="13"/>
  <c r="AO73" i="13"/>
  <c r="AO74" i="13"/>
  <c r="AO75" i="13"/>
  <c r="AO76" i="13"/>
  <c r="AO77" i="13"/>
  <c r="AO78" i="13"/>
  <c r="AO79" i="13"/>
  <c r="AO80" i="13"/>
  <c r="AO81" i="13"/>
  <c r="AO82" i="13"/>
  <c r="AO83" i="13"/>
  <c r="AO84" i="13"/>
  <c r="AO85" i="13"/>
  <c r="AO86" i="13"/>
  <c r="AO87" i="13"/>
  <c r="AO144" i="13"/>
  <c r="AO145" i="13"/>
  <c r="AO146" i="13"/>
  <c r="AO147" i="13"/>
  <c r="AO148" i="13"/>
  <c r="AO149" i="13"/>
  <c r="AO150" i="13"/>
  <c r="AO151" i="13"/>
  <c r="AO152" i="13"/>
  <c r="AO153" i="13"/>
  <c r="AO154" i="13"/>
  <c r="AO155" i="13"/>
  <c r="AO156" i="13"/>
  <c r="AO157" i="13"/>
  <c r="AO158" i="13"/>
  <c r="AO159" i="13"/>
  <c r="AO160" i="13"/>
  <c r="AO161" i="13"/>
  <c r="AO162" i="13"/>
  <c r="AO163" i="13"/>
  <c r="AO164" i="13"/>
  <c r="AO165" i="13"/>
  <c r="AO166" i="13"/>
  <c r="AO167" i="13"/>
  <c r="AO168" i="13"/>
  <c r="AO169" i="13"/>
  <c r="AO170" i="13"/>
  <c r="AO171" i="13"/>
  <c r="AO172" i="13"/>
  <c r="AO173" i="13"/>
  <c r="AO174" i="13"/>
  <c r="AO175" i="13"/>
  <c r="AO176" i="13"/>
  <c r="AO177" i="13"/>
  <c r="AO178" i="13"/>
  <c r="AO179" i="13"/>
  <c r="AO180" i="13"/>
  <c r="AO181" i="13"/>
  <c r="AO182" i="13"/>
  <c r="AO183" i="13"/>
  <c r="AO184" i="13"/>
  <c r="AO185" i="13"/>
  <c r="AO186" i="13"/>
  <c r="AO187" i="13"/>
  <c r="AO188" i="13"/>
  <c r="AO189" i="13"/>
  <c r="AO190" i="13"/>
  <c r="AO191" i="13"/>
  <c r="AO192" i="13"/>
  <c r="AO193" i="13"/>
  <c r="AO194" i="13"/>
  <c r="AO195" i="13"/>
  <c r="AO196" i="13"/>
  <c r="AO197" i="13"/>
  <c r="AO198" i="13"/>
  <c r="AO199" i="13"/>
  <c r="AO200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33" i="13"/>
  <c r="AA36" i="13"/>
  <c r="AA37" i="13"/>
  <c r="AA38" i="13"/>
  <c r="AA39" i="13"/>
  <c r="AA40" i="13"/>
  <c r="AA41" i="13"/>
  <c r="AA42" i="13"/>
  <c r="AA43" i="13"/>
  <c r="AA44" i="13"/>
  <c r="AA45" i="13"/>
  <c r="AA46" i="13"/>
  <c r="AA47" i="13"/>
  <c r="AA48" i="13"/>
  <c r="AA49" i="13"/>
  <c r="AA50" i="13"/>
  <c r="AA51" i="13"/>
  <c r="AA52" i="13"/>
  <c r="AA53" i="13"/>
  <c r="AA54" i="13"/>
  <c r="AA55" i="13"/>
  <c r="AA56" i="13"/>
  <c r="AA57" i="13"/>
  <c r="AA58" i="13"/>
  <c r="AA59" i="13"/>
  <c r="AA60" i="13"/>
  <c r="AA61" i="13"/>
  <c r="AA62" i="13"/>
  <c r="AA63" i="13"/>
  <c r="AA64" i="13"/>
  <c r="AA65" i="13"/>
  <c r="AA66" i="13"/>
  <c r="AA67" i="13"/>
  <c r="AA68" i="13"/>
  <c r="AA69" i="13"/>
  <c r="AA70" i="13"/>
  <c r="AA71" i="13"/>
  <c r="AA72" i="13"/>
  <c r="AA73" i="13"/>
  <c r="AA74" i="13"/>
  <c r="AA75" i="13"/>
  <c r="AA76" i="13"/>
  <c r="AA77" i="13"/>
  <c r="AA78" i="13"/>
  <c r="AA79" i="13"/>
  <c r="AA80" i="13"/>
  <c r="AA81" i="13"/>
  <c r="AA82" i="13"/>
  <c r="AA83" i="13"/>
  <c r="AA144" i="13"/>
  <c r="AA145" i="13"/>
  <c r="AA146" i="13"/>
  <c r="AA147" i="13"/>
  <c r="AA148" i="13"/>
  <c r="AA149" i="13"/>
  <c r="AA150" i="13"/>
  <c r="AA151" i="13"/>
  <c r="AA152" i="13"/>
  <c r="AA153" i="13"/>
  <c r="AA154" i="13"/>
  <c r="AA155" i="13"/>
  <c r="AA156" i="13"/>
  <c r="AA157" i="13"/>
  <c r="AA158" i="13"/>
  <c r="AA159" i="13"/>
  <c r="AA160" i="13"/>
  <c r="AA161" i="13"/>
  <c r="AA162" i="13"/>
  <c r="AA163" i="13"/>
  <c r="AA164" i="13"/>
  <c r="AA165" i="13"/>
  <c r="AA166" i="13"/>
  <c r="AA167" i="13"/>
  <c r="AA168" i="13"/>
  <c r="AA169" i="13"/>
  <c r="AA170" i="13"/>
  <c r="AA171" i="13"/>
  <c r="AA172" i="13"/>
  <c r="AA173" i="13"/>
  <c r="AA174" i="13"/>
  <c r="AA175" i="13"/>
  <c r="AA176" i="13"/>
  <c r="AA177" i="13"/>
  <c r="AA178" i="13"/>
  <c r="AA179" i="13"/>
  <c r="AA180" i="13"/>
  <c r="AA181" i="13"/>
  <c r="AA182" i="13"/>
  <c r="AA183" i="13"/>
  <c r="AA184" i="13"/>
  <c r="AA185" i="13"/>
  <c r="AA186" i="13"/>
  <c r="AA187" i="13"/>
  <c r="AA188" i="13"/>
  <c r="AA189" i="13"/>
  <c r="AA190" i="13"/>
  <c r="AA191" i="13"/>
  <c r="AA192" i="13"/>
  <c r="AA193" i="13"/>
  <c r="AA194" i="13"/>
  <c r="AA195" i="13"/>
  <c r="AA196" i="13"/>
  <c r="AA197" i="13"/>
  <c r="AA198" i="13"/>
  <c r="AA199" i="13"/>
  <c r="AA200" i="13"/>
  <c r="M9" i="13"/>
  <c r="I3" i="12"/>
  <c r="I4" i="12"/>
  <c r="I5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2" i="7"/>
  <c r="AN4" i="13"/>
  <c r="AO4" i="13" s="1"/>
  <c r="AN87" i="13"/>
  <c r="AN86" i="13"/>
  <c r="AN85" i="13"/>
  <c r="AN84" i="13"/>
  <c r="AN83" i="13"/>
  <c r="AN82" i="13"/>
  <c r="AN81" i="13"/>
  <c r="AN80" i="13"/>
  <c r="AN79" i="13"/>
  <c r="AN78" i="13"/>
  <c r="AN77" i="13"/>
  <c r="AN76" i="13"/>
  <c r="AN75" i="13"/>
  <c r="AN74" i="13"/>
  <c r="AN73" i="13"/>
  <c r="AN72" i="13"/>
  <c r="AN71" i="13"/>
  <c r="AN70" i="13"/>
  <c r="AN69" i="13"/>
  <c r="AN68" i="13"/>
  <c r="AN67" i="13"/>
  <c r="AN66" i="13"/>
  <c r="AN65" i="13"/>
  <c r="AN64" i="13"/>
  <c r="AN63" i="13"/>
  <c r="AN62" i="13"/>
  <c r="AN61" i="13"/>
  <c r="AN60" i="13"/>
  <c r="AN59" i="13"/>
  <c r="AN58" i="13"/>
  <c r="AN57" i="13"/>
  <c r="AN56" i="13"/>
  <c r="AN55" i="13"/>
  <c r="AN54" i="13"/>
  <c r="AN53" i="13"/>
  <c r="AN52" i="13"/>
  <c r="AN51" i="13"/>
  <c r="AN50" i="13"/>
  <c r="AN49" i="13"/>
  <c r="AN48" i="13"/>
  <c r="AN47" i="13"/>
  <c r="AN46" i="13"/>
  <c r="AN45" i="13"/>
  <c r="AN44" i="13"/>
  <c r="AN43" i="13"/>
  <c r="AN42" i="13"/>
  <c r="AN41" i="13"/>
  <c r="AN40" i="13"/>
  <c r="AN39" i="13"/>
  <c r="AN38" i="13"/>
  <c r="AN37" i="13"/>
  <c r="AN36" i="13"/>
  <c r="AN35" i="13"/>
  <c r="AN34" i="13"/>
  <c r="AN33" i="13"/>
  <c r="AN32" i="13"/>
  <c r="AN31" i="13"/>
  <c r="AN30" i="13"/>
  <c r="AN29" i="13"/>
  <c r="AN28" i="13"/>
  <c r="AN27" i="13"/>
  <c r="AN26" i="13"/>
  <c r="AN25" i="13"/>
  <c r="AN24" i="13"/>
  <c r="AN23" i="13"/>
  <c r="AN22" i="13"/>
  <c r="AN21" i="13"/>
  <c r="AN20" i="13"/>
  <c r="AN19" i="13"/>
  <c r="AN18" i="13"/>
  <c r="AN17" i="13"/>
  <c r="AN16" i="13"/>
  <c r="AN15" i="13"/>
  <c r="AN14" i="13"/>
  <c r="AN13" i="13"/>
  <c r="AN12" i="13"/>
  <c r="AN11" i="13"/>
  <c r="AN10" i="13"/>
  <c r="AN9" i="13"/>
  <c r="AN8" i="13"/>
  <c r="AN7" i="13"/>
  <c r="AN6" i="13"/>
  <c r="AN5" i="13"/>
  <c r="Z4" i="13"/>
  <c r="AA4" i="13" s="1"/>
  <c r="Z87" i="13"/>
  <c r="AA87" i="13" s="1"/>
  <c r="Z86" i="13"/>
  <c r="AA86" i="13" s="1"/>
  <c r="Z85" i="13"/>
  <c r="AA85" i="13" s="1"/>
  <c r="Z84" i="13"/>
  <c r="AA84" i="13" s="1"/>
  <c r="Z83" i="13"/>
  <c r="Z82" i="13"/>
  <c r="Z81" i="13"/>
  <c r="Z80" i="13"/>
  <c r="Z79" i="13"/>
  <c r="Z78" i="13"/>
  <c r="Z77" i="13"/>
  <c r="Z76" i="13"/>
  <c r="Z75" i="13"/>
  <c r="Z74" i="13"/>
  <c r="Z73" i="13"/>
  <c r="Z72" i="13"/>
  <c r="Z71" i="13"/>
  <c r="Z70" i="13"/>
  <c r="Z69" i="13"/>
  <c r="Z68" i="13"/>
  <c r="Z67" i="13"/>
  <c r="Z66" i="13"/>
  <c r="Z65" i="13"/>
  <c r="Z64" i="13"/>
  <c r="Z63" i="13"/>
  <c r="Z62" i="13"/>
  <c r="Z61" i="13"/>
  <c r="Z60" i="13"/>
  <c r="Z59" i="13"/>
  <c r="Z58" i="13"/>
  <c r="Z57" i="13"/>
  <c r="Z56" i="13"/>
  <c r="Z55" i="13"/>
  <c r="Z54" i="13"/>
  <c r="Z53" i="13"/>
  <c r="Z52" i="13"/>
  <c r="Z51" i="13"/>
  <c r="Z50" i="13"/>
  <c r="Z49" i="13"/>
  <c r="Z48" i="13"/>
  <c r="Z47" i="13"/>
  <c r="Z46" i="13"/>
  <c r="Z45" i="13"/>
  <c r="Z44" i="13"/>
  <c r="Z43" i="13"/>
  <c r="Z42" i="13"/>
  <c r="Z41" i="13"/>
  <c r="Z40" i="13"/>
  <c r="Z39" i="13"/>
  <c r="Z38" i="13"/>
  <c r="Z37" i="13"/>
  <c r="Z36" i="13"/>
  <c r="Z35" i="13"/>
  <c r="AA35" i="13" s="1"/>
  <c r="Z34" i="13"/>
  <c r="AA34" i="13" s="1"/>
  <c r="Z33" i="13"/>
  <c r="Z32" i="13"/>
  <c r="Z31" i="13"/>
  <c r="Z30" i="13"/>
  <c r="Z29" i="13"/>
  <c r="Z28" i="13"/>
  <c r="Z27" i="13"/>
  <c r="Z26" i="13"/>
  <c r="Z25" i="13"/>
  <c r="Z24" i="13"/>
  <c r="Z23" i="13"/>
  <c r="Z22" i="13"/>
  <c r="Z21" i="13"/>
  <c r="Z20" i="13"/>
  <c r="Z19" i="13"/>
  <c r="Z18" i="13"/>
  <c r="Z17" i="13"/>
  <c r="Z16" i="13"/>
  <c r="Z15" i="13"/>
  <c r="AA15" i="13" s="1"/>
  <c r="Z14" i="13"/>
  <c r="AA14" i="13" s="1"/>
  <c r="Z13" i="13"/>
  <c r="AA13" i="13" s="1"/>
  <c r="Z12" i="13"/>
  <c r="AA12" i="13" s="1"/>
  <c r="Z11" i="13"/>
  <c r="AA11" i="13" s="1"/>
  <c r="Z10" i="13"/>
  <c r="AA10" i="13" s="1"/>
  <c r="Z9" i="13"/>
  <c r="AA9" i="13" s="1"/>
  <c r="Z8" i="13"/>
  <c r="AA8" i="13" s="1"/>
  <c r="Z7" i="13"/>
  <c r="AA7" i="13" s="1"/>
  <c r="Z6" i="13"/>
  <c r="AA6" i="13" s="1"/>
  <c r="Z5" i="13"/>
  <c r="AA5" i="13" s="1"/>
  <c r="L6" i="13"/>
  <c r="M6" i="13" s="1"/>
  <c r="L7" i="13"/>
  <c r="M7" i="13" s="1"/>
  <c r="L5" i="13"/>
  <c r="M5" i="13" s="1"/>
  <c r="L8" i="13"/>
  <c r="M8" i="13" s="1"/>
  <c r="L9" i="13"/>
  <c r="L10" i="13"/>
  <c r="M10" i="13" s="1"/>
  <c r="L11" i="13"/>
  <c r="M11" i="13" s="1"/>
  <c r="L12" i="13"/>
  <c r="M12" i="13" s="1"/>
  <c r="L13" i="13"/>
  <c r="M13" i="13" s="1"/>
  <c r="L14" i="13"/>
  <c r="M14" i="13" s="1"/>
  <c r="L15" i="13"/>
  <c r="M15" i="13" s="1"/>
  <c r="L16" i="13"/>
  <c r="M16" i="13" s="1"/>
  <c r="L17" i="13"/>
  <c r="M17" i="13" s="1"/>
  <c r="L20" i="13"/>
  <c r="M20" i="13" s="1"/>
  <c r="L21" i="13"/>
  <c r="M21" i="13" s="1"/>
  <c r="L22" i="13"/>
  <c r="M22" i="13" s="1"/>
  <c r="L23" i="13"/>
  <c r="M23" i="13" s="1"/>
  <c r="L24" i="13"/>
  <c r="M24" i="13" s="1"/>
  <c r="L25" i="13"/>
  <c r="M25" i="13" s="1"/>
  <c r="L26" i="13"/>
  <c r="M26" i="13" s="1"/>
  <c r="L27" i="13"/>
  <c r="M27" i="13" s="1"/>
  <c r="L28" i="13"/>
  <c r="M28" i="13" s="1"/>
  <c r="L29" i="13"/>
  <c r="M29" i="13" s="1"/>
  <c r="L30" i="13"/>
  <c r="M30" i="13" s="1"/>
  <c r="L31" i="13"/>
  <c r="M31" i="13" s="1"/>
  <c r="L32" i="13"/>
  <c r="M32" i="13" s="1"/>
  <c r="L33" i="13"/>
  <c r="M33" i="13" s="1"/>
  <c r="L34" i="13"/>
  <c r="M34" i="13" s="1"/>
  <c r="L35" i="13"/>
  <c r="M35" i="13" s="1"/>
  <c r="L36" i="13"/>
  <c r="M36" i="13" s="1"/>
  <c r="L37" i="13"/>
  <c r="M37" i="13" s="1"/>
  <c r="L38" i="13"/>
  <c r="M38" i="13" s="1"/>
  <c r="L39" i="13"/>
  <c r="M39" i="13" s="1"/>
  <c r="L40" i="13"/>
  <c r="M40" i="13" s="1"/>
  <c r="L41" i="13"/>
  <c r="M41" i="13" s="1"/>
  <c r="L42" i="13"/>
  <c r="M42" i="13" s="1"/>
  <c r="L43" i="13"/>
  <c r="M43" i="13" s="1"/>
  <c r="L44" i="13"/>
  <c r="M44" i="13" s="1"/>
  <c r="L45" i="13"/>
  <c r="M45" i="13" s="1"/>
  <c r="L46" i="13"/>
  <c r="M46" i="13" s="1"/>
  <c r="L47" i="13"/>
  <c r="M47" i="13" s="1"/>
  <c r="L48" i="13"/>
  <c r="M48" i="13" s="1"/>
  <c r="L49" i="13"/>
  <c r="M49" i="13" s="1"/>
  <c r="L50" i="13"/>
  <c r="M50" i="13" s="1"/>
  <c r="L51" i="13"/>
  <c r="M51" i="13" s="1"/>
  <c r="L52" i="13"/>
  <c r="M52" i="13" s="1"/>
  <c r="L53" i="13"/>
  <c r="M53" i="13" s="1"/>
  <c r="L54" i="13"/>
  <c r="M54" i="13" s="1"/>
  <c r="L55" i="13"/>
  <c r="M55" i="13" s="1"/>
  <c r="L56" i="13"/>
  <c r="M56" i="13" s="1"/>
  <c r="L57" i="13"/>
  <c r="M57" i="13" s="1"/>
  <c r="L58" i="13"/>
  <c r="M58" i="13" s="1"/>
  <c r="L59" i="13"/>
  <c r="M59" i="13" s="1"/>
  <c r="L60" i="13"/>
  <c r="M60" i="13" s="1"/>
  <c r="L61" i="13"/>
  <c r="M61" i="13" s="1"/>
  <c r="L62" i="13"/>
  <c r="M62" i="13" s="1"/>
  <c r="L63" i="13"/>
  <c r="M63" i="13" s="1"/>
  <c r="L64" i="13"/>
  <c r="M64" i="13" s="1"/>
  <c r="L65" i="13"/>
  <c r="M65" i="13" s="1"/>
  <c r="L66" i="13"/>
  <c r="M66" i="13" s="1"/>
  <c r="L67" i="13"/>
  <c r="M67" i="13" s="1"/>
  <c r="L68" i="13"/>
  <c r="M68" i="13" s="1"/>
  <c r="L69" i="13"/>
  <c r="M69" i="13" s="1"/>
  <c r="L70" i="13"/>
  <c r="M70" i="13" s="1"/>
  <c r="L71" i="13"/>
  <c r="M71" i="13" s="1"/>
  <c r="L72" i="13"/>
  <c r="M72" i="13" s="1"/>
  <c r="L73" i="13"/>
  <c r="M73" i="13" s="1"/>
  <c r="L74" i="13"/>
  <c r="M74" i="13" s="1"/>
  <c r="L75" i="13"/>
  <c r="M75" i="13" s="1"/>
  <c r="L76" i="13"/>
  <c r="M76" i="13" s="1"/>
  <c r="L77" i="13"/>
  <c r="M77" i="13" s="1"/>
  <c r="L78" i="13"/>
  <c r="M78" i="13" s="1"/>
  <c r="L79" i="13"/>
  <c r="M79" i="13" s="1"/>
  <c r="L80" i="13"/>
  <c r="M80" i="13" s="1"/>
  <c r="L81" i="13"/>
  <c r="M81" i="13" s="1"/>
  <c r="L82" i="13"/>
  <c r="M82" i="13" s="1"/>
  <c r="L83" i="13"/>
  <c r="M83" i="13" s="1"/>
  <c r="L84" i="13"/>
  <c r="M84" i="13" s="1"/>
  <c r="L85" i="13"/>
  <c r="M85" i="13" s="1"/>
  <c r="L86" i="13"/>
  <c r="M86" i="13" s="1"/>
  <c r="L87" i="13"/>
  <c r="M87" i="13" s="1"/>
  <c r="L4" i="13"/>
  <c r="M4" i="13" s="1"/>
  <c r="J4" i="13"/>
  <c r="AE87" i="13"/>
  <c r="AD87" i="13"/>
  <c r="AE86" i="13"/>
  <c r="AD86" i="13"/>
  <c r="AE85" i="13"/>
  <c r="AD85" i="13"/>
  <c r="AE84" i="13"/>
  <c r="AD84" i="13"/>
  <c r="AE83" i="13"/>
  <c r="AD83" i="13"/>
  <c r="AE82" i="13"/>
  <c r="AD82" i="13"/>
  <c r="AE81" i="13"/>
  <c r="AD81" i="13"/>
  <c r="AE80" i="13"/>
  <c r="AD80" i="13"/>
  <c r="AE79" i="13"/>
  <c r="AD79" i="13"/>
  <c r="AE78" i="13"/>
  <c r="AD78" i="13"/>
  <c r="AE77" i="13"/>
  <c r="AD77" i="13"/>
  <c r="AE76" i="13"/>
  <c r="AD76" i="13"/>
  <c r="AE75" i="13"/>
  <c r="AD75" i="13"/>
  <c r="AE74" i="13"/>
  <c r="AD74" i="13"/>
  <c r="AE73" i="13"/>
  <c r="AD73" i="13"/>
  <c r="AE72" i="13"/>
  <c r="AD72" i="13"/>
  <c r="AE71" i="13"/>
  <c r="AD71" i="13"/>
  <c r="AE70" i="13"/>
  <c r="AD70" i="13"/>
  <c r="AE69" i="13"/>
  <c r="AD69" i="13"/>
  <c r="AE68" i="13"/>
  <c r="AD68" i="13"/>
  <c r="A86" i="13"/>
  <c r="O86" i="13" s="1"/>
  <c r="AC86" i="13" s="1"/>
  <c r="A84" i="13"/>
  <c r="O84" i="13" s="1"/>
  <c r="AC84" i="13" s="1"/>
  <c r="A82" i="13"/>
  <c r="O82" i="13" s="1"/>
  <c r="AC82" i="13" s="1"/>
  <c r="A80" i="13"/>
  <c r="O80" i="13" s="1"/>
  <c r="AC80" i="13" s="1"/>
  <c r="A78" i="13"/>
  <c r="O78" i="13" s="1"/>
  <c r="AC78" i="13" s="1"/>
  <c r="A76" i="13"/>
  <c r="O76" i="13" s="1"/>
  <c r="AC76" i="13" s="1"/>
  <c r="A74" i="13"/>
  <c r="O74" i="13" s="1"/>
  <c r="AC74" i="13" s="1"/>
  <c r="A72" i="13"/>
  <c r="O72" i="13" s="1"/>
  <c r="AC72" i="13" s="1"/>
  <c r="A70" i="13"/>
  <c r="O70" i="13" s="1"/>
  <c r="AC70" i="13" s="1"/>
  <c r="A68" i="13"/>
  <c r="O68" i="13" s="1"/>
  <c r="AC68" i="13" s="1"/>
  <c r="A64" i="13"/>
  <c r="O64" i="13" s="1"/>
  <c r="AC64" i="13" s="1"/>
  <c r="A66" i="13"/>
  <c r="O66" i="13" s="1"/>
  <c r="AC66" i="13" s="1"/>
  <c r="H10" i="8"/>
  <c r="H11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9" i="8"/>
  <c r="C67" i="11"/>
  <c r="D67" i="11"/>
  <c r="C68" i="11"/>
  <c r="D68" i="11"/>
  <c r="C69" i="11"/>
  <c r="D69" i="11"/>
  <c r="C70" i="11"/>
  <c r="D70" i="11"/>
  <c r="C71" i="11"/>
  <c r="D71" i="11"/>
  <c r="C72" i="11"/>
  <c r="D72" i="11"/>
  <c r="C73" i="11"/>
  <c r="D73" i="11"/>
  <c r="C74" i="11"/>
  <c r="D74" i="11"/>
  <c r="C75" i="11"/>
  <c r="D75" i="11"/>
  <c r="C76" i="11"/>
  <c r="D76" i="11"/>
  <c r="C77" i="11"/>
  <c r="D77" i="11"/>
  <c r="C78" i="11"/>
  <c r="D78" i="11"/>
  <c r="C79" i="11"/>
  <c r="D79" i="11"/>
  <c r="C80" i="11"/>
  <c r="D80" i="11"/>
  <c r="C81" i="11"/>
  <c r="D81" i="11"/>
  <c r="C82" i="11"/>
  <c r="D82" i="11"/>
  <c r="C83" i="11"/>
  <c r="D83" i="11"/>
  <c r="C84" i="11"/>
  <c r="D84" i="11"/>
  <c r="C85" i="11"/>
  <c r="O85" i="11" s="1"/>
  <c r="D85" i="11"/>
  <c r="C86" i="11"/>
  <c r="D86" i="11"/>
  <c r="A84" i="10"/>
  <c r="A82" i="10"/>
  <c r="A80" i="10"/>
  <c r="A78" i="10"/>
  <c r="A76" i="10"/>
  <c r="A74" i="10"/>
  <c r="A72" i="10"/>
  <c r="A70" i="10"/>
  <c r="A68" i="10"/>
  <c r="O8" i="3"/>
  <c r="O9" i="3"/>
  <c r="O10" i="3"/>
  <c r="O11" i="3"/>
  <c r="O20" i="3"/>
  <c r="O21" i="3"/>
  <c r="O26" i="3"/>
  <c r="O36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P8" i="3"/>
  <c r="P9" i="3"/>
  <c r="P10" i="3"/>
  <c r="P11" i="3"/>
  <c r="P20" i="3"/>
  <c r="P21" i="3"/>
  <c r="P38" i="3"/>
  <c r="P39" i="3"/>
  <c r="P40" i="3"/>
  <c r="P41" i="3"/>
  <c r="P44" i="3"/>
  <c r="P45" i="3"/>
  <c r="P46" i="3"/>
  <c r="P47" i="3"/>
  <c r="P48" i="3"/>
  <c r="P49" i="3"/>
  <c r="P50" i="3"/>
  <c r="P51" i="3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F5" i="8"/>
  <c r="AE67" i="13"/>
  <c r="AD67" i="13"/>
  <c r="AE66" i="13"/>
  <c r="AD66" i="13"/>
  <c r="AE65" i="13"/>
  <c r="AD65" i="13"/>
  <c r="AE64" i="13"/>
  <c r="AD64" i="13"/>
  <c r="AE63" i="13"/>
  <c r="AD63" i="13"/>
  <c r="AE62" i="13"/>
  <c r="AD62" i="13"/>
  <c r="AE61" i="13"/>
  <c r="AD61" i="13"/>
  <c r="AE60" i="13"/>
  <c r="AD60" i="13"/>
  <c r="AE59" i="13"/>
  <c r="AD59" i="13"/>
  <c r="AE58" i="13"/>
  <c r="AD58" i="13"/>
  <c r="AE57" i="13"/>
  <c r="AD57" i="13"/>
  <c r="AE56" i="13"/>
  <c r="AD56" i="13"/>
  <c r="AE55" i="13"/>
  <c r="AD55" i="13"/>
  <c r="AE54" i="13"/>
  <c r="AD54" i="13"/>
  <c r="AE53" i="13"/>
  <c r="AD53" i="13"/>
  <c r="AE52" i="13"/>
  <c r="AD52" i="13"/>
  <c r="AE51" i="13"/>
  <c r="AD51" i="13"/>
  <c r="AE50" i="13"/>
  <c r="AD50" i="13"/>
  <c r="AE49" i="13"/>
  <c r="AD49" i="13"/>
  <c r="AE48" i="13"/>
  <c r="AD48" i="13"/>
  <c r="AE47" i="13"/>
  <c r="AD47" i="13"/>
  <c r="AE46" i="13"/>
  <c r="AD46" i="13"/>
  <c r="AE45" i="13"/>
  <c r="AD45" i="13"/>
  <c r="AE44" i="13"/>
  <c r="AD44" i="13"/>
  <c r="AE43" i="13"/>
  <c r="AD43" i="13"/>
  <c r="AE42" i="13"/>
  <c r="AD42" i="13"/>
  <c r="AE41" i="13"/>
  <c r="AD41" i="13"/>
  <c r="AE40" i="13"/>
  <c r="AD40" i="13"/>
  <c r="AE39" i="13"/>
  <c r="AD39" i="13"/>
  <c r="AE38" i="13"/>
  <c r="AD38" i="13"/>
  <c r="AE37" i="13"/>
  <c r="AD37" i="13"/>
  <c r="AE36" i="13"/>
  <c r="AD36" i="13"/>
  <c r="AE35" i="13"/>
  <c r="AD35" i="13"/>
  <c r="AE34" i="13"/>
  <c r="AD34" i="13"/>
  <c r="AE33" i="13"/>
  <c r="AD33" i="13"/>
  <c r="AE32" i="13"/>
  <c r="AD32" i="13"/>
  <c r="AE31" i="13"/>
  <c r="AD31" i="13"/>
  <c r="AE30" i="13"/>
  <c r="AD30" i="13"/>
  <c r="AE29" i="13"/>
  <c r="AD29" i="13"/>
  <c r="AE28" i="13"/>
  <c r="AD28" i="13"/>
  <c r="AE27" i="13"/>
  <c r="AD27" i="13"/>
  <c r="AE26" i="13"/>
  <c r="AD26" i="13"/>
  <c r="AE25" i="13"/>
  <c r="AD25" i="13"/>
  <c r="AE24" i="13"/>
  <c r="AD24" i="13"/>
  <c r="AE23" i="13"/>
  <c r="AD23" i="13"/>
  <c r="AE22" i="13"/>
  <c r="AD22" i="13"/>
  <c r="AE21" i="13"/>
  <c r="AD21" i="13"/>
  <c r="AE20" i="13"/>
  <c r="AD20" i="13"/>
  <c r="AE19" i="13"/>
  <c r="AD19" i="13"/>
  <c r="AE18" i="13"/>
  <c r="AD18" i="13"/>
  <c r="AE17" i="13"/>
  <c r="AD17" i="13"/>
  <c r="AE16" i="13"/>
  <c r="AD16" i="13"/>
  <c r="AE15" i="13"/>
  <c r="AD15" i="13"/>
  <c r="AE14" i="13"/>
  <c r="AD14" i="13"/>
  <c r="AE13" i="13"/>
  <c r="AD13" i="13"/>
  <c r="AE12" i="13"/>
  <c r="AD12" i="13"/>
  <c r="AE11" i="13"/>
  <c r="AD11" i="13"/>
  <c r="AE10" i="13"/>
  <c r="AD10" i="13"/>
  <c r="AE9" i="13"/>
  <c r="AD9" i="13"/>
  <c r="AE8" i="13"/>
  <c r="AD8" i="13"/>
  <c r="AL7" i="13"/>
  <c r="AE7" i="13"/>
  <c r="AD7" i="13"/>
  <c r="AL6" i="13"/>
  <c r="AE6" i="13"/>
  <c r="AD6" i="13"/>
  <c r="AL5" i="13"/>
  <c r="AE5" i="13"/>
  <c r="AD5" i="13"/>
  <c r="AL4" i="13"/>
  <c r="AE4" i="13"/>
  <c r="AD4" i="13"/>
  <c r="Q7" i="13"/>
  <c r="P7" i="13"/>
  <c r="Q6" i="13"/>
  <c r="P6" i="13"/>
  <c r="Q5" i="13"/>
  <c r="P5" i="13"/>
  <c r="Q4" i="13"/>
  <c r="P4" i="13"/>
  <c r="J5" i="13"/>
  <c r="J6" i="13"/>
  <c r="J7" i="13"/>
  <c r="B5" i="13"/>
  <c r="C5" i="13"/>
  <c r="B6" i="13"/>
  <c r="C6" i="13"/>
  <c r="B7" i="13"/>
  <c r="C7" i="13"/>
  <c r="C4" i="13"/>
  <c r="B4" i="13"/>
  <c r="A62" i="13"/>
  <c r="O62" i="13" s="1"/>
  <c r="AC62" i="13" s="1"/>
  <c r="A60" i="13"/>
  <c r="O60" i="13" s="1"/>
  <c r="AC60" i="13" s="1"/>
  <c r="A58" i="13"/>
  <c r="O58" i="13" s="1"/>
  <c r="AC58" i="13" s="1"/>
  <c r="A56" i="13"/>
  <c r="O56" i="13" s="1"/>
  <c r="AC56" i="13" s="1"/>
  <c r="A54" i="13"/>
  <c r="O54" i="13" s="1"/>
  <c r="AC54" i="13" s="1"/>
  <c r="A52" i="13"/>
  <c r="O52" i="13" s="1"/>
  <c r="AC52" i="13" s="1"/>
  <c r="A50" i="13"/>
  <c r="O50" i="13" s="1"/>
  <c r="AC50" i="13" s="1"/>
  <c r="A48" i="13"/>
  <c r="O48" i="13" s="1"/>
  <c r="AC48" i="13" s="1"/>
  <c r="A46" i="13"/>
  <c r="O46" i="13" s="1"/>
  <c r="AC46" i="13" s="1"/>
  <c r="A44" i="13"/>
  <c r="O44" i="13" s="1"/>
  <c r="AC44" i="13" s="1"/>
  <c r="A42" i="13"/>
  <c r="O42" i="13" s="1"/>
  <c r="AC42" i="13" s="1"/>
  <c r="A40" i="13"/>
  <c r="O40" i="13" s="1"/>
  <c r="AC40" i="13" s="1"/>
  <c r="A38" i="13"/>
  <c r="O38" i="13" s="1"/>
  <c r="AC38" i="13" s="1"/>
  <c r="A36" i="13"/>
  <c r="O36" i="13" s="1"/>
  <c r="AC36" i="13" s="1"/>
  <c r="A34" i="13"/>
  <c r="O34" i="13" s="1"/>
  <c r="AC34" i="13" s="1"/>
  <c r="A32" i="13"/>
  <c r="O32" i="13" s="1"/>
  <c r="AC32" i="13" s="1"/>
  <c r="A30" i="13"/>
  <c r="O30" i="13" s="1"/>
  <c r="AC30" i="13" s="1"/>
  <c r="A28" i="13"/>
  <c r="O28" i="13" s="1"/>
  <c r="AC28" i="13" s="1"/>
  <c r="A26" i="13"/>
  <c r="O26" i="13" s="1"/>
  <c r="AC26" i="13" s="1"/>
  <c r="A24" i="13"/>
  <c r="O24" i="13" s="1"/>
  <c r="AC24" i="13" s="1"/>
  <c r="A22" i="13"/>
  <c r="O22" i="13" s="1"/>
  <c r="AC22" i="13" s="1"/>
  <c r="A20" i="13"/>
  <c r="O20" i="13" s="1"/>
  <c r="AC20" i="13" s="1"/>
  <c r="A18" i="13"/>
  <c r="O18" i="13" s="1"/>
  <c r="AC18" i="13" s="1"/>
  <c r="A16" i="13"/>
  <c r="O16" i="13" s="1"/>
  <c r="AC16" i="13" s="1"/>
  <c r="A14" i="13"/>
  <c r="O14" i="13" s="1"/>
  <c r="AC14" i="13" s="1"/>
  <c r="A12" i="13"/>
  <c r="O12" i="13" s="1"/>
  <c r="AC12" i="13" s="1"/>
  <c r="A10" i="13"/>
  <c r="O10" i="13" s="1"/>
  <c r="AC10" i="13" s="1"/>
  <c r="A8" i="13"/>
  <c r="O8" i="13" s="1"/>
  <c r="AC8" i="13" s="1"/>
  <c r="A6" i="13"/>
  <c r="O6" i="13" s="1"/>
  <c r="AC6" i="13" s="1"/>
  <c r="A4" i="13"/>
  <c r="O4" i="13" s="1"/>
  <c r="AC4" i="13" s="1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1" i="3"/>
  <c r="L41" i="3"/>
  <c r="M40" i="3"/>
  <c r="L40" i="3"/>
  <c r="M39" i="3"/>
  <c r="L39" i="3"/>
  <c r="M38" i="3"/>
  <c r="L38" i="3"/>
  <c r="M37" i="3"/>
  <c r="Q37" i="3" s="1"/>
  <c r="L37" i="3"/>
  <c r="M36" i="3"/>
  <c r="L36" i="3"/>
  <c r="M35" i="3"/>
  <c r="L35" i="3"/>
  <c r="O35" i="3" s="1"/>
  <c r="M34" i="3"/>
  <c r="L34" i="3"/>
  <c r="O34" i="3" s="1"/>
  <c r="M31" i="3"/>
  <c r="L31" i="3"/>
  <c r="M30" i="3"/>
  <c r="L30" i="3"/>
  <c r="O30" i="3" s="1"/>
  <c r="M29" i="3"/>
  <c r="L29" i="3"/>
  <c r="O29" i="3" s="1"/>
  <c r="M28" i="3"/>
  <c r="L28" i="3"/>
  <c r="M27" i="3"/>
  <c r="L27" i="3"/>
  <c r="O25" i="3"/>
  <c r="M21" i="3"/>
  <c r="L21" i="3"/>
  <c r="M20" i="3"/>
  <c r="L20" i="3"/>
  <c r="M19" i="3"/>
  <c r="L19" i="3"/>
  <c r="O19" i="3" s="1"/>
  <c r="M18" i="3"/>
  <c r="L18" i="3"/>
  <c r="O18" i="3" s="1"/>
  <c r="M17" i="3"/>
  <c r="L17" i="3"/>
  <c r="O17" i="3" s="1"/>
  <c r="M16" i="3"/>
  <c r="L16" i="3"/>
  <c r="M15" i="3"/>
  <c r="L15" i="3"/>
  <c r="O15" i="3" s="1"/>
  <c r="M14" i="3"/>
  <c r="L14" i="3"/>
  <c r="O14" i="3" s="1"/>
  <c r="M11" i="3"/>
  <c r="L11" i="3"/>
  <c r="M10" i="3"/>
  <c r="L10" i="3"/>
  <c r="M9" i="3"/>
  <c r="L9" i="3"/>
  <c r="M8" i="3"/>
  <c r="L8" i="3"/>
  <c r="M7" i="3"/>
  <c r="L7" i="3"/>
  <c r="O7" i="3" s="1"/>
  <c r="M6" i="3"/>
  <c r="L6" i="3"/>
  <c r="O6" i="3" s="1"/>
  <c r="M5" i="3"/>
  <c r="L5" i="3"/>
  <c r="Q5" i="3" s="1"/>
  <c r="M4" i="3"/>
  <c r="L4" i="3"/>
  <c r="D66" i="11"/>
  <c r="C66" i="11"/>
  <c r="D65" i="11"/>
  <c r="C65" i="11"/>
  <c r="D64" i="11"/>
  <c r="C64" i="11"/>
  <c r="D63" i="11"/>
  <c r="C63" i="11"/>
  <c r="D62" i="11"/>
  <c r="C62" i="11"/>
  <c r="D61" i="11"/>
  <c r="C61" i="11"/>
  <c r="D60" i="11"/>
  <c r="C60" i="11"/>
  <c r="D59" i="11"/>
  <c r="C59" i="11"/>
  <c r="D58" i="11"/>
  <c r="C58" i="11"/>
  <c r="D57" i="11"/>
  <c r="C57" i="11"/>
  <c r="D56" i="11"/>
  <c r="C56" i="11"/>
  <c r="D55" i="11"/>
  <c r="C55" i="11"/>
  <c r="D54" i="11"/>
  <c r="C54" i="11"/>
  <c r="D53" i="11"/>
  <c r="C53" i="11"/>
  <c r="D52" i="11"/>
  <c r="C52" i="11"/>
  <c r="D51" i="11"/>
  <c r="C51" i="11"/>
  <c r="D50" i="11"/>
  <c r="C50" i="11"/>
  <c r="D49" i="11"/>
  <c r="C49" i="11"/>
  <c r="D48" i="11"/>
  <c r="C48" i="11"/>
  <c r="D47" i="11"/>
  <c r="C47" i="11"/>
  <c r="D46" i="11"/>
  <c r="C46" i="11"/>
  <c r="D45" i="11"/>
  <c r="C45" i="11"/>
  <c r="D44" i="11"/>
  <c r="C44" i="11"/>
  <c r="D43" i="11"/>
  <c r="C43" i="11"/>
  <c r="D42" i="11"/>
  <c r="C42" i="11"/>
  <c r="D41" i="11"/>
  <c r="C41" i="11"/>
  <c r="D40" i="11"/>
  <c r="C40" i="11"/>
  <c r="D39" i="11"/>
  <c r="C39" i="11"/>
  <c r="D38" i="11"/>
  <c r="C38" i="11"/>
  <c r="D37" i="11"/>
  <c r="C37" i="11"/>
  <c r="D36" i="11"/>
  <c r="C36" i="11"/>
  <c r="D35" i="11"/>
  <c r="C35" i="11"/>
  <c r="D34" i="11"/>
  <c r="C34" i="11"/>
  <c r="D33" i="11"/>
  <c r="C33" i="11"/>
  <c r="D32" i="11"/>
  <c r="C32" i="11"/>
  <c r="D31" i="11"/>
  <c r="C31" i="11"/>
  <c r="D30" i="11"/>
  <c r="C30" i="11"/>
  <c r="D29" i="11"/>
  <c r="C29" i="11"/>
  <c r="D28" i="11"/>
  <c r="C28" i="11"/>
  <c r="D27" i="11"/>
  <c r="C27" i="11"/>
  <c r="D26" i="11"/>
  <c r="C26" i="11"/>
  <c r="D25" i="11"/>
  <c r="C25" i="11"/>
  <c r="D24" i="11"/>
  <c r="C24" i="11"/>
  <c r="D23" i="11"/>
  <c r="C23" i="11"/>
  <c r="D22" i="11"/>
  <c r="C22" i="11"/>
  <c r="D21" i="11"/>
  <c r="C21" i="11"/>
  <c r="D20" i="11"/>
  <c r="C20" i="11"/>
  <c r="D19" i="11"/>
  <c r="C19" i="11"/>
  <c r="D18" i="11"/>
  <c r="C18" i="11"/>
  <c r="D17" i="11"/>
  <c r="C17" i="11"/>
  <c r="D16" i="11"/>
  <c r="C16" i="11"/>
  <c r="D15" i="11"/>
  <c r="C15" i="11"/>
  <c r="D14" i="11"/>
  <c r="C14" i="11"/>
  <c r="D13" i="11"/>
  <c r="C13" i="11"/>
  <c r="D12" i="11"/>
  <c r="C12" i="11"/>
  <c r="D11" i="11"/>
  <c r="C11" i="11"/>
  <c r="D10" i="11"/>
  <c r="C10" i="11"/>
  <c r="D9" i="11"/>
  <c r="C9" i="11"/>
  <c r="D8" i="11"/>
  <c r="C8" i="11"/>
  <c r="D7" i="11"/>
  <c r="C7" i="11"/>
  <c r="D6" i="11"/>
  <c r="C6" i="11"/>
  <c r="D5" i="11"/>
  <c r="C5" i="11"/>
  <c r="B5" i="11"/>
  <c r="O5" i="11" s="1"/>
  <c r="D4" i="11"/>
  <c r="C4" i="11"/>
  <c r="B4" i="11"/>
  <c r="O3" i="11" s="1"/>
  <c r="D3" i="11"/>
  <c r="C3" i="11"/>
  <c r="A66" i="10"/>
  <c r="A64" i="10"/>
  <c r="A62" i="10"/>
  <c r="A60" i="10"/>
  <c r="A58" i="10"/>
  <c r="A56" i="10"/>
  <c r="A54" i="10"/>
  <c r="A52" i="10"/>
  <c r="A50" i="10"/>
  <c r="A48" i="10"/>
  <c r="A46" i="10"/>
  <c r="A44" i="10"/>
  <c r="A42" i="10"/>
  <c r="A40" i="10"/>
  <c r="A38" i="10"/>
  <c r="A36" i="10"/>
  <c r="A34" i="10"/>
  <c r="A32" i="10"/>
  <c r="A30" i="10"/>
  <c r="A28" i="10"/>
  <c r="A26" i="10"/>
  <c r="A24" i="10"/>
  <c r="A22" i="10"/>
  <c r="A20" i="10"/>
  <c r="A18" i="10"/>
  <c r="A16" i="10"/>
  <c r="A14" i="10"/>
  <c r="A12" i="10"/>
  <c r="A10" i="10"/>
  <c r="A8" i="10"/>
  <c r="A6" i="10"/>
  <c r="A4" i="10"/>
  <c r="Q8" i="3"/>
  <c r="R8" i="3"/>
  <c r="Q9" i="3"/>
  <c r="R9" i="3"/>
  <c r="Q10" i="3"/>
  <c r="R10" i="3"/>
  <c r="Q11" i="3"/>
  <c r="R11" i="3"/>
  <c r="Q20" i="3"/>
  <c r="R20" i="3"/>
  <c r="Q21" i="3"/>
  <c r="R21" i="3"/>
  <c r="Q26" i="3"/>
  <c r="R26" i="3"/>
  <c r="Q36" i="3"/>
  <c r="R36" i="3"/>
  <c r="Q38" i="3"/>
  <c r="R38" i="3"/>
  <c r="Q39" i="3"/>
  <c r="R39" i="3"/>
  <c r="Q40" i="3"/>
  <c r="R40" i="3"/>
  <c r="Q41" i="3"/>
  <c r="R41" i="3"/>
  <c r="Q44" i="3"/>
  <c r="R44" i="3"/>
  <c r="Q45" i="3"/>
  <c r="R45" i="3"/>
  <c r="Q46" i="3"/>
  <c r="R46" i="3"/>
  <c r="Q47" i="3"/>
  <c r="R47" i="3"/>
  <c r="Q48" i="3"/>
  <c r="R48" i="3"/>
  <c r="Q49" i="3"/>
  <c r="R49" i="3"/>
  <c r="Q50" i="3"/>
  <c r="R50" i="3"/>
  <c r="Q51" i="3"/>
  <c r="R51" i="3"/>
  <c r="N43" i="3"/>
  <c r="N44" i="3"/>
  <c r="N45" i="3"/>
  <c r="N46" i="3"/>
  <c r="N47" i="3"/>
  <c r="N48" i="3"/>
  <c r="N49" i="3"/>
  <c r="N50" i="3"/>
  <c r="N51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P26" i="3" s="1"/>
  <c r="N25" i="3"/>
  <c r="N23" i="3"/>
  <c r="P23" i="3" s="1"/>
  <c r="N22" i="3"/>
  <c r="N14" i="3"/>
  <c r="N13" i="3"/>
  <c r="N15" i="3"/>
  <c r="N16" i="3"/>
  <c r="N17" i="3"/>
  <c r="N18" i="3"/>
  <c r="P18" i="3" s="1"/>
  <c r="N19" i="3"/>
  <c r="N20" i="3"/>
  <c r="N21" i="3"/>
  <c r="N12" i="3"/>
  <c r="N4" i="3"/>
  <c r="N5" i="3"/>
  <c r="N6" i="3"/>
  <c r="N7" i="3"/>
  <c r="N8" i="3"/>
  <c r="N9" i="3"/>
  <c r="N10" i="3"/>
  <c r="N11" i="3"/>
  <c r="O33" i="11" l="1"/>
  <c r="P7" i="3"/>
  <c r="R7" i="3"/>
  <c r="Q7" i="3"/>
  <c r="R30" i="3"/>
  <c r="Q28" i="3"/>
  <c r="Q30" i="3"/>
  <c r="P31" i="3"/>
  <c r="O83" i="11"/>
  <c r="Q31" i="3"/>
  <c r="P30" i="3"/>
  <c r="O31" i="3"/>
  <c r="R31" i="3"/>
  <c r="P28" i="3"/>
  <c r="P36" i="3"/>
  <c r="P37" i="3"/>
  <c r="O37" i="3"/>
  <c r="L52" i="10"/>
  <c r="W52" i="10"/>
  <c r="W6" i="10"/>
  <c r="L6" i="10"/>
  <c r="W26" i="10"/>
  <c r="L26" i="10"/>
  <c r="W66" i="10"/>
  <c r="L66" i="10"/>
  <c r="W46" i="10"/>
  <c r="L46" i="10"/>
  <c r="W8" i="10"/>
  <c r="L8" i="10"/>
  <c r="W28" i="10"/>
  <c r="L28" i="10"/>
  <c r="W48" i="10"/>
  <c r="L48" i="10"/>
  <c r="W68" i="10"/>
  <c r="L68" i="10"/>
  <c r="W10" i="10"/>
  <c r="L10" i="10"/>
  <c r="W30" i="10"/>
  <c r="L30" i="10"/>
  <c r="W50" i="10"/>
  <c r="L50" i="10"/>
  <c r="W70" i="10"/>
  <c r="L70" i="10"/>
  <c r="L72" i="10"/>
  <c r="W72" i="10"/>
  <c r="L32" i="10"/>
  <c r="W32" i="10"/>
  <c r="W14" i="10"/>
  <c r="L14" i="10"/>
  <c r="L34" i="10"/>
  <c r="W34" i="10"/>
  <c r="L54" i="10"/>
  <c r="W54" i="10"/>
  <c r="L74" i="10"/>
  <c r="W74" i="10"/>
  <c r="W16" i="10"/>
  <c r="L16" i="10"/>
  <c r="L36" i="10"/>
  <c r="W36" i="10"/>
  <c r="L56" i="10"/>
  <c r="W56" i="10"/>
  <c r="L76" i="10"/>
  <c r="W76" i="10"/>
  <c r="L18" i="10"/>
  <c r="W18" i="10"/>
  <c r="L58" i="10"/>
  <c r="W58" i="10"/>
  <c r="L78" i="10"/>
  <c r="W78" i="10"/>
  <c r="L38" i="10"/>
  <c r="W38" i="10"/>
  <c r="L20" i="10"/>
  <c r="W20" i="10"/>
  <c r="L40" i="10"/>
  <c r="W40" i="10"/>
  <c r="L60" i="10"/>
  <c r="W60" i="10"/>
  <c r="L80" i="10"/>
  <c r="W80" i="10"/>
  <c r="L22" i="10"/>
  <c r="W22" i="10"/>
  <c r="L62" i="10"/>
  <c r="W62" i="10"/>
  <c r="L82" i="10"/>
  <c r="W82" i="10"/>
  <c r="W12" i="10"/>
  <c r="L12" i="10"/>
  <c r="L42" i="10"/>
  <c r="W42" i="10"/>
  <c r="W4" i="10"/>
  <c r="L4" i="10"/>
  <c r="W24" i="10"/>
  <c r="L24" i="10"/>
  <c r="W44" i="10"/>
  <c r="L44" i="10"/>
  <c r="W64" i="10"/>
  <c r="L64" i="10"/>
  <c r="W84" i="10"/>
  <c r="L84" i="10"/>
  <c r="O28" i="3"/>
  <c r="R29" i="3"/>
  <c r="P29" i="3"/>
  <c r="R28" i="3"/>
  <c r="Q29" i="3"/>
  <c r="R37" i="3"/>
  <c r="Q6" i="3"/>
  <c r="Q18" i="3"/>
  <c r="R17" i="3"/>
  <c r="Q34" i="3"/>
  <c r="R34" i="3"/>
  <c r="R19" i="3"/>
  <c r="P19" i="3"/>
  <c r="Q19" i="3"/>
  <c r="R18" i="3"/>
  <c r="Q17" i="3"/>
  <c r="R27" i="3"/>
  <c r="Q27" i="3"/>
  <c r="P27" i="3"/>
  <c r="O27" i="3"/>
  <c r="Q14" i="3"/>
  <c r="P16" i="3"/>
  <c r="P17" i="3"/>
  <c r="R16" i="3"/>
  <c r="O16" i="3"/>
  <c r="Q16" i="3"/>
  <c r="R6" i="3"/>
  <c r="P6" i="3"/>
  <c r="P4" i="3"/>
  <c r="R35" i="3"/>
  <c r="P35" i="3"/>
  <c r="Q35" i="3"/>
  <c r="P34" i="3"/>
  <c r="Q15" i="3"/>
  <c r="R4" i="3"/>
  <c r="O5" i="3"/>
  <c r="R5" i="3"/>
  <c r="P5" i="3"/>
  <c r="O4" i="3"/>
  <c r="Q4" i="3"/>
  <c r="F2" i="8"/>
  <c r="H2" i="8"/>
  <c r="Q25" i="3"/>
  <c r="P15" i="3"/>
  <c r="P25" i="3"/>
  <c r="R14" i="3"/>
  <c r="P14" i="3"/>
  <c r="R15" i="3"/>
  <c r="D18" i="1"/>
  <c r="B6" i="8" s="1"/>
  <c r="O33" i="3" l="1"/>
  <c r="M43" i="3"/>
  <c r="M42" i="3"/>
  <c r="O22" i="3"/>
  <c r="O13" i="3"/>
  <c r="O12" i="3"/>
  <c r="O32" i="3"/>
  <c r="L43" i="3"/>
  <c r="O23" i="3" l="1"/>
  <c r="B2" i="8"/>
  <c r="P32" i="3"/>
  <c r="P43" i="3"/>
  <c r="P42" i="3"/>
  <c r="P22" i="3"/>
  <c r="P33" i="3"/>
  <c r="Q42" i="3"/>
  <c r="R42" i="3"/>
  <c r="Q43" i="3"/>
  <c r="R43" i="3"/>
  <c r="Q33" i="3"/>
  <c r="R33" i="3"/>
  <c r="R32" i="3"/>
  <c r="Q32" i="3"/>
  <c r="Q23" i="3"/>
  <c r="R23" i="3"/>
  <c r="Q22" i="3"/>
  <c r="R22" i="3"/>
  <c r="G2" i="8" l="1"/>
  <c r="P13" i="3"/>
  <c r="P12" i="3"/>
  <c r="C2" i="8"/>
  <c r="H14" i="11" l="1"/>
  <c r="H24" i="11"/>
  <c r="H34" i="11"/>
  <c r="H44" i="11"/>
  <c r="H54" i="11"/>
  <c r="H64" i="11"/>
  <c r="H74" i="11"/>
  <c r="H84" i="11"/>
  <c r="H94" i="11"/>
  <c r="H104" i="11"/>
  <c r="H114" i="11"/>
  <c r="H124" i="11"/>
  <c r="H134" i="11"/>
  <c r="H144" i="11"/>
  <c r="H5" i="11"/>
  <c r="H15" i="11"/>
  <c r="H25" i="11"/>
  <c r="H35" i="11"/>
  <c r="H45" i="11"/>
  <c r="H55" i="11"/>
  <c r="H65" i="11"/>
  <c r="H75" i="11"/>
  <c r="H85" i="11"/>
  <c r="H95" i="11"/>
  <c r="H105" i="11"/>
  <c r="H115" i="11"/>
  <c r="H125" i="11"/>
  <c r="H135" i="11"/>
  <c r="H6" i="11"/>
  <c r="H16" i="11"/>
  <c r="H26" i="11"/>
  <c r="H36" i="11"/>
  <c r="H46" i="11"/>
  <c r="H56" i="11"/>
  <c r="H66" i="11"/>
  <c r="H76" i="11"/>
  <c r="H86" i="11"/>
  <c r="H96" i="11"/>
  <c r="H106" i="11"/>
  <c r="H116" i="11"/>
  <c r="H126" i="11"/>
  <c r="H136" i="11"/>
  <c r="H7" i="11"/>
  <c r="H17" i="11"/>
  <c r="H27" i="11"/>
  <c r="H37" i="11"/>
  <c r="H47" i="11"/>
  <c r="H57" i="11"/>
  <c r="H67" i="11"/>
  <c r="H77" i="11"/>
  <c r="H87" i="11"/>
  <c r="H97" i="11"/>
  <c r="H107" i="11"/>
  <c r="H117" i="11"/>
  <c r="H127" i="11"/>
  <c r="H137" i="11"/>
  <c r="H113" i="11"/>
  <c r="K113" i="11" s="1"/>
  <c r="H8" i="11"/>
  <c r="H18" i="11"/>
  <c r="H28" i="11"/>
  <c r="H38" i="11"/>
  <c r="H48" i="11"/>
  <c r="H58" i="11"/>
  <c r="H68" i="11"/>
  <c r="H78" i="11"/>
  <c r="H88" i="11"/>
  <c r="H98" i="11"/>
  <c r="H108" i="11"/>
  <c r="H118" i="11"/>
  <c r="H128" i="11"/>
  <c r="H138" i="11"/>
  <c r="H9" i="11"/>
  <c r="H19" i="11"/>
  <c r="H29" i="11"/>
  <c r="H39" i="11"/>
  <c r="H49" i="11"/>
  <c r="H59" i="11"/>
  <c r="H69" i="11"/>
  <c r="H79" i="11"/>
  <c r="H89" i="11"/>
  <c r="H99" i="11"/>
  <c r="H109" i="11"/>
  <c r="H119" i="11"/>
  <c r="H129" i="11"/>
  <c r="H139" i="11"/>
  <c r="H143" i="11"/>
  <c r="H10" i="11"/>
  <c r="H20" i="11"/>
  <c r="H30" i="11"/>
  <c r="H40" i="11"/>
  <c r="H50" i="11"/>
  <c r="H60" i="11"/>
  <c r="H70" i="11"/>
  <c r="H80" i="11"/>
  <c r="H90" i="11"/>
  <c r="H100" i="11"/>
  <c r="H110" i="11"/>
  <c r="H120" i="11"/>
  <c r="H130" i="11"/>
  <c r="H140" i="11"/>
  <c r="H103" i="11"/>
  <c r="H11" i="11"/>
  <c r="H21" i="11"/>
  <c r="H31" i="11"/>
  <c r="H41" i="11"/>
  <c r="H51" i="11"/>
  <c r="H61" i="11"/>
  <c r="H71" i="11"/>
  <c r="H81" i="11"/>
  <c r="H91" i="11"/>
  <c r="H101" i="11"/>
  <c r="H111" i="11"/>
  <c r="H121" i="11"/>
  <c r="H131" i="11"/>
  <c r="H141" i="11"/>
  <c r="H63" i="11"/>
  <c r="H83" i="11"/>
  <c r="H123" i="11"/>
  <c r="H12" i="11"/>
  <c r="H22" i="11"/>
  <c r="H32" i="11"/>
  <c r="H42" i="11"/>
  <c r="H52" i="11"/>
  <c r="H62" i="11"/>
  <c r="H72" i="11"/>
  <c r="H82" i="11"/>
  <c r="H92" i="11"/>
  <c r="H102" i="11"/>
  <c r="H112" i="11"/>
  <c r="H122" i="11"/>
  <c r="H132" i="11"/>
  <c r="H142" i="11"/>
  <c r="H53" i="11"/>
  <c r="H93" i="11"/>
  <c r="H133" i="11"/>
  <c r="H13" i="11"/>
  <c r="H23" i="11"/>
  <c r="H33" i="11"/>
  <c r="H43" i="11"/>
  <c r="H73" i="11"/>
  <c r="H4" i="11"/>
  <c r="C5" i="8"/>
  <c r="D17" i="1"/>
  <c r="E6" i="8" s="1"/>
  <c r="B5" i="8"/>
  <c r="D5" i="8"/>
  <c r="Q12" i="3"/>
  <c r="R12" i="3"/>
  <c r="R13" i="3"/>
  <c r="Q13" i="3"/>
  <c r="D2" i="8" s="1"/>
  <c r="K33" i="11" l="1"/>
  <c r="I40" i="11"/>
  <c r="I89" i="11"/>
  <c r="K143" i="11"/>
  <c r="J144" i="11"/>
  <c r="J143" i="11"/>
  <c r="D79" i="8" s="1"/>
  <c r="I144" i="11"/>
  <c r="I143" i="11"/>
  <c r="C79" i="8" s="1"/>
  <c r="L143" i="11"/>
  <c r="J88" i="11"/>
  <c r="J90" i="11"/>
  <c r="I125" i="11"/>
  <c r="C70" i="8" s="1"/>
  <c r="J126" i="11"/>
  <c r="I126" i="11"/>
  <c r="L125" i="11"/>
  <c r="J125" i="11"/>
  <c r="D70" i="8" s="1"/>
  <c r="K125" i="11"/>
  <c r="I111" i="11"/>
  <c r="I112" i="11"/>
  <c r="J112" i="11"/>
  <c r="L111" i="11"/>
  <c r="J111" i="11"/>
  <c r="K111" i="11"/>
  <c r="L131" i="11"/>
  <c r="I131" i="11"/>
  <c r="C73" i="8" s="1"/>
  <c r="I132" i="11"/>
  <c r="J131" i="11"/>
  <c r="D73" i="8" s="1"/>
  <c r="J132" i="11"/>
  <c r="K131" i="11"/>
  <c r="I90" i="11"/>
  <c r="L89" i="11"/>
  <c r="K89" i="11"/>
  <c r="J89" i="11"/>
  <c r="L119" i="11"/>
  <c r="J119" i="11"/>
  <c r="D67" i="8" s="1"/>
  <c r="J120" i="11"/>
  <c r="K119" i="11"/>
  <c r="I119" i="11"/>
  <c r="C67" i="8" s="1"/>
  <c r="I120" i="11"/>
  <c r="L139" i="11"/>
  <c r="I139" i="11"/>
  <c r="C77" i="8" s="1"/>
  <c r="J140" i="11"/>
  <c r="K139" i="11"/>
  <c r="J139" i="11"/>
  <c r="D77" i="8" s="1"/>
  <c r="I140" i="11"/>
  <c r="J103" i="11"/>
  <c r="J104" i="11"/>
  <c r="I103" i="11"/>
  <c r="L103" i="11"/>
  <c r="K103" i="11"/>
  <c r="I104" i="11"/>
  <c r="I91" i="11"/>
  <c r="K91" i="11"/>
  <c r="J91" i="11"/>
  <c r="L91" i="11"/>
  <c r="I92" i="11"/>
  <c r="J92" i="11"/>
  <c r="I94" i="11"/>
  <c r="I93" i="11"/>
  <c r="J93" i="11"/>
  <c r="K93" i="11"/>
  <c r="L93" i="11"/>
  <c r="J94" i="11"/>
  <c r="I98" i="11"/>
  <c r="K97" i="11"/>
  <c r="L97" i="11"/>
  <c r="J98" i="11"/>
  <c r="I97" i="11"/>
  <c r="J97" i="11"/>
  <c r="I88" i="11"/>
  <c r="J87" i="11"/>
  <c r="I87" i="11"/>
  <c r="L87" i="11"/>
  <c r="K87" i="11"/>
  <c r="J123" i="11"/>
  <c r="D69" i="8" s="1"/>
  <c r="I123" i="11"/>
  <c r="C69" i="8" s="1"/>
  <c r="J124" i="11"/>
  <c r="I124" i="11"/>
  <c r="L123" i="11"/>
  <c r="K123" i="11"/>
  <c r="I138" i="11"/>
  <c r="J138" i="11"/>
  <c r="I137" i="11"/>
  <c r="C76" i="8" s="1"/>
  <c r="K137" i="11"/>
  <c r="L137" i="11"/>
  <c r="J137" i="11"/>
  <c r="D76" i="8" s="1"/>
  <c r="I116" i="11"/>
  <c r="I115" i="11"/>
  <c r="C65" i="8" s="1"/>
  <c r="K115" i="11"/>
  <c r="J116" i="11"/>
  <c r="J115" i="11"/>
  <c r="D65" i="8" s="1"/>
  <c r="L115" i="11"/>
  <c r="K101" i="11"/>
  <c r="J101" i="11"/>
  <c r="I101" i="11"/>
  <c r="J102" i="11"/>
  <c r="L101" i="11"/>
  <c r="I102" i="11"/>
  <c r="K141" i="11"/>
  <c r="J141" i="11"/>
  <c r="D78" i="8" s="1"/>
  <c r="I141" i="11"/>
  <c r="C78" i="8" s="1"/>
  <c r="J142" i="11"/>
  <c r="I142" i="11"/>
  <c r="L141" i="11"/>
  <c r="J127" i="11"/>
  <c r="D71" i="8" s="1"/>
  <c r="I127" i="11"/>
  <c r="C71" i="8" s="1"/>
  <c r="K127" i="11"/>
  <c r="L127" i="11"/>
  <c r="I128" i="11"/>
  <c r="J128" i="11"/>
  <c r="K121" i="11"/>
  <c r="J122" i="11"/>
  <c r="J121" i="11"/>
  <c r="D68" i="8" s="1"/>
  <c r="I121" i="11"/>
  <c r="C68" i="8" s="1"/>
  <c r="I122" i="11"/>
  <c r="L121" i="11"/>
  <c r="J107" i="11"/>
  <c r="J108" i="11"/>
  <c r="I108" i="11"/>
  <c r="I107" i="11"/>
  <c r="L107" i="11"/>
  <c r="K107" i="11"/>
  <c r="I118" i="11"/>
  <c r="I117" i="11"/>
  <c r="C66" i="8" s="1"/>
  <c r="J117" i="11"/>
  <c r="D66" i="8" s="1"/>
  <c r="L117" i="11"/>
  <c r="K117" i="11"/>
  <c r="J118" i="11"/>
  <c r="I130" i="11"/>
  <c r="K129" i="11"/>
  <c r="L129" i="11"/>
  <c r="J130" i="11"/>
  <c r="J129" i="11"/>
  <c r="D72" i="8" s="1"/>
  <c r="I129" i="11"/>
  <c r="C72" i="8" s="1"/>
  <c r="I110" i="11"/>
  <c r="J110" i="11"/>
  <c r="J109" i="11"/>
  <c r="K109" i="11"/>
  <c r="L109" i="11"/>
  <c r="I109" i="11"/>
  <c r="I136" i="11"/>
  <c r="K135" i="11"/>
  <c r="J136" i="11"/>
  <c r="I135" i="11"/>
  <c r="C75" i="8" s="1"/>
  <c r="J135" i="11"/>
  <c r="D75" i="8" s="1"/>
  <c r="L135" i="11"/>
  <c r="I105" i="11"/>
  <c r="K105" i="11"/>
  <c r="J105" i="11"/>
  <c r="J106" i="11"/>
  <c r="I106" i="11"/>
  <c r="L105" i="11"/>
  <c r="I96" i="11"/>
  <c r="J95" i="11"/>
  <c r="K95" i="11"/>
  <c r="L95" i="11"/>
  <c r="J96" i="11"/>
  <c r="I95" i="11"/>
  <c r="L99" i="11"/>
  <c r="J100" i="11"/>
  <c r="I99" i="11"/>
  <c r="J99" i="11"/>
  <c r="K99" i="11"/>
  <c r="I100" i="11"/>
  <c r="I114" i="11"/>
  <c r="I113" i="11"/>
  <c r="C64" i="8" s="1"/>
  <c r="J64" i="8" s="1"/>
  <c r="L113" i="11"/>
  <c r="J113" i="11"/>
  <c r="J114" i="11"/>
  <c r="J134" i="11"/>
  <c r="L133" i="11"/>
  <c r="K133" i="11"/>
  <c r="I133" i="11"/>
  <c r="C74" i="8" s="1"/>
  <c r="J133" i="11"/>
  <c r="D74" i="8" s="1"/>
  <c r="I134" i="11"/>
  <c r="K3" i="11"/>
  <c r="E2" i="8"/>
  <c r="J16" i="11"/>
  <c r="J15" i="11"/>
  <c r="I15" i="11"/>
  <c r="C15" i="8" s="1"/>
  <c r="J15" i="8" s="1"/>
  <c r="I16" i="11"/>
  <c r="I54" i="11"/>
  <c r="J54" i="11"/>
  <c r="J53" i="11"/>
  <c r="I53" i="11"/>
  <c r="C34" i="8" s="1"/>
  <c r="J34" i="8" s="1"/>
  <c r="J50" i="11"/>
  <c r="I49" i="11"/>
  <c r="C32" i="8" s="1"/>
  <c r="J32" i="8" s="1"/>
  <c r="J49" i="11"/>
  <c r="I50" i="11"/>
  <c r="I51" i="11"/>
  <c r="C33" i="8" s="1"/>
  <c r="J33" i="8" s="1"/>
  <c r="J52" i="11"/>
  <c r="J51" i="11"/>
  <c r="I52" i="11"/>
  <c r="J38" i="11"/>
  <c r="I38" i="11"/>
  <c r="I37" i="11"/>
  <c r="C26" i="8" s="1"/>
  <c r="J26" i="8" s="1"/>
  <c r="J37" i="11"/>
  <c r="I27" i="11"/>
  <c r="C21" i="8" s="1"/>
  <c r="J21" i="8" s="1"/>
  <c r="J28" i="11"/>
  <c r="I28" i="11"/>
  <c r="J27" i="11"/>
  <c r="J84" i="11"/>
  <c r="I83" i="11"/>
  <c r="C49" i="8" s="1"/>
  <c r="J49" i="8" s="1"/>
  <c r="I84" i="11"/>
  <c r="K83" i="11"/>
  <c r="J83" i="11"/>
  <c r="L83" i="11"/>
  <c r="I34" i="11"/>
  <c r="J33" i="11"/>
  <c r="J34" i="11"/>
  <c r="I33" i="11"/>
  <c r="C24" i="8" s="1"/>
  <c r="J24" i="8" s="1"/>
  <c r="I86" i="11"/>
  <c r="J85" i="11"/>
  <c r="J86" i="11"/>
  <c r="I85" i="11"/>
  <c r="K85" i="11"/>
  <c r="L85" i="11"/>
  <c r="I13" i="11"/>
  <c r="C14" i="8" s="1"/>
  <c r="J14" i="8" s="1"/>
  <c r="I14" i="11"/>
  <c r="J13" i="11"/>
  <c r="J14" i="11"/>
  <c r="J20" i="11"/>
  <c r="J19" i="11"/>
  <c r="I20" i="11"/>
  <c r="I19" i="11"/>
  <c r="C17" i="8" s="1"/>
  <c r="J17" i="8" s="1"/>
  <c r="J55" i="11"/>
  <c r="J56" i="11"/>
  <c r="I56" i="11"/>
  <c r="I55" i="11"/>
  <c r="C35" i="8" s="1"/>
  <c r="J35" i="8" s="1"/>
  <c r="J73" i="11"/>
  <c r="J74" i="11"/>
  <c r="I74" i="11"/>
  <c r="I73" i="11"/>
  <c r="C44" i="8" s="1"/>
  <c r="J44" i="8" s="1"/>
  <c r="L73" i="11"/>
  <c r="K73" i="11"/>
  <c r="I76" i="11"/>
  <c r="J76" i="11"/>
  <c r="I75" i="11"/>
  <c r="C45" i="8" s="1"/>
  <c r="J45" i="8" s="1"/>
  <c r="J75" i="11"/>
  <c r="K75" i="11"/>
  <c r="L75" i="11"/>
  <c r="I82" i="11"/>
  <c r="I81" i="11"/>
  <c r="C48" i="8" s="1"/>
  <c r="J82" i="11"/>
  <c r="J81" i="11"/>
  <c r="L81" i="11"/>
  <c r="K81" i="11"/>
  <c r="I7" i="11"/>
  <c r="C11" i="8" s="1"/>
  <c r="J11" i="8" s="1"/>
  <c r="J8" i="11"/>
  <c r="J7" i="11"/>
  <c r="I8" i="11"/>
  <c r="J26" i="11"/>
  <c r="I25" i="11"/>
  <c r="C20" i="8" s="1"/>
  <c r="J20" i="8" s="1"/>
  <c r="J25" i="11"/>
  <c r="I26" i="11"/>
  <c r="J31" i="11"/>
  <c r="I31" i="11"/>
  <c r="C23" i="8" s="1"/>
  <c r="J23" i="8" s="1"/>
  <c r="J32" i="11"/>
  <c r="I32" i="11"/>
  <c r="J78" i="11"/>
  <c r="I78" i="11"/>
  <c r="J77" i="11"/>
  <c r="I77" i="11"/>
  <c r="C46" i="8" s="1"/>
  <c r="J46" i="8" s="1"/>
  <c r="L77" i="11"/>
  <c r="K77" i="11"/>
  <c r="I10" i="11"/>
  <c r="J10" i="11"/>
  <c r="J9" i="11"/>
  <c r="I9" i="11"/>
  <c r="C12" i="8" s="1"/>
  <c r="J12" i="8" s="1"/>
  <c r="J63" i="11"/>
  <c r="I63" i="11"/>
  <c r="C39" i="8" s="1"/>
  <c r="J39" i="8" s="1"/>
  <c r="I64" i="11"/>
  <c r="J64" i="11"/>
  <c r="I66" i="11"/>
  <c r="J65" i="11"/>
  <c r="J66" i="11"/>
  <c r="I65" i="11"/>
  <c r="C40" i="8" s="1"/>
  <c r="J40" i="8" s="1"/>
  <c r="J23" i="11"/>
  <c r="I23" i="11"/>
  <c r="C19" i="8" s="1"/>
  <c r="J19" i="8" s="1"/>
  <c r="J24" i="11"/>
  <c r="I24" i="11"/>
  <c r="I47" i="11"/>
  <c r="C31" i="8" s="1"/>
  <c r="J31" i="8" s="1"/>
  <c r="J47" i="11"/>
  <c r="J48" i="11"/>
  <c r="I48" i="11"/>
  <c r="I35" i="11"/>
  <c r="C25" i="8" s="1"/>
  <c r="J25" i="8" s="1"/>
  <c r="I36" i="11"/>
  <c r="J35" i="11"/>
  <c r="J36" i="11"/>
  <c r="J29" i="11"/>
  <c r="J30" i="11"/>
  <c r="I29" i="11"/>
  <c r="C22" i="8" s="1"/>
  <c r="J22" i="8" s="1"/>
  <c r="I30" i="11"/>
  <c r="I3" i="11"/>
  <c r="C9" i="8" s="1"/>
  <c r="J9" i="8" s="1"/>
  <c r="I4" i="11"/>
  <c r="J4" i="11"/>
  <c r="J3" i="11"/>
  <c r="I59" i="11"/>
  <c r="C37" i="8" s="1"/>
  <c r="J37" i="8" s="1"/>
  <c r="I60" i="11"/>
  <c r="J59" i="11"/>
  <c r="J60" i="11"/>
  <c r="I43" i="11"/>
  <c r="C29" i="8" s="1"/>
  <c r="J29" i="8" s="1"/>
  <c r="J43" i="11"/>
  <c r="I44" i="11"/>
  <c r="J44" i="11"/>
  <c r="K79" i="11"/>
  <c r="L79" i="11"/>
  <c r="J80" i="11"/>
  <c r="I79" i="11"/>
  <c r="C47" i="8" s="1"/>
  <c r="J47" i="8" s="1"/>
  <c r="I80" i="11"/>
  <c r="J79" i="11"/>
  <c r="K71" i="11"/>
  <c r="I72" i="11"/>
  <c r="I71" i="11"/>
  <c r="C43" i="8" s="1"/>
  <c r="J43" i="8" s="1"/>
  <c r="J72" i="11"/>
  <c r="J71" i="11"/>
  <c r="L71" i="11"/>
  <c r="I41" i="11"/>
  <c r="C28" i="8" s="1"/>
  <c r="J28" i="8" s="1"/>
  <c r="J42" i="11"/>
  <c r="I42" i="11"/>
  <c r="J41" i="11"/>
  <c r="J69" i="11"/>
  <c r="I70" i="11"/>
  <c r="J70" i="11"/>
  <c r="I69" i="11"/>
  <c r="C42" i="8" s="1"/>
  <c r="J42" i="8" s="1"/>
  <c r="L69" i="11"/>
  <c r="K69" i="11"/>
  <c r="I57" i="11"/>
  <c r="C36" i="8" s="1"/>
  <c r="J36" i="8" s="1"/>
  <c r="J57" i="11"/>
  <c r="J58" i="11"/>
  <c r="I58" i="11"/>
  <c r="J11" i="11"/>
  <c r="I11" i="11"/>
  <c r="C13" i="8" s="1"/>
  <c r="J13" i="8" s="1"/>
  <c r="I12" i="11"/>
  <c r="J12" i="11"/>
  <c r="J39" i="11"/>
  <c r="J40" i="11"/>
  <c r="I39" i="11"/>
  <c r="C27" i="8" s="1"/>
  <c r="J27" i="8" s="1"/>
  <c r="J6" i="11"/>
  <c r="I6" i="11"/>
  <c r="J5" i="11"/>
  <c r="I5" i="11"/>
  <c r="C10" i="8" s="1"/>
  <c r="J10" i="8" s="1"/>
  <c r="I22" i="11"/>
  <c r="J21" i="11"/>
  <c r="J22" i="11"/>
  <c r="I21" i="11"/>
  <c r="C18" i="8" s="1"/>
  <c r="J18" i="8" s="1"/>
  <c r="J68" i="11"/>
  <c r="I68" i="11"/>
  <c r="I67" i="11"/>
  <c r="C41" i="8" s="1"/>
  <c r="J41" i="8" s="1"/>
  <c r="J67" i="11"/>
  <c r="L67" i="11"/>
  <c r="K67" i="11"/>
  <c r="J18" i="11"/>
  <c r="I17" i="11"/>
  <c r="C16" i="8" s="1"/>
  <c r="J16" i="8" s="1"/>
  <c r="I18" i="11"/>
  <c r="J17" i="11"/>
  <c r="I61" i="11"/>
  <c r="C38" i="8" s="1"/>
  <c r="J38" i="8" s="1"/>
  <c r="I62" i="11"/>
  <c r="J61" i="11"/>
  <c r="J62" i="11"/>
  <c r="J46" i="11"/>
  <c r="I45" i="11"/>
  <c r="C30" i="8" s="1"/>
  <c r="J30" i="8" s="1"/>
  <c r="I46" i="11"/>
  <c r="J45" i="11"/>
  <c r="K47" i="11"/>
  <c r="L47" i="11"/>
  <c r="K63" i="11"/>
  <c r="L63" i="11"/>
  <c r="K7" i="11"/>
  <c r="L7" i="11"/>
  <c r="K59" i="11"/>
  <c r="L59" i="11"/>
  <c r="K49" i="11"/>
  <c r="L49" i="11"/>
  <c r="K65" i="11"/>
  <c r="L65" i="11"/>
  <c r="K9" i="11"/>
  <c r="L9" i="11"/>
  <c r="K31" i="11"/>
  <c r="L31" i="11"/>
  <c r="K17" i="11"/>
  <c r="L17" i="11"/>
  <c r="L21" i="11"/>
  <c r="K21" i="11"/>
  <c r="L53" i="11"/>
  <c r="K53" i="11"/>
  <c r="K35" i="11"/>
  <c r="L35" i="11"/>
  <c r="L61" i="11"/>
  <c r="K61" i="11"/>
  <c r="K19" i="11"/>
  <c r="L19" i="11"/>
  <c r="K27" i="11"/>
  <c r="L27" i="11"/>
  <c r="L45" i="11"/>
  <c r="K45" i="11"/>
  <c r="K55" i="11"/>
  <c r="L55" i="11"/>
  <c r="L29" i="11"/>
  <c r="K29" i="11"/>
  <c r="L13" i="11"/>
  <c r="K13" i="11"/>
  <c r="K41" i="11"/>
  <c r="L41" i="11"/>
  <c r="K51" i="11"/>
  <c r="L51" i="11"/>
  <c r="K25" i="11"/>
  <c r="L25" i="11"/>
  <c r="K15" i="11"/>
  <c r="L15" i="11"/>
  <c r="L3" i="11"/>
  <c r="K43" i="11"/>
  <c r="L43" i="11"/>
  <c r="K39" i="11"/>
  <c r="L39" i="11"/>
  <c r="K11" i="11"/>
  <c r="L11" i="11"/>
  <c r="K37" i="11"/>
  <c r="L37" i="11"/>
  <c r="L5" i="11"/>
  <c r="K5" i="11"/>
  <c r="L33" i="11"/>
  <c r="K57" i="11"/>
  <c r="L57" i="11"/>
  <c r="K23" i="11"/>
  <c r="L23" i="11"/>
  <c r="E5" i="8"/>
  <c r="M143" i="11" l="1"/>
  <c r="N143" i="11" s="1"/>
  <c r="J70" i="8"/>
  <c r="J76" i="8"/>
  <c r="K68" i="8"/>
  <c r="J66" i="8"/>
  <c r="K70" i="8"/>
  <c r="K76" i="8"/>
  <c r="D9" i="8"/>
  <c r="K9" i="8" s="1"/>
  <c r="M95" i="11"/>
  <c r="N95" i="11" s="1"/>
  <c r="J72" i="8"/>
  <c r="D38" i="8"/>
  <c r="K38" i="8" s="1"/>
  <c r="D22" i="8"/>
  <c r="K22" i="8" s="1"/>
  <c r="D39" i="8"/>
  <c r="K39" i="8" s="1"/>
  <c r="D11" i="8"/>
  <c r="K11" i="8" s="1"/>
  <c r="D44" i="8"/>
  <c r="K44" i="8" s="1"/>
  <c r="D14" i="8"/>
  <c r="K14" i="8" s="1"/>
  <c r="D26" i="8"/>
  <c r="K26" i="8" s="1"/>
  <c r="C55" i="8"/>
  <c r="J55" i="8" s="1"/>
  <c r="K74" i="8"/>
  <c r="J68" i="8"/>
  <c r="C56" i="8"/>
  <c r="J56" i="8" s="1"/>
  <c r="J69" i="8"/>
  <c r="C59" i="8"/>
  <c r="J59" i="8" s="1"/>
  <c r="J78" i="8"/>
  <c r="D16" i="8"/>
  <c r="K16" i="8" s="1"/>
  <c r="D27" i="8"/>
  <c r="K27" i="8" s="1"/>
  <c r="D43" i="8"/>
  <c r="K43" i="8" s="1"/>
  <c r="D23" i="8"/>
  <c r="K23" i="8" s="1"/>
  <c r="D35" i="8"/>
  <c r="K35" i="8" s="1"/>
  <c r="D49" i="8"/>
  <c r="K49" i="8" s="1"/>
  <c r="J71" i="8"/>
  <c r="C60" i="8"/>
  <c r="J60" i="8" s="1"/>
  <c r="K75" i="8"/>
  <c r="D62" i="8"/>
  <c r="K62" i="8" s="1"/>
  <c r="K73" i="8"/>
  <c r="D61" i="8"/>
  <c r="K61" i="8" s="1"/>
  <c r="J77" i="8"/>
  <c r="C63" i="8"/>
  <c r="J63" i="8" s="1"/>
  <c r="M97" i="11"/>
  <c r="N97" i="11" s="1"/>
  <c r="K69" i="8"/>
  <c r="D59" i="8"/>
  <c r="K59" i="8" s="1"/>
  <c r="J67" i="8"/>
  <c r="C58" i="8"/>
  <c r="J58" i="8" s="1"/>
  <c r="D20" i="8"/>
  <c r="K20" i="8" s="1"/>
  <c r="K67" i="8"/>
  <c r="D58" i="8"/>
  <c r="K58" i="8" s="1"/>
  <c r="D53" i="8"/>
  <c r="K53" i="8" s="1"/>
  <c r="D40" i="8"/>
  <c r="K40" i="8" s="1"/>
  <c r="C50" i="8"/>
  <c r="J50" i="8" s="1"/>
  <c r="D29" i="8"/>
  <c r="K29" i="8" s="1"/>
  <c r="D31" i="8"/>
  <c r="K31" i="8" s="1"/>
  <c r="D50" i="8"/>
  <c r="K50" i="8" s="1"/>
  <c r="D55" i="8"/>
  <c r="K55" i="8" s="1"/>
  <c r="D42" i="8"/>
  <c r="K42" i="8" s="1"/>
  <c r="D46" i="8"/>
  <c r="K46" i="8" s="1"/>
  <c r="D33" i="8"/>
  <c r="K33" i="8" s="1"/>
  <c r="D52" i="8"/>
  <c r="K52" i="8" s="1"/>
  <c r="D18" i="8"/>
  <c r="K18" i="8" s="1"/>
  <c r="D34" i="8"/>
  <c r="K34" i="8" s="1"/>
  <c r="D17" i="8"/>
  <c r="K17" i="8" s="1"/>
  <c r="D10" i="8"/>
  <c r="K10" i="8" s="1"/>
  <c r="D13" i="8"/>
  <c r="K13" i="8" s="1"/>
  <c r="D41" i="8"/>
  <c r="K41" i="8" s="1"/>
  <c r="D28" i="8"/>
  <c r="K28" i="8" s="1"/>
  <c r="D47" i="8"/>
  <c r="K47" i="8" s="1"/>
  <c r="D21" i="8"/>
  <c r="K21" i="8" s="1"/>
  <c r="K65" i="8"/>
  <c r="D57" i="8"/>
  <c r="K57" i="8" s="1"/>
  <c r="C51" i="8"/>
  <c r="J51" i="8" s="1"/>
  <c r="C53" i="8"/>
  <c r="J53" i="8" s="1"/>
  <c r="C52" i="8"/>
  <c r="J52" i="8" s="1"/>
  <c r="D30" i="8"/>
  <c r="K30" i="8" s="1"/>
  <c r="J65" i="8"/>
  <c r="C57" i="8"/>
  <c r="J57" i="8" s="1"/>
  <c r="D51" i="8"/>
  <c r="K51" i="8" s="1"/>
  <c r="K77" i="8"/>
  <c r="D63" i="8"/>
  <c r="K63" i="8" s="1"/>
  <c r="D45" i="8"/>
  <c r="K45" i="8" s="1"/>
  <c r="D24" i="8"/>
  <c r="K24" i="8" s="1"/>
  <c r="D15" i="8"/>
  <c r="K15" i="8" s="1"/>
  <c r="K66" i="8"/>
  <c r="K72" i="8"/>
  <c r="J75" i="8"/>
  <c r="C62" i="8"/>
  <c r="J62" i="8" s="1"/>
  <c r="J73" i="8"/>
  <c r="C61" i="8"/>
  <c r="J61" i="8" s="1"/>
  <c r="D54" i="8"/>
  <c r="K54" i="8" s="1"/>
  <c r="D48" i="8"/>
  <c r="J79" i="8"/>
  <c r="D37" i="8"/>
  <c r="K37" i="8" s="1"/>
  <c r="D36" i="8"/>
  <c r="K36" i="8" s="1"/>
  <c r="D25" i="8"/>
  <c r="K25" i="8" s="1"/>
  <c r="D19" i="8"/>
  <c r="K19" i="8" s="1"/>
  <c r="D12" i="8"/>
  <c r="K12" i="8" s="1"/>
  <c r="D32" i="8"/>
  <c r="K32" i="8" s="1"/>
  <c r="K79" i="8"/>
  <c r="D64" i="8"/>
  <c r="K64" i="8" s="1"/>
  <c r="K71" i="8"/>
  <c r="D60" i="8"/>
  <c r="K60" i="8" s="1"/>
  <c r="J74" i="8"/>
  <c r="D56" i="8"/>
  <c r="K56" i="8" s="1"/>
  <c r="C54" i="8"/>
  <c r="J54" i="8" s="1"/>
  <c r="K78" i="8"/>
  <c r="M93" i="11"/>
  <c r="N93" i="11" s="1"/>
  <c r="M89" i="11"/>
  <c r="N89" i="11" s="1"/>
  <c r="M111" i="11"/>
  <c r="N111" i="11" s="1"/>
  <c r="M123" i="11"/>
  <c r="N123" i="11" s="1"/>
  <c r="M103" i="11"/>
  <c r="N103" i="11" s="1"/>
  <c r="M113" i="11"/>
  <c r="N113" i="11" s="1"/>
  <c r="M87" i="11"/>
  <c r="N87" i="11" s="1"/>
  <c r="M109" i="11"/>
  <c r="N109" i="11" s="1"/>
  <c r="M127" i="11"/>
  <c r="N127" i="11" s="1"/>
  <c r="M117" i="11"/>
  <c r="N117" i="11" s="1"/>
  <c r="M121" i="11"/>
  <c r="N121" i="11" s="1"/>
  <c r="M105" i="11"/>
  <c r="N105" i="11" s="1"/>
  <c r="M115" i="11"/>
  <c r="N115" i="11" s="1"/>
  <c r="M139" i="11"/>
  <c r="N139" i="11" s="1"/>
  <c r="M99" i="11"/>
  <c r="N99" i="11" s="1"/>
  <c r="M101" i="11"/>
  <c r="N101" i="11" s="1"/>
  <c r="M135" i="11"/>
  <c r="N135" i="11" s="1"/>
  <c r="M137" i="11"/>
  <c r="N137" i="11" s="1"/>
  <c r="M91" i="11"/>
  <c r="N91" i="11" s="1"/>
  <c r="M141" i="11"/>
  <c r="N141" i="11" s="1"/>
  <c r="M119" i="11"/>
  <c r="N119" i="11" s="1"/>
  <c r="M125" i="11"/>
  <c r="N125" i="11" s="1"/>
  <c r="M131" i="11"/>
  <c r="N131" i="11" s="1"/>
  <c r="M133" i="11"/>
  <c r="N133" i="11" s="1"/>
  <c r="M129" i="11"/>
  <c r="N129" i="11" s="1"/>
  <c r="M107" i="11"/>
  <c r="N107" i="11" s="1"/>
  <c r="M67" i="11"/>
  <c r="N67" i="11" s="1"/>
  <c r="M75" i="11"/>
  <c r="N75" i="11" s="1"/>
  <c r="M85" i="11"/>
  <c r="N85" i="11" s="1"/>
  <c r="M83" i="11"/>
  <c r="N83" i="11" s="1"/>
  <c r="M73" i="11"/>
  <c r="N73" i="11" s="1"/>
  <c r="M81" i="11"/>
  <c r="N81" i="11" s="1"/>
  <c r="M77" i="11"/>
  <c r="N77" i="11" s="1"/>
  <c r="M71" i="11"/>
  <c r="N71" i="11" s="1"/>
  <c r="M69" i="11"/>
  <c r="N69" i="11" s="1"/>
  <c r="M79" i="11"/>
  <c r="N79" i="11" s="1"/>
  <c r="M3" i="11"/>
  <c r="M39" i="11"/>
  <c r="N39" i="11" s="1"/>
  <c r="M23" i="11"/>
  <c r="N23" i="11" s="1"/>
  <c r="M15" i="11"/>
  <c r="N15" i="11" s="1"/>
  <c r="M7" i="11"/>
  <c r="N7" i="11" s="1"/>
  <c r="M25" i="11"/>
  <c r="N25" i="11" s="1"/>
  <c r="M9" i="11"/>
  <c r="N9" i="11" s="1"/>
  <c r="M17" i="11"/>
  <c r="N17" i="11" s="1"/>
  <c r="M31" i="11"/>
  <c r="N31" i="11" s="1"/>
  <c r="M65" i="11"/>
  <c r="N65" i="11" s="1"/>
  <c r="M49" i="11"/>
  <c r="N49" i="11" s="1"/>
  <c r="M45" i="11"/>
  <c r="N45" i="11" s="1"/>
  <c r="M51" i="11"/>
  <c r="N51" i="11" s="1"/>
  <c r="M19" i="11"/>
  <c r="N19" i="11" s="1"/>
  <c r="M37" i="11"/>
  <c r="N37" i="11" s="1"/>
  <c r="M35" i="11"/>
  <c r="N35" i="11" s="1"/>
  <c r="M13" i="11"/>
  <c r="N13" i="11" s="1"/>
  <c r="M21" i="11"/>
  <c r="N21" i="11" s="1"/>
  <c r="M63" i="11"/>
  <c r="N63" i="11" s="1"/>
  <c r="M57" i="11"/>
  <c r="N57" i="11" s="1"/>
  <c r="M29" i="11"/>
  <c r="N29" i="11" s="1"/>
  <c r="M43" i="11"/>
  <c r="N43" i="11" s="1"/>
  <c r="M55" i="11"/>
  <c r="N55" i="11" s="1"/>
  <c r="M33" i="11"/>
  <c r="N33" i="11" s="1"/>
  <c r="M61" i="11"/>
  <c r="N61" i="11" s="1"/>
  <c r="M47" i="11"/>
  <c r="N47" i="11" s="1"/>
  <c r="M11" i="11"/>
  <c r="N11" i="11" s="1"/>
  <c r="M53" i="11"/>
  <c r="N53" i="11" s="1"/>
  <c r="M5" i="11"/>
  <c r="N5" i="11" s="1"/>
  <c r="M59" i="11"/>
  <c r="N59" i="11" s="1"/>
  <c r="M41" i="11"/>
  <c r="N41" i="11" s="1"/>
  <c r="M27" i="11"/>
  <c r="N27" i="11" s="1"/>
  <c r="N3" i="11" l="1"/>
  <c r="I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<sst xmlns="http://schemas.openxmlformats.org/spreadsheetml/2006/main" count="507" uniqueCount="123">
  <si>
    <t>Well</t>
  </si>
  <si>
    <t>Fluor</t>
  </si>
  <si>
    <t>Target</t>
  </si>
  <si>
    <t>Content</t>
  </si>
  <si>
    <t>Ct Machine</t>
  </si>
  <si>
    <t>Ct Mean Machine</t>
  </si>
  <si>
    <t>Ct Std. Dev Machine</t>
  </si>
  <si>
    <t>Starting Quantity (SQ) CPR Machine</t>
  </si>
  <si>
    <t>Log Starting Quantity Machine</t>
  </si>
  <si>
    <t>Run File</t>
  </si>
  <si>
    <t>FAM</t>
  </si>
  <si>
    <t>NA026</t>
  </si>
  <si>
    <t>NA015</t>
  </si>
  <si>
    <t>NA014</t>
  </si>
  <si>
    <t>NA013</t>
  </si>
  <si>
    <t>NA012</t>
  </si>
  <si>
    <t>Std Curve Metrics</t>
  </si>
  <si>
    <t>% Efficiency</t>
  </si>
  <si>
    <t>Slope</t>
  </si>
  <si>
    <t>y-intercept</t>
  </si>
  <si>
    <t>Assay</t>
  </si>
  <si>
    <t>Phytoxigene Total Cyano</t>
  </si>
  <si>
    <t>Criteria</t>
  </si>
  <si>
    <t>Values</t>
  </si>
  <si>
    <t>90&lt;%Efficiency&lt;110</t>
  </si>
  <si>
    <t>r^2</t>
  </si>
  <si>
    <t>Ct Average (All Runs)</t>
  </si>
  <si>
    <t>Ct Std. Dev Machine (All Runs)</t>
  </si>
  <si>
    <t>tau</t>
  </si>
  <si>
    <t>n</t>
  </si>
  <si>
    <t>Test 2</t>
  </si>
  <si>
    <t>Test 1</t>
  </si>
  <si>
    <t>Test 3</t>
  </si>
  <si>
    <t>Test 4</t>
  </si>
  <si>
    <t>ONLY</t>
  </si>
  <si>
    <t>Sample ID</t>
  </si>
  <si>
    <t>Sample Name</t>
  </si>
  <si>
    <t>Test1</t>
  </si>
  <si>
    <t>Test2</t>
  </si>
  <si>
    <t>Test3</t>
  </si>
  <si>
    <t>Test4</t>
  </si>
  <si>
    <t>Test5</t>
  </si>
  <si>
    <t>Test6</t>
  </si>
  <si>
    <t>Test7</t>
  </si>
  <si>
    <t>RUN 1</t>
  </si>
  <si>
    <t>RUN 2</t>
  </si>
  <si>
    <t>RUN 3</t>
  </si>
  <si>
    <t>Ct 1st run</t>
  </si>
  <si>
    <t>Ct 2nd run</t>
  </si>
  <si>
    <t>Ct 3rd run</t>
  </si>
  <si>
    <t>RSD</t>
  </si>
  <si>
    <t>Ct Data File Name</t>
  </si>
  <si>
    <t>Well Position</t>
  </si>
  <si>
    <t>Target Name</t>
  </si>
  <si>
    <t>Reporter</t>
  </si>
  <si>
    <t>Dilution</t>
  </si>
  <si>
    <t>Raw Results</t>
  </si>
  <si>
    <t>Assay Calculate Copies Per Reaction (CPR) - Without Dilution Factor</t>
  </si>
  <si>
    <t>Average CPR</t>
  </si>
  <si>
    <t>STDEV CPR</t>
  </si>
  <si>
    <t>Test 5</t>
  </si>
  <si>
    <t>Test 6</t>
  </si>
  <si>
    <t>CALFL-ORNG</t>
  </si>
  <si>
    <t>IAC</t>
  </si>
  <si>
    <t>Dilution Factor</t>
  </si>
  <si>
    <t>Test Results</t>
  </si>
  <si>
    <t>Std. Curve Metrics</t>
  </si>
  <si>
    <t>R-squared</t>
  </si>
  <si>
    <t>Y-Intercept</t>
  </si>
  <si>
    <t>Efficiency</t>
  </si>
  <si>
    <t>Select with "X"</t>
  </si>
  <si>
    <t>X</t>
  </si>
  <si>
    <t>Copies Per Reaction</t>
  </si>
  <si>
    <t>Sample Value</t>
  </si>
  <si>
    <t>Sample Stdev</t>
  </si>
  <si>
    <t>Units</t>
  </si>
  <si>
    <t>copies/mL</t>
  </si>
  <si>
    <t>Mean CPR</t>
  </si>
  <si>
    <t>Average CPR for Results</t>
  </si>
  <si>
    <t>CPR_Stdev</t>
  </si>
  <si>
    <t>Stdev CPR for Results</t>
  </si>
  <si>
    <t>Ct Mean (NTC of Run)</t>
  </si>
  <si>
    <t>Ct -  Ct Mean (NTC of Run)</t>
  </si>
  <si>
    <t>Volume Filtered (mL)</t>
  </si>
  <si>
    <t>Elution Volume (uL)</t>
  </si>
  <si>
    <t>Template Volume (uL)</t>
  </si>
  <si>
    <t>Test8</t>
  </si>
  <si>
    <t>Test 7</t>
  </si>
  <si>
    <t xml:space="preserve">Test 8 </t>
  </si>
  <si>
    <t>Test 9</t>
  </si>
  <si>
    <t>Test9</t>
  </si>
  <si>
    <t>Total Cyanobacteria</t>
  </si>
  <si>
    <t>250109-PhytoxigeneTotal-StdCurve-SHARC23-1-1dash5_700k.xls</t>
  </si>
  <si>
    <t>NTC</t>
  </si>
  <si>
    <t>Total Cyanobacteria (16S rRNA gene)</t>
  </si>
  <si>
    <t>SHARC23</t>
  </si>
  <si>
    <t>A3</t>
  </si>
  <si>
    <t>SHARC23_01_5um_B</t>
  </si>
  <si>
    <t>B3</t>
  </si>
  <si>
    <t>A4</t>
  </si>
  <si>
    <t>B4</t>
  </si>
  <si>
    <t>SHARC23_01_0.22um_B</t>
  </si>
  <si>
    <t>SHARC23_01_5um</t>
  </si>
  <si>
    <t>SHARC23_01_0.22um</t>
  </si>
  <si>
    <t>11/22/24-SHARC23_01_5um-B</t>
  </si>
  <si>
    <t>11/22/24-SHARC23_01_0.22um-B</t>
  </si>
  <si>
    <t>project_id</t>
  </si>
  <si>
    <t>collection_date_local</t>
  </si>
  <si>
    <t>collection_time_local</t>
  </si>
  <si>
    <t>sample_name</t>
  </si>
  <si>
    <t>dna_tube_label</t>
  </si>
  <si>
    <t>volume_filtered_mL</t>
  </si>
  <si>
    <t>extraction_date</t>
  </si>
  <si>
    <t>elution_volume_uL</t>
  </si>
  <si>
    <t>template_volume_uL</t>
  </si>
  <si>
    <t>extraction_concentration_ng_uL</t>
  </si>
  <si>
    <t>nanodrop_quality_A260_280</t>
  </si>
  <si>
    <t>IAC Ct Mean (NTC of Run)</t>
  </si>
  <si>
    <t>BQL</t>
  </si>
  <si>
    <t>Test10</t>
  </si>
  <si>
    <t>Test11</t>
  </si>
  <si>
    <t>Test 10</t>
  </si>
  <si>
    <t>Test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</si>
</sst>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"/>
    <numFmt numFmtId="166" formatCode="#,##0.000"/>
    <numFmt numFmtId="167" formatCode="0.0"/>
    <numFmt numFmtId="168" formatCode="###0.00000;\-###0.00000"/>
    <numFmt numFmtId="169" formatCode="###0;\-###0"/>
  </numFmts>
  <fonts count="2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8"/>
      <name val="Calibri"/>
      <family val="2"/>
      <scheme val="minor"/>
    </font>
    <font>
      <sz val="8.25"/>
      <name val="Microsoft Sans Serif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Microsoft Sans Serif"/>
      <family val="2"/>
    </font>
    <font>
      <sz val="10"/>
      <color theme="1" tint="0.49998474074526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</font>
    <font>
      <sz val="12"/>
      <name val="Calibri (Body)"/>
    </font>
    <font>
      <sz val="12"/>
      <color theme="1"/>
      <name val="Calibri (Body)"/>
    </font>
    <font>
      <sz val="12"/>
      <color theme="1"/>
      <name val="Calibri"/>
      <family val="2"/>
    </font>
    <font>
      <b/>
      <sz val="12"/>
      <name val="Calibri (Body)"/>
    </font>
    <font>
      <sz val="12"/>
      <color rgb="FF202124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6D7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FA9D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rgb="FFA8D5D6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9" fillId="0" borderId="0">
      <alignment vertical="top"/>
      <protection locked="0"/>
    </xf>
    <xf numFmtId="0" fontId="10" fillId="0" borderId="0"/>
  </cellStyleXfs>
  <cellXfs count="1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/>
    <xf numFmtId="164" fontId="0" fillId="0" borderId="8" xfId="0" applyNumberFormat="1" applyBorder="1"/>
    <xf numFmtId="165" fontId="0" fillId="0" borderId="8" xfId="0" applyNumberFormat="1" applyBorder="1"/>
    <xf numFmtId="2" fontId="0" fillId="0" borderId="14" xfId="0" applyNumberFormat="1" applyBorder="1"/>
    <xf numFmtId="164" fontId="0" fillId="0" borderId="15" xfId="0" applyNumberFormat="1" applyBorder="1"/>
    <xf numFmtId="0" fontId="5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166" fontId="0" fillId="0" borderId="0" xfId="0" applyNumberForma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 applyProtection="1">
      <alignment horizontal="center" wrapText="1"/>
      <protection locked="0"/>
    </xf>
    <xf numFmtId="2" fontId="0" fillId="0" borderId="16" xfId="0" applyNumberFormat="1" applyBorder="1"/>
    <xf numFmtId="2" fontId="0" fillId="0" borderId="2" xfId="0" applyNumberFormat="1" applyBorder="1"/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4" xfId="0" applyNumberFormat="1" applyBorder="1"/>
    <xf numFmtId="2" fontId="0" fillId="0" borderId="13" xfId="0" applyNumberFormat="1" applyBorder="1"/>
    <xf numFmtId="2" fontId="0" fillId="0" borderId="6" xfId="0" applyNumberFormat="1" applyBorder="1"/>
    <xf numFmtId="0" fontId="0" fillId="0" borderId="0" xfId="0" applyAlignment="1">
      <alignment horizontal="left" vertical="center"/>
    </xf>
    <xf numFmtId="0" fontId="0" fillId="3" borderId="20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1" fillId="7" borderId="22" xfId="0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 vertical="center"/>
    </xf>
    <xf numFmtId="0" fontId="14" fillId="14" borderId="23" xfId="3" applyFont="1" applyFill="1" applyBorder="1" applyAlignment="1">
      <alignment horizontal="center" vertical="center"/>
      <protection locked="0"/>
    </xf>
    <xf numFmtId="0" fontId="14" fillId="0" borderId="0" xfId="0" applyFont="1"/>
    <xf numFmtId="0" fontId="0" fillId="0" borderId="13" xfId="0" applyBorder="1"/>
    <xf numFmtId="49" fontId="14" fillId="0" borderId="0" xfId="4" applyNumberFormat="1" applyFont="1" applyAlignment="1">
      <alignment horizontal="center" vertical="center"/>
    </xf>
    <xf numFmtId="168" fontId="14" fillId="0" borderId="4" xfId="4" applyNumberFormat="1" applyFont="1" applyBorder="1" applyAlignment="1">
      <alignment horizontal="center"/>
    </xf>
    <xf numFmtId="168" fontId="14" fillId="0" borderId="4" xfId="0" applyNumberFormat="1" applyFont="1" applyBorder="1" applyAlignment="1">
      <alignment horizontal="center"/>
    </xf>
    <xf numFmtId="0" fontId="15" fillId="2" borderId="29" xfId="0" applyFont="1" applyFill="1" applyBorder="1" applyAlignment="1">
      <alignment horizontal="center" vertical="center"/>
    </xf>
    <xf numFmtId="2" fontId="13" fillId="7" borderId="26" xfId="0" applyNumberFormat="1" applyFont="1" applyFill="1" applyBorder="1" applyAlignment="1">
      <alignment horizontal="center" vertical="center"/>
    </xf>
    <xf numFmtId="0" fontId="12" fillId="12" borderId="23" xfId="4" applyFont="1" applyFill="1" applyBorder="1" applyAlignment="1" applyProtection="1">
      <alignment horizontal="center" vertical="center" wrapText="1"/>
      <protection locked="0"/>
    </xf>
    <xf numFmtId="0" fontId="11" fillId="9" borderId="23" xfId="0" applyFont="1" applyFill="1" applyBorder="1" applyAlignment="1">
      <alignment horizontal="center" vertical="center"/>
    </xf>
    <xf numFmtId="0" fontId="12" fillId="10" borderId="23" xfId="4" applyFont="1" applyFill="1" applyBorder="1" applyAlignment="1" applyProtection="1">
      <alignment horizontal="center" vertical="center" wrapText="1"/>
      <protection locked="0"/>
    </xf>
    <xf numFmtId="1" fontId="0" fillId="0" borderId="0" xfId="0" applyNumberFormat="1"/>
    <xf numFmtId="0" fontId="2" fillId="0" borderId="32" xfId="0" applyFont="1" applyBorder="1"/>
    <xf numFmtId="0" fontId="2" fillId="0" borderId="29" xfId="0" applyFont="1" applyBorder="1"/>
    <xf numFmtId="0" fontId="0" fillId="0" borderId="31" xfId="0" applyBorder="1"/>
    <xf numFmtId="0" fontId="0" fillId="0" borderId="8" xfId="0" applyBorder="1"/>
    <xf numFmtId="0" fontId="0" fillId="0" borderId="0" xfId="0" applyAlignment="1">
      <alignment horizontal="center"/>
    </xf>
    <xf numFmtId="168" fontId="14" fillId="0" borderId="0" xfId="4" applyNumberFormat="1" applyFont="1" applyAlignment="1">
      <alignment horizontal="center"/>
    </xf>
    <xf numFmtId="0" fontId="20" fillId="0" borderId="0" xfId="0" applyFont="1"/>
    <xf numFmtId="2" fontId="20" fillId="0" borderId="0" xfId="0" applyNumberFormat="1" applyFont="1"/>
    <xf numFmtId="0" fontId="15" fillId="14" borderId="24" xfId="3" applyFont="1" applyFill="1" applyBorder="1" applyAlignment="1">
      <alignment horizontal="center" vertical="center"/>
      <protection locked="0"/>
    </xf>
    <xf numFmtId="0" fontId="10" fillId="0" borderId="0" xfId="0" applyFont="1"/>
    <xf numFmtId="49" fontId="10" fillId="0" borderId="0" xfId="0" applyNumberFormat="1" applyFont="1"/>
    <xf numFmtId="0" fontId="10" fillId="0" borderId="0" xfId="0" applyFont="1" applyAlignment="1">
      <alignment horizontal="center"/>
    </xf>
    <xf numFmtId="166" fontId="10" fillId="0" borderId="0" xfId="0" applyNumberFormat="1" applyFont="1"/>
    <xf numFmtId="169" fontId="10" fillId="0" borderId="0" xfId="0" applyNumberFormat="1" applyFont="1" applyAlignment="1">
      <alignment horizontal="right"/>
    </xf>
    <xf numFmtId="49" fontId="10" fillId="0" borderId="0" xfId="0" applyNumberFormat="1" applyFont="1" applyAlignment="1">
      <alignment vertical="top"/>
    </xf>
    <xf numFmtId="0" fontId="10" fillId="0" borderId="1" xfId="0" applyFont="1" applyBorder="1"/>
    <xf numFmtId="49" fontId="10" fillId="0" borderId="16" xfId="0" applyNumberFormat="1" applyFont="1" applyBorder="1"/>
    <xf numFmtId="0" fontId="10" fillId="0" borderId="16" xfId="0" applyFont="1" applyBorder="1" applyAlignment="1">
      <alignment horizontal="center"/>
    </xf>
    <xf numFmtId="169" fontId="10" fillId="0" borderId="16" xfId="0" applyNumberFormat="1" applyFont="1" applyBorder="1" applyAlignment="1">
      <alignment horizontal="right"/>
    </xf>
    <xf numFmtId="49" fontId="10" fillId="0" borderId="16" xfId="0" applyNumberFormat="1" applyFont="1" applyBorder="1" applyAlignment="1">
      <alignment vertical="top"/>
    </xf>
    <xf numFmtId="0" fontId="10" fillId="0" borderId="3" xfId="0" applyFont="1" applyBorder="1"/>
    <xf numFmtId="0" fontId="22" fillId="14" borderId="24" xfId="3" applyFont="1" applyFill="1" applyBorder="1" applyAlignment="1">
      <alignment horizontal="center" vertical="center"/>
      <protection locked="0"/>
    </xf>
    <xf numFmtId="0" fontId="19" fillId="0" borderId="0" xfId="0" applyFont="1"/>
    <xf numFmtId="49" fontId="19" fillId="0" borderId="0" xfId="4" applyNumberFormat="1" applyFont="1" applyAlignment="1">
      <alignment horizontal="center" vertical="center"/>
    </xf>
    <xf numFmtId="166" fontId="20" fillId="0" borderId="0" xfId="0" applyNumberFormat="1" applyFont="1"/>
    <xf numFmtId="0" fontId="20" fillId="0" borderId="0" xfId="0" applyFont="1" applyAlignment="1">
      <alignment horizontal="center" vertical="center"/>
    </xf>
    <xf numFmtId="168" fontId="19" fillId="0" borderId="0" xfId="0" applyNumberFormat="1" applyFont="1" applyAlignment="1">
      <alignment horizontal="left" wrapText="1"/>
    </xf>
    <xf numFmtId="0" fontId="14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14" fillId="14" borderId="30" xfId="3" applyFont="1" applyFill="1" applyBorder="1" applyAlignment="1">
      <alignment horizontal="center" vertical="center"/>
      <protection locked="0"/>
    </xf>
    <xf numFmtId="0" fontId="14" fillId="14" borderId="31" xfId="3" applyFont="1" applyFill="1" applyBorder="1" applyAlignment="1">
      <alignment horizontal="center" vertical="center"/>
      <protection locked="0"/>
    </xf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4" fillId="14" borderId="8" xfId="3" applyFont="1" applyFill="1" applyBorder="1" applyAlignment="1">
      <alignment horizontal="center" vertical="center"/>
      <protection locked="0"/>
    </xf>
    <xf numFmtId="0" fontId="12" fillId="15" borderId="23" xfId="4" applyFont="1" applyFill="1" applyBorder="1" applyAlignment="1" applyProtection="1">
      <alignment horizontal="center" vertical="center" wrapText="1"/>
      <protection locked="0"/>
    </xf>
    <xf numFmtId="1" fontId="0" fillId="0" borderId="3" xfId="0" applyNumberFormat="1" applyBorder="1"/>
    <xf numFmtId="1" fontId="0" fillId="0" borderId="5" xfId="0" applyNumberFormat="1" applyBorder="1"/>
    <xf numFmtId="1" fontId="0" fillId="0" borderId="13" xfId="0" applyNumberFormat="1" applyBorder="1"/>
    <xf numFmtId="0" fontId="23" fillId="0" borderId="0" xfId="0" applyFont="1"/>
    <xf numFmtId="168" fontId="14" fillId="0" borderId="6" xfId="4" applyNumberFormat="1" applyFont="1" applyBorder="1" applyAlignment="1">
      <alignment horizontal="center"/>
    </xf>
    <xf numFmtId="166" fontId="14" fillId="0" borderId="0" xfId="0" applyNumberFormat="1" applyFont="1"/>
    <xf numFmtId="165" fontId="0" fillId="0" borderId="0" xfId="0" applyNumberFormat="1"/>
    <xf numFmtId="0" fontId="18" fillId="15" borderId="23" xfId="0" applyFont="1" applyFill="1" applyBorder="1" applyAlignment="1">
      <alignment horizontal="center" vertical="center" wrapText="1"/>
    </xf>
    <xf numFmtId="0" fontId="21" fillId="15" borderId="35" xfId="0" applyFont="1" applyFill="1" applyBorder="1" applyAlignment="1">
      <alignment horizontal="center" vertical="center"/>
    </xf>
    <xf numFmtId="166" fontId="0" fillId="0" borderId="13" xfId="0" applyNumberFormat="1" applyBorder="1"/>
    <xf numFmtId="0" fontId="0" fillId="0" borderId="3" xfId="0" applyBorder="1"/>
    <xf numFmtId="2" fontId="0" fillId="0" borderId="0" xfId="0" applyNumberFormat="1" applyAlignment="1">
      <alignment horizontal="left"/>
    </xf>
    <xf numFmtId="0" fontId="0" fillId="0" borderId="5" xfId="0" applyBorder="1"/>
    <xf numFmtId="2" fontId="0" fillId="0" borderId="13" xfId="0" applyNumberFormat="1" applyBorder="1" applyAlignment="1">
      <alignment horizontal="left"/>
    </xf>
    <xf numFmtId="0" fontId="1" fillId="0" borderId="36" xfId="0" applyFont="1" applyBorder="1"/>
    <xf numFmtId="0" fontId="1" fillId="0" borderId="37" xfId="0" applyFont="1" applyBorder="1"/>
    <xf numFmtId="0" fontId="1" fillId="0" borderId="38" xfId="0" applyFont="1" applyBorder="1"/>
    <xf numFmtId="166" fontId="0" fillId="0" borderId="16" xfId="0" applyNumberFormat="1" applyBorder="1"/>
    <xf numFmtId="0" fontId="24" fillId="0" borderId="0" xfId="0" applyFont="1"/>
    <xf numFmtId="0" fontId="14" fillId="0" borderId="0" xfId="0" applyFont="1" applyAlignment="1">
      <alignment horizontal="left"/>
    </xf>
    <xf numFmtId="14" fontId="24" fillId="0" borderId="0" xfId="0" applyNumberFormat="1" applyFont="1"/>
    <xf numFmtId="21" fontId="0" fillId="0" borderId="0" xfId="0" applyNumberFormat="1"/>
    <xf numFmtId="0" fontId="21" fillId="0" borderId="0" xfId="0" applyFont="1"/>
    <xf numFmtId="0" fontId="0" fillId="0" borderId="13" xfId="0" applyBorder="1" applyAlignment="1">
      <alignment horizontal="center" vertical="center"/>
    </xf>
    <xf numFmtId="0" fontId="25" fillId="0" borderId="0" xfId="0" applyFont="1"/>
    <xf numFmtId="0" fontId="14" fillId="14" borderId="35" xfId="3" applyFont="1" applyFill="1" applyBorder="1" applyAlignment="1">
      <alignment horizontal="center" vertical="center"/>
      <protection locked="0"/>
    </xf>
    <xf numFmtId="0" fontId="14" fillId="14" borderId="39" xfId="3" applyFont="1" applyFill="1" applyBorder="1" applyAlignment="1">
      <alignment horizontal="center" vertical="center"/>
      <protection locked="0"/>
    </xf>
    <xf numFmtId="0" fontId="15" fillId="2" borderId="7" xfId="0" applyFont="1" applyFill="1" applyBorder="1" applyAlignment="1">
      <alignment horizontal="center" vertical="center"/>
    </xf>
    <xf numFmtId="1" fontId="0" fillId="0" borderId="1" xfId="0" applyNumberFormat="1" applyBorder="1"/>
    <xf numFmtId="1" fontId="0" fillId="0" borderId="16" xfId="0" applyNumberFormat="1" applyBorder="1"/>
    <xf numFmtId="0" fontId="0" fillId="0" borderId="2" xfId="0" applyBorder="1"/>
    <xf numFmtId="0" fontId="1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3" fontId="0" fillId="0" borderId="0" xfId="0" applyNumberFormat="1"/>
    <xf numFmtId="2" fontId="25" fillId="0" borderId="0" xfId="0" applyNumberFormat="1" applyFont="1"/>
    <xf numFmtId="0" fontId="0" fillId="0" borderId="0" xfId="0" applyAlignment="1">
      <alignment wrapText="1"/>
    </xf>
    <xf numFmtId="166" fontId="26" fillId="0" borderId="0" xfId="0" applyNumberFormat="1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3" xfId="0" applyNumberFormat="1" applyBorder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6" fillId="11" borderId="29" xfId="0" applyFont="1" applyFill="1" applyBorder="1" applyAlignment="1">
      <alignment horizontal="center" vertical="center"/>
    </xf>
    <xf numFmtId="0" fontId="16" fillId="11" borderId="30" xfId="0" applyFont="1" applyFill="1" applyBorder="1" applyAlignment="1">
      <alignment horizontal="center" vertical="center"/>
    </xf>
    <xf numFmtId="0" fontId="16" fillId="11" borderId="31" xfId="0" applyFont="1" applyFill="1" applyBorder="1" applyAlignment="1">
      <alignment horizontal="center" vertical="center"/>
    </xf>
    <xf numFmtId="0" fontId="16" fillId="11" borderId="28" xfId="0" applyFont="1" applyFill="1" applyBorder="1" applyAlignment="1">
      <alignment horizontal="center" vertical="center"/>
    </xf>
    <xf numFmtId="0" fontId="16" fillId="11" borderId="24" xfId="0" applyFont="1" applyFill="1" applyBorder="1" applyAlignment="1">
      <alignment horizontal="center" vertical="center"/>
    </xf>
    <xf numFmtId="0" fontId="16" fillId="11" borderId="34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6" fillId="8" borderId="29" xfId="0" applyFont="1" applyFill="1" applyBorder="1" applyAlignment="1">
      <alignment horizontal="center" vertical="center"/>
    </xf>
    <xf numFmtId="0" fontId="16" fillId="8" borderId="30" xfId="0" applyFont="1" applyFill="1" applyBorder="1" applyAlignment="1">
      <alignment horizontal="center" vertical="center"/>
    </xf>
    <xf numFmtId="0" fontId="16" fillId="8" borderId="31" xfId="0" applyFont="1" applyFill="1" applyBorder="1" applyAlignment="1">
      <alignment horizontal="center" vertical="center"/>
    </xf>
    <xf numFmtId="0" fontId="16" fillId="8" borderId="28" xfId="0" applyFont="1" applyFill="1" applyBorder="1" applyAlignment="1">
      <alignment horizontal="center" vertical="center"/>
    </xf>
    <xf numFmtId="0" fontId="16" fillId="8" borderId="24" xfId="0" applyFont="1" applyFill="1" applyBorder="1" applyAlignment="1">
      <alignment horizontal="center" vertical="center"/>
    </xf>
    <xf numFmtId="0" fontId="16" fillId="8" borderId="34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33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5">
    <cellStyle name="Normal" xfId="0" builtinId="0"/>
    <cellStyle name="Normal 2" xfId="4" xr:uid="{D003BCE9-FDB6-684C-BF45-891BFAF34B10}"/>
    <cellStyle name="Normal 3" xfId="2" xr:uid="{57098555-B331-4C4C-9763-72F771D333DD}"/>
    <cellStyle name="Normal 6 2" xfId="3" xr:uid="{49BF76EC-71F4-514D-B15C-3CBEEE5CD603}"/>
    <cellStyle name="Normal 9" xfId="1" xr:uid="{38A0FE82-E7BF-6848-AC22-CD46C4AA5C39}"/>
  </cellStyles>
  <dxfs count="6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A8D5D6"/>
      <color rgb="FFD6D7FF"/>
      <color rgb="FFD7AEFF"/>
      <color rgb="FF8FA9DC"/>
      <color rgb="FFFFD6A9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</a:t>
            </a:r>
            <a:r>
              <a:rPr lang="en-US" baseline="0"/>
              <a:t> Master Curve</a:t>
            </a:r>
            <a:endParaRPr lang="en-US"/>
          </a:p>
        </c:rich>
      </c:tx>
      <c:layout>
        <c:manualLayout>
          <c:xMode val="edge"/>
          <c:yMode val="edge"/>
          <c:x val="0.30997900262467193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791422348802144"/>
                  <c:y val="-0.367032796359170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 Curve'!$M$4:$M$100</c:f>
              <c:numCache>
                <c:formatCode>###0;\-###0</c:formatCode>
                <c:ptCount val="97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</c:numCache>
            </c:numRef>
          </c:xVal>
          <c:yVal>
            <c:numRef>
              <c:f>'Standard Curve'!$I$4:$I$100</c:f>
              <c:numCache>
                <c:formatCode>#,##0.000</c:formatCode>
                <c:ptCount val="9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09-C140-8900-50DE89767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391424"/>
        <c:axId val="931755696"/>
      </c:scatterChart>
      <c:valAx>
        <c:axId val="93139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Starting Quantity (Copies Per</a:t>
                </a:r>
                <a:r>
                  <a:rPr lang="en-US" baseline="0"/>
                  <a:t> Reaction)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##0;\-#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755696"/>
        <c:crosses val="autoZero"/>
        <c:crossBetween val="midCat"/>
      </c:valAx>
      <c:valAx>
        <c:axId val="93175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39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3</xdr:col>
      <xdr:colOff>368300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C8ADE7-0CE7-8747-9254-4884AC4C8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1AFF-F9E9-3B4B-9665-257CCB22C73E}">
  <dimension ref="A1:N31"/>
  <sheetViews>
    <sheetView workbookViewId="0">
      <selection activeCell="F13" sqref="F13"/>
    </sheetView>
  </sheetViews>
  <sheetFormatPr baseColWidth="10" defaultColWidth="6.6640625" defaultRowHeight="16" x14ac:dyDescent="0.2"/>
  <cols>
    <col min="1" max="1" width="19" customWidth="1"/>
    <col min="2" max="2" width="21.1640625" bestFit="1" customWidth="1"/>
    <col min="3" max="3" width="18.6640625" bestFit="1" customWidth="1"/>
    <col min="6" max="6" width="7.5" customWidth="1"/>
    <col min="7" max="7" width="32.1640625" bestFit="1" customWidth="1"/>
    <col min="8" max="8" width="8.83203125" customWidth="1"/>
    <col min="9" max="9" width="12" style="3" customWidth="1"/>
    <col min="10" max="10" width="17.5" customWidth="1"/>
    <col min="11" max="11" width="18.83203125" customWidth="1"/>
    <col min="12" max="12" width="32.1640625" customWidth="1"/>
    <col min="13" max="13" width="28.83203125" customWidth="1"/>
    <col min="14" max="14" width="53.6640625" bestFit="1" customWidth="1"/>
  </cols>
  <sheetData>
    <row r="1" spans="1:14" s="1" customFormat="1" x14ac:dyDescent="0.2">
      <c r="E1" s="1" t="s">
        <v>0</v>
      </c>
      <c r="F1" s="1" t="s">
        <v>1</v>
      </c>
      <c r="G1" s="1" t="s">
        <v>2</v>
      </c>
      <c r="H1" s="1" t="s">
        <v>3</v>
      </c>
      <c r="I1" s="2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E2" s="79"/>
      <c r="F2" s="80" t="s">
        <v>10</v>
      </c>
      <c r="G2" s="80" t="s">
        <v>91</v>
      </c>
      <c r="H2" s="81" t="s">
        <v>11</v>
      </c>
      <c r="I2" s="24"/>
      <c r="J2" s="24"/>
      <c r="K2" s="24"/>
      <c r="L2" s="83">
        <v>1000000</v>
      </c>
      <c r="M2" s="83">
        <f t="shared" ref="M2:M9" si="0">LOG(L2)</f>
        <v>6</v>
      </c>
      <c r="N2" s="84"/>
    </row>
    <row r="3" spans="1:14" x14ac:dyDescent="0.2">
      <c r="E3" s="79"/>
      <c r="F3" s="80" t="s">
        <v>10</v>
      </c>
      <c r="G3" s="80" t="s">
        <v>91</v>
      </c>
      <c r="H3" s="81" t="s">
        <v>11</v>
      </c>
      <c r="I3" s="24"/>
      <c r="J3" s="24"/>
      <c r="K3" s="24"/>
      <c r="L3" s="83">
        <v>1000000</v>
      </c>
      <c r="M3" s="83">
        <f t="shared" si="0"/>
        <v>6</v>
      </c>
      <c r="N3" s="84"/>
    </row>
    <row r="4" spans="1:14" x14ac:dyDescent="0.2">
      <c r="E4" s="79"/>
      <c r="F4" s="80" t="s">
        <v>10</v>
      </c>
      <c r="G4" s="80" t="s">
        <v>91</v>
      </c>
      <c r="H4" s="81" t="s">
        <v>12</v>
      </c>
      <c r="I4" s="24"/>
      <c r="J4" s="24"/>
      <c r="K4" s="24"/>
      <c r="L4" s="83">
        <v>100000</v>
      </c>
      <c r="M4" s="83">
        <f t="shared" si="0"/>
        <v>5</v>
      </c>
      <c r="N4" s="84"/>
    </row>
    <row r="5" spans="1:14" x14ac:dyDescent="0.2">
      <c r="E5" s="79"/>
      <c r="F5" s="80" t="s">
        <v>10</v>
      </c>
      <c r="G5" s="80" t="s">
        <v>91</v>
      </c>
      <c r="H5" s="81" t="s">
        <v>12</v>
      </c>
      <c r="I5" s="24"/>
      <c r="J5" s="24"/>
      <c r="K5" s="24"/>
      <c r="L5" s="83">
        <v>100000</v>
      </c>
      <c r="M5" s="83">
        <f t="shared" si="0"/>
        <v>5</v>
      </c>
      <c r="N5" s="84"/>
    </row>
    <row r="6" spans="1:14" x14ac:dyDescent="0.2">
      <c r="E6" s="79"/>
      <c r="F6" s="80" t="s">
        <v>10</v>
      </c>
      <c r="G6" s="80" t="s">
        <v>91</v>
      </c>
      <c r="H6" s="81" t="s">
        <v>13</v>
      </c>
      <c r="I6" s="24"/>
      <c r="J6" s="24"/>
      <c r="K6" s="24"/>
      <c r="L6" s="83">
        <v>10000</v>
      </c>
      <c r="M6" s="83">
        <f t="shared" si="0"/>
        <v>4</v>
      </c>
      <c r="N6" s="84"/>
    </row>
    <row r="7" spans="1:14" x14ac:dyDescent="0.2">
      <c r="E7" s="79"/>
      <c r="F7" s="80" t="s">
        <v>10</v>
      </c>
      <c r="G7" s="80" t="s">
        <v>91</v>
      </c>
      <c r="H7" s="81" t="s">
        <v>13</v>
      </c>
      <c r="I7" s="24"/>
      <c r="J7" s="24"/>
      <c r="K7" s="24"/>
      <c r="L7" s="83">
        <v>10000</v>
      </c>
      <c r="M7" s="83">
        <f t="shared" si="0"/>
        <v>4</v>
      </c>
      <c r="N7" s="84"/>
    </row>
    <row r="8" spans="1:14" x14ac:dyDescent="0.2">
      <c r="E8" s="79"/>
      <c r="F8" s="80" t="s">
        <v>10</v>
      </c>
      <c r="G8" s="80" t="s">
        <v>91</v>
      </c>
      <c r="H8" s="81" t="s">
        <v>14</v>
      </c>
      <c r="I8" s="24"/>
      <c r="J8" s="24"/>
      <c r="K8" s="24"/>
      <c r="L8" s="83">
        <v>1000</v>
      </c>
      <c r="M8" s="83">
        <f t="shared" si="0"/>
        <v>3</v>
      </c>
      <c r="N8" s="84"/>
    </row>
    <row r="9" spans="1:14" x14ac:dyDescent="0.2">
      <c r="E9" s="79"/>
      <c r="F9" s="80" t="s">
        <v>10</v>
      </c>
      <c r="G9" s="80" t="s">
        <v>91</v>
      </c>
      <c r="H9" s="81" t="s">
        <v>14</v>
      </c>
      <c r="I9" s="24"/>
      <c r="J9" s="24"/>
      <c r="K9" s="24"/>
      <c r="L9" s="83">
        <v>1000</v>
      </c>
      <c r="M9" s="83">
        <f t="shared" si="0"/>
        <v>3</v>
      </c>
      <c r="N9" s="84"/>
    </row>
    <row r="10" spans="1:14" x14ac:dyDescent="0.2">
      <c r="E10" s="79"/>
      <c r="F10" s="80" t="s">
        <v>10</v>
      </c>
      <c r="G10" s="80" t="s">
        <v>91</v>
      </c>
      <c r="H10" s="81" t="s">
        <v>15</v>
      </c>
      <c r="I10" s="24"/>
      <c r="J10" s="24"/>
      <c r="K10" s="24"/>
      <c r="L10" s="83">
        <v>100</v>
      </c>
      <c r="M10" s="83">
        <v>2</v>
      </c>
      <c r="N10" s="84"/>
    </row>
    <row r="11" spans="1:14" x14ac:dyDescent="0.2">
      <c r="E11" s="79"/>
      <c r="F11" s="80" t="s">
        <v>10</v>
      </c>
      <c r="G11" s="80" t="s">
        <v>91</v>
      </c>
      <c r="H11" s="81" t="s">
        <v>15</v>
      </c>
      <c r="I11" s="24"/>
      <c r="J11" s="24"/>
      <c r="K11" s="24"/>
      <c r="L11" s="83">
        <v>100</v>
      </c>
      <c r="M11" s="83">
        <v>2</v>
      </c>
      <c r="N11" s="84"/>
    </row>
    <row r="12" spans="1:14" x14ac:dyDescent="0.2">
      <c r="E12" s="79"/>
      <c r="F12" s="80"/>
      <c r="G12" s="80"/>
      <c r="H12" s="81"/>
      <c r="I12" s="24"/>
      <c r="J12" s="24"/>
      <c r="K12" s="24"/>
      <c r="L12" s="83"/>
      <c r="M12" s="83"/>
      <c r="N12" s="84"/>
    </row>
    <row r="13" spans="1:14" x14ac:dyDescent="0.2">
      <c r="E13" s="79"/>
      <c r="F13" s="80"/>
      <c r="G13" s="80"/>
      <c r="H13" s="81"/>
      <c r="I13" s="24"/>
      <c r="J13" s="24"/>
      <c r="K13" s="24"/>
      <c r="L13" s="83"/>
      <c r="M13" s="83"/>
      <c r="N13" s="84"/>
    </row>
    <row r="14" spans="1:14" x14ac:dyDescent="0.2">
      <c r="E14" s="79"/>
      <c r="F14" s="80"/>
      <c r="G14" s="80"/>
      <c r="H14" s="81"/>
      <c r="I14" s="24"/>
      <c r="J14" s="24"/>
      <c r="K14" s="24"/>
      <c r="L14" s="83"/>
      <c r="M14" s="83"/>
      <c r="N14" s="84"/>
    </row>
    <row r="15" spans="1:14" ht="17" thickBot="1" x14ac:dyDescent="0.25">
      <c r="E15" s="79"/>
      <c r="F15" s="80"/>
      <c r="G15" s="80"/>
      <c r="H15" s="81"/>
      <c r="I15" s="24"/>
      <c r="J15" s="24"/>
      <c r="K15" s="24"/>
      <c r="L15" s="83"/>
      <c r="M15" s="83"/>
      <c r="N15" s="84"/>
    </row>
    <row r="16" spans="1:14" ht="17" thickBot="1" x14ac:dyDescent="0.25">
      <c r="A16" s="9" t="s">
        <v>16</v>
      </c>
      <c r="B16" s="70" t="s">
        <v>23</v>
      </c>
      <c r="C16" s="71" t="s">
        <v>22</v>
      </c>
      <c r="D16" s="72"/>
      <c r="E16" s="79"/>
      <c r="F16" s="80"/>
      <c r="G16" s="80"/>
      <c r="H16" s="81"/>
      <c r="I16" s="24"/>
      <c r="J16" s="24"/>
      <c r="K16" s="24"/>
      <c r="L16" s="83"/>
      <c r="M16" s="83"/>
      <c r="N16" s="84"/>
    </row>
    <row r="17" spans="1:14" x14ac:dyDescent="0.2">
      <c r="A17" s="8" t="s">
        <v>17</v>
      </c>
      <c r="B17" s="12" t="str">
        <f>IF('Outlier Check'!B2="","",((10^(-1/B19))-1)*100)</f>
        <v/>
      </c>
      <c r="C17" s="5" t="s">
        <v>24</v>
      </c>
      <c r="D17" s="73" t="str">
        <f>IF(AND(B17&gt;90, B17&lt;110),"Pass","FAIL")</f>
        <v>FAIL</v>
      </c>
      <c r="E17" s="79"/>
      <c r="F17" s="80"/>
      <c r="G17" s="80"/>
      <c r="H17" s="81"/>
      <c r="I17" s="24"/>
      <c r="J17" s="24"/>
      <c r="K17" s="24"/>
      <c r="L17" s="83"/>
      <c r="M17" s="83"/>
      <c r="N17" s="84"/>
    </row>
    <row r="18" spans="1:14" ht="17" thickBot="1" x14ac:dyDescent="0.25">
      <c r="A18" s="5" t="s">
        <v>25</v>
      </c>
      <c r="B18" s="13" t="str">
        <f>IF('Outlier Check'!B2="","",RSQ($I$2:$I$494,$M$2:$M$494))</f>
        <v/>
      </c>
      <c r="C18" s="6" t="s">
        <v>25</v>
      </c>
      <c r="D18" s="7" t="str">
        <f>IF(B18&gt;0.985,"Pass","FAIL")</f>
        <v>Pass</v>
      </c>
      <c r="F18" s="80"/>
      <c r="G18" s="80"/>
      <c r="H18" s="81"/>
      <c r="I18" s="24"/>
      <c r="J18" s="24"/>
      <c r="K18" s="24"/>
      <c r="L18" s="83"/>
      <c r="M18" s="83"/>
    </row>
    <row r="19" spans="1:14" x14ac:dyDescent="0.2">
      <c r="A19" s="5" t="s">
        <v>18</v>
      </c>
      <c r="B19" s="10" t="str">
        <f>IF('Outlier Check'!B2="","",SLOPE($I$2:$I$494,$M$2:$M$494))</f>
        <v/>
      </c>
      <c r="F19" s="80"/>
      <c r="G19" s="80"/>
      <c r="H19" s="81"/>
      <c r="I19" s="24"/>
      <c r="J19" s="24"/>
      <c r="K19" s="24"/>
      <c r="L19" s="83"/>
      <c r="M19" s="83"/>
    </row>
    <row r="20" spans="1:14" x14ac:dyDescent="0.2">
      <c r="A20" s="5" t="s">
        <v>19</v>
      </c>
      <c r="B20" s="11" t="str">
        <f>IF('Outlier Check'!B2="","",INTERCEPT($I$2:$I$494,$M$2:$M$494))</f>
        <v/>
      </c>
      <c r="E20" s="79"/>
      <c r="F20" s="80"/>
      <c r="G20" s="80"/>
      <c r="H20" s="81"/>
      <c r="I20" s="24"/>
      <c r="J20" s="24"/>
      <c r="K20" s="24"/>
      <c r="L20" s="83"/>
      <c r="M20" s="83"/>
    </row>
    <row r="21" spans="1:14" ht="17" thickBot="1" x14ac:dyDescent="0.25">
      <c r="A21" s="6" t="s">
        <v>20</v>
      </c>
      <c r="B21" s="7" t="s">
        <v>21</v>
      </c>
      <c r="F21" s="80"/>
      <c r="G21" s="80"/>
      <c r="H21" s="81"/>
      <c r="I21" s="24"/>
      <c r="J21" s="24"/>
      <c r="K21" s="24"/>
      <c r="L21" s="83"/>
      <c r="M21" s="83"/>
    </row>
    <row r="22" spans="1:14" x14ac:dyDescent="0.2">
      <c r="F22" s="80"/>
      <c r="G22" s="80"/>
      <c r="H22" s="81"/>
      <c r="I22" s="24"/>
      <c r="J22" s="24"/>
      <c r="K22" s="24"/>
      <c r="L22" s="83"/>
      <c r="M22" s="83"/>
    </row>
    <row r="23" spans="1:14" x14ac:dyDescent="0.2">
      <c r="F23" s="80"/>
      <c r="G23" s="80"/>
      <c r="H23" s="138"/>
      <c r="I23" s="24"/>
      <c r="J23" s="24"/>
      <c r="K23" s="24"/>
      <c r="L23" s="83"/>
      <c r="M23" s="83"/>
    </row>
    <row r="24" spans="1:14" x14ac:dyDescent="0.2">
      <c r="F24" s="80"/>
      <c r="G24" s="80"/>
      <c r="H24" s="138"/>
      <c r="I24" s="24"/>
      <c r="J24" s="24"/>
      <c r="K24" s="24"/>
      <c r="L24" s="83"/>
      <c r="M24" s="83"/>
    </row>
    <row r="25" spans="1:14" x14ac:dyDescent="0.2">
      <c r="F25" s="80"/>
      <c r="G25" s="80"/>
      <c r="H25" s="138"/>
      <c r="I25" s="24"/>
      <c r="J25" s="24"/>
      <c r="K25" s="24"/>
      <c r="L25" s="83"/>
      <c r="M25" s="83"/>
    </row>
    <row r="26" spans="1:14" x14ac:dyDescent="0.2">
      <c r="F26" s="80"/>
      <c r="G26" s="80"/>
      <c r="H26" s="139"/>
      <c r="I26" s="24"/>
      <c r="J26" s="24"/>
      <c r="K26" s="24"/>
      <c r="L26" s="83"/>
      <c r="M26" s="140"/>
    </row>
    <row r="27" spans="1:14" x14ac:dyDescent="0.2">
      <c r="F27" s="80"/>
      <c r="G27" s="80"/>
      <c r="H27" s="139"/>
      <c r="I27" s="24"/>
      <c r="J27" s="24"/>
      <c r="K27" s="24"/>
      <c r="L27" s="83"/>
      <c r="M27" s="140"/>
    </row>
    <row r="28" spans="1:14" x14ac:dyDescent="0.2">
      <c r="F28" s="80"/>
      <c r="G28" s="80"/>
      <c r="H28" s="139"/>
      <c r="I28" s="24"/>
      <c r="J28" s="24"/>
      <c r="K28" s="24"/>
      <c r="L28" s="83"/>
      <c r="M28" s="140"/>
    </row>
    <row r="29" spans="1:14" x14ac:dyDescent="0.2">
      <c r="F29" s="80"/>
      <c r="G29" s="80"/>
      <c r="H29" s="139"/>
      <c r="I29" s="24"/>
      <c r="J29" s="24"/>
      <c r="K29" s="24"/>
      <c r="L29" s="83"/>
      <c r="M29" s="140"/>
    </row>
    <row r="30" spans="1:14" x14ac:dyDescent="0.2">
      <c r="F30" s="80"/>
      <c r="G30" s="80"/>
      <c r="H30" s="139"/>
      <c r="I30" s="24"/>
      <c r="J30" s="24"/>
      <c r="K30" s="24"/>
      <c r="L30" s="83"/>
      <c r="M30" s="140"/>
    </row>
    <row r="31" spans="1:14" x14ac:dyDescent="0.2">
      <c r="F31" s="80"/>
      <c r="G31" s="80"/>
      <c r="H31" s="139"/>
      <c r="I31" s="24"/>
      <c r="J31" s="24"/>
      <c r="K31" s="24"/>
      <c r="L31" s="83"/>
      <c r="M31" s="140"/>
    </row>
  </sheetData>
  <dataValidations count="1">
    <dataValidation type="list" allowBlank="1" showInputMessage="1" showErrorMessage="1" sqref="B21" xr:uid="{0293F3C1-F8D7-2F46-94CE-628DBDF175AE}">
      <formula1>"Phytoxigene Total Cyano, Phytoxigene Toxin (mcyE), Phytoxigene Toxin (sxtA), Phytoxigene Toxin (cyrA)"</formula1>
    </dataValidation>
  </dataValidation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6F3C-6601-D243-ADDC-180302E8C4D2}">
  <dimension ref="A1:U55"/>
  <sheetViews>
    <sheetView workbookViewId="0">
      <selection activeCell="M54" sqref="M54"/>
    </sheetView>
  </sheetViews>
  <sheetFormatPr baseColWidth="10" defaultRowHeight="16" x14ac:dyDescent="0.2"/>
  <cols>
    <col min="4" max="4" width="32.1640625" bestFit="1" customWidth="1"/>
    <col min="6" max="6" width="12.6640625" customWidth="1"/>
    <col min="7" max="7" width="16.6640625" customWidth="1"/>
    <col min="8" max="8" width="20.1640625" customWidth="1"/>
    <col min="9" max="9" width="32.1640625" customWidth="1"/>
    <col min="10" max="10" width="28" customWidth="1"/>
    <col min="11" max="11" width="54.83203125" customWidth="1"/>
    <col min="12" max="12" width="18.83203125" bestFit="1" customWidth="1"/>
    <col min="13" max="13" width="26.83203125" bestFit="1" customWidth="1"/>
    <col min="14" max="14" width="15" style="30" bestFit="1" customWidth="1"/>
    <col min="15" max="15" width="6.1640625" bestFit="1" customWidth="1"/>
    <col min="16" max="16" width="10.1640625" customWidth="1"/>
    <col min="17" max="18" width="8.33203125" customWidth="1"/>
  </cols>
  <sheetData>
    <row r="1" spans="1:21" ht="18" thickBot="1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25" t="s">
        <v>8</v>
      </c>
      <c r="K1" s="1" t="s">
        <v>9</v>
      </c>
      <c r="L1" s="1" t="s">
        <v>26</v>
      </c>
      <c r="M1" s="1" t="s">
        <v>27</v>
      </c>
      <c r="N1" s="26" t="s">
        <v>28</v>
      </c>
      <c r="O1" s="27" t="s">
        <v>31</v>
      </c>
      <c r="P1" s="27" t="s">
        <v>30</v>
      </c>
      <c r="Q1" s="27" t="s">
        <v>32</v>
      </c>
      <c r="R1" s="27" t="s">
        <v>33</v>
      </c>
    </row>
    <row r="2" spans="1:21" ht="17" thickBot="1" x14ac:dyDescent="0.25">
      <c r="A2" s="53"/>
      <c r="B2" s="85"/>
      <c r="C2" s="86"/>
      <c r="D2" s="86"/>
      <c r="E2" s="87"/>
      <c r="F2" s="124"/>
      <c r="G2" s="124"/>
      <c r="H2" s="124"/>
      <c r="I2" s="88"/>
      <c r="J2" s="88"/>
      <c r="K2" s="89"/>
      <c r="L2" s="28" t="str">
        <f t="shared" ref="L2:L11" si="0">IF(ISNUMBER(F2),AVERAGE($F$2:$F$11),"")</f>
        <v/>
      </c>
      <c r="M2" s="29" t="str">
        <f t="shared" ref="M2:M11" si="1">IF(ISNUMBER(F2),STDEV($F$2:$F$11),"")</f>
        <v/>
      </c>
      <c r="N2" s="30" t="str">
        <f t="shared" ref="N2:N11" si="2">IF(ISNUMBER(G2),VLOOKUP(VALUE(COUNTIF($E$2:$E$11,"NA026")),$T$2:$U$27,2),"")</f>
        <v/>
      </c>
      <c r="O2" s="31" t="str">
        <f t="shared" ref="O2:O51" si="3">IF(ISNUMBER(F2),IF(ABS(L2-F2)&lt;1,"PASS","FAIL"),"")</f>
        <v/>
      </c>
      <c r="P2" s="32" t="str">
        <f t="shared" ref="P2:P51" si="4">IF(ISNUMBER(F2),IF((L2-F2)-(N2*M2)&lt;0,"PASS","FAIL"),"")</f>
        <v/>
      </c>
      <c r="Q2" s="31" t="str">
        <f t="shared" ref="Q2:Q33" si="5">IF(ISNUMBER(F2),IF(G2&gt;(L2+(M2*3)),"FAIL","PASS"),"")</f>
        <v/>
      </c>
      <c r="R2" s="31" t="str">
        <f t="shared" ref="R2:R33" si="6">IF(ISNUMBER(F2),IF(G2&lt;(L2-(M2*3)),"FAIL","PASS"),"")</f>
        <v/>
      </c>
      <c r="T2" s="14" t="s">
        <v>29</v>
      </c>
      <c r="U2" s="14" t="s">
        <v>28</v>
      </c>
    </row>
    <row r="3" spans="1:21" ht="17" thickBot="1" x14ac:dyDescent="0.25">
      <c r="A3" s="54"/>
      <c r="B3" s="90"/>
      <c r="C3" s="80"/>
      <c r="D3" s="80"/>
      <c r="E3" s="81"/>
      <c r="F3" s="24"/>
      <c r="G3" s="24"/>
      <c r="H3" s="24"/>
      <c r="I3" s="83"/>
      <c r="J3" s="83"/>
      <c r="K3" s="84"/>
      <c r="L3" s="4" t="str">
        <f t="shared" si="0"/>
        <v/>
      </c>
      <c r="M3" s="33" t="str">
        <f t="shared" si="1"/>
        <v/>
      </c>
      <c r="N3" s="30" t="str">
        <f t="shared" si="2"/>
        <v/>
      </c>
      <c r="O3" s="31" t="str">
        <f t="shared" si="3"/>
        <v/>
      </c>
      <c r="P3" s="32" t="str">
        <f t="shared" si="4"/>
        <v/>
      </c>
      <c r="Q3" s="31" t="str">
        <f t="shared" si="5"/>
        <v/>
      </c>
      <c r="R3" s="31" t="str">
        <f t="shared" si="6"/>
        <v/>
      </c>
      <c r="T3" s="14">
        <v>3</v>
      </c>
      <c r="U3" s="15">
        <v>1.1511</v>
      </c>
    </row>
    <row r="4" spans="1:21" ht="17" thickBot="1" x14ac:dyDescent="0.25">
      <c r="A4" s="54"/>
      <c r="B4" s="90"/>
      <c r="C4" s="80"/>
      <c r="D4" s="80"/>
      <c r="E4" s="81"/>
      <c r="F4" s="24"/>
      <c r="G4" s="24"/>
      <c r="H4" s="24"/>
      <c r="I4" s="83"/>
      <c r="J4" s="83"/>
      <c r="K4" s="84"/>
      <c r="L4" s="4" t="str">
        <f t="shared" si="0"/>
        <v/>
      </c>
      <c r="M4" s="33" t="str">
        <f t="shared" si="1"/>
        <v/>
      </c>
      <c r="N4" s="30" t="str">
        <f t="shared" si="2"/>
        <v/>
      </c>
      <c r="O4" s="31" t="str">
        <f t="shared" si="3"/>
        <v/>
      </c>
      <c r="P4" s="32" t="str">
        <f t="shared" si="4"/>
        <v/>
      </c>
      <c r="Q4" s="31" t="str">
        <f t="shared" si="5"/>
        <v/>
      </c>
      <c r="R4" s="31" t="str">
        <f t="shared" si="6"/>
        <v/>
      </c>
      <c r="T4" s="14">
        <v>4</v>
      </c>
      <c r="U4" s="15">
        <v>1.425</v>
      </c>
    </row>
    <row r="5" spans="1:21" ht="17" thickBot="1" x14ac:dyDescent="0.25">
      <c r="A5" s="54"/>
      <c r="B5" s="90"/>
      <c r="C5" s="80"/>
      <c r="D5" s="80"/>
      <c r="E5" s="81"/>
      <c r="F5" s="24"/>
      <c r="G5" s="24"/>
      <c r="H5" s="24"/>
      <c r="I5" s="83"/>
      <c r="J5" s="83"/>
      <c r="K5" s="84"/>
      <c r="L5" s="4" t="str">
        <f t="shared" si="0"/>
        <v/>
      </c>
      <c r="M5" s="33" t="str">
        <f t="shared" si="1"/>
        <v/>
      </c>
      <c r="N5" s="30" t="str">
        <f t="shared" si="2"/>
        <v/>
      </c>
      <c r="O5" s="31" t="str">
        <f t="shared" si="3"/>
        <v/>
      </c>
      <c r="P5" s="32" t="str">
        <f t="shared" si="4"/>
        <v/>
      </c>
      <c r="Q5" s="31" t="str">
        <f t="shared" si="5"/>
        <v/>
      </c>
      <c r="R5" s="31" t="str">
        <f t="shared" si="6"/>
        <v/>
      </c>
      <c r="T5" s="14">
        <v>5</v>
      </c>
      <c r="U5" s="15">
        <v>1.5711999999999999</v>
      </c>
    </row>
    <row r="6" spans="1:21" ht="17" thickBot="1" x14ac:dyDescent="0.25">
      <c r="A6" s="55" t="s">
        <v>11</v>
      </c>
      <c r="C6" s="80"/>
      <c r="D6" s="80"/>
      <c r="E6" s="81"/>
      <c r="F6" s="24"/>
      <c r="G6" s="24"/>
      <c r="H6" s="24"/>
      <c r="I6" s="83"/>
      <c r="J6" s="83"/>
      <c r="L6" s="4" t="str">
        <f t="shared" si="0"/>
        <v/>
      </c>
      <c r="M6" s="33" t="str">
        <f t="shared" si="1"/>
        <v/>
      </c>
      <c r="N6" s="30" t="str">
        <f t="shared" si="2"/>
        <v/>
      </c>
      <c r="O6" s="31" t="str">
        <f t="shared" si="3"/>
        <v/>
      </c>
      <c r="P6" s="32" t="str">
        <f t="shared" si="4"/>
        <v/>
      </c>
      <c r="Q6" s="31" t="str">
        <f t="shared" si="5"/>
        <v/>
      </c>
      <c r="R6" s="31" t="str">
        <f t="shared" si="6"/>
        <v/>
      </c>
      <c r="T6" s="14">
        <v>6</v>
      </c>
      <c r="U6" s="15">
        <v>1.6563000000000001</v>
      </c>
    </row>
    <row r="7" spans="1:21" ht="17" thickBot="1" x14ac:dyDescent="0.25">
      <c r="A7" s="55" t="s">
        <v>34</v>
      </c>
      <c r="C7" s="80"/>
      <c r="D7" s="80"/>
      <c r="E7" s="81"/>
      <c r="F7" s="24"/>
      <c r="G7" s="24"/>
      <c r="H7" s="24"/>
      <c r="I7" s="83"/>
      <c r="J7" s="83"/>
      <c r="L7" s="4" t="str">
        <f t="shared" si="0"/>
        <v/>
      </c>
      <c r="M7" s="33" t="str">
        <f t="shared" si="1"/>
        <v/>
      </c>
      <c r="N7" s="30" t="str">
        <f t="shared" si="2"/>
        <v/>
      </c>
      <c r="O7" s="31" t="str">
        <f t="shared" si="3"/>
        <v/>
      </c>
      <c r="P7" s="32" t="str">
        <f t="shared" si="4"/>
        <v/>
      </c>
      <c r="Q7" s="31" t="str">
        <f t="shared" si="5"/>
        <v/>
      </c>
      <c r="R7" s="31" t="str">
        <f t="shared" si="6"/>
        <v/>
      </c>
      <c r="T7" s="14">
        <v>7</v>
      </c>
      <c r="U7" s="15">
        <v>1.7110000000000001</v>
      </c>
    </row>
    <row r="8" spans="1:21" ht="17" thickBot="1" x14ac:dyDescent="0.25">
      <c r="A8" s="54"/>
      <c r="B8" s="117"/>
      <c r="F8" s="118"/>
      <c r="G8" s="4"/>
      <c r="H8" s="4"/>
      <c r="I8" s="4"/>
      <c r="J8" s="4"/>
      <c r="K8" s="4"/>
      <c r="L8" s="4" t="str">
        <f t="shared" si="0"/>
        <v/>
      </c>
      <c r="M8" s="33" t="str">
        <f t="shared" si="1"/>
        <v/>
      </c>
      <c r="N8" s="30" t="str">
        <f t="shared" si="2"/>
        <v/>
      </c>
      <c r="O8" s="31" t="str">
        <f t="shared" si="3"/>
        <v/>
      </c>
      <c r="P8" s="32" t="str">
        <f t="shared" si="4"/>
        <v/>
      </c>
      <c r="Q8" s="31" t="str">
        <f t="shared" si="5"/>
        <v/>
      </c>
      <c r="R8" s="31" t="str">
        <f t="shared" si="6"/>
        <v/>
      </c>
      <c r="T8" s="14">
        <v>8</v>
      </c>
      <c r="U8" s="15">
        <v>1.7491000000000001</v>
      </c>
    </row>
    <row r="9" spans="1:21" ht="17" thickBot="1" x14ac:dyDescent="0.25">
      <c r="A9" s="54"/>
      <c r="B9" s="117"/>
      <c r="F9" s="118"/>
      <c r="G9" s="4"/>
      <c r="H9" s="4"/>
      <c r="I9" s="4"/>
      <c r="J9" s="4"/>
      <c r="K9" s="4"/>
      <c r="L9" s="4" t="str">
        <f t="shared" si="0"/>
        <v/>
      </c>
      <c r="M9" s="33" t="str">
        <f t="shared" si="1"/>
        <v/>
      </c>
      <c r="N9" s="30" t="str">
        <f t="shared" si="2"/>
        <v/>
      </c>
      <c r="O9" s="31" t="str">
        <f t="shared" si="3"/>
        <v/>
      </c>
      <c r="P9" s="32" t="str">
        <f t="shared" si="4"/>
        <v/>
      </c>
      <c r="Q9" s="31" t="str">
        <f t="shared" si="5"/>
        <v/>
      </c>
      <c r="R9" s="31" t="str">
        <f t="shared" si="6"/>
        <v/>
      </c>
      <c r="T9" s="14">
        <v>9</v>
      </c>
      <c r="U9" s="15">
        <v>1.7769999999999999</v>
      </c>
    </row>
    <row r="10" spans="1:21" x14ac:dyDescent="0.2">
      <c r="A10" s="54"/>
      <c r="B10" s="117"/>
      <c r="F10" s="118"/>
      <c r="G10" s="4"/>
      <c r="H10" s="4"/>
      <c r="I10" s="4"/>
      <c r="J10" s="4"/>
      <c r="K10" s="4"/>
      <c r="L10" s="4" t="str">
        <f t="shared" si="0"/>
        <v/>
      </c>
      <c r="M10" s="33" t="str">
        <f t="shared" si="1"/>
        <v/>
      </c>
      <c r="N10" s="30" t="str">
        <f t="shared" si="2"/>
        <v/>
      </c>
      <c r="O10" s="31" t="str">
        <f t="shared" si="3"/>
        <v/>
      </c>
      <c r="P10" s="32" t="str">
        <f t="shared" si="4"/>
        <v/>
      </c>
      <c r="Q10" s="31" t="str">
        <f t="shared" si="5"/>
        <v/>
      </c>
      <c r="R10" s="31" t="str">
        <f t="shared" si="6"/>
        <v/>
      </c>
      <c r="T10" s="16">
        <v>10</v>
      </c>
      <c r="U10" s="17">
        <v>1.7984</v>
      </c>
    </row>
    <row r="11" spans="1:21" ht="17" thickBot="1" x14ac:dyDescent="0.25">
      <c r="A11" s="56"/>
      <c r="B11" s="119"/>
      <c r="C11" s="60"/>
      <c r="D11" s="60"/>
      <c r="E11" s="60"/>
      <c r="F11" s="120"/>
      <c r="G11" s="34"/>
      <c r="H11" s="34"/>
      <c r="I11" s="34"/>
      <c r="J11" s="34"/>
      <c r="K11" s="34"/>
      <c r="L11" s="34" t="str">
        <f t="shared" si="0"/>
        <v/>
      </c>
      <c r="M11" s="35" t="str">
        <f t="shared" si="1"/>
        <v/>
      </c>
      <c r="N11" s="30" t="str">
        <f t="shared" si="2"/>
        <v/>
      </c>
      <c r="O11" s="31" t="str">
        <f t="shared" si="3"/>
        <v/>
      </c>
      <c r="P11" s="32" t="str">
        <f t="shared" si="4"/>
        <v/>
      </c>
      <c r="Q11" s="31" t="str">
        <f t="shared" si="5"/>
        <v/>
      </c>
      <c r="R11" s="31" t="str">
        <f t="shared" si="6"/>
        <v/>
      </c>
      <c r="T11" s="18">
        <v>12</v>
      </c>
      <c r="U11" s="19">
        <v>1.829</v>
      </c>
    </row>
    <row r="12" spans="1:21" ht="17" thickBot="1" x14ac:dyDescent="0.25">
      <c r="A12" s="37"/>
      <c r="B12" s="79"/>
      <c r="C12" s="80"/>
      <c r="D12" s="80"/>
      <c r="E12" s="81"/>
      <c r="F12" s="24"/>
      <c r="G12" s="24"/>
      <c r="H12" s="24"/>
      <c r="I12" s="83"/>
      <c r="J12" s="83"/>
      <c r="K12" s="84"/>
      <c r="L12" s="28" t="str">
        <f t="shared" ref="L12:L21" si="7">IF(ISNUMBER(F12),AVERAGE($F$12:$F$21),"")</f>
        <v/>
      </c>
      <c r="M12" s="29" t="str">
        <f t="shared" ref="M12:M21" si="8">IF(ISNUMBER(F12),STDEV($F$12:$F$21),"")</f>
        <v/>
      </c>
      <c r="N12" s="30" t="str">
        <f t="shared" ref="N12:N21" si="9">IF(ISNUMBER(G12),VLOOKUP(VALUE(COUNTIF($E$12:$E$21,"NA015")),$T$2:$U$27,2),"")</f>
        <v/>
      </c>
      <c r="O12" s="31" t="str">
        <f t="shared" si="3"/>
        <v/>
      </c>
      <c r="P12" s="32" t="str">
        <f t="shared" si="4"/>
        <v/>
      </c>
      <c r="Q12" s="31" t="str">
        <f t="shared" si="5"/>
        <v/>
      </c>
      <c r="R12" s="31" t="str">
        <f t="shared" si="6"/>
        <v/>
      </c>
      <c r="T12" s="14">
        <v>14</v>
      </c>
      <c r="U12" s="15">
        <v>1.8498000000000001</v>
      </c>
    </row>
    <row r="13" spans="1:21" ht="17" thickBot="1" x14ac:dyDescent="0.25">
      <c r="A13" s="38"/>
      <c r="B13" s="79"/>
      <c r="C13" s="80"/>
      <c r="D13" s="80"/>
      <c r="E13" s="81"/>
      <c r="F13" s="24"/>
      <c r="G13" s="24"/>
      <c r="H13" s="24"/>
      <c r="I13" s="83"/>
      <c r="J13" s="83"/>
      <c r="K13" s="84"/>
      <c r="L13" s="4" t="str">
        <f t="shared" si="7"/>
        <v/>
      </c>
      <c r="M13" s="33" t="str">
        <f t="shared" si="8"/>
        <v/>
      </c>
      <c r="N13" s="30" t="str">
        <f t="shared" si="9"/>
        <v/>
      </c>
      <c r="O13" s="31" t="str">
        <f t="shared" si="3"/>
        <v/>
      </c>
      <c r="P13" s="32" t="str">
        <f t="shared" si="4"/>
        <v/>
      </c>
      <c r="Q13" s="31" t="str">
        <f t="shared" si="5"/>
        <v/>
      </c>
      <c r="R13" s="31" t="str">
        <f t="shared" si="6"/>
        <v/>
      </c>
      <c r="T13" s="14">
        <v>15</v>
      </c>
      <c r="U13" s="15">
        <v>1.8579000000000001</v>
      </c>
    </row>
    <row r="14" spans="1:21" ht="17" thickBot="1" x14ac:dyDescent="0.25">
      <c r="A14" s="38"/>
      <c r="B14" s="79"/>
      <c r="C14" s="80"/>
      <c r="D14" s="80"/>
      <c r="E14" s="81"/>
      <c r="F14" s="24"/>
      <c r="G14" s="24"/>
      <c r="H14" s="24"/>
      <c r="I14" s="83"/>
      <c r="J14" s="83"/>
      <c r="K14" s="84"/>
      <c r="L14" s="4" t="str">
        <f t="shared" si="7"/>
        <v/>
      </c>
      <c r="M14" s="33" t="str">
        <f t="shared" si="8"/>
        <v/>
      </c>
      <c r="N14" s="30" t="str">
        <f t="shared" si="9"/>
        <v/>
      </c>
      <c r="O14" s="31" t="str">
        <f t="shared" si="3"/>
        <v/>
      </c>
      <c r="P14" s="32" t="str">
        <f t="shared" si="4"/>
        <v/>
      </c>
      <c r="Q14" s="31" t="str">
        <f t="shared" si="5"/>
        <v/>
      </c>
      <c r="R14" s="31" t="str">
        <f t="shared" si="6"/>
        <v/>
      </c>
      <c r="T14" s="14">
        <v>16</v>
      </c>
      <c r="U14" s="15">
        <v>1.8649</v>
      </c>
    </row>
    <row r="15" spans="1:21" ht="17" thickBot="1" x14ac:dyDescent="0.25">
      <c r="A15" s="38"/>
      <c r="B15" s="79"/>
      <c r="C15" s="80"/>
      <c r="D15" s="80"/>
      <c r="E15" s="81"/>
      <c r="F15" s="24"/>
      <c r="G15" s="24"/>
      <c r="H15" s="24"/>
      <c r="I15" s="83"/>
      <c r="J15" s="83"/>
      <c r="K15" s="84"/>
      <c r="L15" s="4" t="str">
        <f t="shared" si="7"/>
        <v/>
      </c>
      <c r="M15" s="33" t="str">
        <f t="shared" si="8"/>
        <v/>
      </c>
      <c r="N15" s="30" t="str">
        <f t="shared" si="9"/>
        <v/>
      </c>
      <c r="O15" s="31" t="str">
        <f t="shared" si="3"/>
        <v/>
      </c>
      <c r="P15" s="32" t="str">
        <f t="shared" si="4"/>
        <v/>
      </c>
      <c r="Q15" s="31" t="str">
        <f t="shared" si="5"/>
        <v/>
      </c>
      <c r="R15" s="31" t="str">
        <f t="shared" si="6"/>
        <v/>
      </c>
      <c r="T15" s="14">
        <v>18</v>
      </c>
      <c r="U15" s="15">
        <v>1.8764000000000001</v>
      </c>
    </row>
    <row r="16" spans="1:21" ht="17" thickBot="1" x14ac:dyDescent="0.25">
      <c r="A16" s="39" t="s">
        <v>12</v>
      </c>
      <c r="B16" s="79"/>
      <c r="C16" s="80"/>
      <c r="D16" s="80"/>
      <c r="E16" s="81"/>
      <c r="F16" s="24"/>
      <c r="G16" s="24"/>
      <c r="H16" s="24"/>
      <c r="I16" s="83"/>
      <c r="J16" s="83"/>
      <c r="K16" s="131"/>
      <c r="L16" s="4" t="str">
        <f t="shared" si="7"/>
        <v/>
      </c>
      <c r="M16" s="33" t="str">
        <f t="shared" si="8"/>
        <v/>
      </c>
      <c r="N16" s="30" t="str">
        <f t="shared" si="9"/>
        <v/>
      </c>
      <c r="O16" s="31" t="str">
        <f t="shared" si="3"/>
        <v/>
      </c>
      <c r="P16" s="32" t="str">
        <f t="shared" si="4"/>
        <v/>
      </c>
      <c r="Q16" s="31" t="str">
        <f t="shared" si="5"/>
        <v/>
      </c>
      <c r="R16" s="31" t="str">
        <f t="shared" si="6"/>
        <v/>
      </c>
      <c r="T16" s="20">
        <v>19</v>
      </c>
      <c r="U16" s="21">
        <v>1.8811</v>
      </c>
    </row>
    <row r="17" spans="1:21" ht="17" thickBot="1" x14ac:dyDescent="0.25">
      <c r="A17" s="39" t="s">
        <v>34</v>
      </c>
      <c r="C17" s="80"/>
      <c r="D17" s="80"/>
      <c r="E17" s="81"/>
      <c r="F17" s="24"/>
      <c r="G17" s="24"/>
      <c r="H17" s="24"/>
      <c r="I17" s="83"/>
      <c r="J17" s="83"/>
      <c r="K17" s="131"/>
      <c r="L17" s="4" t="str">
        <f t="shared" si="7"/>
        <v/>
      </c>
      <c r="M17" s="33" t="str">
        <f t="shared" si="8"/>
        <v/>
      </c>
      <c r="N17" s="30" t="str">
        <f t="shared" si="9"/>
        <v/>
      </c>
      <c r="O17" s="31" t="str">
        <f t="shared" si="3"/>
        <v/>
      </c>
      <c r="P17" s="32" t="str">
        <f t="shared" si="4"/>
        <v/>
      </c>
      <c r="Q17" s="31" t="str">
        <f t="shared" si="5"/>
        <v/>
      </c>
      <c r="R17" s="31" t="str">
        <f t="shared" si="6"/>
        <v/>
      </c>
      <c r="T17" s="14">
        <v>20</v>
      </c>
      <c r="U17" s="15">
        <v>1.8853</v>
      </c>
    </row>
    <row r="18" spans="1:21" ht="17" thickBot="1" x14ac:dyDescent="0.25">
      <c r="A18" s="38"/>
      <c r="C18" s="80"/>
      <c r="D18" s="80"/>
      <c r="E18" s="81"/>
      <c r="F18" s="24"/>
      <c r="G18" s="24"/>
      <c r="H18" s="24"/>
      <c r="I18" s="83"/>
      <c r="J18" s="83"/>
      <c r="L18" s="4" t="str">
        <f t="shared" si="7"/>
        <v/>
      </c>
      <c r="M18" s="33" t="str">
        <f t="shared" si="8"/>
        <v/>
      </c>
      <c r="N18" s="30" t="str">
        <f t="shared" si="9"/>
        <v/>
      </c>
      <c r="O18" s="31" t="str">
        <f t="shared" si="3"/>
        <v/>
      </c>
      <c r="P18" s="32" t="str">
        <f t="shared" si="4"/>
        <v/>
      </c>
      <c r="Q18" s="31" t="str">
        <f t="shared" si="5"/>
        <v/>
      </c>
      <c r="R18" s="31" t="str">
        <f t="shared" si="6"/>
        <v/>
      </c>
      <c r="T18" s="14">
        <v>21</v>
      </c>
      <c r="U18" s="15">
        <v>1.8891</v>
      </c>
    </row>
    <row r="19" spans="1:21" ht="17" thickBot="1" x14ac:dyDescent="0.25">
      <c r="A19" s="38"/>
      <c r="C19" s="80"/>
      <c r="D19" s="80"/>
      <c r="E19" s="81"/>
      <c r="F19" s="24"/>
      <c r="G19" s="24"/>
      <c r="H19" s="24"/>
      <c r="I19" s="83"/>
      <c r="J19" s="83"/>
      <c r="L19" s="4" t="str">
        <f t="shared" si="7"/>
        <v/>
      </c>
      <c r="M19" s="33" t="str">
        <f t="shared" si="8"/>
        <v/>
      </c>
      <c r="N19" s="30" t="str">
        <f t="shared" si="9"/>
        <v/>
      </c>
      <c r="O19" s="31" t="str">
        <f t="shared" si="3"/>
        <v/>
      </c>
      <c r="P19" s="32" t="str">
        <f t="shared" si="4"/>
        <v/>
      </c>
      <c r="Q19" s="31" t="str">
        <f t="shared" si="5"/>
        <v/>
      </c>
      <c r="R19" s="31" t="str">
        <f t="shared" si="6"/>
        <v/>
      </c>
      <c r="T19" s="14">
        <v>22</v>
      </c>
      <c r="U19" s="15">
        <v>1.8926000000000001</v>
      </c>
    </row>
    <row r="20" spans="1:21" ht="17" thickBot="1" x14ac:dyDescent="0.25">
      <c r="A20" s="38"/>
      <c r="B20" s="117"/>
      <c r="F20" s="118"/>
      <c r="G20" s="4"/>
      <c r="H20" s="4"/>
      <c r="I20" s="4"/>
      <c r="J20" s="4"/>
      <c r="K20" s="4"/>
      <c r="L20" s="4" t="str">
        <f t="shared" si="7"/>
        <v/>
      </c>
      <c r="M20" s="33" t="str">
        <f t="shared" si="8"/>
        <v/>
      </c>
      <c r="N20" s="30" t="str">
        <f t="shared" si="9"/>
        <v/>
      </c>
      <c r="O20" s="31" t="str">
        <f t="shared" si="3"/>
        <v/>
      </c>
      <c r="P20" s="32" t="str">
        <f t="shared" si="4"/>
        <v/>
      </c>
      <c r="Q20" s="31" t="str">
        <f t="shared" si="5"/>
        <v/>
      </c>
      <c r="R20" s="31" t="str">
        <f t="shared" si="6"/>
        <v/>
      </c>
      <c r="T20" s="14">
        <v>23</v>
      </c>
      <c r="U20" s="15">
        <v>1.8956999999999999</v>
      </c>
    </row>
    <row r="21" spans="1:21" ht="17" thickBot="1" x14ac:dyDescent="0.25">
      <c r="A21" s="40"/>
      <c r="B21" s="119"/>
      <c r="C21" s="60"/>
      <c r="D21" s="60"/>
      <c r="E21" s="60"/>
      <c r="F21" s="120"/>
      <c r="G21" s="34"/>
      <c r="H21" s="34"/>
      <c r="I21" s="34"/>
      <c r="J21" s="34"/>
      <c r="K21" s="34"/>
      <c r="L21" s="34" t="str">
        <f t="shared" si="7"/>
        <v/>
      </c>
      <c r="M21" s="35" t="str">
        <f t="shared" si="8"/>
        <v/>
      </c>
      <c r="N21" s="30" t="str">
        <f t="shared" si="9"/>
        <v/>
      </c>
      <c r="O21" s="31" t="str">
        <f t="shared" si="3"/>
        <v/>
      </c>
      <c r="P21" s="32" t="str">
        <f t="shared" si="4"/>
        <v/>
      </c>
      <c r="Q21" s="31" t="str">
        <f t="shared" si="5"/>
        <v/>
      </c>
      <c r="R21" s="31" t="str">
        <f t="shared" si="6"/>
        <v/>
      </c>
      <c r="T21" s="14">
        <v>24</v>
      </c>
      <c r="U21" s="15">
        <v>1.8985000000000001</v>
      </c>
    </row>
    <row r="22" spans="1:21" x14ac:dyDescent="0.2">
      <c r="A22" s="41"/>
      <c r="B22" s="79"/>
      <c r="C22" s="80"/>
      <c r="D22" s="80"/>
      <c r="E22" s="81"/>
      <c r="F22" s="24"/>
      <c r="G22" s="24"/>
      <c r="H22" s="24"/>
      <c r="I22" s="83"/>
      <c r="J22" s="83"/>
      <c r="K22" s="84"/>
      <c r="L22" s="28" t="str">
        <f>IF(ISNUMBER(F22),AVERAGE($F$22:$F$31),"")</f>
        <v/>
      </c>
      <c r="M22" s="29" t="str">
        <f t="shared" ref="M22:M31" si="10">IF(ISNUMBER(F22),STDEV($F$22:$F$31),"")</f>
        <v/>
      </c>
      <c r="N22" s="30" t="str">
        <f t="shared" ref="N22:N31" si="11">IF(ISNUMBER(G22),VLOOKUP(VALUE(COUNTIF($E$22:$E$31,"NA014")),$T$2:$U$27,2),"")</f>
        <v/>
      </c>
      <c r="O22" s="31" t="str">
        <f t="shared" si="3"/>
        <v/>
      </c>
      <c r="P22" s="32" t="str">
        <f t="shared" si="4"/>
        <v/>
      </c>
      <c r="Q22" s="31" t="str">
        <f t="shared" si="5"/>
        <v/>
      </c>
      <c r="R22" s="31" t="str">
        <f t="shared" si="6"/>
        <v/>
      </c>
      <c r="T22" s="20">
        <v>25</v>
      </c>
      <c r="U22" s="21">
        <v>1.9011</v>
      </c>
    </row>
    <row r="23" spans="1:21" ht="17" thickBot="1" x14ac:dyDescent="0.25">
      <c r="A23" s="42"/>
      <c r="B23" s="79"/>
      <c r="C23" s="80"/>
      <c r="D23" s="80"/>
      <c r="E23" s="81"/>
      <c r="F23" s="24"/>
      <c r="G23" s="24"/>
      <c r="H23" s="24"/>
      <c r="I23" s="83"/>
      <c r="J23" s="83"/>
      <c r="K23" s="84"/>
      <c r="L23" s="4" t="str">
        <f t="shared" ref="L23:L31" si="12">IF(ISNUMBER(F23),AVERAGE($F$22:$F$31),"")</f>
        <v/>
      </c>
      <c r="M23" s="33" t="str">
        <f t="shared" si="10"/>
        <v/>
      </c>
      <c r="N23" s="30" t="str">
        <f t="shared" si="11"/>
        <v/>
      </c>
      <c r="O23" s="31" t="str">
        <f t="shared" si="3"/>
        <v/>
      </c>
      <c r="P23" s="32" t="str">
        <f>IF(ISNUMBER(F23),IF((L23-F23)-(N23*M23)&lt;0,"PASS","FAIL"),"")</f>
        <v/>
      </c>
      <c r="Q23" s="31" t="str">
        <f t="shared" si="5"/>
        <v/>
      </c>
      <c r="R23" s="31" t="str">
        <f t="shared" si="6"/>
        <v/>
      </c>
      <c r="T23" s="22">
        <v>26</v>
      </c>
      <c r="U23" s="23">
        <v>1.9035</v>
      </c>
    </row>
    <row r="24" spans="1:21" ht="17" thickBot="1" x14ac:dyDescent="0.25">
      <c r="A24" s="42"/>
      <c r="B24" s="79"/>
      <c r="C24" s="80"/>
      <c r="D24" s="80"/>
      <c r="E24" s="81"/>
      <c r="F24" s="24"/>
      <c r="G24" s="24"/>
      <c r="H24" s="24"/>
      <c r="I24" s="83"/>
      <c r="J24" s="83"/>
      <c r="K24" s="84"/>
      <c r="L24" s="4"/>
      <c r="M24" s="33"/>
      <c r="N24" s="30" t="str">
        <f t="shared" si="11"/>
        <v/>
      </c>
      <c r="O24" s="31" t="str">
        <f t="shared" si="3"/>
        <v/>
      </c>
      <c r="P24" s="32" t="str">
        <f t="shared" si="4"/>
        <v/>
      </c>
      <c r="Q24" s="31" t="str">
        <f t="shared" si="5"/>
        <v/>
      </c>
      <c r="R24" s="31" t="str">
        <f t="shared" si="6"/>
        <v/>
      </c>
      <c r="T24" s="14">
        <v>27</v>
      </c>
      <c r="U24" s="15">
        <v>1.9056999999999999</v>
      </c>
    </row>
    <row r="25" spans="1:21" ht="17" thickBot="1" x14ac:dyDescent="0.25">
      <c r="A25" s="42"/>
      <c r="B25" s="79"/>
      <c r="C25" s="80"/>
      <c r="D25" s="80"/>
      <c r="E25" s="81"/>
      <c r="F25" s="24"/>
      <c r="G25" s="24"/>
      <c r="H25" s="24"/>
      <c r="I25" s="83"/>
      <c r="J25" s="83"/>
      <c r="K25" s="84"/>
      <c r="L25" s="4" t="str">
        <f t="shared" si="12"/>
        <v/>
      </c>
      <c r="M25" s="33" t="str">
        <f t="shared" si="10"/>
        <v/>
      </c>
      <c r="N25" s="30" t="str">
        <f t="shared" si="11"/>
        <v/>
      </c>
      <c r="O25" s="31" t="str">
        <f t="shared" si="3"/>
        <v/>
      </c>
      <c r="P25" s="32" t="str">
        <f t="shared" si="4"/>
        <v/>
      </c>
      <c r="Q25" s="31" t="str">
        <f t="shared" si="5"/>
        <v/>
      </c>
      <c r="R25" s="31" t="str">
        <f t="shared" si="6"/>
        <v/>
      </c>
      <c r="T25" s="14">
        <v>28</v>
      </c>
      <c r="U25" s="15">
        <v>1.9077999999999999</v>
      </c>
    </row>
    <row r="26" spans="1:21" ht="17" thickBot="1" x14ac:dyDescent="0.25">
      <c r="A26" s="43" t="s">
        <v>13</v>
      </c>
      <c r="C26" s="80"/>
      <c r="D26" s="80"/>
      <c r="E26" s="81"/>
      <c r="F26" s="24"/>
      <c r="G26" s="24"/>
      <c r="H26" s="24"/>
      <c r="I26" s="83"/>
      <c r="J26" s="83"/>
      <c r="L26" s="4" t="str">
        <f t="shared" si="12"/>
        <v/>
      </c>
      <c r="M26" s="33" t="str">
        <f t="shared" si="10"/>
        <v/>
      </c>
      <c r="N26" s="30" t="str">
        <f t="shared" si="11"/>
        <v/>
      </c>
      <c r="O26" s="31" t="str">
        <f t="shared" si="3"/>
        <v/>
      </c>
      <c r="P26" s="32" t="str">
        <f t="shared" si="4"/>
        <v/>
      </c>
      <c r="Q26" s="31" t="str">
        <f t="shared" si="5"/>
        <v/>
      </c>
      <c r="R26" s="31" t="str">
        <f t="shared" si="6"/>
        <v/>
      </c>
      <c r="T26" s="14">
        <v>29</v>
      </c>
      <c r="U26" s="15">
        <v>1.9096</v>
      </c>
    </row>
    <row r="27" spans="1:21" ht="17" thickBot="1" x14ac:dyDescent="0.25">
      <c r="A27" s="43" t="s">
        <v>34</v>
      </c>
      <c r="C27" s="80"/>
      <c r="D27" s="80"/>
      <c r="E27" s="81"/>
      <c r="F27" s="24"/>
      <c r="G27" s="24"/>
      <c r="H27" s="24"/>
      <c r="I27" s="83"/>
      <c r="J27" s="83"/>
      <c r="L27" s="4" t="str">
        <f t="shared" si="12"/>
        <v/>
      </c>
      <c r="M27" s="33" t="str">
        <f t="shared" si="10"/>
        <v/>
      </c>
      <c r="N27" s="30" t="str">
        <f t="shared" si="11"/>
        <v/>
      </c>
      <c r="O27" s="31" t="str">
        <f t="shared" si="3"/>
        <v/>
      </c>
      <c r="P27" s="32" t="str">
        <f t="shared" si="4"/>
        <v/>
      </c>
      <c r="Q27" s="31" t="str">
        <f t="shared" si="5"/>
        <v/>
      </c>
      <c r="R27" s="31" t="str">
        <f t="shared" si="6"/>
        <v/>
      </c>
      <c r="T27" s="14">
        <v>30</v>
      </c>
      <c r="U27" s="15">
        <v>1.9114</v>
      </c>
    </row>
    <row r="28" spans="1:21" x14ac:dyDescent="0.2">
      <c r="A28" s="42"/>
      <c r="C28" s="80"/>
      <c r="D28" s="80"/>
      <c r="E28" s="81"/>
      <c r="F28" s="24"/>
      <c r="G28" s="24"/>
      <c r="H28" s="24"/>
      <c r="I28" s="83"/>
      <c r="J28" s="83"/>
      <c r="K28" s="141"/>
      <c r="L28" s="4" t="str">
        <f t="shared" si="12"/>
        <v/>
      </c>
      <c r="M28" s="33" t="str">
        <f t="shared" si="10"/>
        <v/>
      </c>
      <c r="N28" s="30" t="str">
        <f t="shared" si="11"/>
        <v/>
      </c>
      <c r="O28" s="31" t="str">
        <f t="shared" si="3"/>
        <v/>
      </c>
      <c r="P28" s="32" t="str">
        <f t="shared" si="4"/>
        <v/>
      </c>
      <c r="Q28" s="31" t="str">
        <f t="shared" si="5"/>
        <v/>
      </c>
      <c r="R28" s="31" t="str">
        <f t="shared" si="6"/>
        <v/>
      </c>
    </row>
    <row r="29" spans="1:21" x14ac:dyDescent="0.2">
      <c r="A29" s="42"/>
      <c r="C29" s="80"/>
      <c r="D29" s="80"/>
      <c r="E29" s="81"/>
      <c r="F29" s="24"/>
      <c r="G29" s="24"/>
      <c r="H29" s="24"/>
      <c r="I29" s="83"/>
      <c r="J29" s="83"/>
      <c r="K29" s="141"/>
      <c r="L29" s="4" t="str">
        <f t="shared" si="12"/>
        <v/>
      </c>
      <c r="M29" s="33" t="str">
        <f t="shared" si="10"/>
        <v/>
      </c>
      <c r="N29" s="30" t="str">
        <f t="shared" si="11"/>
        <v/>
      </c>
      <c r="O29" s="31" t="str">
        <f t="shared" si="3"/>
        <v/>
      </c>
      <c r="P29" s="32" t="str">
        <f t="shared" si="4"/>
        <v/>
      </c>
      <c r="Q29" s="31" t="str">
        <f t="shared" si="5"/>
        <v/>
      </c>
      <c r="R29" s="31" t="str">
        <f t="shared" si="6"/>
        <v/>
      </c>
    </row>
    <row r="30" spans="1:21" x14ac:dyDescent="0.2">
      <c r="A30" s="42"/>
      <c r="C30" s="80"/>
      <c r="D30" s="80"/>
      <c r="E30" s="139"/>
      <c r="F30" s="24"/>
      <c r="G30" s="24"/>
      <c r="H30" s="24"/>
      <c r="I30" s="83"/>
      <c r="J30" s="140"/>
      <c r="L30" s="4" t="str">
        <f t="shared" si="12"/>
        <v/>
      </c>
      <c r="M30" s="33" t="str">
        <f t="shared" si="10"/>
        <v/>
      </c>
      <c r="N30" s="30" t="str">
        <f t="shared" si="11"/>
        <v/>
      </c>
      <c r="O30" s="31" t="str">
        <f t="shared" si="3"/>
        <v/>
      </c>
      <c r="P30" s="32" t="str">
        <f t="shared" si="4"/>
        <v/>
      </c>
      <c r="Q30" s="31" t="str">
        <f t="shared" si="5"/>
        <v/>
      </c>
      <c r="R30" s="31" t="str">
        <f t="shared" si="6"/>
        <v/>
      </c>
    </row>
    <row r="31" spans="1:21" ht="17" thickBot="1" x14ac:dyDescent="0.25">
      <c r="A31" s="44"/>
      <c r="C31" s="80"/>
      <c r="D31" s="80"/>
      <c r="E31" s="139"/>
      <c r="F31" s="24"/>
      <c r="G31" s="24"/>
      <c r="H31" s="24"/>
      <c r="I31" s="83"/>
      <c r="J31" s="140"/>
      <c r="L31" s="4" t="str">
        <f t="shared" si="12"/>
        <v/>
      </c>
      <c r="M31" s="33" t="str">
        <f t="shared" si="10"/>
        <v/>
      </c>
      <c r="N31" s="30" t="str">
        <f t="shared" si="11"/>
        <v/>
      </c>
      <c r="O31" s="31" t="str">
        <f t="shared" si="3"/>
        <v/>
      </c>
      <c r="P31" s="32" t="str">
        <f t="shared" si="4"/>
        <v/>
      </c>
      <c r="Q31" s="31" t="str">
        <f t="shared" si="5"/>
        <v/>
      </c>
      <c r="R31" s="31" t="str">
        <f t="shared" si="6"/>
        <v/>
      </c>
    </row>
    <row r="32" spans="1:21" x14ac:dyDescent="0.2">
      <c r="A32" s="45"/>
      <c r="B32" s="85"/>
      <c r="C32" s="86"/>
      <c r="D32" s="86"/>
      <c r="E32" s="87"/>
      <c r="F32" s="124"/>
      <c r="G32" s="124"/>
      <c r="H32" s="124"/>
      <c r="I32" s="88"/>
      <c r="J32" s="88"/>
      <c r="K32" s="89"/>
      <c r="L32" s="28" t="str">
        <f t="shared" ref="L32:L41" si="13">IF(ISNUMBER(F32),AVERAGE($F$32:$F$41),"")</f>
        <v/>
      </c>
      <c r="M32" s="29" t="str">
        <f t="shared" ref="M32:M41" si="14">IF(ISNUMBER(F32),STDEV($F$32:$F$41),"")</f>
        <v/>
      </c>
      <c r="N32" s="30" t="str">
        <f t="shared" ref="N32:N41" si="15">IF(ISNUMBER(G32),VLOOKUP(VALUE(COUNTIF($E$32:$E$41,"NA013")),$T$2:$U$27,2),"")</f>
        <v/>
      </c>
      <c r="O32" s="31" t="str">
        <f t="shared" si="3"/>
        <v/>
      </c>
      <c r="P32" s="32" t="str">
        <f t="shared" si="4"/>
        <v/>
      </c>
      <c r="Q32" s="31" t="str">
        <f t="shared" si="5"/>
        <v/>
      </c>
      <c r="R32" s="31" t="str">
        <f t="shared" si="6"/>
        <v/>
      </c>
    </row>
    <row r="33" spans="1:18" x14ac:dyDescent="0.2">
      <c r="A33" s="46"/>
      <c r="B33" s="90"/>
      <c r="C33" s="80"/>
      <c r="D33" s="80"/>
      <c r="E33" s="81"/>
      <c r="F33" s="24"/>
      <c r="G33" s="24"/>
      <c r="H33" s="24"/>
      <c r="I33" s="83"/>
      <c r="J33" s="83"/>
      <c r="K33" s="84"/>
      <c r="L33" s="4" t="str">
        <f t="shared" si="13"/>
        <v/>
      </c>
      <c r="M33" s="33" t="str">
        <f t="shared" si="14"/>
        <v/>
      </c>
      <c r="N33" s="30" t="str">
        <f t="shared" si="15"/>
        <v/>
      </c>
      <c r="O33" s="31" t="str">
        <f t="shared" si="3"/>
        <v/>
      </c>
      <c r="P33" s="32" t="str">
        <f t="shared" si="4"/>
        <v/>
      </c>
      <c r="Q33" s="31" t="str">
        <f t="shared" si="5"/>
        <v/>
      </c>
      <c r="R33" s="31" t="str">
        <f t="shared" si="6"/>
        <v/>
      </c>
    </row>
    <row r="34" spans="1:18" x14ac:dyDescent="0.2">
      <c r="A34" s="46"/>
      <c r="B34" s="90"/>
      <c r="C34" s="80"/>
      <c r="D34" s="80"/>
      <c r="E34" s="81"/>
      <c r="F34" s="24"/>
      <c r="G34" s="24"/>
      <c r="H34" s="24"/>
      <c r="I34" s="83"/>
      <c r="J34" s="83"/>
      <c r="K34" s="84"/>
      <c r="L34" s="4" t="str">
        <f t="shared" si="13"/>
        <v/>
      </c>
      <c r="M34" s="33" t="str">
        <f t="shared" si="14"/>
        <v/>
      </c>
      <c r="N34" s="30" t="str">
        <f t="shared" si="15"/>
        <v/>
      </c>
      <c r="O34" s="31" t="str">
        <f t="shared" si="3"/>
        <v/>
      </c>
      <c r="P34" s="32" t="str">
        <f t="shared" si="4"/>
        <v/>
      </c>
      <c r="Q34" s="31" t="str">
        <f t="shared" ref="Q34:Q51" si="16">IF(ISNUMBER(F34),IF(G34&gt;(L34+(M34*3)),"FAIL","PASS"),"")</f>
        <v/>
      </c>
      <c r="R34" s="31" t="str">
        <f t="shared" ref="R34:R51" si="17">IF(ISNUMBER(F34),IF(G34&lt;(L34-(M34*3)),"FAIL","PASS"),"")</f>
        <v/>
      </c>
    </row>
    <row r="35" spans="1:18" x14ac:dyDescent="0.2">
      <c r="A35" s="46"/>
      <c r="B35" s="90"/>
      <c r="C35" s="80"/>
      <c r="D35" s="80"/>
      <c r="E35" s="81"/>
      <c r="F35" s="24"/>
      <c r="G35" s="24"/>
      <c r="H35" s="24"/>
      <c r="I35" s="83"/>
      <c r="J35" s="83"/>
      <c r="K35" s="84"/>
      <c r="L35" s="4" t="str">
        <f t="shared" si="13"/>
        <v/>
      </c>
      <c r="M35" s="33" t="str">
        <f t="shared" si="14"/>
        <v/>
      </c>
      <c r="N35" s="30" t="str">
        <f t="shared" si="15"/>
        <v/>
      </c>
      <c r="O35" s="31" t="str">
        <f t="shared" si="3"/>
        <v/>
      </c>
      <c r="P35" s="32" t="str">
        <f t="shared" si="4"/>
        <v/>
      </c>
      <c r="Q35" s="31" t="str">
        <f t="shared" si="16"/>
        <v/>
      </c>
      <c r="R35" s="31" t="str">
        <f t="shared" si="17"/>
        <v/>
      </c>
    </row>
    <row r="36" spans="1:18" x14ac:dyDescent="0.2">
      <c r="A36" s="47" t="s">
        <v>14</v>
      </c>
      <c r="B36" s="117"/>
      <c r="C36" s="80"/>
      <c r="D36" s="80"/>
      <c r="E36" s="81"/>
      <c r="F36" s="24"/>
      <c r="G36" s="24"/>
      <c r="H36" s="24"/>
      <c r="I36" s="83"/>
      <c r="J36" s="83"/>
      <c r="K36" s="141"/>
      <c r="L36" s="4" t="str">
        <f t="shared" si="13"/>
        <v/>
      </c>
      <c r="M36" s="33" t="str">
        <f t="shared" si="14"/>
        <v/>
      </c>
      <c r="N36" s="30" t="str">
        <f t="shared" si="15"/>
        <v/>
      </c>
      <c r="O36" s="31" t="str">
        <f t="shared" si="3"/>
        <v/>
      </c>
      <c r="P36" s="32" t="str">
        <f t="shared" si="4"/>
        <v/>
      </c>
      <c r="Q36" s="31" t="str">
        <f t="shared" si="16"/>
        <v/>
      </c>
      <c r="R36" s="31" t="str">
        <f t="shared" si="17"/>
        <v/>
      </c>
    </row>
    <row r="37" spans="1:18" x14ac:dyDescent="0.2">
      <c r="A37" s="47" t="s">
        <v>34</v>
      </c>
      <c r="B37" s="117"/>
      <c r="C37" s="80"/>
      <c r="D37" s="80"/>
      <c r="E37" s="81"/>
      <c r="F37" s="24"/>
      <c r="G37" s="24"/>
      <c r="H37" s="24"/>
      <c r="I37" s="83"/>
      <c r="J37" s="83"/>
      <c r="K37" s="141"/>
      <c r="L37" s="4" t="str">
        <f t="shared" si="13"/>
        <v/>
      </c>
      <c r="M37" s="33" t="str">
        <f t="shared" si="14"/>
        <v/>
      </c>
      <c r="N37" s="30" t="str">
        <f t="shared" si="15"/>
        <v/>
      </c>
      <c r="O37" s="31" t="str">
        <f>IF(ISNUMBER(F37),IF(ABS(L37-F37)&lt;1,"PASS","FAIL"),"")</f>
        <v/>
      </c>
      <c r="P37" s="32" t="str">
        <f t="shared" si="4"/>
        <v/>
      </c>
      <c r="Q37" s="31" t="str">
        <f t="shared" si="16"/>
        <v/>
      </c>
      <c r="R37" s="31" t="str">
        <f t="shared" si="17"/>
        <v/>
      </c>
    </row>
    <row r="38" spans="1:18" x14ac:dyDescent="0.2">
      <c r="A38" s="46"/>
      <c r="B38" s="117"/>
      <c r="F38" s="118"/>
      <c r="G38" s="4"/>
      <c r="H38" s="4"/>
      <c r="I38" s="4"/>
      <c r="J38" s="4"/>
      <c r="K38" s="4"/>
      <c r="L38" s="4" t="str">
        <f t="shared" si="13"/>
        <v/>
      </c>
      <c r="M38" s="33" t="str">
        <f t="shared" si="14"/>
        <v/>
      </c>
      <c r="N38" s="30" t="str">
        <f t="shared" si="15"/>
        <v/>
      </c>
      <c r="O38" s="31" t="str">
        <f t="shared" si="3"/>
        <v/>
      </c>
      <c r="P38" s="32" t="str">
        <f t="shared" si="4"/>
        <v/>
      </c>
      <c r="Q38" s="31" t="str">
        <f t="shared" si="16"/>
        <v/>
      </c>
      <c r="R38" s="31" t="str">
        <f t="shared" si="17"/>
        <v/>
      </c>
    </row>
    <row r="39" spans="1:18" x14ac:dyDescent="0.2">
      <c r="A39" s="46"/>
      <c r="B39" s="117"/>
      <c r="F39" s="118"/>
      <c r="G39" s="4"/>
      <c r="H39" s="4"/>
      <c r="I39" s="4"/>
      <c r="J39" s="4"/>
      <c r="K39" s="4"/>
      <c r="L39" s="4" t="str">
        <f t="shared" si="13"/>
        <v/>
      </c>
      <c r="M39" s="33" t="str">
        <f t="shared" si="14"/>
        <v/>
      </c>
      <c r="N39" s="30" t="str">
        <f t="shared" si="15"/>
        <v/>
      </c>
      <c r="O39" s="31" t="str">
        <f t="shared" si="3"/>
        <v/>
      </c>
      <c r="P39" s="32" t="str">
        <f t="shared" si="4"/>
        <v/>
      </c>
      <c r="Q39" s="31" t="str">
        <f t="shared" si="16"/>
        <v/>
      </c>
      <c r="R39" s="31" t="str">
        <f t="shared" si="17"/>
        <v/>
      </c>
    </row>
    <row r="40" spans="1:18" x14ac:dyDescent="0.2">
      <c r="A40" s="46"/>
      <c r="B40" s="117"/>
      <c r="F40" s="118"/>
      <c r="G40" s="4"/>
      <c r="H40" s="4"/>
      <c r="I40" s="4"/>
      <c r="J40" s="4"/>
      <c r="K40" s="4"/>
      <c r="L40" s="4" t="str">
        <f t="shared" si="13"/>
        <v/>
      </c>
      <c r="M40" s="33" t="str">
        <f t="shared" si="14"/>
        <v/>
      </c>
      <c r="N40" s="30" t="str">
        <f t="shared" si="15"/>
        <v/>
      </c>
      <c r="O40" s="31" t="str">
        <f t="shared" si="3"/>
        <v/>
      </c>
      <c r="P40" s="32" t="str">
        <f t="shared" si="4"/>
        <v/>
      </c>
      <c r="Q40" s="31" t="str">
        <f t="shared" si="16"/>
        <v/>
      </c>
      <c r="R40" s="31" t="str">
        <f t="shared" si="17"/>
        <v/>
      </c>
    </row>
    <row r="41" spans="1:18" ht="17" thickBot="1" x14ac:dyDescent="0.25">
      <c r="A41" s="48"/>
      <c r="B41" s="119"/>
      <c r="C41" s="60"/>
      <c r="D41" s="60"/>
      <c r="E41" s="60"/>
      <c r="F41" s="120"/>
      <c r="G41" s="34"/>
      <c r="H41" s="34"/>
      <c r="I41" s="34"/>
      <c r="J41" s="34"/>
      <c r="K41" s="34"/>
      <c r="L41" s="34" t="str">
        <f t="shared" si="13"/>
        <v/>
      </c>
      <c r="M41" s="35" t="str">
        <f t="shared" si="14"/>
        <v/>
      </c>
      <c r="N41" s="30" t="str">
        <f t="shared" si="15"/>
        <v/>
      </c>
      <c r="O41" s="31" t="str">
        <f t="shared" si="3"/>
        <v/>
      </c>
      <c r="P41" s="32" t="str">
        <f t="shared" si="4"/>
        <v/>
      </c>
      <c r="Q41" s="31" t="str">
        <f t="shared" si="16"/>
        <v/>
      </c>
      <c r="R41" s="31" t="str">
        <f t="shared" si="17"/>
        <v/>
      </c>
    </row>
    <row r="42" spans="1:18" x14ac:dyDescent="0.2">
      <c r="A42" s="49"/>
      <c r="B42" s="79"/>
      <c r="C42" s="80"/>
      <c r="D42" s="80"/>
      <c r="E42" s="81"/>
      <c r="F42" s="82"/>
      <c r="G42" s="82"/>
      <c r="H42" s="82"/>
      <c r="I42" s="83"/>
      <c r="J42" s="83"/>
      <c r="K42" s="84"/>
      <c r="L42" s="24"/>
      <c r="M42" s="29" t="str">
        <f t="shared" ref="M42:M51" si="18">IF(ISNUMBER(F42),STDEV($F$42:$F$51),"")</f>
        <v/>
      </c>
      <c r="N42" s="30" t="str">
        <f t="shared" ref="N42:N51" si="19">IF(ISNUMBER(G42),VLOOKUP(VALUE(COUNTIF($E$42:$E$51,"NA012")),$T$2:$U$27,2),"")</f>
        <v/>
      </c>
      <c r="O42" s="31" t="str">
        <f t="shared" si="3"/>
        <v/>
      </c>
      <c r="P42" s="32" t="str">
        <f t="shared" si="4"/>
        <v/>
      </c>
      <c r="Q42" s="31" t="str">
        <f t="shared" si="16"/>
        <v/>
      </c>
      <c r="R42" s="31" t="str">
        <f t="shared" si="17"/>
        <v/>
      </c>
    </row>
    <row r="43" spans="1:18" x14ac:dyDescent="0.2">
      <c r="A43" s="50"/>
      <c r="B43" s="79"/>
      <c r="C43" s="80"/>
      <c r="D43" s="80"/>
      <c r="E43" s="81"/>
      <c r="F43" s="82"/>
      <c r="G43" s="82"/>
      <c r="H43" s="82"/>
      <c r="I43" s="83"/>
      <c r="J43" s="83"/>
      <c r="K43" s="84"/>
      <c r="L43" s="4" t="str">
        <f t="shared" ref="L43:L51" si="20">IF(ISNUMBER(F43),AVERAGE($F$42:$F$51),"")</f>
        <v/>
      </c>
      <c r="M43" s="33" t="str">
        <f t="shared" si="18"/>
        <v/>
      </c>
      <c r="N43" s="30" t="str">
        <f t="shared" si="19"/>
        <v/>
      </c>
      <c r="O43" s="31" t="str">
        <f t="shared" si="3"/>
        <v/>
      </c>
      <c r="P43" s="32" t="str">
        <f t="shared" si="4"/>
        <v/>
      </c>
      <c r="Q43" s="31" t="str">
        <f t="shared" si="16"/>
        <v/>
      </c>
      <c r="R43" s="31" t="str">
        <f t="shared" si="17"/>
        <v/>
      </c>
    </row>
    <row r="44" spans="1:18" x14ac:dyDescent="0.2">
      <c r="A44" s="50"/>
      <c r="B44" s="117"/>
      <c r="F44" s="118"/>
      <c r="G44" s="4"/>
      <c r="H44" s="4"/>
      <c r="I44" s="4"/>
      <c r="J44" s="4"/>
      <c r="K44" s="4"/>
      <c r="L44" s="4" t="str">
        <f t="shared" si="20"/>
        <v/>
      </c>
      <c r="M44" s="33" t="str">
        <f t="shared" si="18"/>
        <v/>
      </c>
      <c r="N44" s="30" t="str">
        <f t="shared" si="19"/>
        <v/>
      </c>
      <c r="O44" s="31" t="str">
        <f t="shared" si="3"/>
        <v/>
      </c>
      <c r="P44" s="32" t="str">
        <f t="shared" si="4"/>
        <v/>
      </c>
      <c r="Q44" s="31" t="str">
        <f t="shared" si="16"/>
        <v/>
      </c>
      <c r="R44" s="31" t="str">
        <f t="shared" si="17"/>
        <v/>
      </c>
    </row>
    <row r="45" spans="1:18" x14ac:dyDescent="0.2">
      <c r="A45" s="50"/>
      <c r="B45" s="117"/>
      <c r="F45" s="118"/>
      <c r="G45" s="4"/>
      <c r="H45" s="4"/>
      <c r="I45" s="4"/>
      <c r="J45" s="4"/>
      <c r="K45" s="4"/>
      <c r="L45" s="4" t="str">
        <f t="shared" si="20"/>
        <v/>
      </c>
      <c r="M45" s="33" t="str">
        <f t="shared" si="18"/>
        <v/>
      </c>
      <c r="N45" s="30" t="str">
        <f t="shared" si="19"/>
        <v/>
      </c>
      <c r="O45" s="31" t="str">
        <f t="shared" si="3"/>
        <v/>
      </c>
      <c r="P45" s="32" t="str">
        <f t="shared" si="4"/>
        <v/>
      </c>
      <c r="Q45" s="31" t="str">
        <f t="shared" si="16"/>
        <v/>
      </c>
      <c r="R45" s="31" t="str">
        <f t="shared" si="17"/>
        <v/>
      </c>
    </row>
    <row r="46" spans="1:18" x14ac:dyDescent="0.2">
      <c r="A46" s="51" t="s">
        <v>15</v>
      </c>
      <c r="B46" s="117"/>
      <c r="F46" s="118"/>
      <c r="G46" s="4"/>
      <c r="H46" s="4"/>
      <c r="I46" s="4"/>
      <c r="J46" s="4"/>
      <c r="K46" s="4"/>
      <c r="L46" s="4" t="str">
        <f t="shared" si="20"/>
        <v/>
      </c>
      <c r="M46" s="33" t="str">
        <f t="shared" si="18"/>
        <v/>
      </c>
      <c r="N46" s="30" t="str">
        <f t="shared" si="19"/>
        <v/>
      </c>
      <c r="O46" s="31" t="str">
        <f t="shared" si="3"/>
        <v/>
      </c>
      <c r="P46" s="32" t="str">
        <f t="shared" si="4"/>
        <v/>
      </c>
      <c r="Q46" s="31" t="str">
        <f t="shared" si="16"/>
        <v/>
      </c>
      <c r="R46" s="31" t="str">
        <f t="shared" si="17"/>
        <v/>
      </c>
    </row>
    <row r="47" spans="1:18" x14ac:dyDescent="0.2">
      <c r="A47" s="51" t="s">
        <v>34</v>
      </c>
      <c r="B47" s="117"/>
      <c r="F47" s="118"/>
      <c r="G47" s="4"/>
      <c r="H47" s="4"/>
      <c r="I47" s="4"/>
      <c r="J47" s="4"/>
      <c r="K47" s="4"/>
      <c r="L47" s="4" t="str">
        <f t="shared" si="20"/>
        <v/>
      </c>
      <c r="M47" s="33" t="str">
        <f t="shared" si="18"/>
        <v/>
      </c>
      <c r="N47" s="30" t="str">
        <f t="shared" si="19"/>
        <v/>
      </c>
      <c r="O47" s="31" t="str">
        <f t="shared" si="3"/>
        <v/>
      </c>
      <c r="P47" s="32" t="str">
        <f t="shared" si="4"/>
        <v/>
      </c>
      <c r="Q47" s="31" t="str">
        <f t="shared" si="16"/>
        <v/>
      </c>
      <c r="R47" s="31" t="str">
        <f t="shared" si="17"/>
        <v/>
      </c>
    </row>
    <row r="48" spans="1:18" x14ac:dyDescent="0.2">
      <c r="A48" s="50"/>
      <c r="B48" s="117"/>
      <c r="F48" s="118"/>
      <c r="G48" s="4"/>
      <c r="H48" s="4"/>
      <c r="I48" s="4"/>
      <c r="J48" s="4"/>
      <c r="K48" s="4"/>
      <c r="L48" s="4" t="str">
        <f t="shared" si="20"/>
        <v/>
      </c>
      <c r="M48" s="33" t="str">
        <f t="shared" si="18"/>
        <v/>
      </c>
      <c r="N48" s="30" t="str">
        <f t="shared" si="19"/>
        <v/>
      </c>
      <c r="O48" s="31" t="str">
        <f t="shared" si="3"/>
        <v/>
      </c>
      <c r="P48" s="32" t="str">
        <f t="shared" si="4"/>
        <v/>
      </c>
      <c r="Q48" s="31" t="str">
        <f t="shared" si="16"/>
        <v/>
      </c>
      <c r="R48" s="31" t="str">
        <f t="shared" si="17"/>
        <v/>
      </c>
    </row>
    <row r="49" spans="1:18" x14ac:dyDescent="0.2">
      <c r="A49" s="50"/>
      <c r="B49" s="117"/>
      <c r="F49" s="118"/>
      <c r="G49" s="4"/>
      <c r="H49" s="4"/>
      <c r="I49" s="4"/>
      <c r="J49" s="4"/>
      <c r="K49" s="4"/>
      <c r="L49" s="4" t="str">
        <f t="shared" si="20"/>
        <v/>
      </c>
      <c r="M49" s="33" t="str">
        <f t="shared" si="18"/>
        <v/>
      </c>
      <c r="N49" s="30" t="str">
        <f t="shared" si="19"/>
        <v/>
      </c>
      <c r="O49" s="31" t="str">
        <f t="shared" si="3"/>
        <v/>
      </c>
      <c r="P49" s="32" t="str">
        <f t="shared" si="4"/>
        <v/>
      </c>
      <c r="Q49" s="31" t="str">
        <f t="shared" si="16"/>
        <v/>
      </c>
      <c r="R49" s="31" t="str">
        <f t="shared" si="17"/>
        <v/>
      </c>
    </row>
    <row r="50" spans="1:18" x14ac:dyDescent="0.2">
      <c r="A50" s="50"/>
      <c r="B50" s="117"/>
      <c r="F50" s="118"/>
      <c r="G50" s="4"/>
      <c r="H50" s="4"/>
      <c r="I50" s="4"/>
      <c r="J50" s="4"/>
      <c r="K50" s="4"/>
      <c r="L50" s="4" t="str">
        <f t="shared" si="20"/>
        <v/>
      </c>
      <c r="M50" s="33" t="str">
        <f t="shared" si="18"/>
        <v/>
      </c>
      <c r="N50" s="30" t="str">
        <f t="shared" si="19"/>
        <v/>
      </c>
      <c r="O50" s="31" t="str">
        <f t="shared" si="3"/>
        <v/>
      </c>
      <c r="P50" s="32" t="str">
        <f t="shared" si="4"/>
        <v/>
      </c>
      <c r="Q50" s="31" t="str">
        <f t="shared" si="16"/>
        <v/>
      </c>
      <c r="R50" s="31" t="str">
        <f t="shared" si="17"/>
        <v/>
      </c>
    </row>
    <row r="51" spans="1:18" ht="17" thickBot="1" x14ac:dyDescent="0.25">
      <c r="A51" s="52"/>
      <c r="B51" s="119"/>
      <c r="C51" s="60"/>
      <c r="D51" s="60"/>
      <c r="E51" s="60"/>
      <c r="F51" s="120"/>
      <c r="G51" s="34"/>
      <c r="H51" s="34"/>
      <c r="I51" s="34"/>
      <c r="J51" s="34"/>
      <c r="K51" s="34"/>
      <c r="L51" s="34" t="str">
        <f t="shared" si="20"/>
        <v/>
      </c>
      <c r="M51" s="35" t="str">
        <f t="shared" si="18"/>
        <v/>
      </c>
      <c r="N51" s="30" t="str">
        <f t="shared" si="19"/>
        <v/>
      </c>
      <c r="O51" s="31" t="str">
        <f t="shared" si="3"/>
        <v/>
      </c>
      <c r="P51" s="32" t="str">
        <f t="shared" si="4"/>
        <v/>
      </c>
      <c r="Q51" s="31" t="str">
        <f t="shared" si="16"/>
        <v/>
      </c>
      <c r="R51" s="31" t="str">
        <f t="shared" si="17"/>
        <v/>
      </c>
    </row>
    <row r="54" spans="1:18" x14ac:dyDescent="0.2">
      <c r="B54" s="79"/>
      <c r="C54" s="80"/>
      <c r="D54" s="80"/>
      <c r="E54" s="81"/>
      <c r="F54" s="24"/>
      <c r="G54" s="24"/>
      <c r="H54" s="24"/>
      <c r="I54" s="83"/>
      <c r="J54" s="83"/>
      <c r="K54" s="84"/>
      <c r="L54" s="4"/>
      <c r="M54" s="33"/>
    </row>
    <row r="55" spans="1:18" x14ac:dyDescent="0.2">
      <c r="M55" s="36"/>
    </row>
  </sheetData>
  <conditionalFormatting sqref="O2:R51">
    <cfRule type="colorScale" priority="169">
      <colorScale>
        <cfvo type="formula" val="&quot;#VALUE!&quot;"/>
        <cfvo type="max"/>
        <color theme="0"/>
        <color rgb="FFFFEF9C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46FA-F954-0041-98C3-837D010EC333}">
  <dimension ref="A1:I100"/>
  <sheetViews>
    <sheetView workbookViewId="0">
      <selection activeCell="C16" sqref="C16"/>
    </sheetView>
  </sheetViews>
  <sheetFormatPr baseColWidth="10" defaultRowHeight="16" x14ac:dyDescent="0.2"/>
  <cols>
    <col min="1" max="1" width="12" customWidth="1"/>
    <col min="2" max="2" width="12.83203125" bestFit="1" customWidth="1"/>
    <col min="3" max="3" width="32.1640625" bestFit="1" customWidth="1"/>
    <col min="4" max="4" width="8.33203125" bestFit="1" customWidth="1"/>
    <col min="5" max="5" width="13" bestFit="1" customWidth="1"/>
    <col min="6" max="6" width="15.5" bestFit="1" customWidth="1"/>
    <col min="7" max="7" width="18" bestFit="1" customWidth="1"/>
    <col min="8" max="8" width="54.83203125" style="74" bestFit="1" customWidth="1"/>
    <col min="9" max="9" width="6.1640625" bestFit="1" customWidth="1"/>
  </cols>
  <sheetData>
    <row r="1" spans="1:9" s="1" customFormat="1" x14ac:dyDescent="0.2">
      <c r="A1" s="91" t="s">
        <v>52</v>
      </c>
      <c r="B1" s="91" t="s">
        <v>36</v>
      </c>
      <c r="C1" s="91" t="s">
        <v>53</v>
      </c>
      <c r="D1" s="91" t="s">
        <v>54</v>
      </c>
      <c r="E1" s="91" t="s">
        <v>4</v>
      </c>
      <c r="F1" s="91" t="s">
        <v>5</v>
      </c>
      <c r="G1" s="91" t="s">
        <v>6</v>
      </c>
      <c r="H1" s="91" t="s">
        <v>51</v>
      </c>
      <c r="I1" s="91" t="s">
        <v>60</v>
      </c>
    </row>
    <row r="2" spans="1:9" ht="16" customHeight="1" x14ac:dyDescent="0.2">
      <c r="B2" t="s">
        <v>93</v>
      </c>
      <c r="C2" t="s">
        <v>94</v>
      </c>
      <c r="D2" t="s">
        <v>10</v>
      </c>
      <c r="H2" s="92"/>
      <c r="I2" s="95" t="str">
        <f>IF(ISNUMBER(E2),IF(E2&gt;36,"PASS","FAIL"),"")</f>
        <v/>
      </c>
    </row>
    <row r="3" spans="1:9" ht="16" customHeight="1" x14ac:dyDescent="0.2">
      <c r="B3" t="s">
        <v>93</v>
      </c>
      <c r="C3" t="s">
        <v>94</v>
      </c>
      <c r="D3" t="s">
        <v>10</v>
      </c>
      <c r="H3" s="92"/>
      <c r="I3" s="95" t="str">
        <f t="shared" ref="I3:I66" si="0">IF(ISNUMBER(E3),IF(E3&gt;36,"PASS","FAIL"),"")</f>
        <v/>
      </c>
    </row>
    <row r="4" spans="1:9" ht="16" customHeight="1" x14ac:dyDescent="0.2">
      <c r="E4" s="24"/>
      <c r="F4" s="24"/>
      <c r="H4" s="96"/>
      <c r="I4" s="95" t="str">
        <f t="shared" si="0"/>
        <v/>
      </c>
    </row>
    <row r="5" spans="1:9" ht="16" customHeight="1" x14ac:dyDescent="0.2">
      <c r="E5" s="24"/>
      <c r="H5" s="96"/>
      <c r="I5" s="95" t="str">
        <f t="shared" si="0"/>
        <v/>
      </c>
    </row>
    <row r="6" spans="1:9" ht="16" customHeight="1" x14ac:dyDescent="0.2">
      <c r="F6" s="94"/>
      <c r="G6" s="94"/>
      <c r="H6"/>
      <c r="I6" s="95" t="str">
        <f t="shared" si="0"/>
        <v/>
      </c>
    </row>
    <row r="7" spans="1:9" ht="16" customHeight="1" x14ac:dyDescent="0.2">
      <c r="F7" s="94"/>
      <c r="G7" s="94"/>
      <c r="H7"/>
      <c r="I7" s="95" t="str">
        <f t="shared" si="0"/>
        <v/>
      </c>
    </row>
    <row r="8" spans="1:9" x14ac:dyDescent="0.2">
      <c r="F8" s="94"/>
      <c r="G8" s="94"/>
      <c r="H8"/>
      <c r="I8" s="95" t="str">
        <f t="shared" si="0"/>
        <v/>
      </c>
    </row>
    <row r="9" spans="1:9" x14ac:dyDescent="0.2">
      <c r="F9" s="24"/>
      <c r="G9" s="24"/>
      <c r="H9"/>
      <c r="I9" s="95" t="str">
        <f t="shared" si="0"/>
        <v/>
      </c>
    </row>
    <row r="10" spans="1:9" x14ac:dyDescent="0.2">
      <c r="F10" s="24"/>
      <c r="G10" s="24"/>
      <c r="H10"/>
      <c r="I10" s="95" t="str">
        <f t="shared" si="0"/>
        <v/>
      </c>
    </row>
    <row r="11" spans="1:9" x14ac:dyDescent="0.2">
      <c r="F11" s="24"/>
      <c r="G11" s="24"/>
      <c r="H11"/>
      <c r="I11" s="95" t="str">
        <f t="shared" si="0"/>
        <v/>
      </c>
    </row>
    <row r="12" spans="1:9" x14ac:dyDescent="0.2">
      <c r="D12" s="61"/>
      <c r="E12" s="24"/>
      <c r="F12" s="24"/>
      <c r="G12" s="24"/>
      <c r="H12" s="75"/>
      <c r="I12" s="95" t="str">
        <f t="shared" si="0"/>
        <v/>
      </c>
    </row>
    <row r="13" spans="1:9" x14ac:dyDescent="0.2">
      <c r="D13" s="61"/>
      <c r="E13" s="24"/>
      <c r="F13" s="24"/>
      <c r="G13" s="24"/>
      <c r="H13" s="75"/>
      <c r="I13" s="95" t="str">
        <f t="shared" si="0"/>
        <v/>
      </c>
    </row>
    <row r="14" spans="1:9" x14ac:dyDescent="0.2">
      <c r="D14" s="61"/>
      <c r="E14" s="24"/>
      <c r="F14" s="24"/>
      <c r="G14" s="24"/>
      <c r="H14" s="75"/>
      <c r="I14" s="95" t="str">
        <f t="shared" si="0"/>
        <v/>
      </c>
    </row>
    <row r="15" spans="1:9" x14ac:dyDescent="0.2">
      <c r="D15" s="61"/>
      <c r="E15" s="24"/>
      <c r="F15" s="24"/>
      <c r="G15" s="24"/>
      <c r="H15" s="75"/>
      <c r="I15" s="95" t="str">
        <f t="shared" si="0"/>
        <v/>
      </c>
    </row>
    <row r="16" spans="1:9" x14ac:dyDescent="0.2">
      <c r="D16" s="61"/>
      <c r="E16" s="24"/>
      <c r="F16" s="24"/>
      <c r="G16" s="24"/>
      <c r="H16" s="75"/>
      <c r="I16" s="95" t="str">
        <f t="shared" si="0"/>
        <v/>
      </c>
    </row>
    <row r="17" spans="4:9" x14ac:dyDescent="0.2">
      <c r="D17" s="61"/>
      <c r="E17" s="24"/>
      <c r="F17" s="24"/>
      <c r="G17" s="24"/>
      <c r="H17" s="75"/>
      <c r="I17" s="95" t="str">
        <f t="shared" si="0"/>
        <v/>
      </c>
    </row>
    <row r="18" spans="4:9" x14ac:dyDescent="0.2">
      <c r="I18" s="95" t="str">
        <f t="shared" si="0"/>
        <v/>
      </c>
    </row>
    <row r="19" spans="4:9" x14ac:dyDescent="0.2">
      <c r="I19" s="95" t="str">
        <f t="shared" si="0"/>
        <v/>
      </c>
    </row>
    <row r="20" spans="4:9" x14ac:dyDescent="0.2">
      <c r="I20" s="95" t="str">
        <f t="shared" si="0"/>
        <v/>
      </c>
    </row>
    <row r="21" spans="4:9" x14ac:dyDescent="0.2">
      <c r="I21" s="95" t="str">
        <f t="shared" si="0"/>
        <v/>
      </c>
    </row>
    <row r="22" spans="4:9" x14ac:dyDescent="0.2">
      <c r="I22" s="95" t="str">
        <f t="shared" si="0"/>
        <v/>
      </c>
    </row>
    <row r="23" spans="4:9" x14ac:dyDescent="0.2">
      <c r="I23" s="95" t="str">
        <f t="shared" si="0"/>
        <v/>
      </c>
    </row>
    <row r="24" spans="4:9" x14ac:dyDescent="0.2">
      <c r="I24" s="95" t="str">
        <f t="shared" si="0"/>
        <v/>
      </c>
    </row>
    <row r="25" spans="4:9" x14ac:dyDescent="0.2">
      <c r="I25" s="95" t="str">
        <f t="shared" si="0"/>
        <v/>
      </c>
    </row>
    <row r="26" spans="4:9" x14ac:dyDescent="0.2">
      <c r="I26" s="95" t="str">
        <f t="shared" si="0"/>
        <v/>
      </c>
    </row>
    <row r="27" spans="4:9" x14ac:dyDescent="0.2">
      <c r="I27" s="95" t="str">
        <f t="shared" si="0"/>
        <v/>
      </c>
    </row>
    <row r="28" spans="4:9" x14ac:dyDescent="0.2">
      <c r="I28" s="95" t="str">
        <f t="shared" si="0"/>
        <v/>
      </c>
    </row>
    <row r="29" spans="4:9" x14ac:dyDescent="0.2">
      <c r="I29" s="95" t="str">
        <f t="shared" si="0"/>
        <v/>
      </c>
    </row>
    <row r="30" spans="4:9" x14ac:dyDescent="0.2">
      <c r="I30" s="95" t="str">
        <f t="shared" si="0"/>
        <v/>
      </c>
    </row>
    <row r="31" spans="4:9" x14ac:dyDescent="0.2">
      <c r="I31" s="95" t="str">
        <f t="shared" si="0"/>
        <v/>
      </c>
    </row>
    <row r="32" spans="4:9" x14ac:dyDescent="0.2">
      <c r="I32" s="95" t="str">
        <f t="shared" si="0"/>
        <v/>
      </c>
    </row>
    <row r="33" spans="9:9" x14ac:dyDescent="0.2">
      <c r="I33" s="95" t="str">
        <f t="shared" si="0"/>
        <v/>
      </c>
    </row>
    <row r="34" spans="9:9" x14ac:dyDescent="0.2">
      <c r="I34" s="95" t="str">
        <f t="shared" si="0"/>
        <v/>
      </c>
    </row>
    <row r="35" spans="9:9" x14ac:dyDescent="0.2">
      <c r="I35" s="95" t="str">
        <f t="shared" si="0"/>
        <v/>
      </c>
    </row>
    <row r="36" spans="9:9" x14ac:dyDescent="0.2">
      <c r="I36" s="95" t="str">
        <f t="shared" si="0"/>
        <v/>
      </c>
    </row>
    <row r="37" spans="9:9" x14ac:dyDescent="0.2">
      <c r="I37" s="95" t="str">
        <f t="shared" si="0"/>
        <v/>
      </c>
    </row>
    <row r="38" spans="9:9" x14ac:dyDescent="0.2">
      <c r="I38" s="95" t="str">
        <f t="shared" si="0"/>
        <v/>
      </c>
    </row>
    <row r="39" spans="9:9" x14ac:dyDescent="0.2">
      <c r="I39" s="95" t="str">
        <f t="shared" si="0"/>
        <v/>
      </c>
    </row>
    <row r="40" spans="9:9" x14ac:dyDescent="0.2">
      <c r="I40" s="95" t="str">
        <f t="shared" si="0"/>
        <v/>
      </c>
    </row>
    <row r="41" spans="9:9" x14ac:dyDescent="0.2">
      <c r="I41" s="95" t="str">
        <f t="shared" si="0"/>
        <v/>
      </c>
    </row>
    <row r="42" spans="9:9" x14ac:dyDescent="0.2">
      <c r="I42" s="95" t="str">
        <f t="shared" si="0"/>
        <v/>
      </c>
    </row>
    <row r="43" spans="9:9" x14ac:dyDescent="0.2">
      <c r="I43" s="95" t="str">
        <f t="shared" si="0"/>
        <v/>
      </c>
    </row>
    <row r="44" spans="9:9" x14ac:dyDescent="0.2">
      <c r="I44" s="95" t="str">
        <f t="shared" si="0"/>
        <v/>
      </c>
    </row>
    <row r="45" spans="9:9" x14ac:dyDescent="0.2">
      <c r="I45" s="95" t="str">
        <f t="shared" si="0"/>
        <v/>
      </c>
    </row>
    <row r="46" spans="9:9" x14ac:dyDescent="0.2">
      <c r="I46" s="95" t="str">
        <f t="shared" si="0"/>
        <v/>
      </c>
    </row>
    <row r="47" spans="9:9" x14ac:dyDescent="0.2">
      <c r="I47" s="95" t="str">
        <f t="shared" si="0"/>
        <v/>
      </c>
    </row>
    <row r="48" spans="9:9" x14ac:dyDescent="0.2">
      <c r="I48" s="95" t="str">
        <f t="shared" si="0"/>
        <v/>
      </c>
    </row>
    <row r="49" spans="9:9" x14ac:dyDescent="0.2">
      <c r="I49" s="95" t="str">
        <f t="shared" si="0"/>
        <v/>
      </c>
    </row>
    <row r="50" spans="9:9" x14ac:dyDescent="0.2">
      <c r="I50" s="95" t="str">
        <f t="shared" si="0"/>
        <v/>
      </c>
    </row>
    <row r="51" spans="9:9" x14ac:dyDescent="0.2">
      <c r="I51" s="95" t="str">
        <f t="shared" si="0"/>
        <v/>
      </c>
    </row>
    <row r="52" spans="9:9" x14ac:dyDescent="0.2">
      <c r="I52" s="95" t="str">
        <f t="shared" si="0"/>
        <v/>
      </c>
    </row>
    <row r="53" spans="9:9" x14ac:dyDescent="0.2">
      <c r="I53" s="95" t="str">
        <f t="shared" si="0"/>
        <v/>
      </c>
    </row>
    <row r="54" spans="9:9" x14ac:dyDescent="0.2">
      <c r="I54" s="95" t="str">
        <f t="shared" si="0"/>
        <v/>
      </c>
    </row>
    <row r="55" spans="9:9" x14ac:dyDescent="0.2">
      <c r="I55" s="95" t="str">
        <f t="shared" si="0"/>
        <v/>
      </c>
    </row>
    <row r="56" spans="9:9" x14ac:dyDescent="0.2">
      <c r="I56" s="95" t="str">
        <f t="shared" si="0"/>
        <v/>
      </c>
    </row>
    <row r="57" spans="9:9" x14ac:dyDescent="0.2">
      <c r="I57" s="95" t="str">
        <f t="shared" si="0"/>
        <v/>
      </c>
    </row>
    <row r="58" spans="9:9" x14ac:dyDescent="0.2">
      <c r="I58" s="95" t="str">
        <f t="shared" si="0"/>
        <v/>
      </c>
    </row>
    <row r="59" spans="9:9" x14ac:dyDescent="0.2">
      <c r="I59" s="95" t="str">
        <f t="shared" si="0"/>
        <v/>
      </c>
    </row>
    <row r="60" spans="9:9" x14ac:dyDescent="0.2">
      <c r="I60" s="95" t="str">
        <f t="shared" si="0"/>
        <v/>
      </c>
    </row>
    <row r="61" spans="9:9" x14ac:dyDescent="0.2">
      <c r="I61" s="95" t="str">
        <f t="shared" si="0"/>
        <v/>
      </c>
    </row>
    <row r="62" spans="9:9" x14ac:dyDescent="0.2">
      <c r="I62" s="95" t="str">
        <f t="shared" si="0"/>
        <v/>
      </c>
    </row>
    <row r="63" spans="9:9" x14ac:dyDescent="0.2">
      <c r="I63" s="95" t="str">
        <f t="shared" si="0"/>
        <v/>
      </c>
    </row>
    <row r="64" spans="9:9" x14ac:dyDescent="0.2">
      <c r="I64" s="95" t="str">
        <f t="shared" si="0"/>
        <v/>
      </c>
    </row>
    <row r="65" spans="9:9" x14ac:dyDescent="0.2">
      <c r="I65" s="95" t="str">
        <f t="shared" si="0"/>
        <v/>
      </c>
    </row>
    <row r="66" spans="9:9" x14ac:dyDescent="0.2">
      <c r="I66" s="95" t="str">
        <f t="shared" si="0"/>
        <v/>
      </c>
    </row>
    <row r="67" spans="9:9" x14ac:dyDescent="0.2">
      <c r="I67" s="95" t="str">
        <f t="shared" ref="I67:I100" si="1">IF(ISNUMBER(E67),IF(E67&gt;36,"PASS","FAIL"),"")</f>
        <v/>
      </c>
    </row>
    <row r="68" spans="9:9" x14ac:dyDescent="0.2">
      <c r="I68" s="95" t="str">
        <f t="shared" si="1"/>
        <v/>
      </c>
    </row>
    <row r="69" spans="9:9" x14ac:dyDescent="0.2">
      <c r="I69" s="95" t="str">
        <f t="shared" si="1"/>
        <v/>
      </c>
    </row>
    <row r="70" spans="9:9" x14ac:dyDescent="0.2">
      <c r="I70" s="95" t="str">
        <f t="shared" si="1"/>
        <v/>
      </c>
    </row>
    <row r="71" spans="9:9" x14ac:dyDescent="0.2">
      <c r="I71" s="95" t="str">
        <f t="shared" si="1"/>
        <v/>
      </c>
    </row>
    <row r="72" spans="9:9" x14ac:dyDescent="0.2">
      <c r="I72" s="95" t="str">
        <f t="shared" si="1"/>
        <v/>
      </c>
    </row>
    <row r="73" spans="9:9" x14ac:dyDescent="0.2">
      <c r="I73" s="95" t="str">
        <f t="shared" si="1"/>
        <v/>
      </c>
    </row>
    <row r="74" spans="9:9" x14ac:dyDescent="0.2">
      <c r="I74" s="95" t="str">
        <f t="shared" si="1"/>
        <v/>
      </c>
    </row>
    <row r="75" spans="9:9" x14ac:dyDescent="0.2">
      <c r="I75" s="95" t="str">
        <f t="shared" si="1"/>
        <v/>
      </c>
    </row>
    <row r="76" spans="9:9" x14ac:dyDescent="0.2">
      <c r="I76" s="95" t="str">
        <f t="shared" si="1"/>
        <v/>
      </c>
    </row>
    <row r="77" spans="9:9" x14ac:dyDescent="0.2">
      <c r="I77" s="95" t="str">
        <f t="shared" si="1"/>
        <v/>
      </c>
    </row>
    <row r="78" spans="9:9" x14ac:dyDescent="0.2">
      <c r="I78" s="95" t="str">
        <f t="shared" si="1"/>
        <v/>
      </c>
    </row>
    <row r="79" spans="9:9" x14ac:dyDescent="0.2">
      <c r="I79" s="95" t="str">
        <f t="shared" si="1"/>
        <v/>
      </c>
    </row>
    <row r="80" spans="9:9" x14ac:dyDescent="0.2">
      <c r="I80" s="95" t="str">
        <f t="shared" si="1"/>
        <v/>
      </c>
    </row>
    <row r="81" spans="9:9" x14ac:dyDescent="0.2">
      <c r="I81" s="95" t="str">
        <f t="shared" si="1"/>
        <v/>
      </c>
    </row>
    <row r="82" spans="9:9" x14ac:dyDescent="0.2">
      <c r="I82" s="95" t="str">
        <f t="shared" si="1"/>
        <v/>
      </c>
    </row>
    <row r="83" spans="9:9" x14ac:dyDescent="0.2">
      <c r="I83" s="95" t="str">
        <f t="shared" si="1"/>
        <v/>
      </c>
    </row>
    <row r="84" spans="9:9" x14ac:dyDescent="0.2">
      <c r="I84" s="95" t="str">
        <f t="shared" si="1"/>
        <v/>
      </c>
    </row>
    <row r="85" spans="9:9" x14ac:dyDescent="0.2">
      <c r="I85" s="95" t="str">
        <f t="shared" si="1"/>
        <v/>
      </c>
    </row>
    <row r="86" spans="9:9" x14ac:dyDescent="0.2">
      <c r="I86" s="95" t="str">
        <f t="shared" si="1"/>
        <v/>
      </c>
    </row>
    <row r="87" spans="9:9" x14ac:dyDescent="0.2">
      <c r="I87" s="95" t="str">
        <f t="shared" si="1"/>
        <v/>
      </c>
    </row>
    <row r="88" spans="9:9" x14ac:dyDescent="0.2">
      <c r="I88" s="95" t="str">
        <f t="shared" si="1"/>
        <v/>
      </c>
    </row>
    <row r="89" spans="9:9" x14ac:dyDescent="0.2">
      <c r="I89" s="95" t="str">
        <f t="shared" si="1"/>
        <v/>
      </c>
    </row>
    <row r="90" spans="9:9" x14ac:dyDescent="0.2">
      <c r="I90" s="95" t="str">
        <f t="shared" si="1"/>
        <v/>
      </c>
    </row>
    <row r="91" spans="9:9" x14ac:dyDescent="0.2">
      <c r="I91" s="95" t="str">
        <f t="shared" si="1"/>
        <v/>
      </c>
    </row>
    <row r="92" spans="9:9" x14ac:dyDescent="0.2">
      <c r="I92" s="95" t="str">
        <f t="shared" si="1"/>
        <v/>
      </c>
    </row>
    <row r="93" spans="9:9" x14ac:dyDescent="0.2">
      <c r="I93" s="95" t="str">
        <f t="shared" si="1"/>
        <v/>
      </c>
    </row>
    <row r="94" spans="9:9" x14ac:dyDescent="0.2">
      <c r="I94" s="95" t="str">
        <f t="shared" si="1"/>
        <v/>
      </c>
    </row>
    <row r="95" spans="9:9" x14ac:dyDescent="0.2">
      <c r="I95" s="95" t="str">
        <f t="shared" si="1"/>
        <v/>
      </c>
    </row>
    <row r="96" spans="9:9" x14ac:dyDescent="0.2">
      <c r="I96" s="95" t="str">
        <f t="shared" si="1"/>
        <v/>
      </c>
    </row>
    <row r="97" spans="9:9" x14ac:dyDescent="0.2">
      <c r="I97" s="95" t="str">
        <f t="shared" si="1"/>
        <v/>
      </c>
    </row>
    <row r="98" spans="9:9" x14ac:dyDescent="0.2">
      <c r="I98" s="95" t="str">
        <f t="shared" si="1"/>
        <v/>
      </c>
    </row>
    <row r="99" spans="9:9" x14ac:dyDescent="0.2">
      <c r="I99" s="95" t="str">
        <f t="shared" si="1"/>
        <v/>
      </c>
    </row>
    <row r="100" spans="9:9" x14ac:dyDescent="0.2">
      <c r="I100" s="95" t="str">
        <f t="shared" si="1"/>
        <v/>
      </c>
    </row>
  </sheetData>
  <conditionalFormatting sqref="E1:F1">
    <cfRule type="cellIs" dxfId="5" priority="1" operator="equal">
      <formula>40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CFF0-0AAE-4B46-821E-24B447D8DF44}">
  <dimension ref="A1:K100"/>
  <sheetViews>
    <sheetView workbookViewId="0">
      <selection activeCell="H4" sqref="H4"/>
    </sheetView>
  </sheetViews>
  <sheetFormatPr baseColWidth="10" defaultRowHeight="16" x14ac:dyDescent="0.2"/>
  <cols>
    <col min="1" max="1" width="12" bestFit="1" customWidth="1"/>
    <col min="2" max="2" width="25.33203125" bestFit="1" customWidth="1"/>
    <col min="3" max="3" width="32.1640625" bestFit="1" customWidth="1"/>
    <col min="4" max="4" width="8.33203125" bestFit="1" customWidth="1"/>
    <col min="5" max="5" width="13" bestFit="1" customWidth="1"/>
    <col min="6" max="6" width="15.5" bestFit="1" customWidth="1"/>
    <col min="7" max="7" width="18" bestFit="1" customWidth="1"/>
    <col min="8" max="8" width="54.83203125" bestFit="1" customWidth="1"/>
    <col min="9" max="9" width="6.1640625" bestFit="1" customWidth="1"/>
  </cols>
  <sheetData>
    <row r="1" spans="1:11" ht="16" customHeight="1" x14ac:dyDescent="0.2">
      <c r="A1" s="78" t="s">
        <v>52</v>
      </c>
      <c r="B1" s="78" t="s">
        <v>36</v>
      </c>
      <c r="C1" s="78" t="s">
        <v>53</v>
      </c>
      <c r="D1" s="78" t="s">
        <v>54</v>
      </c>
      <c r="E1" s="78" t="s">
        <v>4</v>
      </c>
      <c r="F1" s="78" t="s">
        <v>5</v>
      </c>
      <c r="G1" s="78" t="s">
        <v>6</v>
      </c>
      <c r="H1" s="78" t="s">
        <v>51</v>
      </c>
      <c r="I1" s="78" t="s">
        <v>61</v>
      </c>
    </row>
    <row r="2" spans="1:11" s="76" customFormat="1" ht="16" customHeight="1" x14ac:dyDescent="0.2">
      <c r="A2"/>
      <c r="B2"/>
      <c r="C2" t="s">
        <v>94</v>
      </c>
      <c r="D2" s="93" t="s">
        <v>10</v>
      </c>
      <c r="E2" s="24"/>
      <c r="F2" s="24"/>
      <c r="G2" s="24"/>
      <c r="H2"/>
      <c r="I2" s="95" t="str">
        <f>IF(ISNUMBER(E2), IF(E2&gt;'Outlier Check'!$L$42,"PASS","FAIL"),"")</f>
        <v/>
      </c>
      <c r="K2" s="77"/>
    </row>
    <row r="3" spans="1:11" s="76" customFormat="1" ht="16" customHeight="1" x14ac:dyDescent="0.2">
      <c r="A3"/>
      <c r="B3"/>
      <c r="C3" t="s">
        <v>94</v>
      </c>
      <c r="D3" s="93" t="s">
        <v>10</v>
      </c>
      <c r="E3" s="24"/>
      <c r="F3" s="24"/>
      <c r="G3" s="24"/>
      <c r="H3"/>
      <c r="I3" s="95" t="str">
        <f>IF(ISNUMBER(E3), IF(E3&gt;'Outlier Check'!$L$42,"PASS","FAIL"),"")</f>
        <v/>
      </c>
    </row>
    <row r="4" spans="1:11" s="76" customFormat="1" ht="16" customHeight="1" x14ac:dyDescent="0.2">
      <c r="A4"/>
      <c r="B4"/>
      <c r="C4"/>
      <c r="D4" s="93"/>
      <c r="E4"/>
      <c r="F4" s="24"/>
      <c r="G4"/>
      <c r="H4"/>
      <c r="I4" s="95" t="str">
        <f>IF(ISNUMBER(E4), IF(E4&gt;'Outlier Check'!$L$42,"PASS","FAIL"),"")</f>
        <v/>
      </c>
    </row>
    <row r="5" spans="1:11" s="76" customFormat="1" ht="16" customHeight="1" x14ac:dyDescent="0.2">
      <c r="A5"/>
      <c r="B5"/>
      <c r="C5"/>
      <c r="D5" s="93"/>
      <c r="E5" s="24"/>
      <c r="F5" s="24"/>
      <c r="G5"/>
      <c r="H5"/>
      <c r="I5" s="95" t="str">
        <f>IF(ISNUMBER(E5), IF(E5&gt;'Outlier Check'!$L$42,"PASS","FAIL"),"")</f>
        <v/>
      </c>
    </row>
    <row r="6" spans="1:11" x14ac:dyDescent="0.2">
      <c r="D6" s="93"/>
      <c r="I6" s="95" t="str">
        <f>IF(ISNUMBER(E6), IF(E6&gt;'Outlier Check'!$L$42,"PASS","FAIL"),"")</f>
        <v/>
      </c>
    </row>
    <row r="7" spans="1:11" x14ac:dyDescent="0.2">
      <c r="D7" s="93"/>
      <c r="I7" s="95" t="str">
        <f>IF(ISNUMBER(E7), IF(E7&gt;'Outlier Check'!$L$42,"PASS","FAIL"),"")</f>
        <v/>
      </c>
    </row>
    <row r="8" spans="1:11" x14ac:dyDescent="0.2">
      <c r="I8" s="95" t="str">
        <f>IF(ISNUMBER(E8), IF(E8&gt;'Outlier Check'!$L$42,"PASS","FAIL"),"")</f>
        <v/>
      </c>
    </row>
    <row r="9" spans="1:11" x14ac:dyDescent="0.2">
      <c r="I9" s="95" t="str">
        <f>IF(ISNUMBER(E9), IF(E9&gt;'Outlier Check'!$L$42,"PASS","FAIL"),"")</f>
        <v/>
      </c>
    </row>
    <row r="10" spans="1:11" x14ac:dyDescent="0.2">
      <c r="I10" s="95" t="str">
        <f>IF(ISNUMBER(E10), IF(E10&gt;'Outlier Check'!$L$42,"PASS","FAIL"),"")</f>
        <v/>
      </c>
    </row>
    <row r="11" spans="1:11" x14ac:dyDescent="0.2">
      <c r="I11" s="95" t="str">
        <f>IF(ISNUMBER(E11), IF(E11&gt;'Outlier Check'!$L$42,"PASS","FAIL"),"")</f>
        <v/>
      </c>
    </row>
    <row r="12" spans="1:11" x14ac:dyDescent="0.2">
      <c r="I12" s="95" t="str">
        <f>IF(ISNUMBER(E12), IF(E12&gt;'Outlier Check'!$L$42,"PASS","FAIL"),"")</f>
        <v/>
      </c>
    </row>
    <row r="13" spans="1:11" x14ac:dyDescent="0.2">
      <c r="I13" s="95" t="str">
        <f>IF(ISNUMBER(E13), IF(E13&gt;'Outlier Check'!$L$42,"PASS","FAIL"),"")</f>
        <v/>
      </c>
    </row>
    <row r="14" spans="1:11" x14ac:dyDescent="0.2">
      <c r="I14" s="95" t="str">
        <f>IF(ISNUMBER(E14), IF(E14&gt;'Outlier Check'!$L$42,"PASS","FAIL"),"")</f>
        <v/>
      </c>
    </row>
    <row r="15" spans="1:11" x14ac:dyDescent="0.2">
      <c r="I15" s="95" t="str">
        <f>IF(ISNUMBER(E15), IF(E15&gt;'Outlier Check'!$L$42,"PASS","FAIL"),"")</f>
        <v/>
      </c>
    </row>
    <row r="16" spans="1:11" x14ac:dyDescent="0.2">
      <c r="I16" s="95" t="str">
        <f>IF(ISNUMBER(E16), IF(E16&gt;'Outlier Check'!$L$42,"PASS","FAIL"),"")</f>
        <v/>
      </c>
    </row>
    <row r="17" spans="9:9" x14ac:dyDescent="0.2">
      <c r="I17" s="95" t="str">
        <f>IF(ISNUMBER(E17), IF(E17&gt;'Outlier Check'!$L$42,"PASS","FAIL"),"")</f>
        <v/>
      </c>
    </row>
    <row r="18" spans="9:9" x14ac:dyDescent="0.2">
      <c r="I18" s="95" t="str">
        <f>IF(ISNUMBER(E18), IF(E18&gt;'Outlier Check'!$L$42,"PASS","FAIL"),"")</f>
        <v/>
      </c>
    </row>
    <row r="19" spans="9:9" x14ac:dyDescent="0.2">
      <c r="I19" s="95" t="str">
        <f>IF(ISNUMBER(E19), IF(E19&gt;'Outlier Check'!$L$42,"PASS","FAIL"),"")</f>
        <v/>
      </c>
    </row>
    <row r="20" spans="9:9" x14ac:dyDescent="0.2">
      <c r="I20" s="95" t="str">
        <f>IF(ISNUMBER(E20), IF(E20&gt;'Outlier Check'!$L$42,"PASS","FAIL"),"")</f>
        <v/>
      </c>
    </row>
    <row r="21" spans="9:9" x14ac:dyDescent="0.2">
      <c r="I21" s="95" t="str">
        <f>IF(ISNUMBER(E21), IF(E21&gt;'Outlier Check'!$L$42,"PASS","FAIL"),"")</f>
        <v/>
      </c>
    </row>
    <row r="22" spans="9:9" x14ac:dyDescent="0.2">
      <c r="I22" s="95" t="str">
        <f>IF(ISNUMBER(E22), IF(E22&gt;'Outlier Check'!$L$42,"PASS","FAIL"),"")</f>
        <v/>
      </c>
    </row>
    <row r="23" spans="9:9" x14ac:dyDescent="0.2">
      <c r="I23" s="95" t="str">
        <f>IF(ISNUMBER(E23), IF(E23&gt;'Outlier Check'!$L$42,"PASS","FAIL"),"")</f>
        <v/>
      </c>
    </row>
    <row r="24" spans="9:9" x14ac:dyDescent="0.2">
      <c r="I24" s="95" t="str">
        <f>IF(ISNUMBER(E24), IF(E24&gt;'Outlier Check'!$L$42,"PASS","FAIL"),"")</f>
        <v/>
      </c>
    </row>
    <row r="25" spans="9:9" x14ac:dyDescent="0.2">
      <c r="I25" s="95" t="str">
        <f>IF(ISNUMBER(E25), IF(E25&gt;'Outlier Check'!$L$42,"PASS","FAIL"),"")</f>
        <v/>
      </c>
    </row>
    <row r="26" spans="9:9" x14ac:dyDescent="0.2">
      <c r="I26" s="95" t="str">
        <f>IF(ISNUMBER(E26), IF(E26&gt;'Outlier Check'!$L$42,"PASS","FAIL"),"")</f>
        <v/>
      </c>
    </row>
    <row r="27" spans="9:9" x14ac:dyDescent="0.2">
      <c r="I27" s="95" t="str">
        <f>IF(ISNUMBER(E27), IF(E27&gt;'Outlier Check'!$L$42,"PASS","FAIL"),"")</f>
        <v/>
      </c>
    </row>
    <row r="28" spans="9:9" x14ac:dyDescent="0.2">
      <c r="I28" s="95" t="str">
        <f>IF(ISNUMBER(E28), IF(E28&gt;'Outlier Check'!$L$42,"PASS","FAIL"),"")</f>
        <v/>
      </c>
    </row>
    <row r="29" spans="9:9" x14ac:dyDescent="0.2">
      <c r="I29" s="95" t="str">
        <f>IF(ISNUMBER(E29), IF(E29&gt;'Outlier Check'!$L$42,"PASS","FAIL"),"")</f>
        <v/>
      </c>
    </row>
    <row r="30" spans="9:9" x14ac:dyDescent="0.2">
      <c r="I30" s="95" t="str">
        <f>IF(ISNUMBER(E30), IF(E30&gt;'Outlier Check'!$L$42,"PASS","FAIL"),"")</f>
        <v/>
      </c>
    </row>
    <row r="31" spans="9:9" x14ac:dyDescent="0.2">
      <c r="I31" s="95" t="str">
        <f>IF(ISNUMBER(E31), IF(E31&gt;'Outlier Check'!$L$42,"PASS","FAIL"),"")</f>
        <v/>
      </c>
    </row>
    <row r="32" spans="9:9" x14ac:dyDescent="0.2">
      <c r="I32" s="95" t="str">
        <f>IF(ISNUMBER(E32), IF(E32&gt;'Outlier Check'!$L$42,"PASS","FAIL"),"")</f>
        <v/>
      </c>
    </row>
    <row r="33" spans="9:9" x14ac:dyDescent="0.2">
      <c r="I33" s="95" t="str">
        <f>IF(ISNUMBER(E33), IF(E33&gt;'Outlier Check'!$L$42,"PASS","FAIL"),"")</f>
        <v/>
      </c>
    </row>
    <row r="34" spans="9:9" x14ac:dyDescent="0.2">
      <c r="I34" s="95" t="str">
        <f>IF(ISNUMBER(E34), IF(E34&gt;'Outlier Check'!$L$42,"PASS","FAIL"),"")</f>
        <v/>
      </c>
    </row>
    <row r="35" spans="9:9" x14ac:dyDescent="0.2">
      <c r="I35" s="95" t="str">
        <f>IF(ISNUMBER(E35), IF(E35&gt;'Outlier Check'!$L$42,"PASS","FAIL"),"")</f>
        <v/>
      </c>
    </row>
    <row r="36" spans="9:9" x14ac:dyDescent="0.2">
      <c r="I36" s="95" t="str">
        <f>IF(ISNUMBER(E36), IF(E36&gt;'Outlier Check'!$L$42,"PASS","FAIL"),"")</f>
        <v/>
      </c>
    </row>
    <row r="37" spans="9:9" x14ac:dyDescent="0.2">
      <c r="I37" s="95" t="str">
        <f>IF(ISNUMBER(E37), IF(E37&gt;'Outlier Check'!$L$42,"PASS","FAIL"),"")</f>
        <v/>
      </c>
    </row>
    <row r="38" spans="9:9" x14ac:dyDescent="0.2">
      <c r="I38" s="95" t="str">
        <f>IF(ISNUMBER(E38), IF(E38&gt;'Outlier Check'!$L$42,"PASS","FAIL"),"")</f>
        <v/>
      </c>
    </row>
    <row r="39" spans="9:9" x14ac:dyDescent="0.2">
      <c r="I39" s="95" t="str">
        <f>IF(ISNUMBER(E39), IF(E39&gt;'Outlier Check'!$L$42,"PASS","FAIL"),"")</f>
        <v/>
      </c>
    </row>
    <row r="40" spans="9:9" x14ac:dyDescent="0.2">
      <c r="I40" s="95" t="str">
        <f>IF(ISNUMBER(E40), IF(E40&gt;'Outlier Check'!$L$42,"PASS","FAIL"),"")</f>
        <v/>
      </c>
    </row>
    <row r="41" spans="9:9" x14ac:dyDescent="0.2">
      <c r="I41" s="95" t="str">
        <f>IF(ISNUMBER(E41), IF(E41&gt;'Outlier Check'!$L$42,"PASS","FAIL"),"")</f>
        <v/>
      </c>
    </row>
    <row r="42" spans="9:9" x14ac:dyDescent="0.2">
      <c r="I42" s="95" t="str">
        <f>IF(ISNUMBER(E42), IF(E42&gt;'Outlier Check'!$L$42,"PASS","FAIL"),"")</f>
        <v/>
      </c>
    </row>
    <row r="43" spans="9:9" x14ac:dyDescent="0.2">
      <c r="I43" s="95" t="str">
        <f>IF(ISNUMBER(E43), IF(E43&gt;'Outlier Check'!$L$42,"PASS","FAIL"),"")</f>
        <v/>
      </c>
    </row>
    <row r="44" spans="9:9" x14ac:dyDescent="0.2">
      <c r="I44" s="95" t="str">
        <f>IF(ISNUMBER(E44), IF(E44&gt;'Outlier Check'!$L$42,"PASS","FAIL"),"")</f>
        <v/>
      </c>
    </row>
    <row r="45" spans="9:9" x14ac:dyDescent="0.2">
      <c r="I45" s="95" t="str">
        <f>IF(ISNUMBER(E45), IF(E45&gt;'Outlier Check'!$L$42,"PASS","FAIL"),"")</f>
        <v/>
      </c>
    </row>
    <row r="46" spans="9:9" x14ac:dyDescent="0.2">
      <c r="I46" s="95" t="str">
        <f>IF(ISNUMBER(E46), IF(E46&gt;'Outlier Check'!$L$42,"PASS","FAIL"),"")</f>
        <v/>
      </c>
    </row>
    <row r="47" spans="9:9" x14ac:dyDescent="0.2">
      <c r="I47" s="95" t="str">
        <f>IF(ISNUMBER(E47), IF(E47&gt;'Outlier Check'!$L$42,"PASS","FAIL"),"")</f>
        <v/>
      </c>
    </row>
    <row r="48" spans="9:9" x14ac:dyDescent="0.2">
      <c r="I48" s="95" t="str">
        <f>IF(ISNUMBER(E48), IF(E48&gt;'Outlier Check'!$L$42,"PASS","FAIL"),"")</f>
        <v/>
      </c>
    </row>
    <row r="49" spans="9:9" x14ac:dyDescent="0.2">
      <c r="I49" s="95" t="str">
        <f>IF(ISNUMBER(E49), IF(E49&gt;'Outlier Check'!$L$42,"PASS","FAIL"),"")</f>
        <v/>
      </c>
    </row>
    <row r="50" spans="9:9" x14ac:dyDescent="0.2">
      <c r="I50" s="95" t="str">
        <f>IF(ISNUMBER(E50), IF(E50&gt;'Outlier Check'!$L$42,"PASS","FAIL"),"")</f>
        <v/>
      </c>
    </row>
    <row r="51" spans="9:9" x14ac:dyDescent="0.2">
      <c r="I51" s="95" t="str">
        <f>IF(ISNUMBER(E51), IF(E51&gt;'Outlier Check'!$L$42,"PASS","FAIL"),"")</f>
        <v/>
      </c>
    </row>
    <row r="52" spans="9:9" x14ac:dyDescent="0.2">
      <c r="I52" s="95" t="str">
        <f>IF(ISNUMBER(E52), IF(E52&gt;'Outlier Check'!$L$42,"PASS","FAIL"),"")</f>
        <v/>
      </c>
    </row>
    <row r="53" spans="9:9" x14ac:dyDescent="0.2">
      <c r="I53" s="95" t="str">
        <f>IF(ISNUMBER(E53), IF(E53&gt;'Outlier Check'!$L$42,"PASS","FAIL"),"")</f>
        <v/>
      </c>
    </row>
    <row r="54" spans="9:9" x14ac:dyDescent="0.2">
      <c r="I54" s="95" t="str">
        <f>IF(ISNUMBER(E54), IF(E54&gt;'Outlier Check'!$L$42,"PASS","FAIL"),"")</f>
        <v/>
      </c>
    </row>
    <row r="55" spans="9:9" x14ac:dyDescent="0.2">
      <c r="I55" s="95" t="str">
        <f>IF(ISNUMBER(E55), IF(E55&gt;'Outlier Check'!$L$42,"PASS","FAIL"),"")</f>
        <v/>
      </c>
    </row>
    <row r="56" spans="9:9" x14ac:dyDescent="0.2">
      <c r="I56" s="95" t="str">
        <f>IF(ISNUMBER(E56), IF(E56&gt;'Outlier Check'!$L$42,"PASS","FAIL"),"")</f>
        <v/>
      </c>
    </row>
    <row r="57" spans="9:9" x14ac:dyDescent="0.2">
      <c r="I57" s="95" t="str">
        <f>IF(ISNUMBER(E57), IF(E57&gt;'Outlier Check'!$L$42,"PASS","FAIL"),"")</f>
        <v/>
      </c>
    </row>
    <row r="58" spans="9:9" x14ac:dyDescent="0.2">
      <c r="I58" s="95" t="str">
        <f>IF(ISNUMBER(E58), IF(E58&gt;'Outlier Check'!$L$42,"PASS","FAIL"),"")</f>
        <v/>
      </c>
    </row>
    <row r="59" spans="9:9" x14ac:dyDescent="0.2">
      <c r="I59" s="95" t="str">
        <f>IF(ISNUMBER(E59), IF(E59&gt;'Outlier Check'!$L$42,"PASS","FAIL"),"")</f>
        <v/>
      </c>
    </row>
    <row r="60" spans="9:9" x14ac:dyDescent="0.2">
      <c r="I60" s="95" t="str">
        <f>IF(ISNUMBER(E60), IF(E60&gt;'Outlier Check'!$L$42,"PASS","FAIL"),"")</f>
        <v/>
      </c>
    </row>
    <row r="61" spans="9:9" x14ac:dyDescent="0.2">
      <c r="I61" s="95" t="str">
        <f>IF(ISNUMBER(E61), IF(E61&gt;'Outlier Check'!$L$42,"PASS","FAIL"),"")</f>
        <v/>
      </c>
    </row>
    <row r="62" spans="9:9" x14ac:dyDescent="0.2">
      <c r="I62" s="95" t="str">
        <f>IF(ISNUMBER(E62), IF(E62&gt;'Outlier Check'!$L$42,"PASS","FAIL"),"")</f>
        <v/>
      </c>
    </row>
    <row r="63" spans="9:9" x14ac:dyDescent="0.2">
      <c r="I63" s="95" t="str">
        <f>IF(ISNUMBER(E63), IF(E63&gt;'Outlier Check'!$L$42,"PASS","FAIL"),"")</f>
        <v/>
      </c>
    </row>
    <row r="64" spans="9:9" x14ac:dyDescent="0.2">
      <c r="I64" s="95" t="str">
        <f>IF(ISNUMBER(E64), IF(E64&gt;'Outlier Check'!$L$42,"PASS","FAIL"),"")</f>
        <v/>
      </c>
    </row>
    <row r="65" spans="9:9" x14ac:dyDescent="0.2">
      <c r="I65" s="95" t="str">
        <f>IF(ISNUMBER(E65), IF(E65&gt;'Outlier Check'!$L$42,"PASS","FAIL"),"")</f>
        <v/>
      </c>
    </row>
    <row r="66" spans="9:9" x14ac:dyDescent="0.2">
      <c r="I66" s="95" t="str">
        <f>IF(ISNUMBER(E66), IF(E66&gt;'Outlier Check'!$L$42,"PASS","FAIL"),"")</f>
        <v/>
      </c>
    </row>
    <row r="67" spans="9:9" x14ac:dyDescent="0.2">
      <c r="I67" s="95" t="str">
        <f>IF(ISNUMBER(E67), IF(E67&gt;'Outlier Check'!$L$42,"PASS","FAIL"),"")</f>
        <v/>
      </c>
    </row>
    <row r="68" spans="9:9" x14ac:dyDescent="0.2">
      <c r="I68" s="95" t="str">
        <f>IF(ISNUMBER(E68), IF(E68&gt;'Outlier Check'!$L$42,"PASS","FAIL"),"")</f>
        <v/>
      </c>
    </row>
    <row r="69" spans="9:9" x14ac:dyDescent="0.2">
      <c r="I69" s="95" t="str">
        <f>IF(ISNUMBER(E69), IF(E69&gt;'Outlier Check'!$L$42,"PASS","FAIL"),"")</f>
        <v/>
      </c>
    </row>
    <row r="70" spans="9:9" x14ac:dyDescent="0.2">
      <c r="I70" s="95" t="str">
        <f>IF(ISNUMBER(E70), IF(E70&gt;'Outlier Check'!$L$42,"PASS","FAIL"),"")</f>
        <v/>
      </c>
    </row>
    <row r="71" spans="9:9" x14ac:dyDescent="0.2">
      <c r="I71" s="95" t="str">
        <f>IF(ISNUMBER(E71), IF(E71&gt;'Outlier Check'!$L$42,"PASS","FAIL"),"")</f>
        <v/>
      </c>
    </row>
    <row r="72" spans="9:9" x14ac:dyDescent="0.2">
      <c r="I72" s="95" t="str">
        <f>IF(ISNUMBER(E72), IF(E72&gt;'Outlier Check'!$L$42,"PASS","FAIL"),"")</f>
        <v/>
      </c>
    </row>
    <row r="73" spans="9:9" x14ac:dyDescent="0.2">
      <c r="I73" s="95" t="str">
        <f>IF(ISNUMBER(E73), IF(E73&gt;'Outlier Check'!$L$42,"PASS","FAIL"),"")</f>
        <v/>
      </c>
    </row>
    <row r="74" spans="9:9" x14ac:dyDescent="0.2">
      <c r="I74" s="95" t="str">
        <f>IF(ISNUMBER(E74), IF(E74&gt;'Outlier Check'!$L$42,"PASS","FAIL"),"")</f>
        <v/>
      </c>
    </row>
    <row r="75" spans="9:9" x14ac:dyDescent="0.2">
      <c r="I75" s="95" t="str">
        <f>IF(ISNUMBER(E75), IF(E75&gt;'Outlier Check'!$L$42,"PASS","FAIL"),"")</f>
        <v/>
      </c>
    </row>
    <row r="76" spans="9:9" x14ac:dyDescent="0.2">
      <c r="I76" s="95" t="str">
        <f>IF(ISNUMBER(E76), IF(E76&gt;'Outlier Check'!$L$42,"PASS","FAIL"),"")</f>
        <v/>
      </c>
    </row>
    <row r="77" spans="9:9" x14ac:dyDescent="0.2">
      <c r="I77" s="95" t="str">
        <f>IF(ISNUMBER(E77), IF(E77&gt;'Outlier Check'!$L$42,"PASS","FAIL"),"")</f>
        <v/>
      </c>
    </row>
    <row r="78" spans="9:9" x14ac:dyDescent="0.2">
      <c r="I78" s="95" t="str">
        <f>IF(ISNUMBER(E78), IF(E78&gt;'Outlier Check'!$L$42,"PASS","FAIL"),"")</f>
        <v/>
      </c>
    </row>
    <row r="79" spans="9:9" x14ac:dyDescent="0.2">
      <c r="I79" s="95" t="str">
        <f>IF(ISNUMBER(E79), IF(E79&gt;'Outlier Check'!$L$42,"PASS","FAIL"),"")</f>
        <v/>
      </c>
    </row>
    <row r="80" spans="9:9" x14ac:dyDescent="0.2">
      <c r="I80" s="95" t="str">
        <f>IF(ISNUMBER(E80), IF(E80&gt;'Outlier Check'!$L$42,"PASS","FAIL"),"")</f>
        <v/>
      </c>
    </row>
    <row r="81" spans="9:9" x14ac:dyDescent="0.2">
      <c r="I81" s="95" t="str">
        <f>IF(ISNUMBER(E81), IF(E81&gt;'Outlier Check'!$L$42,"PASS","FAIL"),"")</f>
        <v/>
      </c>
    </row>
    <row r="82" spans="9:9" x14ac:dyDescent="0.2">
      <c r="I82" s="95" t="str">
        <f>IF(ISNUMBER(E82), IF(E82&gt;'Outlier Check'!$L$42,"PASS","FAIL"),"")</f>
        <v/>
      </c>
    </row>
    <row r="83" spans="9:9" x14ac:dyDescent="0.2">
      <c r="I83" s="95" t="str">
        <f>IF(ISNUMBER(E83), IF(E83&gt;'Outlier Check'!$L$42,"PASS","FAIL"),"")</f>
        <v/>
      </c>
    </row>
    <row r="84" spans="9:9" x14ac:dyDescent="0.2">
      <c r="I84" s="95" t="str">
        <f>IF(ISNUMBER(E84), IF(E84&gt;'Outlier Check'!$L$42,"PASS","FAIL"),"")</f>
        <v/>
      </c>
    </row>
    <row r="85" spans="9:9" x14ac:dyDescent="0.2">
      <c r="I85" s="95" t="str">
        <f>IF(ISNUMBER(E85), IF(E85&gt;'Outlier Check'!$L$42,"PASS","FAIL"),"")</f>
        <v/>
      </c>
    </row>
    <row r="86" spans="9:9" x14ac:dyDescent="0.2">
      <c r="I86" s="95" t="str">
        <f>IF(ISNUMBER(E86), IF(E86&gt;'Outlier Check'!$L$42,"PASS","FAIL"),"")</f>
        <v/>
      </c>
    </row>
    <row r="87" spans="9:9" x14ac:dyDescent="0.2">
      <c r="I87" s="95" t="str">
        <f>IF(ISNUMBER(E87), IF(E87&gt;'Outlier Check'!$L$42,"PASS","FAIL"),"")</f>
        <v/>
      </c>
    </row>
    <row r="88" spans="9:9" x14ac:dyDescent="0.2">
      <c r="I88" s="95" t="str">
        <f>IF(ISNUMBER(E88), IF(E88&gt;'Outlier Check'!$L$42,"PASS","FAIL"),"")</f>
        <v/>
      </c>
    </row>
    <row r="89" spans="9:9" x14ac:dyDescent="0.2">
      <c r="I89" s="95" t="str">
        <f>IF(ISNUMBER(E89), IF(E89&gt;'Outlier Check'!$L$42,"PASS","FAIL"),"")</f>
        <v/>
      </c>
    </row>
    <row r="90" spans="9:9" x14ac:dyDescent="0.2">
      <c r="I90" s="95" t="str">
        <f>IF(ISNUMBER(E90), IF(E90&gt;'Outlier Check'!$L$42,"PASS","FAIL"),"")</f>
        <v/>
      </c>
    </row>
    <row r="91" spans="9:9" x14ac:dyDescent="0.2">
      <c r="I91" s="95" t="str">
        <f>IF(ISNUMBER(E91), IF(E91&gt;'Outlier Check'!$L$42,"PASS","FAIL"),"")</f>
        <v/>
      </c>
    </row>
    <row r="92" spans="9:9" x14ac:dyDescent="0.2">
      <c r="I92" s="95" t="str">
        <f>IF(ISNUMBER(E92), IF(E92&gt;'Outlier Check'!$L$42,"PASS","FAIL"),"")</f>
        <v/>
      </c>
    </row>
    <row r="93" spans="9:9" x14ac:dyDescent="0.2">
      <c r="I93" s="95" t="str">
        <f>IF(ISNUMBER(E93), IF(E93&gt;'Outlier Check'!$L$42,"PASS","FAIL"),"")</f>
        <v/>
      </c>
    </row>
    <row r="94" spans="9:9" x14ac:dyDescent="0.2">
      <c r="I94" s="95" t="str">
        <f>IF(ISNUMBER(E94), IF(E94&gt;'Outlier Check'!$L$42,"PASS","FAIL"),"")</f>
        <v/>
      </c>
    </row>
    <row r="95" spans="9:9" x14ac:dyDescent="0.2">
      <c r="I95" s="95" t="str">
        <f>IF(ISNUMBER(E95), IF(E95&gt;'Outlier Check'!$L$42,"PASS","FAIL"),"")</f>
        <v/>
      </c>
    </row>
    <row r="96" spans="9:9" x14ac:dyDescent="0.2">
      <c r="I96" s="95" t="str">
        <f>IF(ISNUMBER(E96), IF(E96&gt;'Outlier Check'!$L$42,"PASS","FAIL"),"")</f>
        <v/>
      </c>
    </row>
    <row r="97" spans="9:9" x14ac:dyDescent="0.2">
      <c r="I97" s="95" t="str">
        <f>IF(ISNUMBER(E97), IF(E97&gt;'Outlier Check'!$L$42,"PASS","FAIL"),"")</f>
        <v/>
      </c>
    </row>
    <row r="98" spans="9:9" x14ac:dyDescent="0.2">
      <c r="I98" s="95" t="str">
        <f>IF(ISNUMBER(E98), IF(E98&gt;'Outlier Check'!$L$42,"PASS","FAIL"),"")</f>
        <v/>
      </c>
    </row>
    <row r="99" spans="9:9" x14ac:dyDescent="0.2">
      <c r="I99" s="95" t="str">
        <f>IF(ISNUMBER(E99), IF(E99&gt;'Outlier Check'!$L$42,"PASS","FAIL"),"")</f>
        <v/>
      </c>
    </row>
    <row r="100" spans="9:9" x14ac:dyDescent="0.2">
      <c r="I100" s="95" t="str">
        <f>IF(ISNUMBER(E100), IF(E100&gt;'Outlier Check'!$L$42,"PASS","FAIL"),"")</f>
        <v/>
      </c>
    </row>
  </sheetData>
  <conditionalFormatting sqref="E1:F1">
    <cfRule type="cellIs" dxfId="4" priority="1" operator="equal">
      <formula>40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423F-9B2E-6C4E-B661-E89C6E13AB03}">
  <dimension ref="A1:K73"/>
  <sheetViews>
    <sheetView workbookViewId="0">
      <selection activeCell="D8" sqref="D8"/>
    </sheetView>
  </sheetViews>
  <sheetFormatPr baseColWidth="10" defaultRowHeight="16" customHeight="1" x14ac:dyDescent="0.2"/>
  <cols>
    <col min="1" max="1" width="11.6640625" bestFit="1" customWidth="1"/>
    <col min="2" max="2" width="20.5" customWidth="1"/>
    <col min="3" max="3" width="23" bestFit="1" customWidth="1"/>
    <col min="4" max="4" width="22.1640625" style="74" bestFit="1" customWidth="1"/>
    <col min="5" max="5" width="33" style="74" bestFit="1" customWidth="1"/>
    <col min="6" max="6" width="18" style="74" bestFit="1" customWidth="1"/>
    <col min="7" max="7" width="13.5" style="74" bestFit="1" customWidth="1"/>
    <col min="8" max="8" width="17" style="74" bestFit="1" customWidth="1"/>
    <col min="9" max="9" width="18.83203125" style="74" bestFit="1" customWidth="1"/>
    <col min="10" max="10" width="28" bestFit="1" customWidth="1"/>
    <col min="11" max="11" width="25" bestFit="1" customWidth="1"/>
  </cols>
  <sheetData>
    <row r="1" spans="1:11" s="1" customFormat="1" ht="16" customHeight="1" x14ac:dyDescent="0.2">
      <c r="A1" s="1" t="s">
        <v>106</v>
      </c>
      <c r="B1" s="1" t="s">
        <v>107</v>
      </c>
      <c r="C1" s="1" t="s">
        <v>108</v>
      </c>
      <c r="D1" s="25" t="s">
        <v>109</v>
      </c>
      <c r="E1" s="25" t="s">
        <v>110</v>
      </c>
      <c r="F1" s="25" t="s">
        <v>111</v>
      </c>
      <c r="G1" s="25" t="s">
        <v>112</v>
      </c>
      <c r="H1" s="25" t="s">
        <v>113</v>
      </c>
      <c r="I1" s="25" t="s">
        <v>114</v>
      </c>
      <c r="J1" s="1" t="s">
        <v>115</v>
      </c>
      <c r="K1" s="1" t="s">
        <v>116</v>
      </c>
    </row>
    <row r="2" spans="1:11" ht="16" customHeight="1" x14ac:dyDescent="0.2">
      <c r="A2" s="126" t="s">
        <v>95</v>
      </c>
      <c r="B2" s="127">
        <v>45145</v>
      </c>
      <c r="C2" s="128">
        <v>0.71875</v>
      </c>
      <c r="D2" s="125" t="s">
        <v>102</v>
      </c>
      <c r="E2" s="125" t="s">
        <v>104</v>
      </c>
      <c r="F2" s="125">
        <v>50</v>
      </c>
      <c r="G2" s="127">
        <v>45618</v>
      </c>
      <c r="H2" s="74">
        <v>100</v>
      </c>
      <c r="I2" s="74">
        <v>5</v>
      </c>
      <c r="J2" s="125">
        <v>5.3</v>
      </c>
      <c r="K2" s="125">
        <v>1.7</v>
      </c>
    </row>
    <row r="3" spans="1:11" ht="16" customHeight="1" x14ac:dyDescent="0.2">
      <c r="A3" s="126" t="s">
        <v>95</v>
      </c>
      <c r="B3" s="127">
        <v>45145</v>
      </c>
      <c r="C3" s="128">
        <v>0.71875</v>
      </c>
      <c r="D3" s="125" t="s">
        <v>103</v>
      </c>
      <c r="E3" s="125" t="s">
        <v>105</v>
      </c>
      <c r="F3" s="125">
        <v>50</v>
      </c>
      <c r="G3" s="127">
        <v>45618</v>
      </c>
      <c r="H3" s="74">
        <v>100</v>
      </c>
      <c r="I3" s="74">
        <v>5</v>
      </c>
      <c r="J3" s="125">
        <v>2.4</v>
      </c>
      <c r="K3" s="125">
        <v>1.59</v>
      </c>
    </row>
    <row r="4" spans="1:11" ht="16" customHeight="1" x14ac:dyDescent="0.2">
      <c r="A4" s="126"/>
      <c r="B4" s="127"/>
      <c r="C4" s="128"/>
      <c r="D4" s="125"/>
      <c r="E4" s="125"/>
      <c r="F4" s="125"/>
      <c r="G4" s="127"/>
      <c r="J4" s="125"/>
      <c r="K4" s="125"/>
    </row>
    <row r="5" spans="1:11" ht="16" customHeight="1" x14ac:dyDescent="0.2">
      <c r="A5" s="126"/>
      <c r="B5" s="127"/>
      <c r="C5" s="128"/>
      <c r="D5" s="125"/>
      <c r="E5" s="125"/>
      <c r="F5" s="125"/>
      <c r="G5" s="127"/>
      <c r="J5" s="125"/>
      <c r="K5" s="125"/>
    </row>
    <row r="6" spans="1:11" ht="16" customHeight="1" x14ac:dyDescent="0.2">
      <c r="A6" s="126"/>
      <c r="B6" s="127"/>
      <c r="C6" s="128"/>
      <c r="D6" s="125"/>
      <c r="E6" s="125"/>
      <c r="F6" s="125"/>
      <c r="G6" s="127"/>
      <c r="J6" s="125"/>
      <c r="K6" s="125"/>
    </row>
    <row r="7" spans="1:11" ht="16" customHeight="1" x14ac:dyDescent="0.2">
      <c r="A7" s="126"/>
      <c r="B7" s="127"/>
      <c r="C7" s="128"/>
      <c r="D7" s="125"/>
      <c r="E7" s="125"/>
      <c r="F7" s="125"/>
      <c r="G7" s="127"/>
      <c r="J7" s="125"/>
      <c r="K7" s="125"/>
    </row>
    <row r="8" spans="1:11" ht="16" customHeight="1" x14ac:dyDescent="0.2">
      <c r="A8" s="126"/>
      <c r="B8" s="127"/>
      <c r="C8" s="128"/>
      <c r="D8" s="125"/>
      <c r="E8" s="125"/>
      <c r="F8" s="125"/>
      <c r="G8" s="127"/>
      <c r="J8" s="125"/>
      <c r="K8" s="125"/>
    </row>
    <row r="9" spans="1:11" ht="16" customHeight="1" x14ac:dyDescent="0.2">
      <c r="A9" s="126"/>
      <c r="B9" s="127"/>
      <c r="C9" s="128"/>
      <c r="D9" s="125"/>
      <c r="E9" s="125"/>
      <c r="F9" s="125"/>
      <c r="G9" s="127"/>
      <c r="J9" s="125"/>
      <c r="K9" s="125"/>
    </row>
    <row r="10" spans="1:11" ht="16" customHeight="1" x14ac:dyDescent="0.2">
      <c r="A10" s="126"/>
      <c r="B10" s="127"/>
      <c r="C10" s="128"/>
      <c r="D10" s="125"/>
      <c r="E10" s="125"/>
      <c r="F10" s="125"/>
      <c r="G10" s="127"/>
      <c r="J10" s="125"/>
      <c r="K10" s="125"/>
    </row>
    <row r="11" spans="1:11" ht="16" customHeight="1" x14ac:dyDescent="0.2">
      <c r="A11" s="126"/>
      <c r="B11" s="127"/>
      <c r="C11" s="128"/>
      <c r="D11" s="125"/>
      <c r="E11" s="125"/>
      <c r="F11" s="125"/>
      <c r="G11" s="127"/>
      <c r="J11" s="125"/>
      <c r="K11" s="125"/>
    </row>
    <row r="12" spans="1:11" ht="16" customHeight="1" x14ac:dyDescent="0.2">
      <c r="A12" s="126"/>
      <c r="B12" s="127"/>
      <c r="C12" s="128"/>
      <c r="D12" s="125"/>
      <c r="E12" s="125"/>
      <c r="F12" s="125"/>
      <c r="G12" s="127"/>
      <c r="J12" s="125"/>
      <c r="K12" s="125"/>
    </row>
    <row r="13" spans="1:11" ht="16" customHeight="1" x14ac:dyDescent="0.2">
      <c r="A13" s="126"/>
      <c r="B13" s="127"/>
      <c r="C13" s="128"/>
      <c r="D13" s="125"/>
      <c r="E13" s="125"/>
      <c r="F13" s="125"/>
      <c r="G13" s="127"/>
      <c r="J13" s="125"/>
      <c r="K13" s="125"/>
    </row>
    <row r="14" spans="1:11" ht="16" customHeight="1" x14ac:dyDescent="0.2">
      <c r="A14" s="126"/>
      <c r="B14" s="127"/>
      <c r="C14" s="128"/>
      <c r="D14" s="125"/>
      <c r="E14" s="125"/>
      <c r="F14" s="125"/>
      <c r="G14" s="127"/>
      <c r="J14" s="125"/>
      <c r="K14" s="125"/>
    </row>
    <row r="15" spans="1:11" ht="16" customHeight="1" x14ac:dyDescent="0.2">
      <c r="A15" s="126"/>
      <c r="B15" s="127"/>
      <c r="C15" s="128"/>
      <c r="D15" s="125"/>
      <c r="E15" s="125"/>
      <c r="F15" s="125"/>
      <c r="G15" s="127"/>
      <c r="J15" s="125"/>
      <c r="K15" s="125"/>
    </row>
    <row r="16" spans="1:11" ht="16" customHeight="1" x14ac:dyDescent="0.2">
      <c r="A16" s="126"/>
      <c r="B16" s="127"/>
      <c r="C16" s="128"/>
      <c r="D16" s="125"/>
      <c r="E16" s="125"/>
      <c r="F16" s="125"/>
      <c r="G16" s="127"/>
      <c r="J16" s="125"/>
      <c r="K16" s="125"/>
    </row>
    <row r="17" spans="1:11" ht="16" customHeight="1" x14ac:dyDescent="0.2">
      <c r="A17" s="126"/>
      <c r="B17" s="127"/>
      <c r="C17" s="128"/>
      <c r="D17" s="125"/>
      <c r="E17" s="125"/>
      <c r="F17" s="125"/>
      <c r="G17" s="127"/>
      <c r="J17" s="125"/>
      <c r="K17" s="125"/>
    </row>
    <row r="18" spans="1:11" ht="16" customHeight="1" x14ac:dyDescent="0.2">
      <c r="A18" s="126"/>
      <c r="B18" s="127"/>
      <c r="C18" s="128"/>
      <c r="D18" s="125"/>
      <c r="E18" s="125"/>
      <c r="F18" s="125"/>
      <c r="G18" s="127"/>
      <c r="J18" s="125"/>
      <c r="K18" s="125"/>
    </row>
    <row r="19" spans="1:11" ht="16" customHeight="1" x14ac:dyDescent="0.2">
      <c r="A19" s="126"/>
      <c r="B19" s="127"/>
      <c r="C19" s="128"/>
      <c r="D19" s="125"/>
      <c r="E19" s="125"/>
      <c r="F19" s="125"/>
      <c r="G19" s="127"/>
      <c r="J19" s="125"/>
      <c r="K19" s="125"/>
    </row>
    <row r="20" spans="1:11" ht="16" customHeight="1" x14ac:dyDescent="0.2">
      <c r="A20" s="126"/>
      <c r="B20" s="127"/>
      <c r="C20" s="128"/>
      <c r="D20" s="125"/>
      <c r="E20" s="125"/>
      <c r="F20" s="125"/>
      <c r="G20" s="127"/>
      <c r="J20" s="125"/>
      <c r="K20" s="125"/>
    </row>
    <row r="21" spans="1:11" ht="16" customHeight="1" x14ac:dyDescent="0.2">
      <c r="A21" s="126"/>
      <c r="B21" s="127"/>
      <c r="C21" s="128"/>
      <c r="D21" s="125"/>
      <c r="E21" s="125"/>
      <c r="F21" s="125"/>
      <c r="G21" s="127"/>
      <c r="J21" s="125"/>
      <c r="K21" s="125"/>
    </row>
    <row r="22" spans="1:11" ht="16" customHeight="1" x14ac:dyDescent="0.2">
      <c r="A22" s="126"/>
      <c r="B22" s="127"/>
      <c r="C22" s="128"/>
      <c r="D22" s="125"/>
      <c r="E22" s="125"/>
      <c r="F22" s="125"/>
      <c r="G22" s="127"/>
      <c r="J22" s="125"/>
      <c r="K22" s="125"/>
    </row>
    <row r="23" spans="1:11" ht="16" customHeight="1" x14ac:dyDescent="0.2">
      <c r="A23" s="126"/>
      <c r="B23" s="127"/>
      <c r="C23" s="128"/>
      <c r="D23" s="125"/>
      <c r="E23" s="125"/>
      <c r="F23" s="125"/>
      <c r="G23" s="127"/>
      <c r="J23" s="125"/>
      <c r="K23" s="125"/>
    </row>
    <row r="24" spans="1:11" ht="16" customHeight="1" x14ac:dyDescent="0.2">
      <c r="A24" s="126"/>
      <c r="B24" s="127"/>
      <c r="C24" s="128"/>
      <c r="D24" s="125"/>
      <c r="E24" s="125"/>
      <c r="F24" s="125"/>
      <c r="G24" s="127"/>
      <c r="J24" s="125"/>
      <c r="K24" s="125"/>
    </row>
    <row r="25" spans="1:11" ht="16" customHeight="1" x14ac:dyDescent="0.2">
      <c r="A25" s="126"/>
      <c r="B25" s="127"/>
      <c r="C25" s="128"/>
      <c r="D25" s="125"/>
      <c r="E25" s="125"/>
      <c r="F25" s="125"/>
      <c r="G25" s="127"/>
      <c r="J25" s="125"/>
      <c r="K25" s="125"/>
    </row>
    <row r="26" spans="1:11" ht="16" customHeight="1" x14ac:dyDescent="0.2">
      <c r="A26" s="126"/>
      <c r="B26" s="127"/>
      <c r="C26" s="128"/>
      <c r="D26" s="125"/>
      <c r="E26" s="125"/>
      <c r="F26" s="125"/>
      <c r="G26" s="127"/>
      <c r="J26" s="125"/>
      <c r="K26" s="125"/>
    </row>
    <row r="27" spans="1:11" ht="16" customHeight="1" x14ac:dyDescent="0.2">
      <c r="A27" s="126"/>
      <c r="B27" s="127"/>
      <c r="C27" s="128"/>
      <c r="D27" s="125"/>
      <c r="E27" s="125"/>
      <c r="F27" s="125"/>
      <c r="G27" s="127"/>
      <c r="J27" s="125"/>
      <c r="K27" s="125"/>
    </row>
    <row r="28" spans="1:11" ht="16" customHeight="1" x14ac:dyDescent="0.2">
      <c r="A28" s="126"/>
      <c r="B28" s="127"/>
      <c r="C28" s="128"/>
      <c r="D28" s="125"/>
      <c r="E28" s="125"/>
      <c r="F28" s="125"/>
      <c r="G28" s="127"/>
      <c r="J28" s="125"/>
      <c r="K28" s="125"/>
    </row>
    <row r="29" spans="1:11" ht="16" customHeight="1" x14ac:dyDescent="0.2">
      <c r="A29" s="126"/>
      <c r="B29" s="127"/>
      <c r="C29" s="128"/>
      <c r="D29" s="125"/>
      <c r="E29" s="125"/>
      <c r="F29" s="125"/>
      <c r="G29" s="127"/>
      <c r="J29" s="125"/>
      <c r="K29" s="125"/>
    </row>
    <row r="30" spans="1:11" ht="16" customHeight="1" x14ac:dyDescent="0.2">
      <c r="A30" s="126"/>
      <c r="B30" s="127"/>
      <c r="C30" s="128"/>
      <c r="D30" s="125"/>
      <c r="E30" s="125"/>
      <c r="F30" s="125"/>
      <c r="G30" s="127"/>
      <c r="J30" s="125"/>
      <c r="K30" s="125"/>
    </row>
    <row r="31" spans="1:11" ht="16" customHeight="1" x14ac:dyDescent="0.2">
      <c r="A31" s="126"/>
      <c r="B31" s="127"/>
      <c r="C31" s="128"/>
      <c r="D31" s="125"/>
      <c r="E31" s="125"/>
      <c r="F31" s="125"/>
      <c r="G31" s="127"/>
      <c r="J31" s="125"/>
      <c r="K31" s="125"/>
    </row>
    <row r="32" spans="1:11" ht="16" customHeight="1" x14ac:dyDescent="0.2">
      <c r="A32" s="126"/>
      <c r="B32" s="127"/>
      <c r="C32" s="128"/>
      <c r="D32" s="125"/>
      <c r="E32" s="125"/>
      <c r="F32" s="125"/>
      <c r="G32" s="127"/>
      <c r="J32" s="125"/>
      <c r="K32" s="125"/>
    </row>
    <row r="33" spans="1:11" ht="16" customHeight="1" x14ac:dyDescent="0.2">
      <c r="A33" s="126"/>
      <c r="B33" s="127"/>
      <c r="C33" s="128"/>
      <c r="D33" s="125"/>
      <c r="E33" s="125"/>
      <c r="F33" s="125"/>
      <c r="G33" s="127"/>
      <c r="J33" s="125"/>
      <c r="K33" s="125"/>
    </row>
    <row r="34" spans="1:11" ht="16" customHeight="1" x14ac:dyDescent="0.2">
      <c r="A34" s="126"/>
      <c r="B34" s="127"/>
      <c r="C34" s="128"/>
      <c r="D34" s="125"/>
      <c r="E34" s="125"/>
      <c r="F34" s="125"/>
      <c r="G34" s="127"/>
      <c r="J34" s="125"/>
      <c r="K34" s="125"/>
    </row>
    <row r="35" spans="1:11" ht="16" customHeight="1" x14ac:dyDescent="0.2">
      <c r="A35" s="126"/>
      <c r="B35" s="127"/>
      <c r="C35" s="128"/>
      <c r="D35" s="125"/>
      <c r="E35" s="125"/>
      <c r="F35" s="125"/>
      <c r="G35" s="127"/>
      <c r="J35" s="125"/>
      <c r="K35" s="125"/>
    </row>
    <row r="36" spans="1:11" ht="16" customHeight="1" x14ac:dyDescent="0.2">
      <c r="A36" s="126"/>
      <c r="B36" s="127"/>
      <c r="C36" s="128"/>
      <c r="D36" s="125"/>
      <c r="E36" s="125"/>
      <c r="F36" s="125"/>
      <c r="G36" s="127"/>
      <c r="J36" s="125"/>
      <c r="K36" s="125"/>
    </row>
    <row r="37" spans="1:11" ht="16" customHeight="1" x14ac:dyDescent="0.2">
      <c r="A37" s="126"/>
      <c r="B37" s="127"/>
      <c r="C37" s="128"/>
      <c r="D37" s="125"/>
      <c r="E37" s="125"/>
      <c r="F37" s="125"/>
      <c r="G37" s="127"/>
      <c r="J37" s="125"/>
      <c r="K37" s="125"/>
    </row>
    <row r="38" spans="1:11" ht="16" customHeight="1" x14ac:dyDescent="0.2">
      <c r="A38" s="126"/>
      <c r="B38" s="127"/>
      <c r="C38" s="128"/>
      <c r="D38" s="125"/>
      <c r="E38" s="125"/>
      <c r="F38" s="125"/>
      <c r="G38" s="127"/>
      <c r="J38" s="125"/>
      <c r="K38" s="125"/>
    </row>
    <row r="39" spans="1:11" ht="16" customHeight="1" x14ac:dyDescent="0.2">
      <c r="A39" s="126"/>
      <c r="B39" s="127"/>
      <c r="D39" s="125"/>
      <c r="E39" s="125"/>
      <c r="F39" s="125"/>
      <c r="G39" s="127"/>
      <c r="J39" s="125"/>
      <c r="K39" s="125"/>
    </row>
    <row r="40" spans="1:11" ht="16" customHeight="1" x14ac:dyDescent="0.2">
      <c r="A40" s="126"/>
      <c r="B40" s="127"/>
      <c r="D40" s="125"/>
      <c r="E40" s="125"/>
      <c r="F40" s="125"/>
      <c r="G40" s="127"/>
      <c r="J40" s="125"/>
      <c r="K40" s="125"/>
    </row>
    <row r="41" spans="1:11" ht="16" customHeight="1" x14ac:dyDescent="0.2">
      <c r="A41" s="126"/>
      <c r="B41" s="127"/>
      <c r="D41" s="125"/>
      <c r="E41" s="125"/>
      <c r="F41" s="125"/>
      <c r="G41" s="127"/>
      <c r="J41" s="125"/>
      <c r="K41" s="125"/>
    </row>
    <row r="42" spans="1:11" ht="16" customHeight="1" x14ac:dyDescent="0.2">
      <c r="A42" s="126"/>
      <c r="B42" s="127"/>
      <c r="C42" s="128"/>
      <c r="D42" s="125"/>
      <c r="E42" s="125"/>
      <c r="F42" s="129"/>
      <c r="G42" s="127"/>
      <c r="J42" s="125"/>
      <c r="K42" s="125"/>
    </row>
    <row r="43" spans="1:11" ht="16" customHeight="1" x14ac:dyDescent="0.2">
      <c r="A43" s="126"/>
      <c r="B43" s="127"/>
      <c r="C43" s="128"/>
      <c r="D43" s="125"/>
      <c r="E43" s="125"/>
      <c r="F43" s="129"/>
      <c r="G43" s="127"/>
      <c r="J43" s="125"/>
      <c r="K43" s="125"/>
    </row>
    <row r="44" spans="1:11" ht="16" customHeight="1" x14ac:dyDescent="0.2">
      <c r="A44" s="126"/>
      <c r="B44" s="127"/>
      <c r="C44" s="128"/>
      <c r="D44" s="125"/>
      <c r="E44" s="125"/>
      <c r="F44" s="129"/>
      <c r="G44" s="127"/>
      <c r="J44" s="125"/>
      <c r="K44" s="125"/>
    </row>
    <row r="45" spans="1:11" ht="16" customHeight="1" x14ac:dyDescent="0.2">
      <c r="A45" s="126"/>
      <c r="B45" s="127"/>
      <c r="C45" s="128"/>
      <c r="D45" s="125"/>
      <c r="E45" s="125"/>
      <c r="F45" s="129"/>
      <c r="G45" s="127"/>
      <c r="J45" s="125"/>
      <c r="K45" s="125"/>
    </row>
    <row r="46" spans="1:11" ht="16" customHeight="1" x14ac:dyDescent="0.2">
      <c r="A46" s="126"/>
      <c r="B46" s="127"/>
      <c r="C46" s="128"/>
      <c r="D46" s="125"/>
      <c r="E46" s="125"/>
      <c r="F46" s="129"/>
      <c r="G46" s="127"/>
      <c r="J46" s="125"/>
      <c r="K46" s="125"/>
    </row>
    <row r="47" spans="1:11" ht="16" customHeight="1" x14ac:dyDescent="0.2">
      <c r="A47" s="126"/>
      <c r="B47" s="127"/>
      <c r="C47" s="128"/>
      <c r="D47" s="125"/>
      <c r="E47" s="125"/>
      <c r="F47" s="129"/>
      <c r="G47" s="127"/>
      <c r="J47" s="125"/>
      <c r="K47" s="125"/>
    </row>
    <row r="48" spans="1:11" ht="16" customHeight="1" x14ac:dyDescent="0.2">
      <c r="A48" s="126"/>
      <c r="B48" s="127"/>
      <c r="C48" s="128"/>
      <c r="D48" s="125"/>
      <c r="E48" s="125"/>
      <c r="F48" s="129"/>
      <c r="G48" s="127"/>
      <c r="J48" s="125"/>
      <c r="K48" s="125"/>
    </row>
    <row r="49" spans="1:11" ht="16" customHeight="1" x14ac:dyDescent="0.2">
      <c r="A49" s="126"/>
      <c r="B49" s="127"/>
      <c r="C49" s="128"/>
      <c r="D49" s="125"/>
      <c r="E49" s="125"/>
      <c r="F49" s="129"/>
      <c r="G49" s="127"/>
      <c r="J49" s="125"/>
      <c r="K49" s="125"/>
    </row>
    <row r="50" spans="1:11" ht="16" customHeight="1" x14ac:dyDescent="0.2">
      <c r="A50" s="126"/>
      <c r="B50" s="127"/>
      <c r="C50" s="128"/>
      <c r="D50" s="125"/>
      <c r="E50" s="125"/>
      <c r="F50" s="129"/>
      <c r="G50" s="127"/>
      <c r="J50" s="125"/>
      <c r="K50" s="125"/>
    </row>
    <row r="51" spans="1:11" ht="16" customHeight="1" x14ac:dyDescent="0.2">
      <c r="A51" s="126"/>
      <c r="B51" s="127"/>
      <c r="C51" s="128"/>
      <c r="D51" s="125"/>
      <c r="E51" s="125"/>
      <c r="F51" s="129"/>
      <c r="G51" s="127"/>
      <c r="J51" s="125"/>
      <c r="K51" s="125"/>
    </row>
    <row r="52" spans="1:11" ht="16" customHeight="1" x14ac:dyDescent="0.2">
      <c r="A52" s="126"/>
      <c r="B52" s="127"/>
      <c r="C52" s="128"/>
      <c r="D52" s="125"/>
      <c r="E52" s="125"/>
      <c r="F52" s="129"/>
      <c r="G52" s="127"/>
      <c r="J52" s="125"/>
      <c r="K52" s="125"/>
    </row>
    <row r="53" spans="1:11" ht="16" customHeight="1" x14ac:dyDescent="0.2">
      <c r="A53" s="126"/>
      <c r="B53" s="127"/>
      <c r="C53" s="128"/>
      <c r="D53" s="125"/>
      <c r="E53" s="125"/>
      <c r="F53" s="129"/>
      <c r="G53" s="127"/>
      <c r="J53" s="125"/>
      <c r="K53" s="125"/>
    </row>
    <row r="54" spans="1:11" ht="16" customHeight="1" x14ac:dyDescent="0.2">
      <c r="A54" s="126"/>
      <c r="B54" s="127"/>
      <c r="C54" s="128"/>
      <c r="D54" s="125"/>
      <c r="E54" s="125"/>
      <c r="F54" s="129"/>
      <c r="G54" s="127"/>
      <c r="J54" s="125"/>
      <c r="K54" s="125"/>
    </row>
    <row r="55" spans="1:11" ht="16" customHeight="1" x14ac:dyDescent="0.2">
      <c r="A55" s="126"/>
      <c r="B55" s="127"/>
      <c r="C55" s="128"/>
      <c r="D55" s="125"/>
      <c r="E55" s="125"/>
      <c r="F55" s="129"/>
      <c r="G55" s="127"/>
      <c r="J55" s="125"/>
      <c r="K55" s="125"/>
    </row>
    <row r="56" spans="1:11" ht="16" customHeight="1" x14ac:dyDescent="0.2">
      <c r="A56" s="126"/>
      <c r="B56" s="127"/>
      <c r="C56" s="128"/>
      <c r="D56" s="125"/>
      <c r="E56" s="125"/>
      <c r="F56" s="129"/>
      <c r="G56" s="127"/>
      <c r="J56" s="125"/>
      <c r="K56" s="125"/>
    </row>
    <row r="57" spans="1:11" ht="16" customHeight="1" x14ac:dyDescent="0.2">
      <c r="A57" s="126"/>
      <c r="B57" s="127"/>
      <c r="C57" s="128"/>
      <c r="D57" s="125"/>
      <c r="E57" s="125"/>
      <c r="F57" s="129"/>
      <c r="G57" s="127"/>
      <c r="J57" s="125"/>
      <c r="K57" s="125"/>
    </row>
    <row r="58" spans="1:11" ht="16" customHeight="1" x14ac:dyDescent="0.2">
      <c r="A58" s="126"/>
      <c r="B58" s="127"/>
      <c r="C58" s="128"/>
      <c r="D58" s="125"/>
      <c r="E58" s="125"/>
      <c r="F58" s="129"/>
      <c r="G58" s="127"/>
      <c r="J58" s="125"/>
      <c r="K58" s="125"/>
    </row>
    <row r="59" spans="1:11" ht="16" customHeight="1" x14ac:dyDescent="0.2">
      <c r="A59" s="126"/>
      <c r="B59" s="127"/>
      <c r="C59" s="128"/>
      <c r="D59" s="125"/>
      <c r="E59" s="125"/>
      <c r="F59" s="129"/>
      <c r="G59" s="127"/>
      <c r="J59" s="125"/>
      <c r="K59" s="125"/>
    </row>
    <row r="60" spans="1:11" ht="16" customHeight="1" x14ac:dyDescent="0.2">
      <c r="A60" s="126"/>
      <c r="B60" s="127"/>
      <c r="C60" s="128"/>
      <c r="D60" s="125"/>
      <c r="E60" s="125"/>
      <c r="F60" s="129"/>
      <c r="G60" s="127"/>
      <c r="J60" s="125"/>
      <c r="K60" s="125"/>
    </row>
    <row r="61" spans="1:11" ht="16" customHeight="1" x14ac:dyDescent="0.2">
      <c r="A61" s="126"/>
      <c r="B61" s="127"/>
      <c r="C61" s="128"/>
      <c r="D61" s="125"/>
      <c r="E61" s="125"/>
      <c r="F61" s="129"/>
      <c r="G61" s="127"/>
      <c r="J61" s="125"/>
      <c r="K61" s="125"/>
    </row>
    <row r="62" spans="1:11" ht="16" customHeight="1" x14ac:dyDescent="0.2">
      <c r="A62" s="126"/>
      <c r="B62" s="127"/>
      <c r="C62" s="128"/>
      <c r="D62" s="125"/>
      <c r="E62" s="125"/>
      <c r="F62" s="129"/>
      <c r="G62" s="127"/>
      <c r="J62" s="125"/>
      <c r="K62" s="125"/>
    </row>
    <row r="63" spans="1:11" ht="16" customHeight="1" x14ac:dyDescent="0.2">
      <c r="A63" s="126"/>
      <c r="B63" s="127"/>
      <c r="C63" s="128"/>
      <c r="D63" s="125"/>
      <c r="E63" s="125"/>
      <c r="F63" s="129"/>
      <c r="G63" s="127"/>
      <c r="J63" s="125"/>
      <c r="K63" s="125"/>
    </row>
    <row r="64" spans="1:11" ht="16" customHeight="1" x14ac:dyDescent="0.2">
      <c r="A64" s="126"/>
      <c r="D64" s="125"/>
      <c r="E64" s="125"/>
      <c r="G64" s="127"/>
      <c r="J64" s="125"/>
      <c r="K64" s="125"/>
    </row>
    <row r="65" spans="1:11" ht="16" customHeight="1" x14ac:dyDescent="0.2">
      <c r="A65" s="126"/>
      <c r="D65" s="125"/>
      <c r="E65" s="125"/>
      <c r="G65" s="127"/>
      <c r="J65" s="125"/>
      <c r="K65" s="125"/>
    </row>
    <row r="66" spans="1:11" ht="16" customHeight="1" x14ac:dyDescent="0.2">
      <c r="A66" s="126"/>
      <c r="B66" s="127"/>
      <c r="C66" s="128"/>
      <c r="D66" s="125"/>
      <c r="E66" s="125"/>
      <c r="F66" s="125"/>
      <c r="G66" s="127"/>
      <c r="J66" s="125"/>
      <c r="K66" s="125"/>
    </row>
    <row r="67" spans="1:11" ht="16" customHeight="1" x14ac:dyDescent="0.2">
      <c r="A67" s="126"/>
      <c r="B67" s="127"/>
      <c r="C67" s="128"/>
      <c r="D67" s="125"/>
      <c r="E67" s="125"/>
      <c r="F67" s="125"/>
      <c r="G67" s="127"/>
      <c r="J67" s="125"/>
      <c r="K67" s="125"/>
    </row>
    <row r="68" spans="1:11" ht="16" customHeight="1" x14ac:dyDescent="0.2">
      <c r="A68" s="126"/>
      <c r="B68" s="127"/>
      <c r="C68" s="128"/>
      <c r="D68" s="125"/>
      <c r="E68" s="125"/>
      <c r="F68" s="125"/>
      <c r="G68" s="127"/>
      <c r="J68" s="125"/>
      <c r="K68" s="125"/>
    </row>
    <row r="69" spans="1:11" ht="16" customHeight="1" x14ac:dyDescent="0.2">
      <c r="A69" s="126"/>
      <c r="B69" s="127"/>
      <c r="C69" s="128"/>
      <c r="D69" s="125"/>
      <c r="E69" s="125"/>
      <c r="F69" s="129"/>
      <c r="G69" s="127"/>
      <c r="J69" s="125"/>
      <c r="K69" s="125"/>
    </row>
    <row r="70" spans="1:11" ht="16" customHeight="1" x14ac:dyDescent="0.2">
      <c r="A70" s="126"/>
      <c r="B70" s="127"/>
      <c r="C70" s="128"/>
      <c r="D70" s="125"/>
      <c r="E70" s="125"/>
      <c r="F70" s="129"/>
      <c r="G70" s="127"/>
      <c r="J70" s="125"/>
      <c r="K70" s="125"/>
    </row>
    <row r="71" spans="1:11" ht="16" customHeight="1" x14ac:dyDescent="0.2">
      <c r="A71" s="126"/>
      <c r="D71" s="125"/>
      <c r="E71" s="125"/>
      <c r="G71" s="127"/>
      <c r="J71" s="125"/>
      <c r="K71" s="125"/>
    </row>
    <row r="72" spans="1:11" ht="16" customHeight="1" x14ac:dyDescent="0.2">
      <c r="A72" s="126"/>
      <c r="D72" s="125"/>
      <c r="E72" s="125"/>
      <c r="G72" s="127"/>
      <c r="J72" s="125"/>
      <c r="K72" s="125"/>
    </row>
    <row r="73" spans="1:11" ht="16" customHeight="1" x14ac:dyDescent="0.2">
      <c r="J73" s="125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BCAB7-5B11-2E44-B3A2-3561EB74ECD4}">
  <dimension ref="A1:AF145"/>
  <sheetViews>
    <sheetView workbookViewId="0">
      <selection activeCell="E5" sqref="E5"/>
    </sheetView>
  </sheetViews>
  <sheetFormatPr baseColWidth="10" defaultRowHeight="16" x14ac:dyDescent="0.2"/>
  <cols>
    <col min="1" max="1" width="23" customWidth="1"/>
    <col min="2" max="2" width="12" bestFit="1" customWidth="1"/>
    <col min="3" max="3" width="25.6640625" bestFit="1" customWidth="1"/>
    <col min="4" max="4" width="12.83203125" customWidth="1"/>
    <col min="5" max="5" width="32.1640625" style="30" bestFit="1" customWidth="1"/>
    <col min="6" max="6" width="8.33203125" bestFit="1" customWidth="1"/>
    <col min="7" max="7" width="10.33203125" bestFit="1" customWidth="1"/>
    <col min="8" max="8" width="15.5" bestFit="1" customWidth="1"/>
    <col min="9" max="9" width="17.6640625" bestFit="1" customWidth="1"/>
    <col min="10" max="10" width="54.83203125" style="74" bestFit="1" customWidth="1"/>
    <col min="11" max="11" width="27.6640625" bestFit="1" customWidth="1"/>
    <col min="12" max="12" width="22.1640625" bestFit="1" customWidth="1"/>
    <col min="13" max="13" width="12" bestFit="1" customWidth="1"/>
    <col min="14" max="14" width="21.1640625" bestFit="1" customWidth="1"/>
    <col min="15" max="15" width="12.83203125" customWidth="1"/>
    <col min="16" max="16" width="32.1640625" bestFit="1" customWidth="1"/>
    <col min="17" max="17" width="8.33203125" bestFit="1" customWidth="1"/>
    <col min="18" max="18" width="10.33203125" bestFit="1" customWidth="1"/>
    <col min="19" max="19" width="15.5" bestFit="1" customWidth="1"/>
    <col min="20" max="20" width="17.6640625" bestFit="1" customWidth="1"/>
    <col min="21" max="21" width="54.6640625" bestFit="1" customWidth="1"/>
    <col min="22" max="22" width="27.6640625" bestFit="1" customWidth="1"/>
    <col min="23" max="23" width="22.1640625" bestFit="1" customWidth="1"/>
    <col min="24" max="24" width="12" bestFit="1" customWidth="1"/>
    <col min="25" max="25" width="30" bestFit="1" customWidth="1"/>
    <col min="26" max="26" width="12.83203125" customWidth="1"/>
    <col min="27" max="27" width="32.1640625" bestFit="1" customWidth="1"/>
    <col min="28" max="28" width="8.33203125" bestFit="1" customWidth="1"/>
    <col min="29" max="29" width="10.33203125" bestFit="1" customWidth="1"/>
    <col min="30" max="30" width="15.5" bestFit="1" customWidth="1"/>
    <col min="31" max="31" width="17.6640625" bestFit="1" customWidth="1"/>
    <col min="32" max="32" width="65.6640625" bestFit="1" customWidth="1"/>
  </cols>
  <sheetData>
    <row r="1" spans="1:32" ht="16" customHeight="1" x14ac:dyDescent="0.2">
      <c r="A1" s="161" t="s">
        <v>44</v>
      </c>
      <c r="B1" s="162"/>
      <c r="C1" s="162"/>
      <c r="D1" s="162"/>
      <c r="E1" s="162"/>
      <c r="F1" s="162"/>
      <c r="G1" s="162"/>
      <c r="H1" s="162"/>
      <c r="I1" s="162"/>
      <c r="J1" s="163"/>
      <c r="L1" s="155" t="s">
        <v>45</v>
      </c>
      <c r="M1" s="156"/>
      <c r="N1" s="156"/>
      <c r="O1" s="156"/>
      <c r="P1" s="156"/>
      <c r="Q1" s="156"/>
      <c r="R1" s="156"/>
      <c r="S1" s="156"/>
      <c r="T1" s="156"/>
      <c r="U1" s="157"/>
      <c r="W1" s="155" t="s">
        <v>46</v>
      </c>
      <c r="X1" s="156"/>
      <c r="Y1" s="156"/>
      <c r="Z1" s="156"/>
      <c r="AA1" s="156"/>
      <c r="AB1" s="156"/>
      <c r="AC1" s="156"/>
      <c r="AD1" s="156"/>
      <c r="AE1" s="156"/>
      <c r="AF1" s="157"/>
    </row>
    <row r="2" spans="1:32" ht="17" customHeight="1" thickBot="1" x14ac:dyDescent="0.25">
      <c r="A2" s="164"/>
      <c r="B2" s="165"/>
      <c r="C2" s="165"/>
      <c r="D2" s="165"/>
      <c r="E2" s="165"/>
      <c r="F2" s="165"/>
      <c r="G2" s="165"/>
      <c r="H2" s="165"/>
      <c r="I2" s="165"/>
      <c r="J2" s="166"/>
      <c r="L2" s="158"/>
      <c r="M2" s="159"/>
      <c r="N2" s="159"/>
      <c r="O2" s="159"/>
      <c r="P2" s="159"/>
      <c r="Q2" s="159"/>
      <c r="R2" s="159"/>
      <c r="S2" s="159"/>
      <c r="T2" s="159"/>
      <c r="U2" s="160"/>
      <c r="W2" s="158"/>
      <c r="X2" s="159"/>
      <c r="Y2" s="159"/>
      <c r="Z2" s="159"/>
      <c r="AA2" s="159"/>
      <c r="AB2" s="159"/>
      <c r="AC2" s="159"/>
      <c r="AD2" s="159"/>
      <c r="AE2" s="159"/>
      <c r="AF2" s="160"/>
    </row>
    <row r="3" spans="1:32" ht="35" customHeight="1" x14ac:dyDescent="0.2">
      <c r="A3" s="64" t="s">
        <v>35</v>
      </c>
      <c r="B3" s="133" t="s">
        <v>52</v>
      </c>
      <c r="C3" s="99" t="s">
        <v>36</v>
      </c>
      <c r="D3" s="99" t="s">
        <v>64</v>
      </c>
      <c r="E3" s="99" t="s">
        <v>53</v>
      </c>
      <c r="F3" s="99" t="s">
        <v>54</v>
      </c>
      <c r="G3" s="99" t="s">
        <v>4</v>
      </c>
      <c r="H3" s="99" t="s">
        <v>5</v>
      </c>
      <c r="I3" s="99" t="s">
        <v>6</v>
      </c>
      <c r="J3" s="100" t="s">
        <v>51</v>
      </c>
      <c r="L3" s="134" t="s">
        <v>35</v>
      </c>
      <c r="M3" s="132" t="s">
        <v>52</v>
      </c>
      <c r="N3" s="58" t="s">
        <v>36</v>
      </c>
      <c r="O3" s="58" t="s">
        <v>55</v>
      </c>
      <c r="P3" s="58" t="s">
        <v>53</v>
      </c>
      <c r="Q3" s="58" t="s">
        <v>54</v>
      </c>
      <c r="R3" s="58" t="s">
        <v>4</v>
      </c>
      <c r="S3" s="58" t="s">
        <v>5</v>
      </c>
      <c r="T3" s="58" t="s">
        <v>6</v>
      </c>
      <c r="U3" s="105" t="s">
        <v>51</v>
      </c>
      <c r="W3" s="134" t="s">
        <v>35</v>
      </c>
      <c r="X3" s="132" t="s">
        <v>52</v>
      </c>
      <c r="Y3" s="58" t="s">
        <v>36</v>
      </c>
      <c r="Z3" s="58" t="s">
        <v>55</v>
      </c>
      <c r="AA3" s="58" t="s">
        <v>53</v>
      </c>
      <c r="AB3" s="58" t="s">
        <v>54</v>
      </c>
      <c r="AC3" s="58" t="s">
        <v>4</v>
      </c>
      <c r="AD3" s="58" t="s">
        <v>5</v>
      </c>
      <c r="AE3" s="58" t="s">
        <v>6</v>
      </c>
      <c r="AF3" s="105" t="s">
        <v>51</v>
      </c>
    </row>
    <row r="4" spans="1:32" ht="17" customHeight="1" x14ac:dyDescent="0.2">
      <c r="A4" s="150" t="str">
        <f>'Sample Metadata'!D2</f>
        <v>SHARC23_01_5um</v>
      </c>
      <c r="B4" t="s">
        <v>96</v>
      </c>
      <c r="C4" t="s">
        <v>97</v>
      </c>
      <c r="D4" s="147">
        <v>5</v>
      </c>
      <c r="E4" t="s">
        <v>94</v>
      </c>
      <c r="F4" t="s">
        <v>10</v>
      </c>
      <c r="G4" s="24">
        <v>23.039819717407227</v>
      </c>
      <c r="H4" s="24">
        <v>23.023222000000001</v>
      </c>
      <c r="I4" s="24">
        <v>2.3472759999999999E-2</v>
      </c>
      <c r="J4" s="62" t="s">
        <v>92</v>
      </c>
      <c r="K4" s="59"/>
      <c r="L4" s="150" t="str">
        <f>A4</f>
        <v>SHARC23_01_5um</v>
      </c>
      <c r="O4" s="147"/>
      <c r="R4" s="24"/>
      <c r="S4" s="24"/>
      <c r="T4" s="24"/>
      <c r="U4" s="62"/>
      <c r="W4" s="150" t="str">
        <f>A4</f>
        <v>SHARC23_01_5um</v>
      </c>
      <c r="Z4" s="147"/>
      <c r="AB4" s="61"/>
      <c r="AC4" s="24"/>
      <c r="AD4" s="24"/>
      <c r="AE4" s="24"/>
      <c r="AF4" s="62"/>
    </row>
    <row r="5" spans="1:32" ht="17" customHeight="1" x14ac:dyDescent="0.2">
      <c r="A5" s="150"/>
      <c r="B5" t="s">
        <v>98</v>
      </c>
      <c r="C5" t="s">
        <v>97</v>
      </c>
      <c r="D5" s="149"/>
      <c r="E5" t="s">
        <v>94</v>
      </c>
      <c r="F5" t="s">
        <v>10</v>
      </c>
      <c r="G5" s="24">
        <v>23.006624221801758</v>
      </c>
      <c r="H5" s="24">
        <v>23.023222000000001</v>
      </c>
      <c r="I5" s="24">
        <v>2.3472759999999999E-2</v>
      </c>
      <c r="J5" s="62" t="s">
        <v>92</v>
      </c>
      <c r="L5" s="150"/>
      <c r="O5" s="149"/>
      <c r="R5" s="24"/>
      <c r="S5" s="24"/>
      <c r="T5" s="24"/>
      <c r="U5" s="62"/>
      <c r="W5" s="150"/>
      <c r="Z5" s="149"/>
      <c r="AB5" s="61"/>
      <c r="AC5" s="24"/>
      <c r="AD5" s="24"/>
      <c r="AE5" s="24"/>
      <c r="AF5" s="62"/>
    </row>
    <row r="6" spans="1:32" ht="17" customHeight="1" x14ac:dyDescent="0.2">
      <c r="A6" s="150" t="str">
        <f>'Sample Metadata'!D3</f>
        <v>SHARC23_01_0.22um</v>
      </c>
      <c r="B6" t="s">
        <v>99</v>
      </c>
      <c r="C6" t="s">
        <v>101</v>
      </c>
      <c r="D6" s="147">
        <v>5</v>
      </c>
      <c r="E6" t="s">
        <v>94</v>
      </c>
      <c r="F6" t="s">
        <v>10</v>
      </c>
      <c r="G6" s="24">
        <v>28.275110244750977</v>
      </c>
      <c r="H6" s="24">
        <v>28.266639999999999</v>
      </c>
      <c r="I6" s="24">
        <v>1.1977797E-2</v>
      </c>
      <c r="J6" s="62" t="s">
        <v>92</v>
      </c>
      <c r="L6" s="150" t="str">
        <f>A6</f>
        <v>SHARC23_01_0.22um</v>
      </c>
      <c r="O6" s="147"/>
      <c r="R6" s="24"/>
      <c r="S6" s="24"/>
      <c r="T6" s="24"/>
      <c r="U6" s="62"/>
      <c r="W6" s="150" t="str">
        <f>A6</f>
        <v>SHARC23_01_0.22um</v>
      </c>
      <c r="Z6" s="147"/>
      <c r="AB6" s="61"/>
      <c r="AC6" s="24"/>
      <c r="AD6" s="24"/>
      <c r="AE6" s="24"/>
      <c r="AF6" s="62"/>
    </row>
    <row r="7" spans="1:32" ht="17" customHeight="1" x14ac:dyDescent="0.2">
      <c r="A7" s="150"/>
      <c r="B7" t="s">
        <v>100</v>
      </c>
      <c r="C7" t="s">
        <v>101</v>
      </c>
      <c r="D7" s="149"/>
      <c r="E7" t="s">
        <v>94</v>
      </c>
      <c r="F7" t="s">
        <v>10</v>
      </c>
      <c r="G7" s="24">
        <v>28.258171081542969</v>
      </c>
      <c r="H7" s="24">
        <v>28.266639999999999</v>
      </c>
      <c r="I7" s="24">
        <v>1.1977797E-2</v>
      </c>
      <c r="J7" s="62" t="s">
        <v>92</v>
      </c>
      <c r="L7" s="150"/>
      <c r="O7" s="149"/>
      <c r="R7" s="24"/>
      <c r="S7" s="24"/>
      <c r="T7" s="24"/>
      <c r="U7" s="62"/>
      <c r="W7" s="150"/>
      <c r="Z7" s="149"/>
      <c r="AB7" s="61"/>
      <c r="AC7" s="24"/>
      <c r="AD7" s="24"/>
      <c r="AE7" s="24"/>
      <c r="AF7" s="62"/>
    </row>
    <row r="8" spans="1:32" ht="17" customHeight="1" x14ac:dyDescent="0.2">
      <c r="A8" s="150">
        <f>'Sample Metadata'!D4</f>
        <v>0</v>
      </c>
      <c r="D8" s="147"/>
      <c r="E8"/>
      <c r="G8" s="24"/>
      <c r="H8" s="24"/>
      <c r="I8" s="24"/>
      <c r="J8" s="62"/>
      <c r="L8" s="150">
        <f>A8</f>
        <v>0</v>
      </c>
      <c r="O8" s="147"/>
      <c r="R8" s="24"/>
      <c r="S8" s="24"/>
      <c r="T8" s="24"/>
      <c r="U8" s="62"/>
      <c r="W8" s="150">
        <f>A8</f>
        <v>0</v>
      </c>
      <c r="Z8" s="147"/>
      <c r="AB8" s="61"/>
      <c r="AC8" s="24"/>
      <c r="AD8" s="24"/>
      <c r="AE8" s="24"/>
      <c r="AF8" s="62"/>
    </row>
    <row r="9" spans="1:32" ht="17" customHeight="1" x14ac:dyDescent="0.2">
      <c r="A9" s="150"/>
      <c r="D9" s="149"/>
      <c r="E9"/>
      <c r="G9" s="24"/>
      <c r="H9" s="24"/>
      <c r="I9" s="24"/>
      <c r="J9" s="62"/>
      <c r="L9" s="150"/>
      <c r="O9" s="149"/>
      <c r="R9" s="24"/>
      <c r="S9" s="24"/>
      <c r="T9" s="24"/>
      <c r="U9" s="62"/>
      <c r="W9" s="150"/>
      <c r="Z9" s="149"/>
      <c r="AB9" s="61"/>
      <c r="AC9" s="24"/>
      <c r="AD9" s="24"/>
      <c r="AE9" s="24"/>
      <c r="AF9" s="62"/>
    </row>
    <row r="10" spans="1:32" ht="17" customHeight="1" x14ac:dyDescent="0.2">
      <c r="A10" s="150">
        <f>'Sample Metadata'!D5</f>
        <v>0</v>
      </c>
      <c r="D10" s="147"/>
      <c r="E10"/>
      <c r="G10" s="24"/>
      <c r="H10" s="24"/>
      <c r="I10" s="24"/>
      <c r="J10" s="62"/>
      <c r="L10" s="150">
        <f t="shared" ref="L10" si="0">A10</f>
        <v>0</v>
      </c>
      <c r="O10" s="147"/>
      <c r="R10" s="24"/>
      <c r="S10" s="24"/>
      <c r="T10" s="24"/>
      <c r="U10" s="62"/>
      <c r="W10" s="150">
        <f t="shared" ref="W10" si="1">A10</f>
        <v>0</v>
      </c>
      <c r="Z10" s="147"/>
      <c r="AB10" s="61"/>
      <c r="AC10" s="24"/>
      <c r="AD10" s="24"/>
      <c r="AE10" s="24"/>
      <c r="AF10" s="62"/>
    </row>
    <row r="11" spans="1:32" ht="17" customHeight="1" x14ac:dyDescent="0.2">
      <c r="A11" s="150"/>
      <c r="D11" s="149"/>
      <c r="E11"/>
      <c r="G11" s="24"/>
      <c r="H11" s="24"/>
      <c r="I11" s="24"/>
      <c r="J11" s="62"/>
      <c r="L11" s="150"/>
      <c r="O11" s="149"/>
      <c r="R11" s="24"/>
      <c r="S11" s="24"/>
      <c r="T11" s="24"/>
      <c r="U11" s="62"/>
      <c r="W11" s="150"/>
      <c r="Z11" s="149"/>
      <c r="AB11" s="61"/>
      <c r="AC11" s="24"/>
      <c r="AD11" s="24"/>
      <c r="AE11" s="24"/>
      <c r="AF11" s="62"/>
    </row>
    <row r="12" spans="1:32" ht="17" customHeight="1" x14ac:dyDescent="0.2">
      <c r="A12" s="150">
        <f>'Sample Metadata'!D6</f>
        <v>0</v>
      </c>
      <c r="D12" s="147"/>
      <c r="E12"/>
      <c r="G12" s="24"/>
      <c r="H12" s="24"/>
      <c r="I12" s="24"/>
      <c r="J12" s="62"/>
      <c r="L12" s="150">
        <f t="shared" ref="L12" si="2">A12</f>
        <v>0</v>
      </c>
      <c r="M12" s="79"/>
      <c r="O12" s="147"/>
      <c r="R12" s="24"/>
      <c r="S12" s="24"/>
      <c r="T12" s="24"/>
      <c r="U12" s="62"/>
      <c r="W12" s="150">
        <f t="shared" ref="W12" si="3">A12</f>
        <v>0</v>
      </c>
      <c r="Z12" s="147"/>
      <c r="AB12" s="61"/>
      <c r="AC12" s="24"/>
      <c r="AD12" s="24"/>
      <c r="AE12" s="24"/>
      <c r="AF12" s="62"/>
    </row>
    <row r="13" spans="1:32" ht="17" customHeight="1" x14ac:dyDescent="0.2">
      <c r="A13" s="150"/>
      <c r="D13" s="149"/>
      <c r="E13"/>
      <c r="G13" s="24"/>
      <c r="H13" s="24"/>
      <c r="I13" s="24"/>
      <c r="J13" s="62"/>
      <c r="L13" s="150"/>
      <c r="M13" s="79"/>
      <c r="O13" s="149"/>
      <c r="R13" s="24"/>
      <c r="S13" s="24"/>
      <c r="T13" s="24"/>
      <c r="U13" s="62"/>
      <c r="W13" s="150"/>
      <c r="Z13" s="149"/>
      <c r="AB13" s="61"/>
      <c r="AC13" s="24"/>
      <c r="AD13" s="24"/>
      <c r="AE13" s="24"/>
      <c r="AF13" s="62"/>
    </row>
    <row r="14" spans="1:32" ht="17" customHeight="1" x14ac:dyDescent="0.2">
      <c r="A14" s="150">
        <f>'Sample Metadata'!D7</f>
        <v>0</v>
      </c>
      <c r="D14" s="147"/>
      <c r="E14"/>
      <c r="G14" s="24"/>
      <c r="H14" s="24"/>
      <c r="I14" s="24"/>
      <c r="J14" s="62"/>
      <c r="L14" s="150">
        <f t="shared" ref="L14" si="4">A14</f>
        <v>0</v>
      </c>
      <c r="O14" s="147"/>
      <c r="R14" s="24"/>
      <c r="S14" s="24"/>
      <c r="T14" s="24"/>
      <c r="U14" s="62"/>
      <c r="W14" s="150">
        <f t="shared" ref="W14" si="5">A14</f>
        <v>0</v>
      </c>
      <c r="Z14" s="147"/>
      <c r="AB14" s="61"/>
      <c r="AC14" s="24"/>
      <c r="AD14" s="24"/>
      <c r="AE14" s="24"/>
      <c r="AF14" s="62"/>
    </row>
    <row r="15" spans="1:32" ht="17" customHeight="1" x14ac:dyDescent="0.2">
      <c r="A15" s="150"/>
      <c r="D15" s="149"/>
      <c r="E15"/>
      <c r="G15" s="24"/>
      <c r="H15" s="24"/>
      <c r="I15" s="24"/>
      <c r="J15" s="62"/>
      <c r="L15" s="150"/>
      <c r="O15" s="149"/>
      <c r="R15" s="24"/>
      <c r="S15" s="24"/>
      <c r="T15" s="24"/>
      <c r="U15" s="62"/>
      <c r="W15" s="150"/>
      <c r="Z15" s="149"/>
      <c r="AB15" s="61"/>
      <c r="AC15" s="24"/>
      <c r="AD15" s="24"/>
      <c r="AE15" s="24"/>
      <c r="AF15" s="62"/>
    </row>
    <row r="16" spans="1:32" ht="17" customHeight="1" x14ac:dyDescent="0.2">
      <c r="A16" s="150">
        <f>'Sample Metadata'!D8</f>
        <v>0</v>
      </c>
      <c r="D16" s="147"/>
      <c r="E16"/>
      <c r="G16" s="24"/>
      <c r="H16" s="24"/>
      <c r="I16" s="24"/>
      <c r="J16" s="62"/>
      <c r="L16" s="150">
        <f t="shared" ref="L16" si="6">A16</f>
        <v>0</v>
      </c>
      <c r="O16" s="147"/>
      <c r="Q16" s="61"/>
      <c r="R16" s="24"/>
      <c r="S16" s="24"/>
      <c r="T16" s="24"/>
      <c r="U16" s="62"/>
      <c r="W16" s="150">
        <f t="shared" ref="W16" si="7">A16</f>
        <v>0</v>
      </c>
      <c r="Z16" s="147"/>
      <c r="AB16" s="61"/>
      <c r="AC16" s="24"/>
      <c r="AD16" s="24"/>
      <c r="AE16" s="24"/>
      <c r="AF16" s="62"/>
    </row>
    <row r="17" spans="1:32" ht="17" customHeight="1" x14ac:dyDescent="0.2">
      <c r="A17" s="150"/>
      <c r="D17" s="149"/>
      <c r="E17"/>
      <c r="G17" s="24"/>
      <c r="H17" s="24"/>
      <c r="I17" s="24"/>
      <c r="J17" s="62"/>
      <c r="L17" s="150"/>
      <c r="O17" s="149"/>
      <c r="Q17" s="61"/>
      <c r="R17" s="24"/>
      <c r="S17" s="24"/>
      <c r="T17" s="24"/>
      <c r="U17" s="62"/>
      <c r="W17" s="150"/>
      <c r="Z17" s="149"/>
      <c r="AB17" s="61"/>
      <c r="AC17" s="24"/>
      <c r="AD17" s="24"/>
      <c r="AE17" s="24"/>
      <c r="AF17" s="62"/>
    </row>
    <row r="18" spans="1:32" ht="17" customHeight="1" x14ac:dyDescent="0.2">
      <c r="A18" s="150">
        <f>'Sample Metadata'!D9</f>
        <v>0</v>
      </c>
      <c r="D18" s="147"/>
      <c r="E18"/>
      <c r="G18" s="24"/>
      <c r="H18" s="24"/>
      <c r="I18" s="24"/>
      <c r="J18" s="62"/>
      <c r="L18" s="150">
        <f>A18</f>
        <v>0</v>
      </c>
      <c r="O18" s="147"/>
      <c r="Q18" s="61"/>
      <c r="R18" s="24"/>
      <c r="S18" s="24"/>
      <c r="T18" s="24"/>
      <c r="U18" s="62"/>
      <c r="W18" s="150">
        <f t="shared" ref="W18" si="8">A18</f>
        <v>0</v>
      </c>
      <c r="Z18" s="147"/>
      <c r="AB18" s="61"/>
      <c r="AC18" s="24"/>
      <c r="AD18" s="24"/>
      <c r="AE18" s="24"/>
      <c r="AF18" s="62"/>
    </row>
    <row r="19" spans="1:32" ht="17" customHeight="1" x14ac:dyDescent="0.2">
      <c r="A19" s="150"/>
      <c r="D19" s="149"/>
      <c r="E19"/>
      <c r="G19" s="24"/>
      <c r="H19" s="24"/>
      <c r="I19" s="24"/>
      <c r="J19" s="62"/>
      <c r="L19" s="150"/>
      <c r="O19" s="149"/>
      <c r="Q19" s="61"/>
      <c r="R19" s="24"/>
      <c r="S19" s="24"/>
      <c r="T19" s="24"/>
      <c r="U19" s="62"/>
      <c r="W19" s="150"/>
      <c r="Z19" s="149"/>
      <c r="AB19" s="61"/>
      <c r="AC19" s="24"/>
      <c r="AD19" s="24"/>
      <c r="AE19" s="24"/>
      <c r="AF19" s="62"/>
    </row>
    <row r="20" spans="1:32" ht="17" customHeight="1" x14ac:dyDescent="0.2">
      <c r="A20" s="150">
        <f>'Sample Metadata'!D10</f>
        <v>0</v>
      </c>
      <c r="D20" s="147"/>
      <c r="E20"/>
      <c r="G20" s="24"/>
      <c r="H20" s="24"/>
      <c r="I20" s="24"/>
      <c r="J20" s="62"/>
      <c r="L20" s="150">
        <f t="shared" ref="L20" si="9">A20</f>
        <v>0</v>
      </c>
      <c r="O20" s="147"/>
      <c r="Q20" s="61"/>
      <c r="R20" s="24"/>
      <c r="S20" s="24"/>
      <c r="T20" s="24"/>
      <c r="U20" s="62"/>
      <c r="W20" s="150">
        <f t="shared" ref="W20" si="10">A20</f>
        <v>0</v>
      </c>
      <c r="Z20" s="147"/>
      <c r="AB20" s="61"/>
      <c r="AC20" s="24"/>
      <c r="AD20" s="24"/>
      <c r="AE20" s="24"/>
      <c r="AF20" s="62"/>
    </row>
    <row r="21" spans="1:32" ht="17" customHeight="1" x14ac:dyDescent="0.2">
      <c r="A21" s="150"/>
      <c r="D21" s="149"/>
      <c r="E21"/>
      <c r="G21" s="24"/>
      <c r="H21" s="24"/>
      <c r="I21" s="24"/>
      <c r="J21" s="62"/>
      <c r="L21" s="150"/>
      <c r="O21" s="149"/>
      <c r="Q21" s="61"/>
      <c r="R21" s="24"/>
      <c r="S21" s="24"/>
      <c r="T21" s="24"/>
      <c r="U21" s="62"/>
      <c r="W21" s="150"/>
      <c r="Z21" s="149"/>
      <c r="AB21" s="61"/>
      <c r="AC21" s="24"/>
      <c r="AD21" s="24"/>
      <c r="AE21" s="24"/>
      <c r="AF21" s="62"/>
    </row>
    <row r="22" spans="1:32" ht="17" customHeight="1" x14ac:dyDescent="0.2">
      <c r="A22" s="150">
        <f>'Sample Metadata'!D11</f>
        <v>0</v>
      </c>
      <c r="D22" s="147"/>
      <c r="E22"/>
      <c r="G22" s="24"/>
      <c r="H22" s="24"/>
      <c r="I22" s="24"/>
      <c r="J22" s="62"/>
      <c r="L22" s="150">
        <f t="shared" ref="L22" si="11">A22</f>
        <v>0</v>
      </c>
      <c r="O22" s="147"/>
      <c r="Q22" s="61"/>
      <c r="R22" s="24"/>
      <c r="S22" s="24"/>
      <c r="T22" s="24"/>
      <c r="U22" s="62"/>
      <c r="W22" s="150">
        <f t="shared" ref="W22" si="12">A22</f>
        <v>0</v>
      </c>
      <c r="Z22" s="147"/>
      <c r="AB22" s="61"/>
      <c r="AC22" s="24"/>
      <c r="AD22" s="24"/>
      <c r="AE22" s="24"/>
      <c r="AF22" s="62"/>
    </row>
    <row r="23" spans="1:32" ht="17" customHeight="1" x14ac:dyDescent="0.2">
      <c r="A23" s="150"/>
      <c r="D23" s="149"/>
      <c r="E23"/>
      <c r="G23" s="24"/>
      <c r="H23" s="24"/>
      <c r="I23" s="24"/>
      <c r="J23" s="62"/>
      <c r="L23" s="150"/>
      <c r="O23" s="149"/>
      <c r="Q23" s="61"/>
      <c r="R23" s="24"/>
      <c r="S23" s="24"/>
      <c r="T23" s="24"/>
      <c r="U23" s="62"/>
      <c r="W23" s="150"/>
      <c r="Z23" s="149"/>
      <c r="AB23" s="61"/>
      <c r="AC23" s="24"/>
      <c r="AD23" s="24"/>
      <c r="AE23" s="24"/>
      <c r="AF23" s="62"/>
    </row>
    <row r="24" spans="1:32" ht="17" customHeight="1" x14ac:dyDescent="0.2">
      <c r="A24" s="150">
        <f>'Sample Metadata'!D12</f>
        <v>0</v>
      </c>
      <c r="D24" s="147"/>
      <c r="E24"/>
      <c r="G24" s="24"/>
      <c r="H24" s="24"/>
      <c r="I24" s="24"/>
      <c r="J24" s="62"/>
      <c r="L24" s="150">
        <f t="shared" ref="L24" si="13">A24</f>
        <v>0</v>
      </c>
      <c r="O24" s="147"/>
      <c r="Q24" s="61"/>
      <c r="R24" s="24"/>
      <c r="S24" s="24"/>
      <c r="T24" s="24"/>
      <c r="U24" s="62"/>
      <c r="W24" s="150">
        <f t="shared" ref="W24" si="14">A24</f>
        <v>0</v>
      </c>
      <c r="Z24" s="147"/>
      <c r="AB24" s="61"/>
      <c r="AC24" s="24"/>
      <c r="AD24" s="24"/>
      <c r="AE24" s="24"/>
      <c r="AF24" s="62"/>
    </row>
    <row r="25" spans="1:32" ht="17" customHeight="1" x14ac:dyDescent="0.2">
      <c r="A25" s="150"/>
      <c r="D25" s="149"/>
      <c r="E25"/>
      <c r="G25" s="24"/>
      <c r="H25" s="24"/>
      <c r="I25" s="24"/>
      <c r="J25" s="62"/>
      <c r="L25" s="150"/>
      <c r="O25" s="149"/>
      <c r="Q25" s="61"/>
      <c r="R25" s="24"/>
      <c r="S25" s="24"/>
      <c r="T25" s="24"/>
      <c r="U25" s="62"/>
      <c r="W25" s="150"/>
      <c r="Z25" s="149"/>
      <c r="AB25" s="61"/>
      <c r="AC25" s="24"/>
      <c r="AD25" s="24"/>
      <c r="AE25" s="24"/>
      <c r="AF25" s="62"/>
    </row>
    <row r="26" spans="1:32" ht="17" customHeight="1" x14ac:dyDescent="0.2">
      <c r="A26" s="150">
        <f>'Sample Metadata'!D13</f>
        <v>0</v>
      </c>
      <c r="D26" s="147"/>
      <c r="E26"/>
      <c r="G26" s="24"/>
      <c r="H26" s="24"/>
      <c r="I26" s="24"/>
      <c r="J26" s="62"/>
      <c r="L26" s="150">
        <f t="shared" ref="L26:L74" si="15">A26</f>
        <v>0</v>
      </c>
      <c r="O26" s="147"/>
      <c r="Q26" s="61"/>
      <c r="R26" s="24"/>
      <c r="S26" s="24"/>
      <c r="T26" s="24"/>
      <c r="U26" s="62"/>
      <c r="W26" s="150">
        <f t="shared" ref="W26" si="16">A26</f>
        <v>0</v>
      </c>
      <c r="Z26" s="147"/>
      <c r="AB26" s="61"/>
      <c r="AC26" s="24"/>
      <c r="AD26" s="24"/>
      <c r="AE26" s="24"/>
      <c r="AF26" s="62"/>
    </row>
    <row r="27" spans="1:32" ht="17" customHeight="1" x14ac:dyDescent="0.2">
      <c r="A27" s="150"/>
      <c r="D27" s="149"/>
      <c r="E27"/>
      <c r="G27" s="24"/>
      <c r="H27" s="24"/>
      <c r="I27" s="24"/>
      <c r="J27" s="62"/>
      <c r="L27" s="150"/>
      <c r="O27" s="149"/>
      <c r="Q27" s="61"/>
      <c r="R27" s="24"/>
      <c r="S27" s="24"/>
      <c r="T27" s="24"/>
      <c r="U27" s="62"/>
      <c r="W27" s="150"/>
      <c r="Z27" s="149"/>
      <c r="AB27" s="61"/>
      <c r="AC27" s="24"/>
      <c r="AD27" s="24"/>
      <c r="AE27" s="24"/>
      <c r="AF27" s="62"/>
    </row>
    <row r="28" spans="1:32" ht="17" customHeight="1" x14ac:dyDescent="0.2">
      <c r="A28" s="150">
        <f>'Sample Metadata'!D14</f>
        <v>0</v>
      </c>
      <c r="D28" s="147"/>
      <c r="E28"/>
      <c r="G28" s="24"/>
      <c r="H28" s="24"/>
      <c r="I28" s="24"/>
      <c r="J28" s="62"/>
      <c r="L28" s="150">
        <f t="shared" ref="L28:L76" si="17">A28</f>
        <v>0</v>
      </c>
      <c r="O28" s="147"/>
      <c r="Q28" s="61"/>
      <c r="R28" s="24"/>
      <c r="S28" s="24"/>
      <c r="T28" s="24"/>
      <c r="U28" s="62"/>
      <c r="W28" s="150">
        <f t="shared" ref="W28" si="18">A28</f>
        <v>0</v>
      </c>
      <c r="Z28" s="147"/>
      <c r="AB28" s="61"/>
      <c r="AC28" s="24"/>
      <c r="AD28" s="24"/>
      <c r="AE28" s="24"/>
      <c r="AF28" s="62"/>
    </row>
    <row r="29" spans="1:32" ht="17" customHeight="1" x14ac:dyDescent="0.2">
      <c r="A29" s="150"/>
      <c r="D29" s="149"/>
      <c r="E29"/>
      <c r="G29" s="24"/>
      <c r="H29" s="24"/>
      <c r="I29" s="24"/>
      <c r="J29" s="62"/>
      <c r="L29" s="150"/>
      <c r="O29" s="149"/>
      <c r="Q29" s="61"/>
      <c r="R29" s="24"/>
      <c r="S29" s="24"/>
      <c r="T29" s="24"/>
      <c r="U29" s="62"/>
      <c r="W29" s="150"/>
      <c r="Z29" s="149"/>
      <c r="AB29" s="61"/>
      <c r="AC29" s="24"/>
      <c r="AD29" s="24"/>
      <c r="AE29" s="24"/>
      <c r="AF29" s="62"/>
    </row>
    <row r="30" spans="1:32" ht="17" customHeight="1" x14ac:dyDescent="0.2">
      <c r="A30" s="150">
        <f>'Sample Metadata'!D15</f>
        <v>0</v>
      </c>
      <c r="D30" s="147"/>
      <c r="E30"/>
      <c r="G30" s="24"/>
      <c r="H30" s="24"/>
      <c r="I30" s="24"/>
      <c r="J30" s="62"/>
      <c r="L30" s="150">
        <f t="shared" ref="L30:L78" si="19">A30</f>
        <v>0</v>
      </c>
      <c r="O30" s="147"/>
      <c r="Q30" s="61"/>
      <c r="R30" s="24"/>
      <c r="S30" s="24"/>
      <c r="T30" s="24"/>
      <c r="U30" s="62"/>
      <c r="W30" s="150">
        <f t="shared" ref="W30" si="20">A30</f>
        <v>0</v>
      </c>
      <c r="Z30" s="147"/>
      <c r="AB30" s="61"/>
      <c r="AC30" s="24"/>
      <c r="AD30" s="24"/>
      <c r="AE30" s="24"/>
      <c r="AF30" s="62"/>
    </row>
    <row r="31" spans="1:32" ht="17" customHeight="1" x14ac:dyDescent="0.2">
      <c r="A31" s="150"/>
      <c r="D31" s="149"/>
      <c r="E31"/>
      <c r="G31" s="24"/>
      <c r="H31" s="24"/>
      <c r="I31" s="24"/>
      <c r="J31" s="62"/>
      <c r="L31" s="150"/>
      <c r="O31" s="149"/>
      <c r="Q31" s="61"/>
      <c r="R31" s="24"/>
      <c r="S31" s="24"/>
      <c r="T31" s="24"/>
      <c r="U31" s="62"/>
      <c r="W31" s="150"/>
      <c r="Z31" s="149"/>
      <c r="AB31" s="61"/>
      <c r="AC31" s="24"/>
      <c r="AD31" s="24"/>
      <c r="AE31" s="24"/>
      <c r="AF31" s="62"/>
    </row>
    <row r="32" spans="1:32" ht="17" customHeight="1" x14ac:dyDescent="0.2">
      <c r="A32" s="150">
        <f>'Sample Metadata'!D16</f>
        <v>0</v>
      </c>
      <c r="D32" s="147"/>
      <c r="E32"/>
      <c r="G32" s="24"/>
      <c r="H32" s="24"/>
      <c r="I32" s="24"/>
      <c r="J32" s="62"/>
      <c r="L32" s="150">
        <f t="shared" ref="L32:L80" si="21">A32</f>
        <v>0</v>
      </c>
      <c r="O32" s="147"/>
      <c r="Q32" s="61"/>
      <c r="R32" s="24"/>
      <c r="S32" s="24"/>
      <c r="T32" s="24"/>
      <c r="U32" s="62"/>
      <c r="W32" s="150">
        <f t="shared" ref="W32" si="22">A32</f>
        <v>0</v>
      </c>
      <c r="Z32" s="147"/>
      <c r="AB32" s="61"/>
      <c r="AC32" s="24"/>
      <c r="AD32" s="24"/>
      <c r="AE32" s="24"/>
      <c r="AF32" s="62"/>
    </row>
    <row r="33" spans="1:32" ht="17" customHeight="1" x14ac:dyDescent="0.2">
      <c r="A33" s="150"/>
      <c r="D33" s="149"/>
      <c r="E33"/>
      <c r="G33" s="24"/>
      <c r="H33" s="24"/>
      <c r="I33" s="24"/>
      <c r="J33" s="62"/>
      <c r="L33" s="150"/>
      <c r="O33" s="149"/>
      <c r="Q33" s="61"/>
      <c r="R33" s="24"/>
      <c r="S33" s="24"/>
      <c r="T33" s="24"/>
      <c r="U33" s="62"/>
      <c r="W33" s="150"/>
      <c r="Z33" s="149"/>
      <c r="AB33" s="61"/>
      <c r="AC33" s="24"/>
      <c r="AD33" s="24"/>
      <c r="AE33" s="24"/>
      <c r="AF33" s="62"/>
    </row>
    <row r="34" spans="1:32" ht="17" customHeight="1" x14ac:dyDescent="0.2">
      <c r="A34" s="150">
        <f>'Sample Metadata'!D17</f>
        <v>0</v>
      </c>
      <c r="D34" s="147"/>
      <c r="E34"/>
      <c r="G34" s="24"/>
      <c r="H34" s="24"/>
      <c r="I34" s="24"/>
      <c r="J34" s="62"/>
      <c r="L34" s="150">
        <f t="shared" ref="L34" si="23">A34</f>
        <v>0</v>
      </c>
      <c r="O34" s="147"/>
      <c r="R34" s="24"/>
      <c r="S34" s="24"/>
      <c r="T34" s="24"/>
      <c r="U34" s="62"/>
      <c r="W34" s="150">
        <f t="shared" ref="W34" si="24">A34</f>
        <v>0</v>
      </c>
      <c r="Z34" s="147"/>
      <c r="AB34" s="61"/>
      <c r="AC34" s="24"/>
      <c r="AD34" s="24"/>
      <c r="AE34" s="24"/>
      <c r="AF34" s="62"/>
    </row>
    <row r="35" spans="1:32" ht="17" customHeight="1" x14ac:dyDescent="0.2">
      <c r="A35" s="150"/>
      <c r="D35" s="149"/>
      <c r="E35"/>
      <c r="G35" s="24"/>
      <c r="H35" s="24"/>
      <c r="I35" s="24"/>
      <c r="J35" s="62"/>
      <c r="L35" s="150"/>
      <c r="O35" s="149"/>
      <c r="R35" s="24"/>
      <c r="S35" s="24"/>
      <c r="T35" s="24"/>
      <c r="U35" s="62"/>
      <c r="W35" s="150"/>
      <c r="Z35" s="149"/>
      <c r="AB35" s="61"/>
      <c r="AC35" s="24"/>
      <c r="AD35" s="24"/>
      <c r="AE35" s="24"/>
      <c r="AF35" s="62"/>
    </row>
    <row r="36" spans="1:32" ht="17" customHeight="1" x14ac:dyDescent="0.2">
      <c r="A36" s="150">
        <f>'Sample Metadata'!D18</f>
        <v>0</v>
      </c>
      <c r="D36" s="147"/>
      <c r="E36"/>
      <c r="G36" s="24"/>
      <c r="H36" s="24"/>
      <c r="I36" s="24"/>
      <c r="J36" s="62"/>
      <c r="L36" s="150">
        <f t="shared" ref="L36" si="25">A36</f>
        <v>0</v>
      </c>
      <c r="O36" s="147"/>
      <c r="Q36" s="61"/>
      <c r="R36" s="24"/>
      <c r="S36" s="24"/>
      <c r="T36" s="24"/>
      <c r="U36" s="62"/>
      <c r="W36" s="150">
        <f t="shared" ref="W36" si="26">A36</f>
        <v>0</v>
      </c>
      <c r="Z36" s="147"/>
      <c r="AB36" s="61"/>
      <c r="AC36" s="24"/>
      <c r="AD36" s="24"/>
      <c r="AE36" s="24"/>
      <c r="AF36" s="62"/>
    </row>
    <row r="37" spans="1:32" ht="17" customHeight="1" x14ac:dyDescent="0.2">
      <c r="A37" s="150"/>
      <c r="D37" s="149"/>
      <c r="E37"/>
      <c r="G37" s="24"/>
      <c r="H37" s="24"/>
      <c r="I37" s="24"/>
      <c r="J37" s="62"/>
      <c r="L37" s="150"/>
      <c r="O37" s="149"/>
      <c r="Q37" s="61"/>
      <c r="R37" s="24"/>
      <c r="S37" s="24"/>
      <c r="T37" s="24"/>
      <c r="U37" s="62"/>
      <c r="W37" s="150"/>
      <c r="Z37" s="149"/>
      <c r="AB37" s="61"/>
      <c r="AC37" s="24"/>
      <c r="AD37" s="24"/>
      <c r="AE37" s="24"/>
      <c r="AF37" s="62"/>
    </row>
    <row r="38" spans="1:32" ht="17" customHeight="1" x14ac:dyDescent="0.2">
      <c r="A38" s="150">
        <f>'Sample Metadata'!D19</f>
        <v>0</v>
      </c>
      <c r="D38" s="147"/>
      <c r="E38"/>
      <c r="G38" s="24"/>
      <c r="H38" s="24"/>
      <c r="I38" s="24"/>
      <c r="J38" s="62"/>
      <c r="L38" s="150">
        <f t="shared" ref="L38" si="27">A38</f>
        <v>0</v>
      </c>
      <c r="O38" s="147"/>
      <c r="Q38" s="61"/>
      <c r="R38" s="24"/>
      <c r="S38" s="24"/>
      <c r="T38" s="24"/>
      <c r="U38" s="62"/>
      <c r="W38" s="150">
        <f t="shared" ref="W38" si="28">A38</f>
        <v>0</v>
      </c>
      <c r="Z38" s="147"/>
      <c r="AB38" s="61"/>
      <c r="AC38" s="24"/>
      <c r="AD38" s="24"/>
      <c r="AE38" s="24"/>
      <c r="AF38" s="62"/>
    </row>
    <row r="39" spans="1:32" ht="17" customHeight="1" x14ac:dyDescent="0.2">
      <c r="A39" s="150"/>
      <c r="D39" s="149"/>
      <c r="E39"/>
      <c r="G39" s="24"/>
      <c r="H39" s="24"/>
      <c r="I39" s="24"/>
      <c r="J39" s="62"/>
      <c r="L39" s="150"/>
      <c r="O39" s="149"/>
      <c r="Q39" s="61"/>
      <c r="R39" s="24"/>
      <c r="S39" s="24"/>
      <c r="T39" s="24"/>
      <c r="U39" s="62"/>
      <c r="W39" s="150"/>
      <c r="Z39" s="149"/>
      <c r="AB39" s="61"/>
      <c r="AC39" s="24"/>
      <c r="AD39" s="24"/>
      <c r="AE39" s="24"/>
      <c r="AF39" s="62"/>
    </row>
    <row r="40" spans="1:32" ht="17" customHeight="1" x14ac:dyDescent="0.2">
      <c r="A40" s="150">
        <f>'Sample Metadata'!D20</f>
        <v>0</v>
      </c>
      <c r="D40" s="147"/>
      <c r="E40"/>
      <c r="G40" s="24"/>
      <c r="H40" s="24"/>
      <c r="I40" s="24"/>
      <c r="J40" s="62"/>
      <c r="L40" s="150">
        <f t="shared" ref="L40" si="29">A40</f>
        <v>0</v>
      </c>
      <c r="O40" s="147"/>
      <c r="Q40" s="61"/>
      <c r="R40" s="24"/>
      <c r="S40" s="24"/>
      <c r="T40" s="24"/>
      <c r="U40" s="62"/>
      <c r="W40" s="150">
        <f t="shared" ref="W40" si="30">A40</f>
        <v>0</v>
      </c>
      <c r="Z40" s="147"/>
      <c r="AB40" s="61"/>
      <c r="AC40" s="24"/>
      <c r="AD40" s="24"/>
      <c r="AE40" s="24"/>
      <c r="AF40" s="62"/>
    </row>
    <row r="41" spans="1:32" ht="17" customHeight="1" x14ac:dyDescent="0.2">
      <c r="A41" s="150"/>
      <c r="D41" s="147"/>
      <c r="E41"/>
      <c r="G41" s="24"/>
      <c r="H41" s="24"/>
      <c r="I41" s="24"/>
      <c r="J41" s="62"/>
      <c r="L41" s="150"/>
      <c r="O41" s="149"/>
      <c r="Q41" s="61"/>
      <c r="R41" s="24"/>
      <c r="S41" s="24"/>
      <c r="T41" s="24"/>
      <c r="U41" s="62"/>
      <c r="W41" s="150"/>
      <c r="Z41" s="149"/>
      <c r="AB41" s="61"/>
      <c r="AC41" s="24"/>
      <c r="AD41" s="24"/>
      <c r="AE41" s="24"/>
      <c r="AF41" s="62"/>
    </row>
    <row r="42" spans="1:32" ht="17" customHeight="1" x14ac:dyDescent="0.2">
      <c r="A42" s="150">
        <f>'Sample Metadata'!D21</f>
        <v>0</v>
      </c>
      <c r="D42" s="147"/>
      <c r="E42"/>
      <c r="G42" s="24"/>
      <c r="H42" s="24"/>
      <c r="I42" s="24"/>
      <c r="J42" s="62"/>
      <c r="L42" s="150">
        <f t="shared" si="15"/>
        <v>0</v>
      </c>
      <c r="O42" s="147"/>
      <c r="Q42" s="61"/>
      <c r="R42" s="24"/>
      <c r="S42" s="24"/>
      <c r="T42" s="24"/>
      <c r="U42" s="62"/>
      <c r="W42" s="150">
        <f t="shared" ref="W42" si="31">A42</f>
        <v>0</v>
      </c>
      <c r="Z42" s="147"/>
      <c r="AB42" s="61"/>
      <c r="AC42" s="24"/>
      <c r="AD42" s="24"/>
      <c r="AE42" s="24"/>
      <c r="AF42" s="62"/>
    </row>
    <row r="43" spans="1:32" ht="17" customHeight="1" x14ac:dyDescent="0.2">
      <c r="A43" s="150"/>
      <c r="D43" s="147"/>
      <c r="E43"/>
      <c r="G43" s="24"/>
      <c r="H43" s="24"/>
      <c r="I43" s="24"/>
      <c r="J43" s="62"/>
      <c r="L43" s="150"/>
      <c r="O43" s="149"/>
      <c r="Q43" s="61"/>
      <c r="R43" s="24"/>
      <c r="S43" s="24"/>
      <c r="T43" s="24"/>
      <c r="U43" s="62"/>
      <c r="W43" s="150"/>
      <c r="Z43" s="149"/>
      <c r="AB43" s="61"/>
      <c r="AC43" s="24"/>
      <c r="AD43" s="24"/>
      <c r="AE43" s="24"/>
      <c r="AF43" s="62"/>
    </row>
    <row r="44" spans="1:32" ht="17" customHeight="1" x14ac:dyDescent="0.2">
      <c r="A44" s="150">
        <f>'Sample Metadata'!D22</f>
        <v>0</v>
      </c>
      <c r="D44" s="147"/>
      <c r="E44"/>
      <c r="G44" s="24"/>
      <c r="H44" s="24"/>
      <c r="I44" s="24"/>
      <c r="J44" s="62"/>
      <c r="L44" s="150">
        <f t="shared" si="17"/>
        <v>0</v>
      </c>
      <c r="O44" s="147"/>
      <c r="Q44" s="61"/>
      <c r="R44" s="24"/>
      <c r="S44" s="24"/>
      <c r="T44" s="24"/>
      <c r="U44" s="62"/>
      <c r="W44" s="150">
        <f t="shared" ref="W44" si="32">A44</f>
        <v>0</v>
      </c>
      <c r="Z44" s="147"/>
      <c r="AB44" s="61"/>
      <c r="AC44" s="24"/>
      <c r="AD44" s="24"/>
      <c r="AE44" s="24"/>
      <c r="AF44" s="62"/>
    </row>
    <row r="45" spans="1:32" ht="17" customHeight="1" x14ac:dyDescent="0.2">
      <c r="A45" s="150"/>
      <c r="D45" s="149"/>
      <c r="E45"/>
      <c r="G45" s="24"/>
      <c r="H45" s="24"/>
      <c r="I45" s="24"/>
      <c r="J45" s="62"/>
      <c r="L45" s="150"/>
      <c r="O45" s="149"/>
      <c r="Q45" s="61"/>
      <c r="R45" s="24"/>
      <c r="S45" s="24"/>
      <c r="T45" s="24"/>
      <c r="U45" s="62"/>
      <c r="W45" s="150"/>
      <c r="Z45" s="149"/>
      <c r="AB45" s="61"/>
      <c r="AC45" s="24"/>
      <c r="AD45" s="24"/>
      <c r="AE45" s="24"/>
      <c r="AF45" s="62"/>
    </row>
    <row r="46" spans="1:32" ht="17" customHeight="1" x14ac:dyDescent="0.2">
      <c r="A46" s="150">
        <f>'Sample Metadata'!D23</f>
        <v>0</v>
      </c>
      <c r="D46" s="147"/>
      <c r="E46"/>
      <c r="G46" s="24"/>
      <c r="H46" s="24"/>
      <c r="I46" s="24"/>
      <c r="J46" s="62"/>
      <c r="L46" s="150">
        <f t="shared" si="19"/>
        <v>0</v>
      </c>
      <c r="O46" s="147"/>
      <c r="Q46" s="61"/>
      <c r="R46" s="24"/>
      <c r="S46" s="24"/>
      <c r="T46" s="24"/>
      <c r="U46" s="62"/>
      <c r="W46" s="150">
        <f t="shared" ref="W46" si="33">A46</f>
        <v>0</v>
      </c>
      <c r="Z46" s="147"/>
      <c r="AB46" s="61"/>
      <c r="AC46" s="24"/>
      <c r="AD46" s="24"/>
      <c r="AE46" s="24"/>
      <c r="AF46" s="62"/>
    </row>
    <row r="47" spans="1:32" ht="17" customHeight="1" x14ac:dyDescent="0.2">
      <c r="A47" s="150"/>
      <c r="D47" s="149"/>
      <c r="E47"/>
      <c r="G47" s="24"/>
      <c r="H47" s="24"/>
      <c r="I47" s="24"/>
      <c r="J47" s="62"/>
      <c r="L47" s="150"/>
      <c r="O47" s="149"/>
      <c r="Q47" s="61"/>
      <c r="R47" s="24"/>
      <c r="S47" s="24"/>
      <c r="T47" s="24"/>
      <c r="U47" s="62"/>
      <c r="W47" s="150"/>
      <c r="Z47" s="149"/>
      <c r="AB47" s="61"/>
      <c r="AC47" s="24"/>
      <c r="AD47" s="24"/>
      <c r="AE47" s="24"/>
      <c r="AF47" s="62"/>
    </row>
    <row r="48" spans="1:32" ht="17" customHeight="1" x14ac:dyDescent="0.2">
      <c r="A48" s="150">
        <f>'Sample Metadata'!D24</f>
        <v>0</v>
      </c>
      <c r="D48" s="147"/>
      <c r="E48"/>
      <c r="G48" s="24"/>
      <c r="H48" s="24"/>
      <c r="I48" s="24"/>
      <c r="J48" s="62"/>
      <c r="L48" s="150">
        <f t="shared" si="21"/>
        <v>0</v>
      </c>
      <c r="O48" s="147"/>
      <c r="Q48" s="61"/>
      <c r="R48" s="24"/>
      <c r="S48" s="24"/>
      <c r="T48" s="24"/>
      <c r="U48" s="62"/>
      <c r="W48" s="150">
        <f t="shared" ref="W48" si="34">A48</f>
        <v>0</v>
      </c>
      <c r="Z48" s="147"/>
      <c r="AB48" s="61"/>
      <c r="AC48" s="24"/>
      <c r="AD48" s="24"/>
      <c r="AE48" s="24"/>
      <c r="AF48" s="62"/>
    </row>
    <row r="49" spans="1:32" ht="17" customHeight="1" x14ac:dyDescent="0.2">
      <c r="A49" s="150"/>
      <c r="D49" s="149"/>
      <c r="E49"/>
      <c r="G49" s="24"/>
      <c r="H49" s="24"/>
      <c r="I49" s="24"/>
      <c r="J49" s="62"/>
      <c r="L49" s="150"/>
      <c r="O49" s="149"/>
      <c r="Q49" s="61"/>
      <c r="R49" s="24"/>
      <c r="S49" s="24"/>
      <c r="T49" s="24"/>
      <c r="U49" s="62"/>
      <c r="W49" s="150"/>
      <c r="Z49" s="149"/>
      <c r="AB49" s="61"/>
      <c r="AC49" s="24"/>
      <c r="AD49" s="24"/>
      <c r="AE49" s="24"/>
      <c r="AF49" s="62"/>
    </row>
    <row r="50" spans="1:32" ht="17" customHeight="1" x14ac:dyDescent="0.2">
      <c r="A50" s="150">
        <f>'Sample Metadata'!D25</f>
        <v>0</v>
      </c>
      <c r="D50" s="147"/>
      <c r="E50"/>
      <c r="G50" s="24"/>
      <c r="H50" s="24"/>
      <c r="I50" s="24"/>
      <c r="J50" s="62"/>
      <c r="L50" s="150">
        <f t="shared" ref="L50" si="35">A50</f>
        <v>0</v>
      </c>
      <c r="O50" s="147"/>
      <c r="Q50" s="61"/>
      <c r="R50" s="24"/>
      <c r="S50" s="24"/>
      <c r="T50" s="24"/>
      <c r="U50" s="62"/>
      <c r="W50" s="150">
        <f t="shared" ref="W50" si="36">A50</f>
        <v>0</v>
      </c>
      <c r="Z50" s="147"/>
      <c r="AB50" s="61"/>
      <c r="AC50" s="24"/>
      <c r="AD50" s="24"/>
      <c r="AE50" s="24"/>
      <c r="AF50" s="62"/>
    </row>
    <row r="51" spans="1:32" ht="17" customHeight="1" x14ac:dyDescent="0.2">
      <c r="A51" s="150"/>
      <c r="D51" s="149"/>
      <c r="E51"/>
      <c r="G51" s="24"/>
      <c r="H51" s="24"/>
      <c r="I51" s="24"/>
      <c r="J51" s="62"/>
      <c r="L51" s="150"/>
      <c r="O51" s="149"/>
      <c r="Q51" s="61"/>
      <c r="R51" s="24"/>
      <c r="S51" s="24"/>
      <c r="T51" s="24"/>
      <c r="U51" s="62"/>
      <c r="W51" s="150"/>
      <c r="Z51" s="149"/>
      <c r="AB51" s="61"/>
      <c r="AC51" s="24"/>
      <c r="AD51" s="24"/>
      <c r="AE51" s="24"/>
      <c r="AF51" s="62"/>
    </row>
    <row r="52" spans="1:32" ht="17" customHeight="1" x14ac:dyDescent="0.2">
      <c r="A52" s="150">
        <f>'Sample Metadata'!D26</f>
        <v>0</v>
      </c>
      <c r="D52" s="147"/>
      <c r="E52"/>
      <c r="G52" s="24"/>
      <c r="H52" s="24"/>
      <c r="I52" s="24"/>
      <c r="J52" s="62"/>
      <c r="L52" s="150">
        <f t="shared" ref="L52" si="37">A52</f>
        <v>0</v>
      </c>
      <c r="O52" s="147"/>
      <c r="Q52" s="61"/>
      <c r="R52" s="24"/>
      <c r="S52" s="24"/>
      <c r="T52" s="24"/>
      <c r="U52" s="63"/>
      <c r="W52" s="150">
        <f t="shared" ref="W52" si="38">A52</f>
        <v>0</v>
      </c>
      <c r="Z52" s="147"/>
      <c r="AB52" s="61"/>
      <c r="AC52" s="24"/>
      <c r="AD52" s="24"/>
      <c r="AE52" s="24"/>
      <c r="AF52" s="63"/>
    </row>
    <row r="53" spans="1:32" ht="17" customHeight="1" x14ac:dyDescent="0.2">
      <c r="A53" s="150"/>
      <c r="D53" s="149"/>
      <c r="E53"/>
      <c r="G53" s="24"/>
      <c r="H53" s="24"/>
      <c r="I53" s="24"/>
      <c r="J53" s="62"/>
      <c r="L53" s="150"/>
      <c r="O53" s="149"/>
      <c r="Q53" s="61"/>
      <c r="R53" s="24"/>
      <c r="S53" s="24"/>
      <c r="T53" s="24"/>
      <c r="U53" s="63"/>
      <c r="W53" s="150"/>
      <c r="Z53" s="149"/>
      <c r="AB53" s="61"/>
      <c r="AC53" s="24"/>
      <c r="AD53" s="24"/>
      <c r="AE53" s="24"/>
      <c r="AF53" s="63"/>
    </row>
    <row r="54" spans="1:32" ht="17" customHeight="1" x14ac:dyDescent="0.2">
      <c r="A54" s="150">
        <f>'Sample Metadata'!D27</f>
        <v>0</v>
      </c>
      <c r="D54" s="147"/>
      <c r="E54"/>
      <c r="G54" s="24"/>
      <c r="H54" s="24"/>
      <c r="I54" s="24"/>
      <c r="J54" s="62"/>
      <c r="L54" s="150">
        <f t="shared" ref="L54" si="39">A54</f>
        <v>0</v>
      </c>
      <c r="O54" s="147"/>
      <c r="Q54" s="61"/>
      <c r="R54" s="24"/>
      <c r="S54" s="24"/>
      <c r="T54" s="24"/>
      <c r="U54" s="62"/>
      <c r="W54" s="150">
        <f t="shared" ref="W54" si="40">A54</f>
        <v>0</v>
      </c>
      <c r="Z54" s="147"/>
      <c r="AB54" s="61"/>
      <c r="AC54" s="24"/>
      <c r="AD54" s="24"/>
      <c r="AE54" s="24"/>
      <c r="AF54" s="62"/>
    </row>
    <row r="55" spans="1:32" ht="17" customHeight="1" x14ac:dyDescent="0.2">
      <c r="A55" s="150"/>
      <c r="D55" s="149"/>
      <c r="E55"/>
      <c r="G55" s="24"/>
      <c r="H55" s="24"/>
      <c r="I55" s="24"/>
      <c r="J55" s="62"/>
      <c r="L55" s="150"/>
      <c r="O55" s="149"/>
      <c r="Q55" s="61"/>
      <c r="R55" s="24"/>
      <c r="S55" s="24"/>
      <c r="T55" s="24"/>
      <c r="U55" s="62"/>
      <c r="W55" s="150"/>
      <c r="Z55" s="149"/>
      <c r="AB55" s="61"/>
      <c r="AC55" s="24"/>
      <c r="AD55" s="24"/>
      <c r="AE55" s="24"/>
      <c r="AF55" s="62"/>
    </row>
    <row r="56" spans="1:32" ht="17" customHeight="1" x14ac:dyDescent="0.2">
      <c r="A56" s="150">
        <f>'Sample Metadata'!D28</f>
        <v>0</v>
      </c>
      <c r="D56" s="147"/>
      <c r="E56"/>
      <c r="G56" s="24"/>
      <c r="H56" s="24"/>
      <c r="I56" s="24"/>
      <c r="J56" s="62"/>
      <c r="L56" s="150">
        <f t="shared" ref="L56" si="41">A56</f>
        <v>0</v>
      </c>
      <c r="O56" s="147"/>
      <c r="Q56" s="61"/>
      <c r="R56" s="24"/>
      <c r="S56" s="24"/>
      <c r="T56" s="24"/>
      <c r="U56" s="62"/>
      <c r="W56" s="150">
        <f t="shared" ref="W56" si="42">A56</f>
        <v>0</v>
      </c>
      <c r="Z56" s="147"/>
      <c r="AB56" s="61"/>
      <c r="AC56" s="24"/>
      <c r="AD56" s="24"/>
      <c r="AE56" s="24"/>
      <c r="AF56" s="62"/>
    </row>
    <row r="57" spans="1:32" ht="17" customHeight="1" x14ac:dyDescent="0.2">
      <c r="A57" s="150"/>
      <c r="D57" s="149"/>
      <c r="E57"/>
      <c r="G57" s="24"/>
      <c r="H57" s="24"/>
      <c r="I57" s="24"/>
      <c r="J57" s="62"/>
      <c r="L57" s="150"/>
      <c r="O57" s="149"/>
      <c r="Q57" s="61"/>
      <c r="R57" s="24"/>
      <c r="S57" s="24"/>
      <c r="T57" s="24"/>
      <c r="U57" s="62"/>
      <c r="W57" s="150"/>
      <c r="Z57" s="149"/>
      <c r="AB57" s="61"/>
      <c r="AC57" s="24"/>
      <c r="AD57" s="24"/>
      <c r="AE57" s="24"/>
      <c r="AF57" s="62"/>
    </row>
    <row r="58" spans="1:32" ht="17" customHeight="1" x14ac:dyDescent="0.2">
      <c r="A58" s="150">
        <f>'Sample Metadata'!D29</f>
        <v>0</v>
      </c>
      <c r="D58" s="147"/>
      <c r="E58"/>
      <c r="G58" s="24"/>
      <c r="H58" s="24"/>
      <c r="I58" s="24"/>
      <c r="J58" s="62"/>
      <c r="L58" s="150">
        <f t="shared" si="15"/>
        <v>0</v>
      </c>
      <c r="O58" s="147"/>
      <c r="Q58" s="61"/>
      <c r="R58" s="24"/>
      <c r="S58" s="24"/>
      <c r="T58" s="24"/>
      <c r="U58" s="62"/>
      <c r="W58" s="150">
        <f t="shared" ref="W58" si="43">A58</f>
        <v>0</v>
      </c>
      <c r="Z58" s="147"/>
      <c r="AB58" s="61"/>
      <c r="AC58" s="24"/>
      <c r="AD58" s="24"/>
      <c r="AE58" s="24"/>
      <c r="AF58" s="62"/>
    </row>
    <row r="59" spans="1:32" ht="17" customHeight="1" x14ac:dyDescent="0.2">
      <c r="A59" s="150"/>
      <c r="D59" s="149"/>
      <c r="E59"/>
      <c r="G59" s="24"/>
      <c r="H59" s="24"/>
      <c r="I59" s="24"/>
      <c r="J59" s="62"/>
      <c r="L59" s="150"/>
      <c r="O59" s="149"/>
      <c r="Q59" s="61"/>
      <c r="R59" s="24"/>
      <c r="S59" s="24"/>
      <c r="T59" s="24"/>
      <c r="U59" s="62"/>
      <c r="W59" s="150"/>
      <c r="Z59" s="149"/>
      <c r="AB59" s="61"/>
      <c r="AC59" s="24"/>
      <c r="AD59" s="24"/>
      <c r="AE59" s="24"/>
      <c r="AF59" s="62"/>
    </row>
    <row r="60" spans="1:32" ht="17" customHeight="1" x14ac:dyDescent="0.2">
      <c r="A60" s="150">
        <f>'Sample Metadata'!D30</f>
        <v>0</v>
      </c>
      <c r="D60" s="147"/>
      <c r="E60"/>
      <c r="G60" s="24"/>
      <c r="H60" s="24"/>
      <c r="I60" s="24"/>
      <c r="J60" s="62"/>
      <c r="L60" s="150">
        <f t="shared" si="17"/>
        <v>0</v>
      </c>
      <c r="O60" s="147"/>
      <c r="Q60" s="61"/>
      <c r="R60" s="24"/>
      <c r="S60" s="24"/>
      <c r="T60" s="24"/>
      <c r="U60" s="62"/>
      <c r="W60" s="150">
        <f t="shared" ref="W60" si="44">A60</f>
        <v>0</v>
      </c>
      <c r="Z60" s="147"/>
      <c r="AB60" s="61"/>
      <c r="AC60" s="24"/>
      <c r="AD60" s="24"/>
      <c r="AE60" s="24"/>
      <c r="AF60" s="62"/>
    </row>
    <row r="61" spans="1:32" ht="17" customHeight="1" x14ac:dyDescent="0.2">
      <c r="A61" s="150"/>
      <c r="D61" s="149"/>
      <c r="E61"/>
      <c r="G61" s="24"/>
      <c r="H61" s="24"/>
      <c r="I61" s="24"/>
      <c r="J61" s="62"/>
      <c r="L61" s="150"/>
      <c r="O61" s="149"/>
      <c r="Q61" s="61"/>
      <c r="R61" s="24"/>
      <c r="S61" s="24"/>
      <c r="T61" s="24"/>
      <c r="U61" s="62"/>
      <c r="W61" s="150"/>
      <c r="Z61" s="149"/>
      <c r="AB61" s="61"/>
      <c r="AC61" s="24"/>
      <c r="AD61" s="24"/>
      <c r="AE61" s="24"/>
      <c r="AF61" s="62"/>
    </row>
    <row r="62" spans="1:32" ht="17" customHeight="1" x14ac:dyDescent="0.2">
      <c r="A62" s="150">
        <f>'Sample Metadata'!D31</f>
        <v>0</v>
      </c>
      <c r="D62" s="147"/>
      <c r="E62"/>
      <c r="G62" s="24"/>
      <c r="H62" s="24"/>
      <c r="I62" s="24"/>
      <c r="J62" s="62"/>
      <c r="L62" s="150">
        <f t="shared" si="19"/>
        <v>0</v>
      </c>
      <c r="O62" s="147"/>
      <c r="Q62" s="61"/>
      <c r="R62" s="24"/>
      <c r="S62" s="24"/>
      <c r="T62" s="24"/>
      <c r="U62" s="62"/>
      <c r="W62" s="150">
        <f t="shared" ref="W62" si="45">A62</f>
        <v>0</v>
      </c>
      <c r="Z62" s="147"/>
      <c r="AB62" s="61"/>
      <c r="AC62" s="24"/>
      <c r="AD62" s="24"/>
      <c r="AE62" s="24"/>
      <c r="AF62" s="62"/>
    </row>
    <row r="63" spans="1:32" ht="17" customHeight="1" x14ac:dyDescent="0.2">
      <c r="A63" s="150"/>
      <c r="D63" s="149"/>
      <c r="E63"/>
      <c r="G63" s="24"/>
      <c r="H63" s="24"/>
      <c r="I63" s="24"/>
      <c r="J63" s="62"/>
      <c r="L63" s="150"/>
      <c r="O63" s="149"/>
      <c r="Q63" s="61"/>
      <c r="R63" s="24"/>
      <c r="S63" s="24"/>
      <c r="T63" s="24"/>
      <c r="U63" s="62"/>
      <c r="W63" s="150"/>
      <c r="Z63" s="149"/>
      <c r="AB63" s="61"/>
      <c r="AC63" s="24"/>
      <c r="AD63" s="24"/>
      <c r="AE63" s="24"/>
      <c r="AF63" s="62"/>
    </row>
    <row r="64" spans="1:32" ht="17" customHeight="1" x14ac:dyDescent="0.2">
      <c r="A64" s="150">
        <f>'Sample Metadata'!D32</f>
        <v>0</v>
      </c>
      <c r="D64" s="147"/>
      <c r="E64"/>
      <c r="G64" s="24"/>
      <c r="H64" s="24"/>
      <c r="I64" s="24"/>
      <c r="J64" s="62"/>
      <c r="L64" s="150">
        <f t="shared" si="21"/>
        <v>0</v>
      </c>
      <c r="O64" s="147"/>
      <c r="Q64" s="61"/>
      <c r="R64" s="24"/>
      <c r="S64" s="24"/>
      <c r="T64" s="24"/>
      <c r="U64" s="62"/>
      <c r="W64" s="150">
        <f t="shared" ref="W64" si="46">A64</f>
        <v>0</v>
      </c>
      <c r="Z64" s="147"/>
      <c r="AB64" s="61"/>
      <c r="AC64" s="24"/>
      <c r="AD64" s="24"/>
      <c r="AE64" s="24"/>
      <c r="AF64" s="62"/>
    </row>
    <row r="65" spans="1:32" ht="17" customHeight="1" x14ac:dyDescent="0.2">
      <c r="A65" s="150"/>
      <c r="D65" s="149"/>
      <c r="E65"/>
      <c r="G65" s="24"/>
      <c r="H65" s="24"/>
      <c r="I65" s="24"/>
      <c r="J65" s="62"/>
      <c r="L65" s="150"/>
      <c r="O65" s="149"/>
      <c r="Q65" s="61"/>
      <c r="R65" s="24"/>
      <c r="S65" s="24"/>
      <c r="T65" s="24"/>
      <c r="U65" s="62"/>
      <c r="W65" s="150"/>
      <c r="Z65" s="149"/>
      <c r="AB65" s="61"/>
      <c r="AC65" s="24"/>
      <c r="AD65" s="24"/>
      <c r="AE65" s="24"/>
      <c r="AF65" s="62"/>
    </row>
    <row r="66" spans="1:32" ht="17" customHeight="1" x14ac:dyDescent="0.2">
      <c r="A66" s="150">
        <f>'Sample Metadata'!D33</f>
        <v>0</v>
      </c>
      <c r="D66" s="147"/>
      <c r="E66"/>
      <c r="G66" s="24"/>
      <c r="H66" s="24"/>
      <c r="I66" s="24"/>
      <c r="J66" s="62"/>
      <c r="L66" s="150">
        <f t="shared" ref="L66" si="47">A66</f>
        <v>0</v>
      </c>
      <c r="O66" s="147"/>
      <c r="Q66" s="61"/>
      <c r="R66" s="24"/>
      <c r="S66" s="24"/>
      <c r="T66" s="24"/>
      <c r="U66" s="63"/>
      <c r="W66" s="150">
        <f t="shared" ref="W66" si="48">A66</f>
        <v>0</v>
      </c>
      <c r="Z66" s="147"/>
      <c r="AB66" s="61"/>
      <c r="AC66" s="24"/>
      <c r="AD66" s="24"/>
      <c r="AE66" s="24"/>
      <c r="AF66" s="63"/>
    </row>
    <row r="67" spans="1:32" ht="17" customHeight="1" x14ac:dyDescent="0.2">
      <c r="A67" s="150"/>
      <c r="D67" s="149"/>
      <c r="E67"/>
      <c r="G67" s="24"/>
      <c r="H67" s="24"/>
      <c r="I67" s="24"/>
      <c r="J67" s="62"/>
      <c r="L67" s="150"/>
      <c r="O67" s="149"/>
      <c r="Q67" s="61"/>
      <c r="R67" s="24"/>
      <c r="S67" s="24"/>
      <c r="T67" s="24"/>
      <c r="U67" s="63"/>
      <c r="W67" s="150"/>
      <c r="Z67" s="149"/>
      <c r="AB67" s="61"/>
      <c r="AC67" s="24"/>
      <c r="AD67" s="24"/>
      <c r="AE67" s="24"/>
      <c r="AF67" s="63"/>
    </row>
    <row r="68" spans="1:32" x14ac:dyDescent="0.2">
      <c r="A68" s="150">
        <f>'Sample Metadata'!D34</f>
        <v>0</v>
      </c>
      <c r="D68" s="147"/>
      <c r="E68"/>
      <c r="G68" s="24"/>
      <c r="H68" s="24"/>
      <c r="I68" s="24"/>
      <c r="J68" s="62"/>
      <c r="L68" s="150">
        <f t="shared" ref="L68" si="49">A68</f>
        <v>0</v>
      </c>
      <c r="O68" s="147"/>
      <c r="U68" s="101"/>
      <c r="W68" s="150">
        <f t="shared" ref="W68" si="50">A68</f>
        <v>0</v>
      </c>
      <c r="Z68" s="147"/>
      <c r="AF68" s="101"/>
    </row>
    <row r="69" spans="1:32" x14ac:dyDescent="0.2">
      <c r="A69" s="150"/>
      <c r="D69" s="149"/>
      <c r="E69"/>
      <c r="G69" s="24"/>
      <c r="H69" s="24"/>
      <c r="I69" s="24"/>
      <c r="J69" s="62"/>
      <c r="L69" s="150"/>
      <c r="O69" s="149"/>
      <c r="U69" s="101"/>
      <c r="W69" s="150"/>
      <c r="Z69" s="149"/>
      <c r="AF69" s="101"/>
    </row>
    <row r="70" spans="1:32" x14ac:dyDescent="0.2">
      <c r="A70" s="150">
        <f>'Sample Metadata'!D35</f>
        <v>0</v>
      </c>
      <c r="D70" s="147"/>
      <c r="E70"/>
      <c r="G70" s="24"/>
      <c r="H70" s="24"/>
      <c r="I70" s="24"/>
      <c r="J70" s="62"/>
      <c r="L70" s="150">
        <f t="shared" ref="L70" si="51">A70</f>
        <v>0</v>
      </c>
      <c r="O70" s="147"/>
      <c r="U70" s="101"/>
      <c r="W70" s="150">
        <f t="shared" ref="W70" si="52">A70</f>
        <v>0</v>
      </c>
      <c r="Z70" s="147"/>
      <c r="AF70" s="101"/>
    </row>
    <row r="71" spans="1:32" x14ac:dyDescent="0.2">
      <c r="A71" s="150"/>
      <c r="D71" s="149"/>
      <c r="E71"/>
      <c r="G71" s="24"/>
      <c r="H71" s="24"/>
      <c r="I71" s="24"/>
      <c r="J71" s="62"/>
      <c r="L71" s="150"/>
      <c r="O71" s="149"/>
      <c r="U71" s="101"/>
      <c r="W71" s="150"/>
      <c r="Z71" s="149"/>
      <c r="AF71" s="101"/>
    </row>
    <row r="72" spans="1:32" x14ac:dyDescent="0.2">
      <c r="A72" s="150">
        <f>'Sample Metadata'!D36</f>
        <v>0</v>
      </c>
      <c r="D72" s="147"/>
      <c r="E72"/>
      <c r="G72" s="24"/>
      <c r="H72" s="24"/>
      <c r="I72" s="24"/>
      <c r="J72" s="62"/>
      <c r="L72" s="150">
        <f t="shared" ref="L72" si="53">A72</f>
        <v>0</v>
      </c>
      <c r="O72" s="147"/>
      <c r="U72" s="101"/>
      <c r="W72" s="150">
        <f t="shared" ref="W72" si="54">A72</f>
        <v>0</v>
      </c>
      <c r="Z72" s="147"/>
      <c r="AF72" s="101"/>
    </row>
    <row r="73" spans="1:32" x14ac:dyDescent="0.2">
      <c r="A73" s="150"/>
      <c r="D73" s="149"/>
      <c r="E73"/>
      <c r="G73" s="24"/>
      <c r="H73" s="24"/>
      <c r="I73" s="24"/>
      <c r="J73" s="62"/>
      <c r="L73" s="150"/>
      <c r="O73" s="149"/>
      <c r="U73" s="101"/>
      <c r="W73" s="150"/>
      <c r="Z73" s="149"/>
      <c r="AF73" s="101"/>
    </row>
    <row r="74" spans="1:32" x14ac:dyDescent="0.2">
      <c r="A74" s="150">
        <f>'Sample Metadata'!D37</f>
        <v>0</v>
      </c>
      <c r="D74" s="147"/>
      <c r="E74"/>
      <c r="G74" s="24"/>
      <c r="H74" s="24"/>
      <c r="I74" s="24"/>
      <c r="J74" s="62"/>
      <c r="L74" s="150">
        <f t="shared" si="15"/>
        <v>0</v>
      </c>
      <c r="O74" s="147"/>
      <c r="U74" s="101"/>
      <c r="W74" s="150">
        <f t="shared" ref="W74" si="55">A74</f>
        <v>0</v>
      </c>
      <c r="Z74" s="147"/>
      <c r="AF74" s="101"/>
    </row>
    <row r="75" spans="1:32" x14ac:dyDescent="0.2">
      <c r="A75" s="150"/>
      <c r="D75" s="149"/>
      <c r="E75"/>
      <c r="G75" s="24"/>
      <c r="H75" s="24"/>
      <c r="I75" s="24"/>
      <c r="J75" s="62"/>
      <c r="L75" s="150"/>
      <c r="O75" s="149"/>
      <c r="U75" s="101"/>
      <c r="W75" s="150"/>
      <c r="Z75" s="149"/>
      <c r="AF75" s="101"/>
    </row>
    <row r="76" spans="1:32" x14ac:dyDescent="0.2">
      <c r="A76" s="150">
        <f>'Sample Metadata'!D38</f>
        <v>0</v>
      </c>
      <c r="D76" s="147"/>
      <c r="E76"/>
      <c r="G76" s="24"/>
      <c r="H76" s="24"/>
      <c r="I76" s="24"/>
      <c r="J76" s="62"/>
      <c r="L76" s="150">
        <f t="shared" si="17"/>
        <v>0</v>
      </c>
      <c r="O76" s="147"/>
      <c r="U76" s="101"/>
      <c r="W76" s="150">
        <f t="shared" ref="W76" si="56">A76</f>
        <v>0</v>
      </c>
      <c r="Z76" s="147"/>
      <c r="AF76" s="101"/>
    </row>
    <row r="77" spans="1:32" x14ac:dyDescent="0.2">
      <c r="A77" s="150"/>
      <c r="D77" s="149"/>
      <c r="E77"/>
      <c r="G77" s="24"/>
      <c r="H77" s="24"/>
      <c r="I77" s="24"/>
      <c r="J77" s="62"/>
      <c r="L77" s="150"/>
      <c r="O77" s="149"/>
      <c r="U77" s="101"/>
      <c r="W77" s="150"/>
      <c r="Z77" s="149"/>
      <c r="AF77" s="101"/>
    </row>
    <row r="78" spans="1:32" x14ac:dyDescent="0.2">
      <c r="A78" s="150">
        <f>'Sample Metadata'!D39</f>
        <v>0</v>
      </c>
      <c r="D78" s="147"/>
      <c r="E78"/>
      <c r="G78" s="24"/>
      <c r="H78" s="24"/>
      <c r="I78" s="24"/>
      <c r="J78" s="62"/>
      <c r="L78" s="150">
        <f t="shared" si="19"/>
        <v>0</v>
      </c>
      <c r="O78" s="147"/>
      <c r="U78" s="101"/>
      <c r="W78" s="150">
        <f t="shared" ref="W78" si="57">A78</f>
        <v>0</v>
      </c>
      <c r="Z78" s="147"/>
      <c r="AF78" s="101"/>
    </row>
    <row r="79" spans="1:32" x14ac:dyDescent="0.2">
      <c r="A79" s="150"/>
      <c r="D79" s="149"/>
      <c r="E79"/>
      <c r="G79" s="24"/>
      <c r="H79" s="24"/>
      <c r="I79" s="24"/>
      <c r="J79" s="62"/>
      <c r="L79" s="150"/>
      <c r="O79" s="147"/>
      <c r="U79" s="101"/>
      <c r="W79" s="150"/>
      <c r="Z79" s="147"/>
      <c r="AF79" s="101"/>
    </row>
    <row r="80" spans="1:32" x14ac:dyDescent="0.2">
      <c r="A80" s="150">
        <f>'Sample Metadata'!D40</f>
        <v>0</v>
      </c>
      <c r="D80" s="147"/>
      <c r="E80"/>
      <c r="G80" s="24"/>
      <c r="H80" s="24"/>
      <c r="I80" s="24"/>
      <c r="J80" s="62"/>
      <c r="L80" s="150">
        <f t="shared" si="21"/>
        <v>0</v>
      </c>
      <c r="O80" s="147"/>
      <c r="U80" s="101"/>
      <c r="W80" s="150">
        <f t="shared" ref="W80" si="58">A80</f>
        <v>0</v>
      </c>
      <c r="Z80" s="147"/>
      <c r="AF80" s="101"/>
    </row>
    <row r="81" spans="1:32" x14ac:dyDescent="0.2">
      <c r="A81" s="150"/>
      <c r="D81" s="147"/>
      <c r="E81"/>
      <c r="G81" s="24"/>
      <c r="H81" s="24"/>
      <c r="I81" s="24"/>
      <c r="J81" s="62"/>
      <c r="L81" s="150"/>
      <c r="O81" s="147"/>
      <c r="U81" s="101"/>
      <c r="W81" s="150"/>
      <c r="Z81" s="147"/>
      <c r="AF81" s="101"/>
    </row>
    <row r="82" spans="1:32" x14ac:dyDescent="0.2">
      <c r="A82" s="150">
        <f>'Sample Metadata'!D41</f>
        <v>0</v>
      </c>
      <c r="D82" s="147"/>
      <c r="E82"/>
      <c r="G82" s="24"/>
      <c r="H82" s="24"/>
      <c r="I82" s="24"/>
      <c r="J82" s="62"/>
      <c r="L82" s="150">
        <f t="shared" ref="L82" si="59">A82</f>
        <v>0</v>
      </c>
      <c r="O82" s="147"/>
      <c r="U82" s="101"/>
      <c r="W82" s="150">
        <f t="shared" ref="W82" si="60">A82</f>
        <v>0</v>
      </c>
      <c r="Z82" s="147"/>
      <c r="AF82" s="101"/>
    </row>
    <row r="83" spans="1:32" x14ac:dyDescent="0.2">
      <c r="A83" s="150"/>
      <c r="D83" s="149"/>
      <c r="E83"/>
      <c r="G83" s="24"/>
      <c r="H83" s="24"/>
      <c r="I83" s="24"/>
      <c r="J83" s="62"/>
      <c r="L83" s="150"/>
      <c r="O83" s="147"/>
      <c r="U83" s="101"/>
      <c r="W83" s="150"/>
      <c r="Z83" s="147"/>
      <c r="AF83" s="101"/>
    </row>
    <row r="84" spans="1:32" x14ac:dyDescent="0.2">
      <c r="A84" s="150">
        <f>'Sample Metadata'!D42</f>
        <v>0</v>
      </c>
      <c r="D84" s="147"/>
      <c r="E84"/>
      <c r="G84" s="24"/>
      <c r="H84" s="24"/>
      <c r="I84" s="24"/>
      <c r="J84" s="62"/>
      <c r="L84" s="150">
        <f t="shared" ref="L84" si="61">A84</f>
        <v>0</v>
      </c>
      <c r="O84" s="147"/>
      <c r="R84" s="24"/>
      <c r="S84" s="24"/>
      <c r="T84" s="24"/>
      <c r="U84" s="62"/>
      <c r="W84" s="150">
        <f t="shared" ref="W84" si="62">A84</f>
        <v>0</v>
      </c>
      <c r="Z84" s="147"/>
      <c r="AF84" s="101"/>
    </row>
    <row r="85" spans="1:32" x14ac:dyDescent="0.2">
      <c r="A85" s="150"/>
      <c r="D85" s="149"/>
      <c r="E85"/>
      <c r="G85" s="24"/>
      <c r="H85" s="24"/>
      <c r="I85" s="24"/>
      <c r="J85" s="62"/>
      <c r="L85" s="150"/>
      <c r="O85" s="149"/>
      <c r="R85" s="24"/>
      <c r="S85" s="24"/>
      <c r="T85" s="24"/>
      <c r="U85" s="62"/>
      <c r="W85" s="150"/>
      <c r="Z85" s="147"/>
      <c r="AF85" s="101"/>
    </row>
    <row r="86" spans="1:32" x14ac:dyDescent="0.2">
      <c r="A86" s="150">
        <f>'Sample Metadata'!D43</f>
        <v>0</v>
      </c>
      <c r="D86" s="147"/>
      <c r="E86"/>
      <c r="G86" s="24"/>
      <c r="H86" s="24"/>
      <c r="I86" s="24"/>
      <c r="J86" s="62"/>
      <c r="L86" s="150">
        <f t="shared" ref="L86" si="63">A86</f>
        <v>0</v>
      </c>
      <c r="M86" s="142"/>
      <c r="O86" s="147"/>
      <c r="R86" s="24"/>
      <c r="S86" s="24"/>
      <c r="T86" s="24"/>
      <c r="U86" s="62"/>
      <c r="W86" s="150">
        <f t="shared" ref="W86" si="64">A86</f>
        <v>0</v>
      </c>
      <c r="Z86" s="147"/>
      <c r="AF86" s="101"/>
    </row>
    <row r="87" spans="1:32" x14ac:dyDescent="0.2">
      <c r="A87" s="150"/>
      <c r="D87" s="147"/>
      <c r="E87"/>
      <c r="G87" s="24"/>
      <c r="H87" s="24"/>
      <c r="I87" s="24"/>
      <c r="J87" s="62"/>
      <c r="L87" s="150"/>
      <c r="O87" s="147"/>
      <c r="R87" s="24"/>
      <c r="S87" s="24"/>
      <c r="T87" s="24"/>
      <c r="U87" s="62"/>
      <c r="W87" s="150"/>
      <c r="Z87" s="147"/>
      <c r="AF87" s="101"/>
    </row>
    <row r="88" spans="1:32" x14ac:dyDescent="0.2">
      <c r="A88" s="150">
        <f>'Sample Metadata'!D44</f>
        <v>0</v>
      </c>
      <c r="D88" s="147"/>
      <c r="E88"/>
      <c r="G88" s="24"/>
      <c r="H88" s="24"/>
      <c r="I88" s="24"/>
      <c r="J88" s="62"/>
      <c r="L88" s="150">
        <f t="shared" ref="L88" si="65">A88</f>
        <v>0</v>
      </c>
      <c r="O88" s="147"/>
      <c r="R88" s="24"/>
      <c r="S88" s="24"/>
      <c r="T88" s="24"/>
      <c r="U88" s="62"/>
      <c r="W88" s="150">
        <f t="shared" ref="W88" si="66">A88</f>
        <v>0</v>
      </c>
      <c r="Z88" s="147"/>
      <c r="AF88" s="101"/>
    </row>
    <row r="89" spans="1:32" x14ac:dyDescent="0.2">
      <c r="A89" s="150"/>
      <c r="D89" s="147"/>
      <c r="E89"/>
      <c r="G89" s="24"/>
      <c r="H89" s="24"/>
      <c r="I89" s="24"/>
      <c r="J89" s="62"/>
      <c r="L89" s="150"/>
      <c r="O89" s="147"/>
      <c r="R89" s="24"/>
      <c r="S89" s="24"/>
      <c r="T89" s="24"/>
      <c r="U89" s="62"/>
      <c r="W89" s="150"/>
      <c r="Z89" s="149"/>
      <c r="AF89" s="101"/>
    </row>
    <row r="90" spans="1:32" x14ac:dyDescent="0.2">
      <c r="A90" s="150">
        <f>'Sample Metadata'!D45</f>
        <v>0</v>
      </c>
      <c r="D90" s="147"/>
      <c r="E90"/>
      <c r="G90" s="24"/>
      <c r="H90" s="24"/>
      <c r="I90" s="24"/>
      <c r="J90" s="62"/>
      <c r="L90" s="150">
        <f t="shared" ref="L90:L138" si="67">A90</f>
        <v>0</v>
      </c>
      <c r="O90" s="147"/>
      <c r="U90" s="101"/>
      <c r="W90" s="150">
        <f t="shared" ref="W90" si="68">A90</f>
        <v>0</v>
      </c>
      <c r="Z90" s="147"/>
      <c r="AF90" s="101"/>
    </row>
    <row r="91" spans="1:32" x14ac:dyDescent="0.2">
      <c r="A91" s="150"/>
      <c r="D91" s="147"/>
      <c r="E91"/>
      <c r="G91" s="24"/>
      <c r="H91" s="24"/>
      <c r="I91" s="24"/>
      <c r="J91" s="62"/>
      <c r="L91" s="150"/>
      <c r="O91" s="147"/>
      <c r="U91" s="101"/>
      <c r="W91" s="150"/>
      <c r="Z91" s="149"/>
      <c r="AF91" s="101"/>
    </row>
    <row r="92" spans="1:32" x14ac:dyDescent="0.2">
      <c r="A92" s="150">
        <f>'Sample Metadata'!D46</f>
        <v>0</v>
      </c>
      <c r="D92" s="147"/>
      <c r="E92"/>
      <c r="G92" s="24"/>
      <c r="H92" s="24"/>
      <c r="I92" s="24"/>
      <c r="J92" s="62"/>
      <c r="L92" s="150">
        <f t="shared" ref="L92:L140" si="69">A92</f>
        <v>0</v>
      </c>
      <c r="O92" s="147"/>
      <c r="U92" s="101"/>
      <c r="W92" s="150">
        <f t="shared" ref="W92" si="70">A92</f>
        <v>0</v>
      </c>
      <c r="Z92" s="147"/>
      <c r="AF92" s="101"/>
    </row>
    <row r="93" spans="1:32" x14ac:dyDescent="0.2">
      <c r="A93" s="150"/>
      <c r="D93" s="147"/>
      <c r="E93"/>
      <c r="G93" s="24"/>
      <c r="H93" s="24"/>
      <c r="I93" s="24"/>
      <c r="J93" s="62"/>
      <c r="L93" s="150"/>
      <c r="O93" s="147"/>
      <c r="U93" s="101"/>
      <c r="W93" s="150"/>
      <c r="Z93" s="149"/>
      <c r="AF93" s="101"/>
    </row>
    <row r="94" spans="1:32" x14ac:dyDescent="0.2">
      <c r="A94" s="150">
        <f>'Sample Metadata'!D47</f>
        <v>0</v>
      </c>
      <c r="D94" s="147"/>
      <c r="E94"/>
      <c r="G94" s="24"/>
      <c r="H94" s="24"/>
      <c r="I94" s="24"/>
      <c r="J94" s="62"/>
      <c r="L94" s="150">
        <f t="shared" ref="L94:L142" si="71">A94</f>
        <v>0</v>
      </c>
      <c r="O94" s="147"/>
      <c r="R94" s="24"/>
      <c r="S94" s="24"/>
      <c r="T94" s="24"/>
      <c r="U94" s="62"/>
      <c r="W94" s="150">
        <f t="shared" ref="W94" si="72">A94</f>
        <v>0</v>
      </c>
      <c r="Z94" s="147"/>
      <c r="AC94" s="24"/>
      <c r="AD94" s="24"/>
      <c r="AE94" s="24"/>
      <c r="AF94" s="101"/>
    </row>
    <row r="95" spans="1:32" x14ac:dyDescent="0.2">
      <c r="A95" s="150"/>
      <c r="D95" s="147"/>
      <c r="E95"/>
      <c r="G95" s="24"/>
      <c r="H95" s="24"/>
      <c r="I95" s="24"/>
      <c r="J95" s="62"/>
      <c r="L95" s="150"/>
      <c r="O95" s="147"/>
      <c r="R95" s="24"/>
      <c r="S95" s="24"/>
      <c r="T95" s="24"/>
      <c r="U95" s="62"/>
      <c r="W95" s="150"/>
      <c r="Z95" s="147"/>
      <c r="AC95" s="24"/>
      <c r="AD95" s="24"/>
      <c r="AE95" s="24"/>
      <c r="AF95" s="101"/>
    </row>
    <row r="96" spans="1:32" x14ac:dyDescent="0.2">
      <c r="A96" s="150">
        <f>'Sample Metadata'!D48</f>
        <v>0</v>
      </c>
      <c r="D96" s="147"/>
      <c r="E96"/>
      <c r="G96" s="24"/>
      <c r="H96" s="24"/>
      <c r="I96" s="24"/>
      <c r="J96" s="62"/>
      <c r="L96" s="150">
        <f t="shared" ref="L96:L128" si="73">A96</f>
        <v>0</v>
      </c>
      <c r="O96" s="147"/>
      <c r="R96" s="24"/>
      <c r="S96" s="24"/>
      <c r="T96" s="24"/>
      <c r="U96" s="62"/>
      <c r="W96" s="150">
        <f t="shared" ref="W96" si="74">A96</f>
        <v>0</v>
      </c>
      <c r="Z96" s="147"/>
      <c r="AC96" s="24"/>
      <c r="AD96" s="24"/>
      <c r="AE96" s="24"/>
      <c r="AF96" s="101"/>
    </row>
    <row r="97" spans="1:32" x14ac:dyDescent="0.2">
      <c r="A97" s="150"/>
      <c r="D97" s="147"/>
      <c r="E97"/>
      <c r="G97" s="24"/>
      <c r="H97" s="24"/>
      <c r="I97" s="24"/>
      <c r="J97" s="62"/>
      <c r="L97" s="150"/>
      <c r="O97" s="147"/>
      <c r="R97" s="24"/>
      <c r="S97" s="24"/>
      <c r="T97" s="24"/>
      <c r="U97" s="62"/>
      <c r="W97" s="150"/>
      <c r="Z97" s="147"/>
      <c r="AC97" s="24"/>
      <c r="AD97" s="24"/>
      <c r="AE97" s="24"/>
      <c r="AF97" s="101"/>
    </row>
    <row r="98" spans="1:32" x14ac:dyDescent="0.2">
      <c r="A98" s="150">
        <f>'Sample Metadata'!D49</f>
        <v>0</v>
      </c>
      <c r="D98" s="147"/>
      <c r="E98"/>
      <c r="G98" s="24"/>
      <c r="H98" s="24"/>
      <c r="I98" s="24"/>
      <c r="J98" s="62"/>
      <c r="L98" s="150">
        <f t="shared" ref="L98" si="75">A98</f>
        <v>0</v>
      </c>
      <c r="O98" s="147"/>
      <c r="R98" s="24"/>
      <c r="S98" s="24"/>
      <c r="T98" s="24"/>
      <c r="U98" s="62"/>
      <c r="W98" s="150">
        <f t="shared" ref="W98" si="76">A98</f>
        <v>0</v>
      </c>
      <c r="Z98" s="147"/>
      <c r="AF98" s="101"/>
    </row>
    <row r="99" spans="1:32" x14ac:dyDescent="0.2">
      <c r="A99" s="150"/>
      <c r="D99" s="147"/>
      <c r="E99"/>
      <c r="G99" s="24"/>
      <c r="H99" s="24"/>
      <c r="I99" s="24"/>
      <c r="J99" s="62"/>
      <c r="L99" s="150"/>
      <c r="O99" s="147"/>
      <c r="R99" s="24"/>
      <c r="S99" s="24"/>
      <c r="T99" s="24"/>
      <c r="U99" s="62"/>
      <c r="W99" s="150"/>
      <c r="Z99" s="147"/>
      <c r="AF99" s="101"/>
    </row>
    <row r="100" spans="1:32" x14ac:dyDescent="0.2">
      <c r="A100" s="150">
        <f>'Sample Metadata'!D50</f>
        <v>0</v>
      </c>
      <c r="D100" s="147"/>
      <c r="E100"/>
      <c r="G100" s="24"/>
      <c r="H100" s="24"/>
      <c r="I100" s="24"/>
      <c r="J100" s="103"/>
      <c r="L100" s="150">
        <f t="shared" ref="L100" si="77">A100</f>
        <v>0</v>
      </c>
      <c r="O100" s="147"/>
      <c r="R100" s="24"/>
      <c r="S100" s="24"/>
      <c r="T100" s="24"/>
      <c r="U100" s="62"/>
      <c r="W100" s="150">
        <f t="shared" ref="W100" si="78">A100</f>
        <v>0</v>
      </c>
      <c r="Z100" s="147"/>
      <c r="AF100" s="101"/>
    </row>
    <row r="101" spans="1:32" x14ac:dyDescent="0.2">
      <c r="A101" s="150"/>
      <c r="D101" s="147"/>
      <c r="E101"/>
      <c r="G101" s="24"/>
      <c r="H101" s="24"/>
      <c r="I101" s="24"/>
      <c r="J101" s="103"/>
      <c r="L101" s="150"/>
      <c r="O101" s="147"/>
      <c r="R101" s="24"/>
      <c r="S101" s="24"/>
      <c r="T101" s="24"/>
      <c r="U101" s="62"/>
      <c r="W101" s="150"/>
      <c r="Z101" s="147"/>
      <c r="AF101" s="101"/>
    </row>
    <row r="102" spans="1:32" x14ac:dyDescent="0.2">
      <c r="A102" s="152">
        <f>'Sample Metadata'!D51</f>
        <v>0</v>
      </c>
      <c r="D102" s="147"/>
      <c r="E102"/>
      <c r="G102" s="24"/>
      <c r="H102" s="24"/>
      <c r="I102" s="24"/>
      <c r="J102" s="103"/>
      <c r="L102" s="150">
        <f t="shared" ref="L102" si="79">A102</f>
        <v>0</v>
      </c>
      <c r="O102" s="147"/>
      <c r="U102" s="101"/>
      <c r="W102" s="150">
        <f t="shared" ref="W102" si="80">A102</f>
        <v>0</v>
      </c>
      <c r="Z102" s="147"/>
      <c r="AF102" s="101"/>
    </row>
    <row r="103" spans="1:32" x14ac:dyDescent="0.2">
      <c r="A103" s="154"/>
      <c r="D103" s="147"/>
      <c r="E103"/>
      <c r="G103" s="24"/>
      <c r="H103" s="24"/>
      <c r="I103" s="24"/>
      <c r="J103" s="103"/>
      <c r="L103" s="150"/>
      <c r="O103" s="147"/>
      <c r="U103" s="101"/>
      <c r="W103" s="150"/>
      <c r="Z103" s="147"/>
      <c r="AF103" s="101"/>
    </row>
    <row r="104" spans="1:32" x14ac:dyDescent="0.2">
      <c r="A104" s="150">
        <f>'Sample Metadata'!D52</f>
        <v>0</v>
      </c>
      <c r="D104" s="147"/>
      <c r="E104"/>
      <c r="G104" s="24"/>
      <c r="H104" s="24"/>
      <c r="I104" s="24"/>
      <c r="J104" s="103"/>
      <c r="L104" s="150">
        <f t="shared" ref="L104" si="81">A104</f>
        <v>0</v>
      </c>
      <c r="O104" s="147"/>
      <c r="R104" s="143"/>
      <c r="S104" s="143"/>
      <c r="T104" s="143"/>
      <c r="U104" s="62"/>
      <c r="W104" s="150">
        <f t="shared" ref="W104" si="82">A104</f>
        <v>0</v>
      </c>
      <c r="Z104" s="147"/>
      <c r="AF104" s="101"/>
    </row>
    <row r="105" spans="1:32" x14ac:dyDescent="0.2">
      <c r="A105" s="150"/>
      <c r="D105" s="147"/>
      <c r="E105"/>
      <c r="G105" s="24"/>
      <c r="H105" s="24"/>
      <c r="I105" s="24"/>
      <c r="J105" s="103"/>
      <c r="L105" s="150"/>
      <c r="O105" s="147"/>
      <c r="R105" s="143"/>
      <c r="S105" s="143"/>
      <c r="T105" s="143"/>
      <c r="U105" s="62"/>
      <c r="W105" s="150"/>
      <c r="Z105" s="149"/>
      <c r="AF105" s="101"/>
    </row>
    <row r="106" spans="1:32" x14ac:dyDescent="0.2">
      <c r="A106" s="150">
        <f>'Sample Metadata'!D53</f>
        <v>0</v>
      </c>
      <c r="D106" s="147"/>
      <c r="E106"/>
      <c r="G106" s="24"/>
      <c r="H106" s="24"/>
      <c r="I106" s="24"/>
      <c r="J106" s="103"/>
      <c r="L106" s="150">
        <f t="shared" si="67"/>
        <v>0</v>
      </c>
      <c r="O106" s="147"/>
      <c r="R106" s="24"/>
      <c r="S106" s="24"/>
      <c r="T106" s="24"/>
      <c r="U106" s="62"/>
      <c r="W106" s="150">
        <f t="shared" ref="W106" si="83">A106</f>
        <v>0</v>
      </c>
      <c r="Z106" s="147"/>
      <c r="AF106" s="101"/>
    </row>
    <row r="107" spans="1:32" x14ac:dyDescent="0.2">
      <c r="A107" s="150"/>
      <c r="D107" s="147"/>
      <c r="E107"/>
      <c r="G107" s="24"/>
      <c r="H107" s="24"/>
      <c r="I107" s="24"/>
      <c r="J107" s="103"/>
      <c r="L107" s="150"/>
      <c r="O107" s="147"/>
      <c r="R107" s="24"/>
      <c r="S107" s="24"/>
      <c r="T107" s="24"/>
      <c r="U107" s="62"/>
      <c r="W107" s="150"/>
      <c r="Z107" s="149"/>
      <c r="AF107" s="101"/>
    </row>
    <row r="108" spans="1:32" x14ac:dyDescent="0.2">
      <c r="A108" s="150">
        <f>'Sample Metadata'!D54</f>
        <v>0</v>
      </c>
      <c r="D108" s="147"/>
      <c r="E108"/>
      <c r="G108" s="24"/>
      <c r="H108" s="24"/>
      <c r="I108" s="24"/>
      <c r="J108" s="103"/>
      <c r="L108" s="150">
        <f t="shared" si="69"/>
        <v>0</v>
      </c>
      <c r="O108" s="147"/>
      <c r="R108" s="143"/>
      <c r="S108" s="143"/>
      <c r="T108" s="143"/>
      <c r="U108" s="62"/>
      <c r="W108" s="150">
        <f t="shared" ref="W108" si="84">A108</f>
        <v>0</v>
      </c>
      <c r="Z108" s="147"/>
      <c r="AF108" s="101"/>
    </row>
    <row r="109" spans="1:32" x14ac:dyDescent="0.2">
      <c r="A109" s="150"/>
      <c r="D109" s="147"/>
      <c r="E109"/>
      <c r="G109" s="24"/>
      <c r="H109" s="24"/>
      <c r="I109" s="24"/>
      <c r="J109" s="103"/>
      <c r="L109" s="150"/>
      <c r="O109" s="147"/>
      <c r="R109" s="143"/>
      <c r="S109" s="143"/>
      <c r="T109" s="143"/>
      <c r="U109" s="62"/>
      <c r="W109" s="150"/>
      <c r="Z109" s="149"/>
      <c r="AF109" s="101"/>
    </row>
    <row r="110" spans="1:32" x14ac:dyDescent="0.2">
      <c r="A110" s="150">
        <f>'Sample Metadata'!D55</f>
        <v>0</v>
      </c>
      <c r="D110" s="147"/>
      <c r="E110"/>
      <c r="G110" s="24"/>
      <c r="H110" s="24"/>
      <c r="I110" s="24"/>
      <c r="J110" s="103"/>
      <c r="L110" s="150">
        <f t="shared" si="71"/>
        <v>0</v>
      </c>
      <c r="O110" s="147"/>
      <c r="U110" s="101"/>
      <c r="W110" s="150">
        <f t="shared" ref="W110" si="85">A110</f>
        <v>0</v>
      </c>
      <c r="Z110" s="147"/>
      <c r="AF110" s="101"/>
    </row>
    <row r="111" spans="1:32" x14ac:dyDescent="0.2">
      <c r="A111" s="150"/>
      <c r="D111" s="147"/>
      <c r="E111"/>
      <c r="G111" s="24"/>
      <c r="H111" s="24"/>
      <c r="I111" s="24"/>
      <c r="J111" s="103"/>
      <c r="L111" s="150"/>
      <c r="O111" s="147"/>
      <c r="U111" s="101"/>
      <c r="W111" s="150"/>
      <c r="Z111" s="147"/>
      <c r="AF111" s="101"/>
    </row>
    <row r="112" spans="1:32" x14ac:dyDescent="0.2">
      <c r="A112" s="150">
        <f>'Sample Metadata'!D56</f>
        <v>0</v>
      </c>
      <c r="D112" s="147"/>
      <c r="E112"/>
      <c r="G112" s="24"/>
      <c r="H112" s="24"/>
      <c r="I112" s="24"/>
      <c r="J112" s="103"/>
      <c r="L112" s="150">
        <f t="shared" si="73"/>
        <v>0</v>
      </c>
      <c r="O112" s="147"/>
      <c r="R112" s="24"/>
      <c r="S112" s="24"/>
      <c r="T112" s="24"/>
      <c r="U112" s="62"/>
      <c r="W112" s="150">
        <f t="shared" ref="W112" si="86">A112</f>
        <v>0</v>
      </c>
      <c r="Z112" s="147"/>
      <c r="AF112" s="101"/>
    </row>
    <row r="113" spans="1:32" x14ac:dyDescent="0.2">
      <c r="A113" s="150"/>
      <c r="D113" s="147"/>
      <c r="E113"/>
      <c r="G113" s="24"/>
      <c r="H113" s="24"/>
      <c r="I113" s="24"/>
      <c r="J113" s="103"/>
      <c r="L113" s="150"/>
      <c r="O113" s="147"/>
      <c r="R113" s="24"/>
      <c r="S113" s="24"/>
      <c r="T113" s="24"/>
      <c r="U113" s="62"/>
      <c r="W113" s="150"/>
      <c r="Z113" s="147"/>
      <c r="AF113" s="101"/>
    </row>
    <row r="114" spans="1:32" x14ac:dyDescent="0.2">
      <c r="A114" s="152">
        <f>'Sample Metadata'!D57</f>
        <v>0</v>
      </c>
      <c r="D114" s="147"/>
      <c r="E114"/>
      <c r="G114" s="24"/>
      <c r="H114" s="24"/>
      <c r="I114" s="24"/>
      <c r="J114" s="103"/>
      <c r="L114" s="150">
        <f t="shared" ref="L114" si="87">A114</f>
        <v>0</v>
      </c>
      <c r="O114" s="147"/>
      <c r="R114" s="24"/>
      <c r="S114" s="24"/>
      <c r="T114" s="24"/>
      <c r="U114" s="62"/>
      <c r="W114" s="150">
        <f t="shared" ref="W114" si="88">A114</f>
        <v>0</v>
      </c>
      <c r="Z114" s="147"/>
      <c r="AF114" s="101"/>
    </row>
    <row r="115" spans="1:32" x14ac:dyDescent="0.2">
      <c r="A115" s="154"/>
      <c r="D115" s="147"/>
      <c r="E115"/>
      <c r="G115" s="24"/>
      <c r="H115" s="24"/>
      <c r="I115" s="24"/>
      <c r="J115" s="103"/>
      <c r="L115" s="150"/>
      <c r="O115" s="147"/>
      <c r="R115" s="24"/>
      <c r="S115" s="24"/>
      <c r="T115" s="24"/>
      <c r="U115" s="62"/>
      <c r="W115" s="150"/>
      <c r="Z115" s="147"/>
      <c r="AF115" s="101"/>
    </row>
    <row r="116" spans="1:32" x14ac:dyDescent="0.2">
      <c r="A116" s="150">
        <f>'Sample Metadata'!D58</f>
        <v>0</v>
      </c>
      <c r="D116" s="147"/>
      <c r="E116"/>
      <c r="G116" s="24"/>
      <c r="H116" s="24"/>
      <c r="I116" s="24"/>
      <c r="J116" s="103"/>
      <c r="L116" s="150">
        <f t="shared" ref="L116" si="89">A116</f>
        <v>0</v>
      </c>
      <c r="O116" s="147"/>
      <c r="R116" s="24"/>
      <c r="S116" s="24"/>
      <c r="T116" s="24"/>
      <c r="U116" s="62"/>
      <c r="W116" s="150">
        <f t="shared" ref="W116" si="90">A116</f>
        <v>0</v>
      </c>
      <c r="Z116" s="147"/>
      <c r="AF116" s="101"/>
    </row>
    <row r="117" spans="1:32" x14ac:dyDescent="0.2">
      <c r="A117" s="150"/>
      <c r="D117" s="147"/>
      <c r="E117"/>
      <c r="G117" s="24"/>
      <c r="H117" s="24"/>
      <c r="I117" s="24"/>
      <c r="J117" s="103"/>
      <c r="L117" s="150"/>
      <c r="O117" s="147"/>
      <c r="R117" s="24"/>
      <c r="S117" s="24"/>
      <c r="T117" s="24"/>
      <c r="U117" s="62"/>
      <c r="W117" s="150"/>
      <c r="Z117" s="147"/>
      <c r="AF117" s="101"/>
    </row>
    <row r="118" spans="1:32" x14ac:dyDescent="0.2">
      <c r="A118" s="150">
        <f>'Sample Metadata'!D59</f>
        <v>0</v>
      </c>
      <c r="D118" s="147"/>
      <c r="E118"/>
      <c r="G118" s="24"/>
      <c r="H118" s="24"/>
      <c r="I118" s="24"/>
      <c r="J118" s="103"/>
      <c r="L118" s="150">
        <f t="shared" ref="L118" si="91">A118</f>
        <v>0</v>
      </c>
      <c r="O118" s="147"/>
      <c r="U118" s="101"/>
      <c r="W118" s="150">
        <f t="shared" ref="W118" si="92">A118</f>
        <v>0</v>
      </c>
      <c r="Z118" s="147"/>
      <c r="AF118" s="101"/>
    </row>
    <row r="119" spans="1:32" x14ac:dyDescent="0.2">
      <c r="A119" s="150"/>
      <c r="D119" s="147"/>
      <c r="E119"/>
      <c r="G119" s="24"/>
      <c r="H119" s="24"/>
      <c r="I119" s="24"/>
      <c r="J119" s="103"/>
      <c r="L119" s="150"/>
      <c r="O119" s="147"/>
      <c r="U119" s="101"/>
      <c r="W119" s="150"/>
      <c r="Z119" s="147"/>
      <c r="AF119" s="101"/>
    </row>
    <row r="120" spans="1:32" x14ac:dyDescent="0.2">
      <c r="A120" s="150">
        <f>'Sample Metadata'!D60</f>
        <v>0</v>
      </c>
      <c r="D120" s="147"/>
      <c r="E120"/>
      <c r="G120" s="24"/>
      <c r="H120" s="24"/>
      <c r="I120" s="24"/>
      <c r="J120" s="103"/>
      <c r="L120" s="150">
        <f t="shared" ref="L120" si="93">A120</f>
        <v>0</v>
      </c>
      <c r="O120" s="147"/>
      <c r="U120" s="101"/>
      <c r="W120" s="150">
        <f t="shared" ref="W120" si="94">A120</f>
        <v>0</v>
      </c>
      <c r="Z120" s="147"/>
      <c r="AF120" s="101"/>
    </row>
    <row r="121" spans="1:32" x14ac:dyDescent="0.2">
      <c r="A121" s="150"/>
      <c r="D121" s="147"/>
      <c r="E121"/>
      <c r="G121" s="24"/>
      <c r="H121" s="24"/>
      <c r="I121" s="24"/>
      <c r="J121" s="103"/>
      <c r="L121" s="150"/>
      <c r="O121" s="147"/>
      <c r="U121" s="101"/>
      <c r="W121" s="150"/>
      <c r="Z121" s="147"/>
      <c r="AF121" s="101"/>
    </row>
    <row r="122" spans="1:32" x14ac:dyDescent="0.2">
      <c r="A122" s="150">
        <f>'Sample Metadata'!D61</f>
        <v>0</v>
      </c>
      <c r="D122" s="147"/>
      <c r="E122"/>
      <c r="G122" s="24"/>
      <c r="H122" s="24"/>
      <c r="I122" s="24"/>
      <c r="J122" s="103"/>
      <c r="L122" s="150">
        <f t="shared" si="67"/>
        <v>0</v>
      </c>
      <c r="O122" s="147"/>
      <c r="U122" s="101"/>
      <c r="W122" s="150">
        <f t="shared" ref="W122" si="95">A122</f>
        <v>0</v>
      </c>
      <c r="Z122" s="147"/>
      <c r="AF122" s="101"/>
    </row>
    <row r="123" spans="1:32" x14ac:dyDescent="0.2">
      <c r="A123" s="150"/>
      <c r="D123" s="147"/>
      <c r="E123"/>
      <c r="G123" s="24"/>
      <c r="H123" s="24"/>
      <c r="I123" s="24"/>
      <c r="J123" s="103"/>
      <c r="L123" s="150"/>
      <c r="O123" s="147"/>
      <c r="U123" s="101"/>
      <c r="W123" s="150"/>
      <c r="Z123" s="149"/>
      <c r="AF123" s="101"/>
    </row>
    <row r="124" spans="1:32" x14ac:dyDescent="0.2">
      <c r="A124" s="150">
        <f>'Sample Metadata'!D62</f>
        <v>0</v>
      </c>
      <c r="D124" s="147"/>
      <c r="E124"/>
      <c r="G124" s="24"/>
      <c r="H124" s="24"/>
      <c r="I124" s="24"/>
      <c r="J124" s="103"/>
      <c r="L124" s="150">
        <f t="shared" si="69"/>
        <v>0</v>
      </c>
      <c r="O124" s="147"/>
      <c r="U124" s="101"/>
      <c r="W124" s="150">
        <f t="shared" ref="W124" si="96">A124</f>
        <v>0</v>
      </c>
      <c r="Z124" s="147"/>
      <c r="AF124" s="101"/>
    </row>
    <row r="125" spans="1:32" x14ac:dyDescent="0.2">
      <c r="A125" s="150"/>
      <c r="D125" s="147"/>
      <c r="E125"/>
      <c r="G125" s="24"/>
      <c r="H125" s="24"/>
      <c r="I125" s="24"/>
      <c r="J125" s="103"/>
      <c r="L125" s="150"/>
      <c r="O125" s="147"/>
      <c r="U125" s="101"/>
      <c r="W125" s="150"/>
      <c r="Z125" s="149"/>
      <c r="AF125" s="101"/>
    </row>
    <row r="126" spans="1:32" x14ac:dyDescent="0.2">
      <c r="A126" s="150">
        <f>'Sample Metadata'!D63</f>
        <v>0</v>
      </c>
      <c r="D126" s="147"/>
      <c r="E126"/>
      <c r="G126" s="24"/>
      <c r="H126" s="24"/>
      <c r="I126" s="24"/>
      <c r="J126" s="103"/>
      <c r="L126" s="150">
        <f t="shared" si="71"/>
        <v>0</v>
      </c>
      <c r="O126" s="147"/>
      <c r="U126" s="101"/>
      <c r="W126" s="150">
        <f t="shared" ref="W126" si="97">A126</f>
        <v>0</v>
      </c>
      <c r="Z126" s="147"/>
      <c r="AF126" s="101"/>
    </row>
    <row r="127" spans="1:32" x14ac:dyDescent="0.2">
      <c r="A127" s="150"/>
      <c r="D127" s="147"/>
      <c r="E127"/>
      <c r="G127" s="24"/>
      <c r="H127" s="24"/>
      <c r="I127" s="24"/>
      <c r="J127" s="103"/>
      <c r="L127" s="150"/>
      <c r="O127" s="147"/>
      <c r="U127" s="101"/>
      <c r="W127" s="150"/>
      <c r="Z127" s="149"/>
      <c r="AF127" s="101"/>
    </row>
    <row r="128" spans="1:32" x14ac:dyDescent="0.2">
      <c r="A128" s="150">
        <f>'Sample Metadata'!D64</f>
        <v>0</v>
      </c>
      <c r="D128" s="147"/>
      <c r="E128"/>
      <c r="G128" s="24"/>
      <c r="H128" s="24"/>
      <c r="I128" s="24"/>
      <c r="J128" s="103"/>
      <c r="L128" s="150">
        <f t="shared" si="73"/>
        <v>0</v>
      </c>
      <c r="O128" s="147"/>
      <c r="U128" s="101"/>
      <c r="W128" s="150">
        <f t="shared" ref="W128" si="98">A128</f>
        <v>0</v>
      </c>
      <c r="Z128" s="147"/>
      <c r="AF128" s="101"/>
    </row>
    <row r="129" spans="1:32" x14ac:dyDescent="0.2">
      <c r="A129" s="150"/>
      <c r="D129" s="147"/>
      <c r="E129"/>
      <c r="G129" s="24"/>
      <c r="H129" s="24"/>
      <c r="I129" s="24"/>
      <c r="J129" s="103"/>
      <c r="L129" s="150"/>
      <c r="O129" s="147"/>
      <c r="U129" s="101"/>
      <c r="W129" s="150"/>
      <c r="Z129" s="147"/>
      <c r="AF129" s="101"/>
    </row>
    <row r="130" spans="1:32" x14ac:dyDescent="0.2">
      <c r="A130" s="150">
        <f>'Sample Metadata'!D65</f>
        <v>0</v>
      </c>
      <c r="D130" s="147"/>
      <c r="E130"/>
      <c r="G130" s="24"/>
      <c r="H130" s="24"/>
      <c r="I130" s="24"/>
      <c r="J130" s="103"/>
      <c r="L130" s="150">
        <f t="shared" ref="L130" si="99">A130</f>
        <v>0</v>
      </c>
      <c r="O130" s="147"/>
      <c r="U130" s="101"/>
      <c r="W130" s="150">
        <f t="shared" ref="W130" si="100">A130</f>
        <v>0</v>
      </c>
      <c r="Z130" s="147"/>
      <c r="AF130" s="101"/>
    </row>
    <row r="131" spans="1:32" x14ac:dyDescent="0.2">
      <c r="A131" s="150"/>
      <c r="D131" s="147"/>
      <c r="E131"/>
      <c r="G131" s="24"/>
      <c r="H131" s="24"/>
      <c r="I131" s="24"/>
      <c r="J131" s="103"/>
      <c r="L131" s="150"/>
      <c r="O131" s="147"/>
      <c r="U131" s="101"/>
      <c r="W131" s="150"/>
      <c r="Z131" s="147"/>
      <c r="AF131" s="101"/>
    </row>
    <row r="132" spans="1:32" x14ac:dyDescent="0.2">
      <c r="A132" s="150">
        <f>'Sample Metadata'!D66</f>
        <v>0</v>
      </c>
      <c r="D132" s="147"/>
      <c r="E132"/>
      <c r="G132" s="24"/>
      <c r="H132" s="24"/>
      <c r="I132" s="24"/>
      <c r="J132" s="103"/>
      <c r="L132" s="150">
        <f t="shared" ref="L132" si="101">A132</f>
        <v>0</v>
      </c>
      <c r="O132" s="147"/>
      <c r="U132" s="101"/>
      <c r="W132" s="150">
        <f t="shared" ref="W132" si="102">A132</f>
        <v>0</v>
      </c>
      <c r="Z132" s="147"/>
      <c r="AF132" s="101"/>
    </row>
    <row r="133" spans="1:32" x14ac:dyDescent="0.2">
      <c r="A133" s="150"/>
      <c r="D133" s="147"/>
      <c r="E133"/>
      <c r="G133" s="24"/>
      <c r="H133" s="24"/>
      <c r="I133" s="24"/>
      <c r="J133" s="103"/>
      <c r="L133" s="150"/>
      <c r="O133" s="147"/>
      <c r="U133" s="101"/>
      <c r="W133" s="150"/>
      <c r="Z133" s="147"/>
      <c r="AF133" s="101"/>
    </row>
    <row r="134" spans="1:32" x14ac:dyDescent="0.2">
      <c r="A134" s="150">
        <f>'Sample Metadata'!D67</f>
        <v>0</v>
      </c>
      <c r="D134" s="147"/>
      <c r="E134"/>
      <c r="G134" s="24"/>
      <c r="H134" s="24"/>
      <c r="I134" s="24"/>
      <c r="J134" s="103"/>
      <c r="L134" s="150">
        <f t="shared" ref="L134" si="103">A134</f>
        <v>0</v>
      </c>
      <c r="O134" s="147"/>
      <c r="U134" s="101"/>
      <c r="W134" s="150">
        <f t="shared" ref="W134" si="104">A134</f>
        <v>0</v>
      </c>
      <c r="Z134" s="147"/>
      <c r="AF134" s="101"/>
    </row>
    <row r="135" spans="1:32" x14ac:dyDescent="0.2">
      <c r="A135" s="150"/>
      <c r="D135" s="147"/>
      <c r="E135"/>
      <c r="G135" s="24"/>
      <c r="H135" s="24"/>
      <c r="I135" s="24"/>
      <c r="J135" s="103"/>
      <c r="L135" s="150"/>
      <c r="O135" s="147"/>
      <c r="U135" s="101"/>
      <c r="W135" s="150"/>
      <c r="Z135" s="147"/>
      <c r="AF135" s="101"/>
    </row>
    <row r="136" spans="1:32" x14ac:dyDescent="0.2">
      <c r="A136" s="150">
        <f>'Sample Metadata'!D68</f>
        <v>0</v>
      </c>
      <c r="D136" s="147"/>
      <c r="E136"/>
      <c r="G136" s="24"/>
      <c r="H136" s="24"/>
      <c r="I136" s="24"/>
      <c r="J136" s="103"/>
      <c r="L136" s="150">
        <f t="shared" ref="L136" si="105">A136</f>
        <v>0</v>
      </c>
      <c r="O136" s="147"/>
      <c r="U136" s="101"/>
      <c r="W136" s="150">
        <f t="shared" ref="W136" si="106">A136</f>
        <v>0</v>
      </c>
      <c r="Z136" s="147"/>
      <c r="AF136" s="101"/>
    </row>
    <row r="137" spans="1:32" x14ac:dyDescent="0.2">
      <c r="A137" s="150"/>
      <c r="D137" s="147"/>
      <c r="E137"/>
      <c r="G137" s="24"/>
      <c r="H137" s="24"/>
      <c r="I137" s="24"/>
      <c r="J137" s="103"/>
      <c r="L137" s="150"/>
      <c r="O137" s="147"/>
      <c r="U137" s="101"/>
      <c r="W137" s="150"/>
      <c r="Z137" s="147"/>
      <c r="AF137" s="101"/>
    </row>
    <row r="138" spans="1:32" x14ac:dyDescent="0.2">
      <c r="A138" s="150">
        <f>'Sample Metadata'!D69</f>
        <v>0</v>
      </c>
      <c r="D138" s="147"/>
      <c r="E138"/>
      <c r="G138" s="24"/>
      <c r="H138" s="24"/>
      <c r="I138" s="24"/>
      <c r="J138" s="103"/>
      <c r="L138" s="150">
        <f t="shared" si="67"/>
        <v>0</v>
      </c>
      <c r="O138" s="147"/>
      <c r="U138" s="101"/>
      <c r="W138" s="150">
        <f t="shared" ref="W138" si="107">A138</f>
        <v>0</v>
      </c>
      <c r="Z138" s="147"/>
      <c r="AF138" s="101"/>
    </row>
    <row r="139" spans="1:32" x14ac:dyDescent="0.2">
      <c r="A139" s="150"/>
      <c r="D139" s="147"/>
      <c r="E139"/>
      <c r="G139" s="24"/>
      <c r="H139" s="24"/>
      <c r="I139" s="24"/>
      <c r="J139" s="103"/>
      <c r="L139" s="150"/>
      <c r="O139" s="147"/>
      <c r="U139" s="101"/>
      <c r="W139" s="150"/>
      <c r="Z139" s="147"/>
      <c r="AF139" s="101"/>
    </row>
    <row r="140" spans="1:32" x14ac:dyDescent="0.2">
      <c r="A140" s="150">
        <f>'Sample Metadata'!D70</f>
        <v>0</v>
      </c>
      <c r="D140" s="147"/>
      <c r="E140"/>
      <c r="G140" s="24"/>
      <c r="H140" s="24"/>
      <c r="I140" s="24"/>
      <c r="J140" s="103"/>
      <c r="L140" s="150">
        <f t="shared" si="69"/>
        <v>0</v>
      </c>
      <c r="O140" s="147"/>
      <c r="U140" s="101"/>
      <c r="W140" s="150">
        <f t="shared" ref="W140" si="108">A140</f>
        <v>0</v>
      </c>
      <c r="Z140" s="147"/>
      <c r="AF140" s="101"/>
    </row>
    <row r="141" spans="1:32" x14ac:dyDescent="0.2">
      <c r="A141" s="150"/>
      <c r="D141" s="147"/>
      <c r="E141"/>
      <c r="G141" s="24"/>
      <c r="H141" s="24"/>
      <c r="I141" s="24"/>
      <c r="J141" s="103"/>
      <c r="L141" s="150"/>
      <c r="O141" s="147"/>
      <c r="U141" s="101"/>
      <c r="W141" s="150"/>
      <c r="Z141" s="147"/>
      <c r="AF141" s="101"/>
    </row>
    <row r="142" spans="1:32" x14ac:dyDescent="0.2">
      <c r="A142" s="150">
        <f>'Sample Metadata'!D71</f>
        <v>0</v>
      </c>
      <c r="D142" s="147"/>
      <c r="E142"/>
      <c r="G142" s="24"/>
      <c r="H142" s="24"/>
      <c r="I142" s="24"/>
      <c r="J142" s="103"/>
      <c r="L142" s="150">
        <f t="shared" si="71"/>
        <v>0</v>
      </c>
      <c r="O142" s="147"/>
      <c r="U142" s="101"/>
      <c r="W142" s="150">
        <f t="shared" ref="W142" si="109">A142</f>
        <v>0</v>
      </c>
      <c r="Z142" s="147"/>
      <c r="AF142" s="101"/>
    </row>
    <row r="143" spans="1:32" x14ac:dyDescent="0.2">
      <c r="A143" s="150"/>
      <c r="D143" s="147"/>
      <c r="E143"/>
      <c r="G143" s="24"/>
      <c r="H143" s="24"/>
      <c r="I143" s="24"/>
      <c r="J143" s="103"/>
      <c r="L143" s="150"/>
      <c r="O143" s="147"/>
      <c r="U143" s="101"/>
      <c r="W143" s="150"/>
      <c r="Z143" s="147"/>
      <c r="AF143" s="101"/>
    </row>
    <row r="144" spans="1:32" x14ac:dyDescent="0.2">
      <c r="A144" s="150">
        <f>'Sample Metadata'!D72</f>
        <v>0</v>
      </c>
      <c r="D144" s="147"/>
      <c r="E144"/>
      <c r="G144" s="24"/>
      <c r="H144" s="24"/>
      <c r="I144" s="24"/>
      <c r="J144" s="103"/>
      <c r="L144" s="152">
        <f>A144</f>
        <v>0</v>
      </c>
      <c r="O144" s="147"/>
      <c r="U144" s="101"/>
      <c r="W144" s="150">
        <f>A144</f>
        <v>0</v>
      </c>
      <c r="Z144" s="147"/>
      <c r="AF144" s="101"/>
    </row>
    <row r="145" spans="1:32" ht="17" thickBot="1" x14ac:dyDescent="0.25">
      <c r="A145" s="151"/>
      <c r="B145" s="60"/>
      <c r="C145" s="60"/>
      <c r="D145" s="148"/>
      <c r="E145" s="130"/>
      <c r="F145" s="60"/>
      <c r="G145" s="60"/>
      <c r="H145" s="60"/>
      <c r="I145" s="60"/>
      <c r="J145" s="104"/>
      <c r="L145" s="153"/>
      <c r="M145" s="60"/>
      <c r="N145" s="60"/>
      <c r="O145" s="148"/>
      <c r="P145" s="60"/>
      <c r="Q145" s="60"/>
      <c r="R145" s="60"/>
      <c r="S145" s="60"/>
      <c r="T145" s="60"/>
      <c r="U145" s="102"/>
      <c r="W145" s="151"/>
      <c r="X145" s="60"/>
      <c r="Y145" s="60"/>
      <c r="Z145" s="148"/>
      <c r="AA145" s="60"/>
      <c r="AB145" s="60"/>
      <c r="AC145" s="60"/>
      <c r="AD145" s="60"/>
      <c r="AE145" s="60"/>
      <c r="AF145" s="102"/>
    </row>
  </sheetData>
  <mergeCells count="429">
    <mergeCell ref="D142:D143"/>
    <mergeCell ref="D144:D145"/>
    <mergeCell ref="A112:A113"/>
    <mergeCell ref="D112:D113"/>
    <mergeCell ref="L112:L113"/>
    <mergeCell ref="O112:O113"/>
    <mergeCell ref="W112:W113"/>
    <mergeCell ref="Z112:Z11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A128:A129"/>
    <mergeCell ref="A130:A131"/>
    <mergeCell ref="A132:A133"/>
    <mergeCell ref="A134:A135"/>
    <mergeCell ref="A136:A137"/>
    <mergeCell ref="A138:A139"/>
    <mergeCell ref="A140:A141"/>
    <mergeCell ref="D104:D105"/>
    <mergeCell ref="D106:D107"/>
    <mergeCell ref="D108:D109"/>
    <mergeCell ref="D110:D111"/>
    <mergeCell ref="D114:D115"/>
    <mergeCell ref="D116:D117"/>
    <mergeCell ref="D118:D119"/>
    <mergeCell ref="D120:D121"/>
    <mergeCell ref="D122:D123"/>
    <mergeCell ref="Z86:Z87"/>
    <mergeCell ref="Z68:Z69"/>
    <mergeCell ref="Z70:Z71"/>
    <mergeCell ref="Z72:Z73"/>
    <mergeCell ref="Z74:Z75"/>
    <mergeCell ref="Z76:Z77"/>
    <mergeCell ref="Z78:Z79"/>
    <mergeCell ref="Z80:Z81"/>
    <mergeCell ref="Z82:Z83"/>
    <mergeCell ref="Z84:Z85"/>
    <mergeCell ref="Z50:Z51"/>
    <mergeCell ref="Z52:Z53"/>
    <mergeCell ref="Z54:Z55"/>
    <mergeCell ref="Z56:Z57"/>
    <mergeCell ref="Z58:Z59"/>
    <mergeCell ref="Z60:Z61"/>
    <mergeCell ref="Z62:Z63"/>
    <mergeCell ref="Z64:Z65"/>
    <mergeCell ref="Z66:Z67"/>
    <mergeCell ref="O86:O87"/>
    <mergeCell ref="Z4:Z5"/>
    <mergeCell ref="Z6:Z7"/>
    <mergeCell ref="Z8:Z9"/>
    <mergeCell ref="Z10:Z11"/>
    <mergeCell ref="Z12:Z13"/>
    <mergeCell ref="Z14:Z15"/>
    <mergeCell ref="Z16:Z17"/>
    <mergeCell ref="Z18:Z19"/>
    <mergeCell ref="Z20:Z21"/>
    <mergeCell ref="Z22:Z23"/>
    <mergeCell ref="Z24:Z25"/>
    <mergeCell ref="Z26:Z27"/>
    <mergeCell ref="Z28:Z29"/>
    <mergeCell ref="Z30:Z31"/>
    <mergeCell ref="Z32:Z33"/>
    <mergeCell ref="Z34:Z35"/>
    <mergeCell ref="Z36:Z37"/>
    <mergeCell ref="Z38:Z39"/>
    <mergeCell ref="Z40:Z41"/>
    <mergeCell ref="Z42:Z43"/>
    <mergeCell ref="Z44:Z45"/>
    <mergeCell ref="Z46:Z47"/>
    <mergeCell ref="Z48:Z49"/>
    <mergeCell ref="O68:O69"/>
    <mergeCell ref="O70:O71"/>
    <mergeCell ref="O72:O73"/>
    <mergeCell ref="O74:O75"/>
    <mergeCell ref="O76:O77"/>
    <mergeCell ref="O78:O79"/>
    <mergeCell ref="O80:O81"/>
    <mergeCell ref="O82:O83"/>
    <mergeCell ref="O84:O85"/>
    <mergeCell ref="L1:U2"/>
    <mergeCell ref="W1:AF2"/>
    <mergeCell ref="A4:A5"/>
    <mergeCell ref="L4:L5"/>
    <mergeCell ref="W4:W5"/>
    <mergeCell ref="A1:J2"/>
    <mergeCell ref="D4:D5"/>
    <mergeCell ref="O4:O5"/>
    <mergeCell ref="O6:O7"/>
    <mergeCell ref="A10:A11"/>
    <mergeCell ref="L10:L11"/>
    <mergeCell ref="W10:W11"/>
    <mergeCell ref="A12:A13"/>
    <mergeCell ref="L12:L13"/>
    <mergeCell ref="W12:W13"/>
    <mergeCell ref="D10:D11"/>
    <mergeCell ref="D12:D13"/>
    <mergeCell ref="A6:A7"/>
    <mergeCell ref="L6:L7"/>
    <mergeCell ref="W6:W7"/>
    <mergeCell ref="A8:A9"/>
    <mergeCell ref="L8:L9"/>
    <mergeCell ref="W8:W9"/>
    <mergeCell ref="D6:D7"/>
    <mergeCell ref="D8:D9"/>
    <mergeCell ref="O8:O9"/>
    <mergeCell ref="O10:O11"/>
    <mergeCell ref="O12:O13"/>
    <mergeCell ref="A18:A19"/>
    <mergeCell ref="L18:L19"/>
    <mergeCell ref="W18:W19"/>
    <mergeCell ref="A20:A21"/>
    <mergeCell ref="L20:L21"/>
    <mergeCell ref="W20:W21"/>
    <mergeCell ref="D18:D19"/>
    <mergeCell ref="D20:D21"/>
    <mergeCell ref="A14:A15"/>
    <mergeCell ref="L14:L15"/>
    <mergeCell ref="W14:W15"/>
    <mergeCell ref="A16:A17"/>
    <mergeCell ref="L16:L17"/>
    <mergeCell ref="W16:W17"/>
    <mergeCell ref="D14:D15"/>
    <mergeCell ref="D16:D17"/>
    <mergeCell ref="O14:O15"/>
    <mergeCell ref="O16:O17"/>
    <mergeCell ref="O18:O19"/>
    <mergeCell ref="O20:O21"/>
    <mergeCell ref="A26:A27"/>
    <mergeCell ref="L26:L27"/>
    <mergeCell ref="W26:W27"/>
    <mergeCell ref="A28:A29"/>
    <mergeCell ref="L28:L29"/>
    <mergeCell ref="W28:W29"/>
    <mergeCell ref="D26:D27"/>
    <mergeCell ref="D28:D29"/>
    <mergeCell ref="A22:A23"/>
    <mergeCell ref="L22:L23"/>
    <mergeCell ref="W22:W23"/>
    <mergeCell ref="A24:A25"/>
    <mergeCell ref="L24:L25"/>
    <mergeCell ref="W24:W25"/>
    <mergeCell ref="D22:D23"/>
    <mergeCell ref="D24:D25"/>
    <mergeCell ref="O22:O23"/>
    <mergeCell ref="O24:O25"/>
    <mergeCell ref="O26:O27"/>
    <mergeCell ref="O28:O29"/>
    <mergeCell ref="A34:A35"/>
    <mergeCell ref="L34:L35"/>
    <mergeCell ref="W34:W35"/>
    <mergeCell ref="A36:A37"/>
    <mergeCell ref="L36:L37"/>
    <mergeCell ref="W36:W37"/>
    <mergeCell ref="D34:D35"/>
    <mergeCell ref="D36:D37"/>
    <mergeCell ref="A30:A31"/>
    <mergeCell ref="L30:L31"/>
    <mergeCell ref="W30:W31"/>
    <mergeCell ref="A32:A33"/>
    <mergeCell ref="L32:L33"/>
    <mergeCell ref="W32:W33"/>
    <mergeCell ref="D30:D31"/>
    <mergeCell ref="D32:D33"/>
    <mergeCell ref="O30:O31"/>
    <mergeCell ref="O32:O33"/>
    <mergeCell ref="O34:O35"/>
    <mergeCell ref="O36:O37"/>
    <mergeCell ref="A42:A43"/>
    <mergeCell ref="L42:L43"/>
    <mergeCell ref="W42:W43"/>
    <mergeCell ref="A44:A45"/>
    <mergeCell ref="L44:L45"/>
    <mergeCell ref="W44:W45"/>
    <mergeCell ref="D42:D43"/>
    <mergeCell ref="D44:D45"/>
    <mergeCell ref="A38:A39"/>
    <mergeCell ref="L38:L39"/>
    <mergeCell ref="W38:W39"/>
    <mergeCell ref="A40:A41"/>
    <mergeCell ref="L40:L41"/>
    <mergeCell ref="W40:W41"/>
    <mergeCell ref="D38:D39"/>
    <mergeCell ref="D40:D41"/>
    <mergeCell ref="O38:O39"/>
    <mergeCell ref="O40:O41"/>
    <mergeCell ref="O42:O43"/>
    <mergeCell ref="O44:O45"/>
    <mergeCell ref="A50:A51"/>
    <mergeCell ref="L50:L51"/>
    <mergeCell ref="W50:W51"/>
    <mergeCell ref="A52:A53"/>
    <mergeCell ref="L52:L53"/>
    <mergeCell ref="W52:W53"/>
    <mergeCell ref="D50:D51"/>
    <mergeCell ref="D52:D53"/>
    <mergeCell ref="A46:A47"/>
    <mergeCell ref="L46:L47"/>
    <mergeCell ref="W46:W47"/>
    <mergeCell ref="A48:A49"/>
    <mergeCell ref="L48:L49"/>
    <mergeCell ref="W48:W49"/>
    <mergeCell ref="D46:D47"/>
    <mergeCell ref="D48:D49"/>
    <mergeCell ref="O46:O47"/>
    <mergeCell ref="O48:O49"/>
    <mergeCell ref="O50:O51"/>
    <mergeCell ref="O52:O53"/>
    <mergeCell ref="A58:A59"/>
    <mergeCell ref="L58:L59"/>
    <mergeCell ref="W58:W59"/>
    <mergeCell ref="A60:A61"/>
    <mergeCell ref="L60:L61"/>
    <mergeCell ref="W60:W61"/>
    <mergeCell ref="D58:D59"/>
    <mergeCell ref="D60:D61"/>
    <mergeCell ref="A54:A55"/>
    <mergeCell ref="L54:L55"/>
    <mergeCell ref="W54:W55"/>
    <mergeCell ref="A56:A57"/>
    <mergeCell ref="L56:L57"/>
    <mergeCell ref="W56:W57"/>
    <mergeCell ref="D54:D55"/>
    <mergeCell ref="D56:D57"/>
    <mergeCell ref="O54:O55"/>
    <mergeCell ref="O56:O57"/>
    <mergeCell ref="O58:O59"/>
    <mergeCell ref="O60:O61"/>
    <mergeCell ref="A66:A67"/>
    <mergeCell ref="L66:L67"/>
    <mergeCell ref="W66:W67"/>
    <mergeCell ref="A62:A63"/>
    <mergeCell ref="L62:L63"/>
    <mergeCell ref="W62:W63"/>
    <mergeCell ref="A64:A65"/>
    <mergeCell ref="L64:L65"/>
    <mergeCell ref="W64:W65"/>
    <mergeCell ref="D62:D63"/>
    <mergeCell ref="D64:D65"/>
    <mergeCell ref="D66:D67"/>
    <mergeCell ref="O62:O63"/>
    <mergeCell ref="O64:O65"/>
    <mergeCell ref="O66:O67"/>
    <mergeCell ref="A78:A79"/>
    <mergeCell ref="A80:A81"/>
    <mergeCell ref="A82:A83"/>
    <mergeCell ref="A84:A85"/>
    <mergeCell ref="A86:A87"/>
    <mergeCell ref="A68:A69"/>
    <mergeCell ref="A70:A71"/>
    <mergeCell ref="A72:A73"/>
    <mergeCell ref="A74:A75"/>
    <mergeCell ref="A76:A77"/>
    <mergeCell ref="L78:L79"/>
    <mergeCell ref="L80:L81"/>
    <mergeCell ref="L82:L83"/>
    <mergeCell ref="L84:L85"/>
    <mergeCell ref="L86:L87"/>
    <mergeCell ref="L68:L69"/>
    <mergeCell ref="L70:L71"/>
    <mergeCell ref="L72:L73"/>
    <mergeCell ref="L74:L75"/>
    <mergeCell ref="L76:L77"/>
    <mergeCell ref="W78:W79"/>
    <mergeCell ref="W80:W81"/>
    <mergeCell ref="W82:W83"/>
    <mergeCell ref="W84:W85"/>
    <mergeCell ref="W86:W87"/>
    <mergeCell ref="W68:W69"/>
    <mergeCell ref="W70:W71"/>
    <mergeCell ref="W72:W73"/>
    <mergeCell ref="W74:W75"/>
    <mergeCell ref="W76:W77"/>
    <mergeCell ref="D78:D79"/>
    <mergeCell ref="D80:D81"/>
    <mergeCell ref="D82:D83"/>
    <mergeCell ref="D84:D85"/>
    <mergeCell ref="D86:D87"/>
    <mergeCell ref="D68:D69"/>
    <mergeCell ref="D70:D71"/>
    <mergeCell ref="D72:D73"/>
    <mergeCell ref="D74:D75"/>
    <mergeCell ref="D76:D77"/>
    <mergeCell ref="A88:A89"/>
    <mergeCell ref="D88:D89"/>
    <mergeCell ref="A90:A91"/>
    <mergeCell ref="A92:A93"/>
    <mergeCell ref="A94:A95"/>
    <mergeCell ref="A96:A97"/>
    <mergeCell ref="A98:A99"/>
    <mergeCell ref="A100:A101"/>
    <mergeCell ref="A102:A103"/>
    <mergeCell ref="D100:D101"/>
    <mergeCell ref="D102:D103"/>
    <mergeCell ref="A104:A105"/>
    <mergeCell ref="A106:A107"/>
    <mergeCell ref="A108:A109"/>
    <mergeCell ref="A110:A111"/>
    <mergeCell ref="A114:A115"/>
    <mergeCell ref="A116:A117"/>
    <mergeCell ref="A118:A119"/>
    <mergeCell ref="A120:A121"/>
    <mergeCell ref="A122:A123"/>
    <mergeCell ref="A142:A143"/>
    <mergeCell ref="A144:A145"/>
    <mergeCell ref="L88:L89"/>
    <mergeCell ref="L90:L91"/>
    <mergeCell ref="L92:L93"/>
    <mergeCell ref="L94:L95"/>
    <mergeCell ref="L96:L97"/>
    <mergeCell ref="L98:L99"/>
    <mergeCell ref="L100:L101"/>
    <mergeCell ref="L102:L103"/>
    <mergeCell ref="L104:L105"/>
    <mergeCell ref="L106:L107"/>
    <mergeCell ref="L108:L109"/>
    <mergeCell ref="L110:L111"/>
    <mergeCell ref="L114:L115"/>
    <mergeCell ref="L116:L117"/>
    <mergeCell ref="L118:L119"/>
    <mergeCell ref="L120:L121"/>
    <mergeCell ref="L122:L123"/>
    <mergeCell ref="L124:L125"/>
    <mergeCell ref="L126:L127"/>
    <mergeCell ref="L128:L129"/>
    <mergeCell ref="A124:A125"/>
    <mergeCell ref="A126:A127"/>
    <mergeCell ref="L130:L131"/>
    <mergeCell ref="L132:L133"/>
    <mergeCell ref="L134:L135"/>
    <mergeCell ref="L136:L137"/>
    <mergeCell ref="L138:L139"/>
    <mergeCell ref="L140:L141"/>
    <mergeCell ref="L142:L143"/>
    <mergeCell ref="L144:L145"/>
    <mergeCell ref="W88:W89"/>
    <mergeCell ref="W90:W91"/>
    <mergeCell ref="W92:W93"/>
    <mergeCell ref="W94:W95"/>
    <mergeCell ref="W96:W97"/>
    <mergeCell ref="W98:W99"/>
    <mergeCell ref="W100:W101"/>
    <mergeCell ref="W102:W103"/>
    <mergeCell ref="W104:W105"/>
    <mergeCell ref="W106:W107"/>
    <mergeCell ref="W108:W109"/>
    <mergeCell ref="W110:W111"/>
    <mergeCell ref="W114:W115"/>
    <mergeCell ref="W116:W117"/>
    <mergeCell ref="W118:W119"/>
    <mergeCell ref="W120:W121"/>
    <mergeCell ref="W144:W145"/>
    <mergeCell ref="D90:D91"/>
    <mergeCell ref="O88:O89"/>
    <mergeCell ref="O90:O91"/>
    <mergeCell ref="O92:O93"/>
    <mergeCell ref="O94:O95"/>
    <mergeCell ref="O96:O97"/>
    <mergeCell ref="O98:O99"/>
    <mergeCell ref="O100:O101"/>
    <mergeCell ref="O102:O103"/>
    <mergeCell ref="O104:O105"/>
    <mergeCell ref="O106:O107"/>
    <mergeCell ref="O108:O109"/>
    <mergeCell ref="O110:O111"/>
    <mergeCell ref="O114:O115"/>
    <mergeCell ref="O116:O117"/>
    <mergeCell ref="O118:O119"/>
    <mergeCell ref="O120:O121"/>
    <mergeCell ref="O122:O123"/>
    <mergeCell ref="O124:O125"/>
    <mergeCell ref="O126:O127"/>
    <mergeCell ref="O128:O129"/>
    <mergeCell ref="W122:W123"/>
    <mergeCell ref="W124:W125"/>
    <mergeCell ref="Z110:Z111"/>
    <mergeCell ref="Z114:Z115"/>
    <mergeCell ref="Z116:Z117"/>
    <mergeCell ref="Z118:Z119"/>
    <mergeCell ref="Z120:Z121"/>
    <mergeCell ref="W140:W141"/>
    <mergeCell ref="W142:W143"/>
    <mergeCell ref="W126:W127"/>
    <mergeCell ref="W128:W129"/>
    <mergeCell ref="W130:W131"/>
    <mergeCell ref="W132:W133"/>
    <mergeCell ref="W134:W135"/>
    <mergeCell ref="W136:W137"/>
    <mergeCell ref="W138:W139"/>
    <mergeCell ref="Z140:Z141"/>
    <mergeCell ref="Z142:Z143"/>
    <mergeCell ref="Z88:Z89"/>
    <mergeCell ref="Z90:Z91"/>
    <mergeCell ref="Z92:Z93"/>
    <mergeCell ref="Z94:Z95"/>
    <mergeCell ref="Z96:Z97"/>
    <mergeCell ref="Z98:Z99"/>
    <mergeCell ref="Z100:Z101"/>
    <mergeCell ref="Z102:Z103"/>
    <mergeCell ref="Z104:Z105"/>
    <mergeCell ref="Z144:Z145"/>
    <mergeCell ref="D92:D93"/>
    <mergeCell ref="D94:D95"/>
    <mergeCell ref="D96:D97"/>
    <mergeCell ref="D98:D99"/>
    <mergeCell ref="Z122:Z123"/>
    <mergeCell ref="Z124:Z125"/>
    <mergeCell ref="Z126:Z127"/>
    <mergeCell ref="Z128:Z129"/>
    <mergeCell ref="Z130:Z131"/>
    <mergeCell ref="Z132:Z133"/>
    <mergeCell ref="Z134:Z135"/>
    <mergeCell ref="Z136:Z137"/>
    <mergeCell ref="Z138:Z139"/>
    <mergeCell ref="O130:O131"/>
    <mergeCell ref="O132:O133"/>
    <mergeCell ref="O134:O135"/>
    <mergeCell ref="O136:O137"/>
    <mergeCell ref="O138:O139"/>
    <mergeCell ref="O140:O141"/>
    <mergeCell ref="O142:O143"/>
    <mergeCell ref="O144:O145"/>
    <mergeCell ref="Z106:Z107"/>
    <mergeCell ref="Z108:Z109"/>
  </mergeCells>
  <conditionalFormatting sqref="G3:H3">
    <cfRule type="cellIs" dxfId="3" priority="169" operator="equal">
      <formula>40</formula>
    </cfRule>
  </conditionalFormatting>
  <conditionalFormatting sqref="K4">
    <cfRule type="notContainsBlanks" dxfId="2" priority="166">
      <formula>LEN(TRIM(K4))&gt;0</formula>
    </cfRule>
  </conditionalFormatting>
  <conditionalFormatting sqref="R3:S3">
    <cfRule type="cellIs" dxfId="1" priority="4" operator="equal">
      <formula>40</formula>
    </cfRule>
  </conditionalFormatting>
  <conditionalFormatting sqref="AC3:AD3">
    <cfRule type="cellIs" dxfId="0" priority="1" operator="equal">
      <formula>40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3380-66B3-9445-846B-EE36E584D7D7}">
  <dimension ref="A1:AO200"/>
  <sheetViews>
    <sheetView zoomScaleNormal="100" workbookViewId="0">
      <selection activeCell="C9" sqref="C9"/>
    </sheetView>
  </sheetViews>
  <sheetFormatPr baseColWidth="10" defaultRowHeight="16" x14ac:dyDescent="0.2"/>
  <cols>
    <col min="1" max="1" width="20.1640625" bestFit="1" customWidth="1"/>
    <col min="2" max="2" width="12" bestFit="1" customWidth="1"/>
    <col min="3" max="3" width="25.33203125" bestFit="1" customWidth="1"/>
    <col min="4" max="4" width="13.1640625" bestFit="1" customWidth="1"/>
    <col min="5" max="5" width="32.1640625" style="30" bestFit="1" customWidth="1"/>
    <col min="6" max="6" width="11.83203125" bestFit="1" customWidth="1"/>
    <col min="7" max="7" width="10.33203125" bestFit="1" customWidth="1"/>
    <col min="8" max="8" width="15.5" bestFit="1" customWidth="1"/>
    <col min="9" max="9" width="17.6640625" bestFit="1" customWidth="1"/>
    <col min="10" max="10" width="54.83203125" bestFit="1" customWidth="1"/>
    <col min="11" max="12" width="27.6640625" bestFit="1" customWidth="1"/>
    <col min="13" max="13" width="27.6640625" style="74" customWidth="1"/>
    <col min="14" max="14" width="27.6640625" bestFit="1" customWidth="1"/>
    <col min="15" max="15" width="20.1640625" bestFit="1" customWidth="1"/>
    <col min="16" max="16" width="12" bestFit="1" customWidth="1"/>
    <col min="17" max="17" width="32.1640625" bestFit="1" customWidth="1"/>
    <col min="18" max="18" width="12.83203125" customWidth="1"/>
    <col min="19" max="19" width="32.1640625" bestFit="1" customWidth="1"/>
    <col min="20" max="20" width="11.83203125" bestFit="1" customWidth="1"/>
    <col min="21" max="21" width="10.33203125" bestFit="1" customWidth="1"/>
    <col min="22" max="22" width="15.5" bestFit="1" customWidth="1"/>
    <col min="23" max="23" width="17.6640625" bestFit="1" customWidth="1"/>
    <col min="24" max="24" width="54.6640625" bestFit="1" customWidth="1"/>
    <col min="25" max="26" width="27.6640625" bestFit="1" customWidth="1"/>
    <col min="27" max="27" width="27.6640625" style="74" customWidth="1"/>
    <col min="28" max="28" width="27.6640625" bestFit="1" customWidth="1"/>
    <col min="29" max="29" width="20.1640625" bestFit="1" customWidth="1"/>
    <col min="30" max="30" width="12" bestFit="1" customWidth="1"/>
    <col min="31" max="31" width="30" bestFit="1" customWidth="1"/>
    <col min="32" max="32" width="12.83203125" customWidth="1"/>
    <col min="33" max="33" width="32.1640625" bestFit="1" customWidth="1"/>
    <col min="34" max="34" width="11.83203125" bestFit="1" customWidth="1"/>
    <col min="35" max="35" width="10.33203125" bestFit="1" customWidth="1"/>
    <col min="36" max="36" width="15.5" bestFit="1" customWidth="1"/>
    <col min="37" max="37" width="17.6640625" bestFit="1" customWidth="1"/>
    <col min="38" max="38" width="45.83203125" bestFit="1" customWidth="1"/>
    <col min="39" max="40" width="27.6640625" bestFit="1" customWidth="1"/>
    <col min="41" max="41" width="27.6640625" style="74" customWidth="1"/>
  </cols>
  <sheetData>
    <row r="1" spans="1:41" ht="16" customHeight="1" x14ac:dyDescent="0.2">
      <c r="A1" s="161" t="s">
        <v>44</v>
      </c>
      <c r="B1" s="162"/>
      <c r="C1" s="162"/>
      <c r="D1" s="162"/>
      <c r="E1" s="162"/>
      <c r="F1" s="162"/>
      <c r="G1" s="162"/>
      <c r="H1" s="162"/>
      <c r="I1" s="162"/>
      <c r="J1" s="163"/>
      <c r="O1" s="155" t="s">
        <v>45</v>
      </c>
      <c r="P1" s="156"/>
      <c r="Q1" s="156"/>
      <c r="R1" s="156"/>
      <c r="S1" s="156"/>
      <c r="T1" s="156"/>
      <c r="U1" s="156"/>
      <c r="V1" s="156"/>
      <c r="W1" s="156"/>
      <c r="X1" s="157"/>
      <c r="AC1" s="167" t="s">
        <v>46</v>
      </c>
      <c r="AD1" s="168"/>
      <c r="AE1" s="168"/>
      <c r="AF1" s="168"/>
      <c r="AG1" s="168"/>
      <c r="AH1" s="168"/>
      <c r="AI1" s="168"/>
      <c r="AJ1" s="168"/>
      <c r="AK1" s="168"/>
      <c r="AL1" s="169"/>
    </row>
    <row r="2" spans="1:41" ht="17" customHeight="1" thickBot="1" x14ac:dyDescent="0.25">
      <c r="A2" s="164"/>
      <c r="B2" s="165"/>
      <c r="C2" s="165"/>
      <c r="D2" s="165"/>
      <c r="E2" s="165"/>
      <c r="F2" s="165"/>
      <c r="G2" s="165"/>
      <c r="H2" s="165"/>
      <c r="I2" s="165"/>
      <c r="J2" s="166"/>
      <c r="O2" s="158"/>
      <c r="P2" s="159"/>
      <c r="Q2" s="159"/>
      <c r="R2" s="159"/>
      <c r="S2" s="159"/>
      <c r="T2" s="159"/>
      <c r="U2" s="159"/>
      <c r="V2" s="159"/>
      <c r="W2" s="159"/>
      <c r="X2" s="160"/>
      <c r="AC2" s="170"/>
      <c r="AD2" s="171"/>
      <c r="AE2" s="171"/>
      <c r="AF2" s="171"/>
      <c r="AG2" s="171"/>
      <c r="AH2" s="171"/>
      <c r="AI2" s="171"/>
      <c r="AJ2" s="171"/>
      <c r="AK2" s="171"/>
      <c r="AL2" s="172"/>
    </row>
    <row r="3" spans="1:41" ht="35" customHeight="1" x14ac:dyDescent="0.2">
      <c r="A3" s="64" t="s">
        <v>35</v>
      </c>
      <c r="B3" s="133" t="s">
        <v>52</v>
      </c>
      <c r="C3" s="99" t="s">
        <v>36</v>
      </c>
      <c r="D3" s="99" t="s">
        <v>64</v>
      </c>
      <c r="E3" s="99" t="s">
        <v>53</v>
      </c>
      <c r="F3" s="99" t="s">
        <v>54</v>
      </c>
      <c r="G3" s="99" t="s">
        <v>4</v>
      </c>
      <c r="H3" s="99" t="s">
        <v>5</v>
      </c>
      <c r="I3" s="99" t="s">
        <v>6</v>
      </c>
      <c r="J3" s="100" t="s">
        <v>51</v>
      </c>
      <c r="K3" s="115" t="s">
        <v>117</v>
      </c>
      <c r="L3" s="114" t="s">
        <v>82</v>
      </c>
      <c r="M3" s="114" t="s">
        <v>87</v>
      </c>
      <c r="O3" s="134" t="s">
        <v>35</v>
      </c>
      <c r="P3" s="58" t="s">
        <v>52</v>
      </c>
      <c r="Q3" s="58" t="s">
        <v>36</v>
      </c>
      <c r="R3" s="58" t="s">
        <v>55</v>
      </c>
      <c r="S3" s="58" t="s">
        <v>53</v>
      </c>
      <c r="T3" s="58" t="s">
        <v>54</v>
      </c>
      <c r="U3" s="58" t="s">
        <v>4</v>
      </c>
      <c r="V3" s="58" t="s">
        <v>5</v>
      </c>
      <c r="W3" s="58" t="s">
        <v>6</v>
      </c>
      <c r="X3" s="105" t="s">
        <v>51</v>
      </c>
      <c r="Y3" s="115" t="s">
        <v>117</v>
      </c>
      <c r="Z3" s="114" t="s">
        <v>82</v>
      </c>
      <c r="AA3" s="114" t="s">
        <v>87</v>
      </c>
      <c r="AC3" s="64" t="s">
        <v>35</v>
      </c>
      <c r="AD3" s="58" t="s">
        <v>52</v>
      </c>
      <c r="AE3" s="58" t="s">
        <v>36</v>
      </c>
      <c r="AF3" s="58" t="s">
        <v>55</v>
      </c>
      <c r="AG3" s="58" t="s">
        <v>53</v>
      </c>
      <c r="AH3" s="58" t="s">
        <v>54</v>
      </c>
      <c r="AI3" s="58" t="s">
        <v>4</v>
      </c>
      <c r="AJ3" s="58" t="s">
        <v>5</v>
      </c>
      <c r="AK3" s="58" t="s">
        <v>6</v>
      </c>
      <c r="AL3" s="105" t="s">
        <v>51</v>
      </c>
      <c r="AM3" s="115" t="s">
        <v>81</v>
      </c>
      <c r="AN3" s="114" t="s">
        <v>82</v>
      </c>
      <c r="AO3" s="114" t="s">
        <v>87</v>
      </c>
    </row>
    <row r="4" spans="1:41" ht="17" customHeight="1" x14ac:dyDescent="0.2">
      <c r="A4" s="150" t="str">
        <f>'Sample Metadata'!D2</f>
        <v>SHARC23_01_5um</v>
      </c>
      <c r="B4" t="str">
        <f>IF('qPCR Run Entry'!B4="","",'qPCR Run Entry'!B4)</f>
        <v>A3</v>
      </c>
      <c r="C4" t="str">
        <f>IF('qPCR Run Entry'!C4="","",'qPCR Run Entry'!C4)</f>
        <v>SHARC23_01_5um_B</v>
      </c>
      <c r="D4" s="147">
        <f>'qPCR Run Entry'!D4</f>
        <v>5</v>
      </c>
      <c r="E4" t="s">
        <v>63</v>
      </c>
      <c r="F4" t="s">
        <v>62</v>
      </c>
      <c r="G4" s="24">
        <v>30.37104606628418</v>
      </c>
      <c r="H4" s="24">
        <v>30.276092999999999</v>
      </c>
      <c r="I4" s="24">
        <v>0.13428593</v>
      </c>
      <c r="J4" s="62" t="str">
        <f>IF('qPCR Run Entry'!J4="","",'qPCR Run Entry'!J4)</f>
        <v>250109-PhytoxigeneTotal-StdCurve-SHARC23-1-1dash5_700k.xls</v>
      </c>
      <c r="K4" s="24"/>
      <c r="L4" s="112">
        <f>G4-K4</f>
        <v>30.37104606628418</v>
      </c>
      <c r="M4" s="97" t="str">
        <f>IF(ISNUMBER(K4),IF(ABS(L4)&gt;1.5, "FAIL", "Pass"),"")</f>
        <v/>
      </c>
      <c r="N4" s="59"/>
      <c r="O4" s="154" t="str">
        <f>A4</f>
        <v>SHARC23_01_5um</v>
      </c>
      <c r="P4" t="str">
        <f>IF('qPCR Run Entry'!M4="","",'qPCR Run Entry'!M4)</f>
        <v/>
      </c>
      <c r="Q4" t="str">
        <f>IF('qPCR Run Entry'!N4="","",'qPCR Run Entry'!N4)</f>
        <v/>
      </c>
      <c r="R4" s="147" t="str">
        <f>IF('qPCR Run Entry'!R4="","",'qPCR Run Entry'!O4)</f>
        <v/>
      </c>
      <c r="S4" t="s">
        <v>63</v>
      </c>
      <c r="T4" t="s">
        <v>62</v>
      </c>
      <c r="U4" s="24"/>
      <c r="V4" s="24"/>
      <c r="W4" s="24"/>
      <c r="X4" s="62"/>
      <c r="Y4" s="24">
        <v>30.93407154083252</v>
      </c>
      <c r="Z4" s="112">
        <f>U4-Y4</f>
        <v>-30.93407154083252</v>
      </c>
      <c r="AA4" s="97" t="str">
        <f>IF(ISNUMBER(Y4),IF(ABS(Z4)&gt;1.5, "FAIL", "Pass"),"")</f>
        <v>FAIL</v>
      </c>
      <c r="AC4" s="150" t="str">
        <f>O4</f>
        <v>SHARC23_01_5um</v>
      </c>
      <c r="AD4" t="str">
        <f>IF('qPCR Run Entry'!X4="","",'qPCR Run Entry'!X4)</f>
        <v/>
      </c>
      <c r="AE4" t="str">
        <f>IF('qPCR Run Entry'!Y4="","",'qPCR Run Entry'!Y4)</f>
        <v/>
      </c>
      <c r="AF4" s="147" t="str">
        <f>IF('qPCR Run Entry'!AF4="","",'qPCR Run Entry'!AF4)</f>
        <v/>
      </c>
      <c r="AG4" t="s">
        <v>63</v>
      </c>
      <c r="AH4" t="s">
        <v>62</v>
      </c>
      <c r="AI4" s="24"/>
      <c r="AJ4" s="24"/>
      <c r="AK4" s="24"/>
      <c r="AL4" s="62" t="str">
        <f>IF('qPCR Run Entry'!AF4="","",'qPCR Run Entry'!AF4)</f>
        <v/>
      </c>
      <c r="AM4" s="113"/>
      <c r="AN4" s="112">
        <f>AI4-AM4</f>
        <v>0</v>
      </c>
      <c r="AO4" s="97" t="str">
        <f>IF(ISNUMBER(AM4),IF(ABS(AN4)&gt;1.5, "FAIL", "Pass"),"")</f>
        <v/>
      </c>
    </row>
    <row r="5" spans="1:41" ht="17" customHeight="1" x14ac:dyDescent="0.2">
      <c r="A5" s="150"/>
      <c r="B5" t="str">
        <f>IF('qPCR Run Entry'!B5="","",'qPCR Run Entry'!B5)</f>
        <v>B3</v>
      </c>
      <c r="C5" t="str">
        <f>IF('qPCR Run Entry'!C5="","",'qPCR Run Entry'!C5)</f>
        <v>SHARC23_01_5um_B</v>
      </c>
      <c r="D5" s="149"/>
      <c r="E5" t="s">
        <v>63</v>
      </c>
      <c r="F5" t="s">
        <v>62</v>
      </c>
      <c r="G5" s="24">
        <v>30.181137084960938</v>
      </c>
      <c r="H5" s="24">
        <v>30.276092999999999</v>
      </c>
      <c r="I5" s="24">
        <v>0.13428593</v>
      </c>
      <c r="J5" s="62" t="str">
        <f>IF('qPCR Run Entry'!J5="","",'qPCR Run Entry'!J5)</f>
        <v>250109-PhytoxigeneTotal-StdCurve-SHARC23-1-1dash5_700k.xls</v>
      </c>
      <c r="K5" s="24"/>
      <c r="L5" s="112">
        <f t="shared" ref="L5:L68" si="0">G5-K5</f>
        <v>30.181137084960938</v>
      </c>
      <c r="M5" s="97" t="str">
        <f t="shared" ref="M5:M68" si="1">IF(ISNUMBER(K5),IF(ABS(L5)&gt;1.5, "FAIL", "Pass"),"")</f>
        <v/>
      </c>
      <c r="O5" s="150"/>
      <c r="P5" t="str">
        <f>IF('qPCR Run Entry'!M5="","",'qPCR Run Entry'!M5)</f>
        <v/>
      </c>
      <c r="Q5" t="str">
        <f>IF('qPCR Run Entry'!N5="","",'qPCR Run Entry'!N5)</f>
        <v/>
      </c>
      <c r="R5" s="149"/>
      <c r="S5" t="s">
        <v>63</v>
      </c>
      <c r="T5" t="s">
        <v>62</v>
      </c>
      <c r="U5" s="24"/>
      <c r="V5" s="24"/>
      <c r="W5" s="24"/>
      <c r="X5" s="62"/>
      <c r="Y5" s="24">
        <v>30.93407154083252</v>
      </c>
      <c r="Z5" s="112">
        <f t="shared" ref="Z5:Z68" si="2">U5-Y5</f>
        <v>-30.93407154083252</v>
      </c>
      <c r="AA5" s="97" t="str">
        <f t="shared" ref="AA5:AA68" si="3">IF(ISNUMBER(Y5),IF(ABS(Z5)&gt;1.5, "FAIL", "Pass"),"")</f>
        <v>FAIL</v>
      </c>
      <c r="AC5" s="150"/>
      <c r="AD5" t="str">
        <f>IF('qPCR Run Entry'!X5="","",'qPCR Run Entry'!X5)</f>
        <v/>
      </c>
      <c r="AE5" t="str">
        <f>IF('qPCR Run Entry'!Y5="","",'qPCR Run Entry'!Y5)</f>
        <v/>
      </c>
      <c r="AF5" s="149"/>
      <c r="AG5" t="s">
        <v>63</v>
      </c>
      <c r="AH5" t="s">
        <v>62</v>
      </c>
      <c r="AI5" s="24"/>
      <c r="AK5" s="24"/>
      <c r="AL5" s="62" t="str">
        <f>IF('qPCR Run Entry'!AF5="","",'qPCR Run Entry'!AF5)</f>
        <v/>
      </c>
      <c r="AM5" s="113"/>
      <c r="AN5" s="112">
        <f t="shared" ref="AN5:AN68" si="4">AI5-AM5</f>
        <v>0</v>
      </c>
      <c r="AO5" s="97" t="str">
        <f t="shared" ref="AO5:AO68" si="5">IF(ISNUMBER(AM5),IF(ABS(AN5)&gt;1.5, "FAIL", "Pass"),"")</f>
        <v/>
      </c>
    </row>
    <row r="6" spans="1:41" ht="17" customHeight="1" x14ac:dyDescent="0.2">
      <c r="A6" s="150" t="str">
        <f>'Sample Metadata'!D3</f>
        <v>SHARC23_01_0.22um</v>
      </c>
      <c r="B6" t="str">
        <f>IF('qPCR Run Entry'!B6="","",'qPCR Run Entry'!B6)</f>
        <v>A4</v>
      </c>
      <c r="C6" t="str">
        <f>IF('qPCR Run Entry'!C6="","",'qPCR Run Entry'!C6)</f>
        <v>SHARC23_01_0.22um_B</v>
      </c>
      <c r="D6" s="147">
        <f>'qPCR Run Entry'!D6</f>
        <v>5</v>
      </c>
      <c r="E6" t="s">
        <v>63</v>
      </c>
      <c r="F6" t="s">
        <v>62</v>
      </c>
      <c r="G6" s="24">
        <v>30.708499908447266</v>
      </c>
      <c r="H6" s="24">
        <v>30.529219999999999</v>
      </c>
      <c r="I6" s="24">
        <v>0.25353789999999998</v>
      </c>
      <c r="J6" s="62" t="str">
        <f>IF('qPCR Run Entry'!J6="","",'qPCR Run Entry'!J6)</f>
        <v>250109-PhytoxigeneTotal-StdCurve-SHARC23-1-1dash5_700k.xls</v>
      </c>
      <c r="K6" s="24"/>
      <c r="L6" s="112">
        <f t="shared" si="0"/>
        <v>30.708499908447266</v>
      </c>
      <c r="M6" s="97" t="str">
        <f t="shared" si="1"/>
        <v/>
      </c>
      <c r="O6" s="150" t="str">
        <f>A6</f>
        <v>SHARC23_01_0.22um</v>
      </c>
      <c r="P6" t="str">
        <f>IF('qPCR Run Entry'!M6="","",'qPCR Run Entry'!M6)</f>
        <v/>
      </c>
      <c r="Q6" t="str">
        <f>IF('qPCR Run Entry'!N6="","",'qPCR Run Entry'!N6)</f>
        <v/>
      </c>
      <c r="R6" s="147" t="str">
        <f>IF('qPCR Run Entry'!R6="","",'qPCR Run Entry'!O6)</f>
        <v/>
      </c>
      <c r="S6" t="s">
        <v>63</v>
      </c>
      <c r="T6" t="s">
        <v>62</v>
      </c>
      <c r="U6" s="24"/>
      <c r="V6" s="24"/>
      <c r="W6" s="24"/>
      <c r="X6" s="62"/>
      <c r="Y6" s="24">
        <v>30.93407154083252</v>
      </c>
      <c r="Z6" s="112">
        <f t="shared" si="2"/>
        <v>-30.93407154083252</v>
      </c>
      <c r="AA6" s="97" t="str">
        <f t="shared" si="3"/>
        <v>FAIL</v>
      </c>
      <c r="AC6" s="150" t="str">
        <f>O6</f>
        <v>SHARC23_01_0.22um</v>
      </c>
      <c r="AD6" t="str">
        <f>IF('qPCR Run Entry'!X6="","",'qPCR Run Entry'!X6)</f>
        <v/>
      </c>
      <c r="AE6" t="str">
        <f>IF('qPCR Run Entry'!Y6="","",'qPCR Run Entry'!Y6)</f>
        <v/>
      </c>
      <c r="AF6" s="147" t="str">
        <f>IF('qPCR Run Entry'!AF6="","",'qPCR Run Entry'!AF6)</f>
        <v/>
      </c>
      <c r="AG6" t="s">
        <v>63</v>
      </c>
      <c r="AH6" t="s">
        <v>62</v>
      </c>
      <c r="AI6" s="24"/>
      <c r="AJ6" s="24"/>
      <c r="AK6" s="24"/>
      <c r="AL6" s="62" t="str">
        <f>IF('qPCR Run Entry'!AF6="","",'qPCR Run Entry'!AF6)</f>
        <v/>
      </c>
      <c r="AM6" s="24"/>
      <c r="AN6" s="112">
        <f t="shared" si="4"/>
        <v>0</v>
      </c>
      <c r="AO6" s="97" t="str">
        <f t="shared" si="5"/>
        <v/>
      </c>
    </row>
    <row r="7" spans="1:41" ht="17" customHeight="1" x14ac:dyDescent="0.2">
      <c r="A7" s="150"/>
      <c r="B7" t="str">
        <f>IF('qPCR Run Entry'!B7="","",'qPCR Run Entry'!B7)</f>
        <v>B4</v>
      </c>
      <c r="C7" t="str">
        <f>IF('qPCR Run Entry'!C7="","",'qPCR Run Entry'!C7)</f>
        <v>SHARC23_01_0.22um_B</v>
      </c>
      <c r="D7" s="149"/>
      <c r="E7" t="s">
        <v>63</v>
      </c>
      <c r="F7" t="s">
        <v>62</v>
      </c>
      <c r="G7" s="24">
        <v>30.349943161010742</v>
      </c>
      <c r="H7" s="24">
        <v>30.529219999999999</v>
      </c>
      <c r="I7" s="24">
        <v>0.25353789999999998</v>
      </c>
      <c r="J7" s="62" t="str">
        <f>IF('qPCR Run Entry'!J7="","",'qPCR Run Entry'!J7)</f>
        <v>250109-PhytoxigeneTotal-StdCurve-SHARC23-1-1dash5_700k.xls</v>
      </c>
      <c r="K7" s="24"/>
      <c r="L7" s="112">
        <f t="shared" si="0"/>
        <v>30.349943161010742</v>
      </c>
      <c r="M7" s="97" t="str">
        <f t="shared" si="1"/>
        <v/>
      </c>
      <c r="O7" s="150"/>
      <c r="P7" t="str">
        <f>IF('qPCR Run Entry'!M7="","",'qPCR Run Entry'!M7)</f>
        <v/>
      </c>
      <c r="Q7" t="str">
        <f>IF('qPCR Run Entry'!N7="","",'qPCR Run Entry'!N7)</f>
        <v/>
      </c>
      <c r="R7" s="149"/>
      <c r="S7" t="s">
        <v>63</v>
      </c>
      <c r="T7" t="s">
        <v>62</v>
      </c>
      <c r="U7" s="24"/>
      <c r="V7" s="24"/>
      <c r="W7" s="24"/>
      <c r="X7" s="62"/>
      <c r="Y7" s="24">
        <v>30.93407154083252</v>
      </c>
      <c r="Z7" s="112">
        <f t="shared" si="2"/>
        <v>-30.93407154083252</v>
      </c>
      <c r="AA7" s="97" t="str">
        <f t="shared" si="3"/>
        <v>FAIL</v>
      </c>
      <c r="AC7" s="150"/>
      <c r="AD7" t="str">
        <f>IF('qPCR Run Entry'!X7="","",'qPCR Run Entry'!X7)</f>
        <v/>
      </c>
      <c r="AE7" t="str">
        <f>IF('qPCR Run Entry'!Y7="","",'qPCR Run Entry'!Y7)</f>
        <v/>
      </c>
      <c r="AF7" s="149"/>
      <c r="AG7" t="s">
        <v>63</v>
      </c>
      <c r="AH7" t="s">
        <v>62</v>
      </c>
      <c r="AI7" s="24"/>
      <c r="AJ7" s="24"/>
      <c r="AK7" s="24"/>
      <c r="AL7" s="62" t="str">
        <f>IF('qPCR Run Entry'!AF7="","",'qPCR Run Entry'!AF7)</f>
        <v/>
      </c>
      <c r="AM7" s="24"/>
      <c r="AN7" s="112">
        <f t="shared" si="4"/>
        <v>0</v>
      </c>
      <c r="AO7" s="97" t="str">
        <f t="shared" si="5"/>
        <v/>
      </c>
    </row>
    <row r="8" spans="1:41" ht="17" customHeight="1" x14ac:dyDescent="0.2">
      <c r="A8" s="150">
        <f>'Sample Metadata'!D4</f>
        <v>0</v>
      </c>
      <c r="D8" s="147"/>
      <c r="E8"/>
      <c r="G8" s="24"/>
      <c r="H8" s="24"/>
      <c r="I8" s="24"/>
      <c r="J8" s="62"/>
      <c r="K8" s="24"/>
      <c r="L8" s="112">
        <f t="shared" si="0"/>
        <v>0</v>
      </c>
      <c r="M8" s="97" t="str">
        <f t="shared" si="1"/>
        <v/>
      </c>
      <c r="O8" s="150">
        <f>A8</f>
        <v>0</v>
      </c>
      <c r="R8" s="147"/>
      <c r="U8" s="24"/>
      <c r="V8" s="24"/>
      <c r="W8" s="24"/>
      <c r="X8" s="62"/>
      <c r="Y8" s="24"/>
      <c r="Z8" s="112">
        <f t="shared" si="2"/>
        <v>0</v>
      </c>
      <c r="AA8" s="97" t="str">
        <f t="shared" si="3"/>
        <v/>
      </c>
      <c r="AC8" s="150">
        <f>O8</f>
        <v>0</v>
      </c>
      <c r="AD8" t="str">
        <f>IF('qPCR Run Entry'!X8="","",'qPCR Run Entry'!X8)</f>
        <v/>
      </c>
      <c r="AE8" t="str">
        <f>IF('qPCR Run Entry'!Y8="","",'qPCR Run Entry'!Y8)</f>
        <v/>
      </c>
      <c r="AF8" s="147" t="str">
        <f>IF('qPCR Run Entry'!AF8="","",'qPCR Run Entry'!AF8)</f>
        <v/>
      </c>
      <c r="AI8" s="24"/>
      <c r="AJ8" s="24"/>
      <c r="AK8" s="24"/>
      <c r="AL8" s="62"/>
      <c r="AM8" s="24"/>
      <c r="AN8" s="112">
        <f t="shared" si="4"/>
        <v>0</v>
      </c>
      <c r="AO8" s="97" t="str">
        <f t="shared" si="5"/>
        <v/>
      </c>
    </row>
    <row r="9" spans="1:41" ht="17" customHeight="1" x14ac:dyDescent="0.2">
      <c r="A9" s="150"/>
      <c r="D9" s="149"/>
      <c r="E9"/>
      <c r="G9" s="24"/>
      <c r="H9" s="24"/>
      <c r="I9" s="24"/>
      <c r="J9" s="62"/>
      <c r="K9" s="24"/>
      <c r="L9" s="112">
        <f t="shared" si="0"/>
        <v>0</v>
      </c>
      <c r="M9" s="97" t="str">
        <f t="shared" si="1"/>
        <v/>
      </c>
      <c r="O9" s="150"/>
      <c r="R9" s="149"/>
      <c r="U9" s="24"/>
      <c r="V9" s="24"/>
      <c r="W9" s="24"/>
      <c r="X9" s="62"/>
      <c r="Y9" s="24"/>
      <c r="Z9" s="112">
        <f t="shared" si="2"/>
        <v>0</v>
      </c>
      <c r="AA9" s="97" t="str">
        <f t="shared" si="3"/>
        <v/>
      </c>
      <c r="AC9" s="150"/>
      <c r="AD9" t="str">
        <f>IF('qPCR Run Entry'!X9="","",'qPCR Run Entry'!X9)</f>
        <v/>
      </c>
      <c r="AE9" t="str">
        <f>IF('qPCR Run Entry'!Y9="","",'qPCR Run Entry'!Y9)</f>
        <v/>
      </c>
      <c r="AF9" s="149"/>
      <c r="AI9" s="24"/>
      <c r="AJ9" s="24"/>
      <c r="AK9" s="24"/>
      <c r="AL9" s="62"/>
      <c r="AM9" s="24"/>
      <c r="AN9" s="112">
        <f t="shared" si="4"/>
        <v>0</v>
      </c>
      <c r="AO9" s="97" t="str">
        <f t="shared" si="5"/>
        <v/>
      </c>
    </row>
    <row r="10" spans="1:41" ht="17" customHeight="1" x14ac:dyDescent="0.2">
      <c r="A10" s="150">
        <f>'Sample Metadata'!D5</f>
        <v>0</v>
      </c>
      <c r="D10" s="147"/>
      <c r="E10"/>
      <c r="G10" s="24"/>
      <c r="H10" s="24"/>
      <c r="I10" s="24"/>
      <c r="J10" s="62"/>
      <c r="K10" s="24"/>
      <c r="L10" s="112">
        <f t="shared" si="0"/>
        <v>0</v>
      </c>
      <c r="M10" s="97" t="str">
        <f t="shared" si="1"/>
        <v/>
      </c>
      <c r="O10" s="150">
        <f>A10</f>
        <v>0</v>
      </c>
      <c r="R10" s="147"/>
      <c r="U10" s="24"/>
      <c r="V10" s="24"/>
      <c r="W10" s="24"/>
      <c r="X10" s="62"/>
      <c r="Y10" s="24"/>
      <c r="Z10" s="112">
        <f t="shared" si="2"/>
        <v>0</v>
      </c>
      <c r="AA10" s="97" t="str">
        <f t="shared" si="3"/>
        <v/>
      </c>
      <c r="AC10" s="150">
        <f>O10</f>
        <v>0</v>
      </c>
      <c r="AD10" t="str">
        <f>IF('qPCR Run Entry'!X10="","",'qPCR Run Entry'!X10)</f>
        <v/>
      </c>
      <c r="AE10" t="str">
        <f>IF('qPCR Run Entry'!Y10="","",'qPCR Run Entry'!Y10)</f>
        <v/>
      </c>
      <c r="AF10" s="147" t="str">
        <f>IF('qPCR Run Entry'!AF10="","",'qPCR Run Entry'!AF10)</f>
        <v/>
      </c>
      <c r="AI10" s="24"/>
      <c r="AJ10" s="24"/>
      <c r="AK10" s="24"/>
      <c r="AL10" s="62"/>
      <c r="AM10" s="24"/>
      <c r="AN10" s="112">
        <f t="shared" si="4"/>
        <v>0</v>
      </c>
      <c r="AO10" s="97" t="str">
        <f t="shared" si="5"/>
        <v/>
      </c>
    </row>
    <row r="11" spans="1:41" ht="17" customHeight="1" x14ac:dyDescent="0.2">
      <c r="A11" s="150"/>
      <c r="D11" s="149"/>
      <c r="E11"/>
      <c r="G11" s="24"/>
      <c r="H11" s="24"/>
      <c r="I11" s="24"/>
      <c r="J11" s="62"/>
      <c r="K11" s="24"/>
      <c r="L11" s="112">
        <f t="shared" si="0"/>
        <v>0</v>
      </c>
      <c r="M11" s="97" t="str">
        <f t="shared" si="1"/>
        <v/>
      </c>
      <c r="O11" s="150"/>
      <c r="R11" s="149"/>
      <c r="U11" s="24"/>
      <c r="V11" s="24"/>
      <c r="W11" s="24"/>
      <c r="X11" s="62"/>
      <c r="Y11" s="24"/>
      <c r="Z11" s="112">
        <f t="shared" si="2"/>
        <v>0</v>
      </c>
      <c r="AA11" s="97" t="str">
        <f t="shared" si="3"/>
        <v/>
      </c>
      <c r="AC11" s="150"/>
      <c r="AD11" t="str">
        <f>IF('qPCR Run Entry'!X11="","",'qPCR Run Entry'!X11)</f>
        <v/>
      </c>
      <c r="AE11" t="str">
        <f>IF('qPCR Run Entry'!Y11="","",'qPCR Run Entry'!Y11)</f>
        <v/>
      </c>
      <c r="AF11" s="149"/>
      <c r="AI11" s="24"/>
      <c r="AJ11" s="24"/>
      <c r="AK11" s="24"/>
      <c r="AL11" s="62"/>
      <c r="AM11" s="24"/>
      <c r="AN11" s="112">
        <f t="shared" si="4"/>
        <v>0</v>
      </c>
      <c r="AO11" s="97" t="str">
        <f t="shared" si="5"/>
        <v/>
      </c>
    </row>
    <row r="12" spans="1:41" ht="17" customHeight="1" x14ac:dyDescent="0.2">
      <c r="A12" s="150">
        <f>'Sample Metadata'!D6</f>
        <v>0</v>
      </c>
      <c r="D12" s="147"/>
      <c r="E12"/>
      <c r="G12" s="24"/>
      <c r="H12" s="24"/>
      <c r="I12" s="24"/>
      <c r="J12" s="62"/>
      <c r="K12" s="24"/>
      <c r="L12" s="112">
        <f t="shared" si="0"/>
        <v>0</v>
      </c>
      <c r="M12" s="97" t="str">
        <f t="shared" si="1"/>
        <v/>
      </c>
      <c r="O12" s="150">
        <f>A12</f>
        <v>0</v>
      </c>
      <c r="R12" s="147"/>
      <c r="U12" s="24"/>
      <c r="V12" s="24"/>
      <c r="W12" s="24"/>
      <c r="X12" s="62"/>
      <c r="Y12" s="24"/>
      <c r="Z12" s="112">
        <f t="shared" si="2"/>
        <v>0</v>
      </c>
      <c r="AA12" s="97" t="str">
        <f t="shared" si="3"/>
        <v/>
      </c>
      <c r="AC12" s="150">
        <f>O12</f>
        <v>0</v>
      </c>
      <c r="AD12" t="str">
        <f>IF('qPCR Run Entry'!X12="","",'qPCR Run Entry'!X12)</f>
        <v/>
      </c>
      <c r="AE12" t="str">
        <f>IF('qPCR Run Entry'!Y12="","",'qPCR Run Entry'!Y12)</f>
        <v/>
      </c>
      <c r="AF12" s="147" t="str">
        <f>IF('qPCR Run Entry'!AF12="","",'qPCR Run Entry'!AF12)</f>
        <v/>
      </c>
      <c r="AI12" s="24"/>
      <c r="AJ12" s="24"/>
      <c r="AK12" s="24"/>
      <c r="AL12" s="62"/>
      <c r="AM12" s="24"/>
      <c r="AN12" s="112">
        <f t="shared" si="4"/>
        <v>0</v>
      </c>
      <c r="AO12" s="97" t="str">
        <f t="shared" si="5"/>
        <v/>
      </c>
    </row>
    <row r="13" spans="1:41" ht="17" customHeight="1" x14ac:dyDescent="0.2">
      <c r="A13" s="150"/>
      <c r="D13" s="149"/>
      <c r="E13"/>
      <c r="G13" s="24"/>
      <c r="H13" s="24"/>
      <c r="I13" s="24"/>
      <c r="J13" s="62"/>
      <c r="K13" s="24"/>
      <c r="L13" s="112">
        <f t="shared" si="0"/>
        <v>0</v>
      </c>
      <c r="M13" s="97" t="str">
        <f t="shared" si="1"/>
        <v/>
      </c>
      <c r="O13" s="150"/>
      <c r="R13" s="149"/>
      <c r="U13" s="24"/>
      <c r="V13" s="24"/>
      <c r="W13" s="24"/>
      <c r="X13" s="62"/>
      <c r="Y13" s="24"/>
      <c r="Z13" s="112">
        <f t="shared" si="2"/>
        <v>0</v>
      </c>
      <c r="AA13" s="97" t="str">
        <f t="shared" si="3"/>
        <v/>
      </c>
      <c r="AC13" s="150"/>
      <c r="AD13" t="str">
        <f>IF('qPCR Run Entry'!X13="","",'qPCR Run Entry'!X13)</f>
        <v/>
      </c>
      <c r="AE13" t="str">
        <f>IF('qPCR Run Entry'!Y13="","",'qPCR Run Entry'!Y13)</f>
        <v/>
      </c>
      <c r="AF13" s="149"/>
      <c r="AI13" s="24"/>
      <c r="AJ13" s="24"/>
      <c r="AK13" s="24"/>
      <c r="AL13" s="62"/>
      <c r="AM13" s="24"/>
      <c r="AN13" s="112">
        <f t="shared" si="4"/>
        <v>0</v>
      </c>
      <c r="AO13" s="97" t="str">
        <f t="shared" si="5"/>
        <v/>
      </c>
    </row>
    <row r="14" spans="1:41" ht="17" customHeight="1" x14ac:dyDescent="0.2">
      <c r="A14" s="150">
        <f>'Sample Metadata'!D7</f>
        <v>0</v>
      </c>
      <c r="D14" s="147"/>
      <c r="E14"/>
      <c r="G14" s="24"/>
      <c r="H14" s="24"/>
      <c r="I14" s="24"/>
      <c r="J14" s="62"/>
      <c r="K14" s="24"/>
      <c r="L14" s="112">
        <f t="shared" si="0"/>
        <v>0</v>
      </c>
      <c r="M14" s="97" t="str">
        <f t="shared" si="1"/>
        <v/>
      </c>
      <c r="O14" s="150">
        <f>A14</f>
        <v>0</v>
      </c>
      <c r="R14" s="147"/>
      <c r="U14" s="24"/>
      <c r="V14" s="24"/>
      <c r="W14" s="24"/>
      <c r="X14" s="62"/>
      <c r="Y14" s="24"/>
      <c r="Z14" s="112">
        <f t="shared" si="2"/>
        <v>0</v>
      </c>
      <c r="AA14" s="97" t="str">
        <f t="shared" si="3"/>
        <v/>
      </c>
      <c r="AC14" s="150">
        <f>O14</f>
        <v>0</v>
      </c>
      <c r="AD14" t="str">
        <f>IF('qPCR Run Entry'!X14="","",'qPCR Run Entry'!X14)</f>
        <v/>
      </c>
      <c r="AE14" t="str">
        <f>IF('qPCR Run Entry'!Y14="","",'qPCR Run Entry'!Y14)</f>
        <v/>
      </c>
      <c r="AF14" s="147" t="str">
        <f>IF('qPCR Run Entry'!AF14="","",'qPCR Run Entry'!AF14)</f>
        <v/>
      </c>
      <c r="AI14" s="24"/>
      <c r="AJ14" s="24"/>
      <c r="AK14" s="24"/>
      <c r="AL14" s="62"/>
      <c r="AM14" s="24"/>
      <c r="AN14" s="112">
        <f t="shared" si="4"/>
        <v>0</v>
      </c>
      <c r="AO14" s="97" t="str">
        <f t="shared" si="5"/>
        <v/>
      </c>
    </row>
    <row r="15" spans="1:41" ht="17" customHeight="1" x14ac:dyDescent="0.2">
      <c r="A15" s="150"/>
      <c r="D15" s="149"/>
      <c r="E15"/>
      <c r="G15" s="24"/>
      <c r="H15" s="24"/>
      <c r="I15" s="24"/>
      <c r="J15" s="62"/>
      <c r="K15" s="24"/>
      <c r="L15" s="112">
        <f t="shared" si="0"/>
        <v>0</v>
      </c>
      <c r="M15" s="97" t="str">
        <f t="shared" si="1"/>
        <v/>
      </c>
      <c r="O15" s="150"/>
      <c r="R15" s="149"/>
      <c r="U15" s="24"/>
      <c r="V15" s="24"/>
      <c r="W15" s="24"/>
      <c r="X15" s="62"/>
      <c r="Y15" s="24"/>
      <c r="Z15" s="112">
        <f t="shared" si="2"/>
        <v>0</v>
      </c>
      <c r="AA15" s="97" t="str">
        <f t="shared" si="3"/>
        <v/>
      </c>
      <c r="AC15" s="150"/>
      <c r="AD15" t="str">
        <f>IF('qPCR Run Entry'!X15="","",'qPCR Run Entry'!X15)</f>
        <v/>
      </c>
      <c r="AE15" t="str">
        <f>IF('qPCR Run Entry'!Y15="","",'qPCR Run Entry'!Y15)</f>
        <v/>
      </c>
      <c r="AF15" s="149"/>
      <c r="AI15" s="24"/>
      <c r="AJ15" s="24"/>
      <c r="AK15" s="24"/>
      <c r="AL15" s="62"/>
      <c r="AM15" s="24"/>
      <c r="AN15" s="112">
        <f t="shared" si="4"/>
        <v>0</v>
      </c>
      <c r="AO15" s="97" t="str">
        <f t="shared" si="5"/>
        <v/>
      </c>
    </row>
    <row r="16" spans="1:41" ht="17" customHeight="1" x14ac:dyDescent="0.2">
      <c r="A16" s="150">
        <f>'Sample Metadata'!D8</f>
        <v>0</v>
      </c>
      <c r="D16" s="147"/>
      <c r="E16"/>
      <c r="G16" s="24"/>
      <c r="H16" s="24"/>
      <c r="I16" s="24"/>
      <c r="J16" s="62"/>
      <c r="K16" s="24"/>
      <c r="L16" s="112">
        <f t="shared" si="0"/>
        <v>0</v>
      </c>
      <c r="M16" s="97" t="str">
        <f t="shared" si="1"/>
        <v/>
      </c>
      <c r="O16" s="150">
        <f>A16</f>
        <v>0</v>
      </c>
      <c r="R16" s="147"/>
      <c r="U16" s="24"/>
      <c r="V16" s="24"/>
      <c r="W16" s="24"/>
      <c r="X16" s="62"/>
      <c r="Y16" s="24"/>
      <c r="Z16" s="112">
        <f t="shared" si="2"/>
        <v>0</v>
      </c>
      <c r="AA16" s="97" t="str">
        <f t="shared" si="3"/>
        <v/>
      </c>
      <c r="AC16" s="150">
        <f>O16</f>
        <v>0</v>
      </c>
      <c r="AD16" t="str">
        <f>IF('qPCR Run Entry'!X16="","",'qPCR Run Entry'!X16)</f>
        <v/>
      </c>
      <c r="AE16" t="str">
        <f>IF('qPCR Run Entry'!Y16="","",'qPCR Run Entry'!Y16)</f>
        <v/>
      </c>
      <c r="AF16" s="147" t="str">
        <f>IF('qPCR Run Entry'!AF16="","",'qPCR Run Entry'!AF16)</f>
        <v/>
      </c>
      <c r="AI16" s="24"/>
      <c r="AJ16" s="24"/>
      <c r="AK16" s="24"/>
      <c r="AL16" s="62"/>
      <c r="AM16" s="24"/>
      <c r="AN16" s="112">
        <f t="shared" si="4"/>
        <v>0</v>
      </c>
      <c r="AO16" s="97" t="str">
        <f t="shared" si="5"/>
        <v/>
      </c>
    </row>
    <row r="17" spans="1:41" ht="17" customHeight="1" x14ac:dyDescent="0.2">
      <c r="A17" s="150"/>
      <c r="D17" s="149"/>
      <c r="E17"/>
      <c r="G17" s="24"/>
      <c r="H17" s="24"/>
      <c r="I17" s="24"/>
      <c r="J17" s="62"/>
      <c r="K17" s="24"/>
      <c r="L17" s="112">
        <f t="shared" si="0"/>
        <v>0</v>
      </c>
      <c r="M17" s="97" t="str">
        <f t="shared" si="1"/>
        <v/>
      </c>
      <c r="O17" s="150"/>
      <c r="R17" s="149"/>
      <c r="U17" s="24"/>
      <c r="V17" s="24"/>
      <c r="W17" s="24"/>
      <c r="X17" s="62"/>
      <c r="Y17" s="24"/>
      <c r="Z17" s="112">
        <f t="shared" si="2"/>
        <v>0</v>
      </c>
      <c r="AA17" s="97" t="str">
        <f t="shared" si="3"/>
        <v/>
      </c>
      <c r="AC17" s="150"/>
      <c r="AD17" t="str">
        <f>IF('qPCR Run Entry'!X17="","",'qPCR Run Entry'!X17)</f>
        <v/>
      </c>
      <c r="AE17" t="str">
        <f>IF('qPCR Run Entry'!Y17="","",'qPCR Run Entry'!Y17)</f>
        <v/>
      </c>
      <c r="AF17" s="149"/>
      <c r="AI17" s="24"/>
      <c r="AJ17" s="24"/>
      <c r="AK17" s="24"/>
      <c r="AL17" s="62"/>
      <c r="AM17" s="24"/>
      <c r="AN17" s="112">
        <f t="shared" si="4"/>
        <v>0</v>
      </c>
      <c r="AO17" s="97" t="str">
        <f t="shared" si="5"/>
        <v/>
      </c>
    </row>
    <row r="18" spans="1:41" ht="17" customHeight="1" x14ac:dyDescent="0.2">
      <c r="A18" s="150">
        <f>'Sample Metadata'!D9</f>
        <v>0</v>
      </c>
      <c r="D18" s="147"/>
      <c r="E18"/>
      <c r="G18" s="24"/>
      <c r="H18" s="24"/>
      <c r="I18" s="24"/>
      <c r="J18" s="62"/>
      <c r="K18" s="24"/>
      <c r="L18" s="112">
        <f t="shared" si="0"/>
        <v>0</v>
      </c>
      <c r="M18" s="97" t="str">
        <f t="shared" si="1"/>
        <v/>
      </c>
      <c r="O18" s="150">
        <f>A18</f>
        <v>0</v>
      </c>
      <c r="R18" s="147"/>
      <c r="U18" s="24"/>
      <c r="V18" s="24"/>
      <c r="W18" s="24"/>
      <c r="X18" s="62"/>
      <c r="Y18" s="24"/>
      <c r="Z18" s="112">
        <f t="shared" si="2"/>
        <v>0</v>
      </c>
      <c r="AA18" s="97" t="str">
        <f t="shared" si="3"/>
        <v/>
      </c>
      <c r="AC18" s="150">
        <f>O18</f>
        <v>0</v>
      </c>
      <c r="AD18" t="str">
        <f>IF('qPCR Run Entry'!X18="","",'qPCR Run Entry'!X18)</f>
        <v/>
      </c>
      <c r="AE18" t="str">
        <f>IF('qPCR Run Entry'!Y18="","",'qPCR Run Entry'!Y18)</f>
        <v/>
      </c>
      <c r="AF18" s="147" t="str">
        <f>IF('qPCR Run Entry'!AF18="","",'qPCR Run Entry'!AF18)</f>
        <v/>
      </c>
      <c r="AI18" s="24"/>
      <c r="AJ18" s="24"/>
      <c r="AK18" s="24"/>
      <c r="AL18" s="62"/>
      <c r="AM18" s="24"/>
      <c r="AN18" s="112">
        <f t="shared" si="4"/>
        <v>0</v>
      </c>
      <c r="AO18" s="97" t="str">
        <f t="shared" si="5"/>
        <v/>
      </c>
    </row>
    <row r="19" spans="1:41" ht="17" customHeight="1" x14ac:dyDescent="0.2">
      <c r="A19" s="150"/>
      <c r="D19" s="149"/>
      <c r="E19"/>
      <c r="G19" s="24"/>
      <c r="H19" s="24"/>
      <c r="I19" s="24"/>
      <c r="J19" s="62"/>
      <c r="K19" s="24"/>
      <c r="L19" s="112">
        <f t="shared" si="0"/>
        <v>0</v>
      </c>
      <c r="M19" s="97" t="str">
        <f t="shared" si="1"/>
        <v/>
      </c>
      <c r="O19" s="150"/>
      <c r="R19" s="149"/>
      <c r="U19" s="24"/>
      <c r="V19" s="24"/>
      <c r="W19" s="24"/>
      <c r="X19" s="62"/>
      <c r="Y19" s="24"/>
      <c r="Z19" s="112">
        <f t="shared" si="2"/>
        <v>0</v>
      </c>
      <c r="AA19" s="97" t="str">
        <f t="shared" si="3"/>
        <v/>
      </c>
      <c r="AC19" s="150"/>
      <c r="AD19" t="str">
        <f>IF('qPCR Run Entry'!X19="","",'qPCR Run Entry'!X19)</f>
        <v/>
      </c>
      <c r="AE19" t="str">
        <f>IF('qPCR Run Entry'!Y19="","",'qPCR Run Entry'!Y19)</f>
        <v/>
      </c>
      <c r="AF19" s="149"/>
      <c r="AI19" s="24"/>
      <c r="AJ19" s="24"/>
      <c r="AK19" s="24"/>
      <c r="AL19" s="62"/>
      <c r="AM19" s="24"/>
      <c r="AN19" s="112">
        <f t="shared" si="4"/>
        <v>0</v>
      </c>
      <c r="AO19" s="97" t="str">
        <f t="shared" si="5"/>
        <v/>
      </c>
    </row>
    <row r="20" spans="1:41" ht="17" customHeight="1" x14ac:dyDescent="0.2">
      <c r="A20" s="150">
        <f>'Sample Metadata'!D10</f>
        <v>0</v>
      </c>
      <c r="D20" s="147"/>
      <c r="E20"/>
      <c r="G20" s="24"/>
      <c r="H20" s="24"/>
      <c r="I20" s="24"/>
      <c r="J20" s="62"/>
      <c r="K20" s="24"/>
      <c r="L20" s="112">
        <f t="shared" si="0"/>
        <v>0</v>
      </c>
      <c r="M20" s="97" t="str">
        <f t="shared" si="1"/>
        <v/>
      </c>
      <c r="O20" s="150">
        <f>A20</f>
        <v>0</v>
      </c>
      <c r="R20" s="147"/>
      <c r="U20" s="24"/>
      <c r="V20" s="24"/>
      <c r="W20" s="24"/>
      <c r="X20" s="62"/>
      <c r="Y20" s="24"/>
      <c r="Z20" s="112">
        <f t="shared" si="2"/>
        <v>0</v>
      </c>
      <c r="AA20" s="97" t="str">
        <f t="shared" si="3"/>
        <v/>
      </c>
      <c r="AC20" s="150">
        <f>O20</f>
        <v>0</v>
      </c>
      <c r="AD20" t="str">
        <f>IF('qPCR Run Entry'!X20="","",'qPCR Run Entry'!X20)</f>
        <v/>
      </c>
      <c r="AE20" t="str">
        <f>IF('qPCR Run Entry'!Y20="","",'qPCR Run Entry'!Y20)</f>
        <v/>
      </c>
      <c r="AF20" s="147" t="str">
        <f>IF('qPCR Run Entry'!AF20="","",'qPCR Run Entry'!AF20)</f>
        <v/>
      </c>
      <c r="AI20" s="24"/>
      <c r="AJ20" s="24"/>
      <c r="AK20" s="24"/>
      <c r="AL20" s="62"/>
      <c r="AM20" s="24"/>
      <c r="AN20" s="112">
        <f t="shared" si="4"/>
        <v>0</v>
      </c>
      <c r="AO20" s="97" t="str">
        <f t="shared" si="5"/>
        <v/>
      </c>
    </row>
    <row r="21" spans="1:41" ht="17" customHeight="1" x14ac:dyDescent="0.2">
      <c r="A21" s="150"/>
      <c r="D21" s="149"/>
      <c r="E21"/>
      <c r="G21" s="24"/>
      <c r="H21" s="24"/>
      <c r="I21" s="24"/>
      <c r="J21" s="62"/>
      <c r="K21" s="24"/>
      <c r="L21" s="112">
        <f t="shared" si="0"/>
        <v>0</v>
      </c>
      <c r="M21" s="97" t="str">
        <f t="shared" si="1"/>
        <v/>
      </c>
      <c r="O21" s="150"/>
      <c r="R21" s="149"/>
      <c r="U21" s="24"/>
      <c r="V21" s="24"/>
      <c r="W21" s="24"/>
      <c r="X21" s="62"/>
      <c r="Y21" s="24"/>
      <c r="Z21" s="112">
        <f t="shared" si="2"/>
        <v>0</v>
      </c>
      <c r="AA21" s="97" t="str">
        <f t="shared" si="3"/>
        <v/>
      </c>
      <c r="AC21" s="150"/>
      <c r="AD21" t="str">
        <f>IF('qPCR Run Entry'!X21="","",'qPCR Run Entry'!X21)</f>
        <v/>
      </c>
      <c r="AE21" t="str">
        <f>IF('qPCR Run Entry'!Y21="","",'qPCR Run Entry'!Y21)</f>
        <v/>
      </c>
      <c r="AF21" s="149"/>
      <c r="AI21" s="24"/>
      <c r="AJ21" s="24"/>
      <c r="AK21" s="24"/>
      <c r="AL21" s="62"/>
      <c r="AM21" s="24"/>
      <c r="AN21" s="112">
        <f t="shared" si="4"/>
        <v>0</v>
      </c>
      <c r="AO21" s="97" t="str">
        <f t="shared" si="5"/>
        <v/>
      </c>
    </row>
    <row r="22" spans="1:41" ht="17" customHeight="1" x14ac:dyDescent="0.2">
      <c r="A22" s="150">
        <f>'Sample Metadata'!D11</f>
        <v>0</v>
      </c>
      <c r="D22" s="147"/>
      <c r="E22"/>
      <c r="G22" s="24"/>
      <c r="H22" s="24"/>
      <c r="I22" s="24"/>
      <c r="J22" s="62"/>
      <c r="K22" s="24"/>
      <c r="L22" s="112">
        <f t="shared" si="0"/>
        <v>0</v>
      </c>
      <c r="M22" s="97" t="str">
        <f t="shared" si="1"/>
        <v/>
      </c>
      <c r="O22" s="150">
        <f>A22</f>
        <v>0</v>
      </c>
      <c r="R22" s="147"/>
      <c r="U22" s="24"/>
      <c r="V22" s="24"/>
      <c r="W22" s="24"/>
      <c r="X22" s="62"/>
      <c r="Y22" s="24"/>
      <c r="Z22" s="112">
        <f t="shared" si="2"/>
        <v>0</v>
      </c>
      <c r="AA22" s="97" t="str">
        <f t="shared" si="3"/>
        <v/>
      </c>
      <c r="AC22" s="150">
        <f>O22</f>
        <v>0</v>
      </c>
      <c r="AD22" t="str">
        <f>IF('qPCR Run Entry'!X22="","",'qPCR Run Entry'!X22)</f>
        <v/>
      </c>
      <c r="AE22" t="str">
        <f>IF('qPCR Run Entry'!Y22="","",'qPCR Run Entry'!Y22)</f>
        <v/>
      </c>
      <c r="AF22" s="147" t="str">
        <f>IF('qPCR Run Entry'!AF22="","",'qPCR Run Entry'!AF22)</f>
        <v/>
      </c>
      <c r="AI22" s="24"/>
      <c r="AJ22" s="24"/>
      <c r="AK22" s="24"/>
      <c r="AL22" s="62"/>
      <c r="AM22" s="24"/>
      <c r="AN22" s="112">
        <f t="shared" si="4"/>
        <v>0</v>
      </c>
      <c r="AO22" s="97" t="str">
        <f t="shared" si="5"/>
        <v/>
      </c>
    </row>
    <row r="23" spans="1:41" ht="17" customHeight="1" x14ac:dyDescent="0.2">
      <c r="A23" s="150"/>
      <c r="D23" s="149"/>
      <c r="E23"/>
      <c r="G23" s="24"/>
      <c r="H23" s="24"/>
      <c r="I23" s="24"/>
      <c r="J23" s="62"/>
      <c r="K23" s="24"/>
      <c r="L23" s="112">
        <f t="shared" si="0"/>
        <v>0</v>
      </c>
      <c r="M23" s="97" t="str">
        <f t="shared" si="1"/>
        <v/>
      </c>
      <c r="O23" s="150"/>
      <c r="R23" s="149"/>
      <c r="U23" s="24"/>
      <c r="V23" s="24"/>
      <c r="W23" s="24"/>
      <c r="X23" s="62"/>
      <c r="Y23" s="24"/>
      <c r="Z23" s="112">
        <f t="shared" si="2"/>
        <v>0</v>
      </c>
      <c r="AA23" s="97" t="str">
        <f t="shared" si="3"/>
        <v/>
      </c>
      <c r="AC23" s="150"/>
      <c r="AD23" t="str">
        <f>IF('qPCR Run Entry'!X23="","",'qPCR Run Entry'!X23)</f>
        <v/>
      </c>
      <c r="AE23" t="str">
        <f>IF('qPCR Run Entry'!Y23="","",'qPCR Run Entry'!Y23)</f>
        <v/>
      </c>
      <c r="AF23" s="149"/>
      <c r="AI23" s="24"/>
      <c r="AJ23" s="24"/>
      <c r="AK23" s="24"/>
      <c r="AL23" s="62"/>
      <c r="AM23" s="24"/>
      <c r="AN23" s="112">
        <f t="shared" si="4"/>
        <v>0</v>
      </c>
      <c r="AO23" s="97" t="str">
        <f t="shared" si="5"/>
        <v/>
      </c>
    </row>
    <row r="24" spans="1:41" ht="17" customHeight="1" x14ac:dyDescent="0.2">
      <c r="A24" s="150">
        <f>'Sample Metadata'!D12</f>
        <v>0</v>
      </c>
      <c r="D24" s="147"/>
      <c r="E24"/>
      <c r="G24" s="24"/>
      <c r="H24" s="24"/>
      <c r="I24" s="24"/>
      <c r="J24" s="62"/>
      <c r="K24" s="24"/>
      <c r="L24" s="112">
        <f t="shared" si="0"/>
        <v>0</v>
      </c>
      <c r="M24" s="97" t="str">
        <f t="shared" si="1"/>
        <v/>
      </c>
      <c r="O24" s="150">
        <f>A24</f>
        <v>0</v>
      </c>
      <c r="R24" s="147"/>
      <c r="U24" s="24"/>
      <c r="V24" s="24"/>
      <c r="W24" s="24"/>
      <c r="X24" s="62"/>
      <c r="Y24" s="24"/>
      <c r="Z24" s="112">
        <f t="shared" si="2"/>
        <v>0</v>
      </c>
      <c r="AA24" s="97" t="str">
        <f t="shared" si="3"/>
        <v/>
      </c>
      <c r="AC24" s="150">
        <f>O24</f>
        <v>0</v>
      </c>
      <c r="AD24" t="str">
        <f>IF('qPCR Run Entry'!X24="","",'qPCR Run Entry'!X24)</f>
        <v/>
      </c>
      <c r="AE24" t="str">
        <f>IF('qPCR Run Entry'!Y24="","",'qPCR Run Entry'!Y24)</f>
        <v/>
      </c>
      <c r="AF24" s="147" t="str">
        <f>IF('qPCR Run Entry'!AF24="","",'qPCR Run Entry'!AF24)</f>
        <v/>
      </c>
      <c r="AI24" s="24"/>
      <c r="AJ24" s="24"/>
      <c r="AK24" s="24"/>
      <c r="AL24" s="62"/>
      <c r="AM24" s="24"/>
      <c r="AN24" s="112">
        <f t="shared" si="4"/>
        <v>0</v>
      </c>
      <c r="AO24" s="97" t="str">
        <f t="shared" si="5"/>
        <v/>
      </c>
    </row>
    <row r="25" spans="1:41" ht="17" customHeight="1" x14ac:dyDescent="0.2">
      <c r="A25" s="150"/>
      <c r="D25" s="149"/>
      <c r="E25"/>
      <c r="G25" s="24"/>
      <c r="H25" s="24"/>
      <c r="I25" s="24"/>
      <c r="J25" s="62"/>
      <c r="K25" s="24"/>
      <c r="L25" s="112">
        <f t="shared" si="0"/>
        <v>0</v>
      </c>
      <c r="M25" s="97" t="str">
        <f t="shared" si="1"/>
        <v/>
      </c>
      <c r="O25" s="150"/>
      <c r="R25" s="149"/>
      <c r="U25" s="24"/>
      <c r="V25" s="24"/>
      <c r="W25" s="24"/>
      <c r="X25" s="62"/>
      <c r="Y25" s="24"/>
      <c r="Z25" s="112">
        <f t="shared" si="2"/>
        <v>0</v>
      </c>
      <c r="AA25" s="97" t="str">
        <f t="shared" si="3"/>
        <v/>
      </c>
      <c r="AC25" s="150"/>
      <c r="AD25" t="str">
        <f>IF('qPCR Run Entry'!X25="","",'qPCR Run Entry'!X25)</f>
        <v/>
      </c>
      <c r="AE25" t="str">
        <f>IF('qPCR Run Entry'!Y25="","",'qPCR Run Entry'!Y25)</f>
        <v/>
      </c>
      <c r="AF25" s="149"/>
      <c r="AI25" s="24"/>
      <c r="AJ25" s="24"/>
      <c r="AK25" s="24"/>
      <c r="AL25" s="62"/>
      <c r="AM25" s="24"/>
      <c r="AN25" s="112">
        <f t="shared" si="4"/>
        <v>0</v>
      </c>
      <c r="AO25" s="97" t="str">
        <f t="shared" si="5"/>
        <v/>
      </c>
    </row>
    <row r="26" spans="1:41" ht="17" customHeight="1" x14ac:dyDescent="0.2">
      <c r="A26" s="150">
        <f>'Sample Metadata'!D13</f>
        <v>0</v>
      </c>
      <c r="D26" s="147"/>
      <c r="E26"/>
      <c r="G26" s="24"/>
      <c r="H26" s="24"/>
      <c r="I26" s="24"/>
      <c r="J26" s="62"/>
      <c r="K26" s="24"/>
      <c r="L26" s="112">
        <f t="shared" si="0"/>
        <v>0</v>
      </c>
      <c r="M26" s="97" t="str">
        <f t="shared" si="1"/>
        <v/>
      </c>
      <c r="O26" s="150">
        <f>A26</f>
        <v>0</v>
      </c>
      <c r="R26" s="147"/>
      <c r="U26" s="24"/>
      <c r="V26" s="24"/>
      <c r="W26" s="24"/>
      <c r="X26" s="62"/>
      <c r="Y26" s="24"/>
      <c r="Z26" s="112">
        <f t="shared" si="2"/>
        <v>0</v>
      </c>
      <c r="AA26" s="97" t="str">
        <f t="shared" si="3"/>
        <v/>
      </c>
      <c r="AC26" s="150">
        <f>O26</f>
        <v>0</v>
      </c>
      <c r="AD26" t="str">
        <f>IF('qPCR Run Entry'!X26="","",'qPCR Run Entry'!X26)</f>
        <v/>
      </c>
      <c r="AE26" t="str">
        <f>IF('qPCR Run Entry'!Y26="","",'qPCR Run Entry'!Y26)</f>
        <v/>
      </c>
      <c r="AF26" s="147" t="str">
        <f>IF('qPCR Run Entry'!AF26="","",'qPCR Run Entry'!AF26)</f>
        <v/>
      </c>
      <c r="AI26" s="24"/>
      <c r="AJ26" s="24"/>
      <c r="AK26" s="24"/>
      <c r="AL26" s="62"/>
      <c r="AM26" s="24"/>
      <c r="AN26" s="112">
        <f t="shared" si="4"/>
        <v>0</v>
      </c>
      <c r="AO26" s="97" t="str">
        <f t="shared" si="5"/>
        <v/>
      </c>
    </row>
    <row r="27" spans="1:41" ht="17" customHeight="1" x14ac:dyDescent="0.2">
      <c r="A27" s="150"/>
      <c r="D27" s="149"/>
      <c r="E27"/>
      <c r="G27" s="24"/>
      <c r="H27" s="24"/>
      <c r="I27" s="24"/>
      <c r="J27" s="62"/>
      <c r="K27" s="24"/>
      <c r="L27" s="112">
        <f t="shared" si="0"/>
        <v>0</v>
      </c>
      <c r="M27" s="97" t="str">
        <f t="shared" si="1"/>
        <v/>
      </c>
      <c r="O27" s="150"/>
      <c r="R27" s="149"/>
      <c r="U27" s="24"/>
      <c r="V27" s="24"/>
      <c r="W27" s="24"/>
      <c r="X27" s="62"/>
      <c r="Y27" s="24"/>
      <c r="Z27" s="112">
        <f t="shared" si="2"/>
        <v>0</v>
      </c>
      <c r="AA27" s="97" t="str">
        <f t="shared" si="3"/>
        <v/>
      </c>
      <c r="AC27" s="150"/>
      <c r="AD27" t="str">
        <f>IF('qPCR Run Entry'!X27="","",'qPCR Run Entry'!X27)</f>
        <v/>
      </c>
      <c r="AE27" t="str">
        <f>IF('qPCR Run Entry'!Y27="","",'qPCR Run Entry'!Y27)</f>
        <v/>
      </c>
      <c r="AF27" s="149"/>
      <c r="AI27" s="24"/>
      <c r="AJ27" s="24"/>
      <c r="AK27" s="24"/>
      <c r="AL27" s="62"/>
      <c r="AM27" s="24"/>
      <c r="AN27" s="112">
        <f t="shared" si="4"/>
        <v>0</v>
      </c>
      <c r="AO27" s="97" t="str">
        <f t="shared" si="5"/>
        <v/>
      </c>
    </row>
    <row r="28" spans="1:41" ht="17" customHeight="1" x14ac:dyDescent="0.2">
      <c r="A28" s="150">
        <f>'Sample Metadata'!D14</f>
        <v>0</v>
      </c>
      <c r="D28" s="147"/>
      <c r="E28"/>
      <c r="G28" s="24"/>
      <c r="H28" s="24"/>
      <c r="I28" s="24"/>
      <c r="J28" s="62"/>
      <c r="K28" s="24"/>
      <c r="L28" s="112">
        <f t="shared" si="0"/>
        <v>0</v>
      </c>
      <c r="M28" s="97" t="str">
        <f t="shared" si="1"/>
        <v/>
      </c>
      <c r="O28" s="150">
        <f>A28</f>
        <v>0</v>
      </c>
      <c r="R28" s="147"/>
      <c r="U28" s="24"/>
      <c r="V28" s="24"/>
      <c r="W28" s="24"/>
      <c r="X28" s="62"/>
      <c r="Y28" s="24"/>
      <c r="Z28" s="112">
        <f t="shared" si="2"/>
        <v>0</v>
      </c>
      <c r="AA28" s="97" t="str">
        <f t="shared" si="3"/>
        <v/>
      </c>
      <c r="AC28" s="150">
        <f>O28</f>
        <v>0</v>
      </c>
      <c r="AD28" t="str">
        <f>IF('qPCR Run Entry'!X28="","",'qPCR Run Entry'!X28)</f>
        <v/>
      </c>
      <c r="AE28" t="str">
        <f>IF('qPCR Run Entry'!Y28="","",'qPCR Run Entry'!Y28)</f>
        <v/>
      </c>
      <c r="AF28" s="147" t="str">
        <f>IF('qPCR Run Entry'!AF28="","",'qPCR Run Entry'!AF28)</f>
        <v/>
      </c>
      <c r="AI28" s="24"/>
      <c r="AJ28" s="24"/>
      <c r="AK28" s="24"/>
      <c r="AL28" s="62"/>
      <c r="AM28" s="24"/>
      <c r="AN28" s="112">
        <f t="shared" si="4"/>
        <v>0</v>
      </c>
      <c r="AO28" s="97" t="str">
        <f t="shared" si="5"/>
        <v/>
      </c>
    </row>
    <row r="29" spans="1:41" ht="17" customHeight="1" x14ac:dyDescent="0.2">
      <c r="A29" s="150"/>
      <c r="D29" s="149"/>
      <c r="E29"/>
      <c r="G29" s="24"/>
      <c r="H29" s="24"/>
      <c r="I29" s="24"/>
      <c r="J29" s="62"/>
      <c r="K29" s="24"/>
      <c r="L29" s="112">
        <f t="shared" si="0"/>
        <v>0</v>
      </c>
      <c r="M29" s="97" t="str">
        <f t="shared" si="1"/>
        <v/>
      </c>
      <c r="O29" s="150"/>
      <c r="R29" s="149"/>
      <c r="U29" s="24"/>
      <c r="V29" s="24"/>
      <c r="W29" s="24"/>
      <c r="X29" s="62"/>
      <c r="Y29" s="24"/>
      <c r="Z29" s="112">
        <f t="shared" si="2"/>
        <v>0</v>
      </c>
      <c r="AA29" s="97" t="str">
        <f t="shared" si="3"/>
        <v/>
      </c>
      <c r="AC29" s="150"/>
      <c r="AD29" t="str">
        <f>IF('qPCR Run Entry'!X29="","",'qPCR Run Entry'!X29)</f>
        <v/>
      </c>
      <c r="AE29" t="str">
        <f>IF('qPCR Run Entry'!Y29="","",'qPCR Run Entry'!Y29)</f>
        <v/>
      </c>
      <c r="AF29" s="149"/>
      <c r="AI29" s="24"/>
      <c r="AJ29" s="24"/>
      <c r="AK29" s="24"/>
      <c r="AL29" s="62"/>
      <c r="AM29" s="24"/>
      <c r="AN29" s="112">
        <f t="shared" si="4"/>
        <v>0</v>
      </c>
      <c r="AO29" s="97" t="str">
        <f t="shared" si="5"/>
        <v/>
      </c>
    </row>
    <row r="30" spans="1:41" ht="17" customHeight="1" x14ac:dyDescent="0.2">
      <c r="A30" s="150">
        <f>'Sample Metadata'!D15</f>
        <v>0</v>
      </c>
      <c r="D30" s="147"/>
      <c r="E30"/>
      <c r="G30" s="24"/>
      <c r="H30" s="24"/>
      <c r="I30" s="24"/>
      <c r="J30" s="62"/>
      <c r="K30" s="24"/>
      <c r="L30" s="112">
        <f t="shared" si="0"/>
        <v>0</v>
      </c>
      <c r="M30" s="97" t="str">
        <f t="shared" si="1"/>
        <v/>
      </c>
      <c r="O30" s="150">
        <f>A30</f>
        <v>0</v>
      </c>
      <c r="R30" s="147"/>
      <c r="U30" s="24"/>
      <c r="V30" s="24"/>
      <c r="W30" s="24"/>
      <c r="X30" s="62"/>
      <c r="Y30" s="24"/>
      <c r="Z30" s="112">
        <f t="shared" si="2"/>
        <v>0</v>
      </c>
      <c r="AA30" s="97" t="str">
        <f t="shared" si="3"/>
        <v/>
      </c>
      <c r="AC30" s="150">
        <f>O30</f>
        <v>0</v>
      </c>
      <c r="AD30" t="str">
        <f>IF('qPCR Run Entry'!X30="","",'qPCR Run Entry'!X30)</f>
        <v/>
      </c>
      <c r="AE30" t="str">
        <f>IF('qPCR Run Entry'!Y30="","",'qPCR Run Entry'!Y30)</f>
        <v/>
      </c>
      <c r="AF30" s="147" t="str">
        <f>IF('qPCR Run Entry'!AF30="","",'qPCR Run Entry'!AF30)</f>
        <v/>
      </c>
      <c r="AI30" s="24"/>
      <c r="AJ30" s="24"/>
      <c r="AK30" s="24"/>
      <c r="AL30" s="62"/>
      <c r="AM30" s="24"/>
      <c r="AN30" s="112">
        <f t="shared" si="4"/>
        <v>0</v>
      </c>
      <c r="AO30" s="97" t="str">
        <f t="shared" si="5"/>
        <v/>
      </c>
    </row>
    <row r="31" spans="1:41" ht="17" customHeight="1" x14ac:dyDescent="0.2">
      <c r="A31" s="150"/>
      <c r="D31" s="149"/>
      <c r="E31"/>
      <c r="G31" s="24"/>
      <c r="H31" s="24"/>
      <c r="I31" s="24"/>
      <c r="J31" s="62"/>
      <c r="K31" s="24"/>
      <c r="L31" s="112">
        <f t="shared" si="0"/>
        <v>0</v>
      </c>
      <c r="M31" s="97" t="str">
        <f t="shared" si="1"/>
        <v/>
      </c>
      <c r="O31" s="150"/>
      <c r="R31" s="149"/>
      <c r="U31" s="24"/>
      <c r="V31" s="24"/>
      <c r="W31" s="24"/>
      <c r="X31" s="62"/>
      <c r="Y31" s="24"/>
      <c r="Z31" s="112">
        <f t="shared" si="2"/>
        <v>0</v>
      </c>
      <c r="AA31" s="97" t="str">
        <f t="shared" si="3"/>
        <v/>
      </c>
      <c r="AC31" s="150"/>
      <c r="AD31" t="str">
        <f>IF('qPCR Run Entry'!X31="","",'qPCR Run Entry'!X31)</f>
        <v/>
      </c>
      <c r="AE31" t="str">
        <f>IF('qPCR Run Entry'!Y31="","",'qPCR Run Entry'!Y31)</f>
        <v/>
      </c>
      <c r="AF31" s="149"/>
      <c r="AI31" s="24"/>
      <c r="AJ31" s="24"/>
      <c r="AK31" s="24"/>
      <c r="AL31" s="62"/>
      <c r="AM31" s="24"/>
      <c r="AN31" s="112">
        <f t="shared" si="4"/>
        <v>0</v>
      </c>
      <c r="AO31" s="97" t="str">
        <f t="shared" si="5"/>
        <v/>
      </c>
    </row>
    <row r="32" spans="1:41" ht="17" customHeight="1" x14ac:dyDescent="0.2">
      <c r="A32" s="150">
        <f>'Sample Metadata'!D16</f>
        <v>0</v>
      </c>
      <c r="D32" s="147"/>
      <c r="E32"/>
      <c r="G32" s="24"/>
      <c r="H32" s="24"/>
      <c r="I32" s="24"/>
      <c r="J32" s="62"/>
      <c r="K32" s="24"/>
      <c r="L32" s="112">
        <f t="shared" si="0"/>
        <v>0</v>
      </c>
      <c r="M32" s="97" t="str">
        <f t="shared" si="1"/>
        <v/>
      </c>
      <c r="O32" s="150">
        <f>A32</f>
        <v>0</v>
      </c>
      <c r="R32" s="147"/>
      <c r="U32" s="24"/>
      <c r="V32" s="24"/>
      <c r="W32" s="24"/>
      <c r="X32" s="62"/>
      <c r="Y32" s="24"/>
      <c r="Z32" s="112">
        <f t="shared" si="2"/>
        <v>0</v>
      </c>
      <c r="AA32" s="97" t="str">
        <f t="shared" si="3"/>
        <v/>
      </c>
      <c r="AC32" s="150">
        <f>O32</f>
        <v>0</v>
      </c>
      <c r="AD32" t="str">
        <f>IF('qPCR Run Entry'!X32="","",'qPCR Run Entry'!X32)</f>
        <v/>
      </c>
      <c r="AE32" t="str">
        <f>IF('qPCR Run Entry'!Y32="","",'qPCR Run Entry'!Y32)</f>
        <v/>
      </c>
      <c r="AF32" s="147" t="str">
        <f>IF('qPCR Run Entry'!AF32="","",'qPCR Run Entry'!AF32)</f>
        <v/>
      </c>
      <c r="AI32" s="24"/>
      <c r="AJ32" s="24"/>
      <c r="AK32" s="24"/>
      <c r="AL32" s="62"/>
      <c r="AM32" s="24"/>
      <c r="AN32" s="112">
        <f t="shared" si="4"/>
        <v>0</v>
      </c>
      <c r="AO32" s="97" t="str">
        <f t="shared" si="5"/>
        <v/>
      </c>
    </row>
    <row r="33" spans="1:41" ht="17" customHeight="1" x14ac:dyDescent="0.2">
      <c r="A33" s="150"/>
      <c r="D33" s="149"/>
      <c r="E33"/>
      <c r="G33" s="24"/>
      <c r="H33" s="24"/>
      <c r="I33" s="24"/>
      <c r="J33" s="62"/>
      <c r="K33" s="24"/>
      <c r="L33" s="112">
        <f t="shared" si="0"/>
        <v>0</v>
      </c>
      <c r="M33" s="97" t="str">
        <f t="shared" si="1"/>
        <v/>
      </c>
      <c r="O33" s="150"/>
      <c r="R33" s="149"/>
      <c r="U33" s="24"/>
      <c r="V33" s="24"/>
      <c r="W33" s="24"/>
      <c r="X33" s="62"/>
      <c r="Y33" s="24"/>
      <c r="Z33" s="112">
        <f t="shared" si="2"/>
        <v>0</v>
      </c>
      <c r="AA33" s="97" t="str">
        <f t="shared" si="3"/>
        <v/>
      </c>
      <c r="AC33" s="150"/>
      <c r="AD33" t="str">
        <f>IF('qPCR Run Entry'!X33="","",'qPCR Run Entry'!X33)</f>
        <v/>
      </c>
      <c r="AE33" t="str">
        <f>IF('qPCR Run Entry'!Y33="","",'qPCR Run Entry'!Y33)</f>
        <v/>
      </c>
      <c r="AF33" s="149"/>
      <c r="AI33" s="24"/>
      <c r="AJ33" s="24"/>
      <c r="AK33" s="24"/>
      <c r="AL33" s="62"/>
      <c r="AM33" s="24"/>
      <c r="AN33" s="112">
        <f t="shared" si="4"/>
        <v>0</v>
      </c>
      <c r="AO33" s="97" t="str">
        <f t="shared" si="5"/>
        <v/>
      </c>
    </row>
    <row r="34" spans="1:41" ht="17" customHeight="1" x14ac:dyDescent="0.2">
      <c r="A34" s="150">
        <f>'Sample Metadata'!D17</f>
        <v>0</v>
      </c>
      <c r="D34" s="147"/>
      <c r="E34"/>
      <c r="G34" s="24"/>
      <c r="H34" s="24"/>
      <c r="I34" s="24"/>
      <c r="J34" s="62"/>
      <c r="K34" s="24"/>
      <c r="L34" s="112">
        <f t="shared" si="0"/>
        <v>0</v>
      </c>
      <c r="M34" s="97" t="str">
        <f t="shared" si="1"/>
        <v/>
      </c>
      <c r="O34" s="150">
        <f>A34</f>
        <v>0</v>
      </c>
      <c r="R34" s="147"/>
      <c r="U34" s="24"/>
      <c r="V34" s="24"/>
      <c r="W34" s="24"/>
      <c r="X34" s="62"/>
      <c r="Y34" s="24"/>
      <c r="Z34" s="112">
        <f t="shared" si="2"/>
        <v>0</v>
      </c>
      <c r="AA34" s="97" t="str">
        <f t="shared" si="3"/>
        <v/>
      </c>
      <c r="AC34" s="150">
        <f>O34</f>
        <v>0</v>
      </c>
      <c r="AD34" t="str">
        <f>IF('qPCR Run Entry'!X34="","",'qPCR Run Entry'!X34)</f>
        <v/>
      </c>
      <c r="AE34" t="str">
        <f>IF('qPCR Run Entry'!Y34="","",'qPCR Run Entry'!Y34)</f>
        <v/>
      </c>
      <c r="AF34" s="147" t="str">
        <f>IF('qPCR Run Entry'!AF34="","",'qPCR Run Entry'!AF34)</f>
        <v/>
      </c>
      <c r="AI34" s="24"/>
      <c r="AJ34" s="24"/>
      <c r="AK34" s="24"/>
      <c r="AL34" s="62"/>
      <c r="AM34" s="24"/>
      <c r="AN34" s="112">
        <f t="shared" si="4"/>
        <v>0</v>
      </c>
      <c r="AO34" s="97" t="str">
        <f t="shared" si="5"/>
        <v/>
      </c>
    </row>
    <row r="35" spans="1:41" ht="17" customHeight="1" x14ac:dyDescent="0.2">
      <c r="A35" s="150"/>
      <c r="D35" s="149"/>
      <c r="E35"/>
      <c r="G35" s="24"/>
      <c r="H35" s="24"/>
      <c r="I35" s="24"/>
      <c r="J35" s="62"/>
      <c r="K35" s="24"/>
      <c r="L35" s="112">
        <f t="shared" si="0"/>
        <v>0</v>
      </c>
      <c r="M35" s="97" t="str">
        <f t="shared" si="1"/>
        <v/>
      </c>
      <c r="O35" s="150"/>
      <c r="R35" s="149"/>
      <c r="U35" s="24"/>
      <c r="V35" s="24"/>
      <c r="W35" s="24"/>
      <c r="X35" s="62"/>
      <c r="Y35" s="24"/>
      <c r="Z35" s="112">
        <f t="shared" si="2"/>
        <v>0</v>
      </c>
      <c r="AA35" s="97" t="str">
        <f t="shared" si="3"/>
        <v/>
      </c>
      <c r="AC35" s="150"/>
      <c r="AD35" t="str">
        <f>IF('qPCR Run Entry'!X35="","",'qPCR Run Entry'!X35)</f>
        <v/>
      </c>
      <c r="AE35" t="str">
        <f>IF('qPCR Run Entry'!Y35="","",'qPCR Run Entry'!Y35)</f>
        <v/>
      </c>
      <c r="AF35" s="149"/>
      <c r="AI35" s="24"/>
      <c r="AJ35" s="24"/>
      <c r="AK35" s="24"/>
      <c r="AL35" s="62"/>
      <c r="AM35" s="24"/>
      <c r="AN35" s="112">
        <f t="shared" si="4"/>
        <v>0</v>
      </c>
      <c r="AO35" s="97" t="str">
        <f t="shared" si="5"/>
        <v/>
      </c>
    </row>
    <row r="36" spans="1:41" ht="17" customHeight="1" x14ac:dyDescent="0.2">
      <c r="A36" s="150">
        <f>'Sample Metadata'!D18</f>
        <v>0</v>
      </c>
      <c r="D36" s="147"/>
      <c r="E36"/>
      <c r="G36" s="24"/>
      <c r="H36" s="24"/>
      <c r="I36" s="24"/>
      <c r="J36" s="62"/>
      <c r="K36" s="24"/>
      <c r="L36" s="112">
        <f t="shared" si="0"/>
        <v>0</v>
      </c>
      <c r="M36" s="97" t="str">
        <f t="shared" si="1"/>
        <v/>
      </c>
      <c r="O36" s="150">
        <f>A36</f>
        <v>0</v>
      </c>
      <c r="R36" s="147"/>
      <c r="U36" s="24"/>
      <c r="V36" s="24"/>
      <c r="W36" s="24"/>
      <c r="X36" s="62"/>
      <c r="Y36" s="24"/>
      <c r="Z36" s="112">
        <f t="shared" si="2"/>
        <v>0</v>
      </c>
      <c r="AA36" s="97" t="str">
        <f t="shared" si="3"/>
        <v/>
      </c>
      <c r="AC36" s="150">
        <f>O36</f>
        <v>0</v>
      </c>
      <c r="AD36" t="str">
        <f>IF('qPCR Run Entry'!X36="","",'qPCR Run Entry'!X36)</f>
        <v/>
      </c>
      <c r="AE36" t="str">
        <f>IF('qPCR Run Entry'!Y36="","",'qPCR Run Entry'!Y36)</f>
        <v/>
      </c>
      <c r="AF36" s="147" t="str">
        <f>IF('qPCR Run Entry'!AF36="","",'qPCR Run Entry'!AF36)</f>
        <v/>
      </c>
      <c r="AI36" s="24"/>
      <c r="AJ36" s="24"/>
      <c r="AK36" s="24"/>
      <c r="AL36" s="62"/>
      <c r="AM36" s="24"/>
      <c r="AN36" s="112">
        <f t="shared" si="4"/>
        <v>0</v>
      </c>
      <c r="AO36" s="97" t="str">
        <f t="shared" si="5"/>
        <v/>
      </c>
    </row>
    <row r="37" spans="1:41" ht="17" customHeight="1" x14ac:dyDescent="0.2">
      <c r="A37" s="150"/>
      <c r="D37" s="149"/>
      <c r="E37"/>
      <c r="G37" s="24"/>
      <c r="H37" s="24"/>
      <c r="I37" s="24"/>
      <c r="J37" s="62"/>
      <c r="K37" s="24"/>
      <c r="L37" s="112">
        <f t="shared" si="0"/>
        <v>0</v>
      </c>
      <c r="M37" s="97" t="str">
        <f t="shared" si="1"/>
        <v/>
      </c>
      <c r="O37" s="150"/>
      <c r="R37" s="149"/>
      <c r="U37" s="24"/>
      <c r="V37" s="24"/>
      <c r="W37" s="24"/>
      <c r="X37" s="62"/>
      <c r="Y37" s="24"/>
      <c r="Z37" s="112">
        <f t="shared" si="2"/>
        <v>0</v>
      </c>
      <c r="AA37" s="97" t="str">
        <f t="shared" si="3"/>
        <v/>
      </c>
      <c r="AC37" s="150"/>
      <c r="AD37" t="str">
        <f>IF('qPCR Run Entry'!X37="","",'qPCR Run Entry'!X37)</f>
        <v/>
      </c>
      <c r="AE37" t="str">
        <f>IF('qPCR Run Entry'!Y37="","",'qPCR Run Entry'!Y37)</f>
        <v/>
      </c>
      <c r="AF37" s="149"/>
      <c r="AI37" s="24"/>
      <c r="AJ37" s="24"/>
      <c r="AK37" s="24"/>
      <c r="AL37" s="62"/>
      <c r="AM37" s="24"/>
      <c r="AN37" s="112">
        <f t="shared" si="4"/>
        <v>0</v>
      </c>
      <c r="AO37" s="97" t="str">
        <f t="shared" si="5"/>
        <v/>
      </c>
    </row>
    <row r="38" spans="1:41" ht="17" customHeight="1" x14ac:dyDescent="0.2">
      <c r="A38" s="150">
        <f>'Sample Metadata'!D19</f>
        <v>0</v>
      </c>
      <c r="D38" s="147"/>
      <c r="E38"/>
      <c r="G38" s="24"/>
      <c r="H38" s="24"/>
      <c r="I38" s="24"/>
      <c r="J38" s="62"/>
      <c r="K38" s="24"/>
      <c r="L38" s="112">
        <f t="shared" si="0"/>
        <v>0</v>
      </c>
      <c r="M38" s="97" t="str">
        <f t="shared" si="1"/>
        <v/>
      </c>
      <c r="O38" s="150">
        <f>A38</f>
        <v>0</v>
      </c>
      <c r="R38" s="147"/>
      <c r="U38" s="24"/>
      <c r="V38" s="24"/>
      <c r="W38" s="24"/>
      <c r="X38" s="62"/>
      <c r="Y38" s="24"/>
      <c r="Z38" s="112">
        <f t="shared" si="2"/>
        <v>0</v>
      </c>
      <c r="AA38" s="97" t="str">
        <f t="shared" si="3"/>
        <v/>
      </c>
      <c r="AC38" s="150">
        <f>O38</f>
        <v>0</v>
      </c>
      <c r="AD38" t="str">
        <f>IF('qPCR Run Entry'!X38="","",'qPCR Run Entry'!X38)</f>
        <v/>
      </c>
      <c r="AE38" t="str">
        <f>IF('qPCR Run Entry'!Y38="","",'qPCR Run Entry'!Y38)</f>
        <v/>
      </c>
      <c r="AF38" s="147" t="str">
        <f>IF('qPCR Run Entry'!AF38="","",'qPCR Run Entry'!AF38)</f>
        <v/>
      </c>
      <c r="AI38" s="24"/>
      <c r="AJ38" s="24"/>
      <c r="AK38" s="24"/>
      <c r="AL38" s="62"/>
      <c r="AM38" s="24"/>
      <c r="AN38" s="112">
        <f t="shared" si="4"/>
        <v>0</v>
      </c>
      <c r="AO38" s="97" t="str">
        <f t="shared" si="5"/>
        <v/>
      </c>
    </row>
    <row r="39" spans="1:41" ht="17" customHeight="1" x14ac:dyDescent="0.2">
      <c r="A39" s="150"/>
      <c r="D39" s="149"/>
      <c r="E39"/>
      <c r="G39" s="24"/>
      <c r="H39" s="24"/>
      <c r="I39" s="24"/>
      <c r="J39" s="62"/>
      <c r="K39" s="24"/>
      <c r="L39" s="112">
        <f t="shared" si="0"/>
        <v>0</v>
      </c>
      <c r="M39" s="97" t="str">
        <f t="shared" si="1"/>
        <v/>
      </c>
      <c r="O39" s="150"/>
      <c r="R39" s="149"/>
      <c r="U39" s="24"/>
      <c r="V39" s="24"/>
      <c r="W39" s="24"/>
      <c r="X39" s="62"/>
      <c r="Y39" s="24"/>
      <c r="Z39" s="112">
        <f t="shared" si="2"/>
        <v>0</v>
      </c>
      <c r="AA39" s="97" t="str">
        <f t="shared" si="3"/>
        <v/>
      </c>
      <c r="AC39" s="150"/>
      <c r="AD39" t="str">
        <f>IF('qPCR Run Entry'!X39="","",'qPCR Run Entry'!X39)</f>
        <v/>
      </c>
      <c r="AE39" t="str">
        <f>IF('qPCR Run Entry'!Y39="","",'qPCR Run Entry'!Y39)</f>
        <v/>
      </c>
      <c r="AF39" s="149"/>
      <c r="AI39" s="24"/>
      <c r="AJ39" s="24"/>
      <c r="AK39" s="24"/>
      <c r="AL39" s="62"/>
      <c r="AM39" s="24"/>
      <c r="AN39" s="112">
        <f t="shared" si="4"/>
        <v>0</v>
      </c>
      <c r="AO39" s="97" t="str">
        <f t="shared" si="5"/>
        <v/>
      </c>
    </row>
    <row r="40" spans="1:41" ht="17" customHeight="1" x14ac:dyDescent="0.2">
      <c r="A40" s="150">
        <f>'Sample Metadata'!D20</f>
        <v>0</v>
      </c>
      <c r="D40" s="147"/>
      <c r="E40"/>
      <c r="G40" s="24"/>
      <c r="H40" s="24"/>
      <c r="I40" s="24"/>
      <c r="J40" s="62"/>
      <c r="K40" s="24"/>
      <c r="L40" s="112">
        <f t="shared" si="0"/>
        <v>0</v>
      </c>
      <c r="M40" s="97" t="str">
        <f t="shared" si="1"/>
        <v/>
      </c>
      <c r="O40" s="150">
        <f>A40</f>
        <v>0</v>
      </c>
      <c r="R40" s="147"/>
      <c r="U40" s="24"/>
      <c r="V40" s="24"/>
      <c r="W40" s="24"/>
      <c r="X40" s="62"/>
      <c r="Y40" s="24"/>
      <c r="Z40" s="112">
        <f t="shared" si="2"/>
        <v>0</v>
      </c>
      <c r="AA40" s="97" t="str">
        <f t="shared" si="3"/>
        <v/>
      </c>
      <c r="AC40" s="150">
        <f>O40</f>
        <v>0</v>
      </c>
      <c r="AD40" t="str">
        <f>IF('qPCR Run Entry'!X40="","",'qPCR Run Entry'!X40)</f>
        <v/>
      </c>
      <c r="AE40" t="str">
        <f>IF('qPCR Run Entry'!Y40="","",'qPCR Run Entry'!Y40)</f>
        <v/>
      </c>
      <c r="AF40" s="147" t="str">
        <f>IF('qPCR Run Entry'!AF40="","",'qPCR Run Entry'!AF40)</f>
        <v/>
      </c>
      <c r="AI40" s="24"/>
      <c r="AJ40" s="24"/>
      <c r="AK40" s="24"/>
      <c r="AL40" s="62"/>
      <c r="AM40" s="24"/>
      <c r="AN40" s="112">
        <f t="shared" si="4"/>
        <v>0</v>
      </c>
      <c r="AO40" s="97" t="str">
        <f t="shared" si="5"/>
        <v/>
      </c>
    </row>
    <row r="41" spans="1:41" ht="17" customHeight="1" x14ac:dyDescent="0.2">
      <c r="A41" s="150"/>
      <c r="D41" s="149"/>
      <c r="E41"/>
      <c r="G41" s="24"/>
      <c r="H41" s="24"/>
      <c r="I41" s="24"/>
      <c r="J41" s="62"/>
      <c r="K41" s="24"/>
      <c r="L41" s="112">
        <f t="shared" si="0"/>
        <v>0</v>
      </c>
      <c r="M41" s="97" t="str">
        <f t="shared" si="1"/>
        <v/>
      </c>
      <c r="O41" s="150"/>
      <c r="R41" s="149"/>
      <c r="U41" s="24"/>
      <c r="V41" s="24"/>
      <c r="W41" s="24"/>
      <c r="X41" s="62"/>
      <c r="Y41" s="24"/>
      <c r="Z41" s="112">
        <f t="shared" si="2"/>
        <v>0</v>
      </c>
      <c r="AA41" s="97" t="str">
        <f t="shared" si="3"/>
        <v/>
      </c>
      <c r="AC41" s="150"/>
      <c r="AD41" t="str">
        <f>IF('qPCR Run Entry'!X41="","",'qPCR Run Entry'!X41)</f>
        <v/>
      </c>
      <c r="AE41" t="str">
        <f>IF('qPCR Run Entry'!Y41="","",'qPCR Run Entry'!Y41)</f>
        <v/>
      </c>
      <c r="AF41" s="149"/>
      <c r="AI41" s="24"/>
      <c r="AJ41" s="24"/>
      <c r="AK41" s="24"/>
      <c r="AL41" s="62"/>
      <c r="AM41" s="24"/>
      <c r="AN41" s="112">
        <f t="shared" si="4"/>
        <v>0</v>
      </c>
      <c r="AO41" s="97" t="str">
        <f t="shared" si="5"/>
        <v/>
      </c>
    </row>
    <row r="42" spans="1:41" ht="17" customHeight="1" x14ac:dyDescent="0.2">
      <c r="A42" s="150">
        <f>'Sample Metadata'!D21</f>
        <v>0</v>
      </c>
      <c r="D42" s="147"/>
      <c r="E42"/>
      <c r="G42" s="24"/>
      <c r="H42" s="24"/>
      <c r="I42" s="24"/>
      <c r="J42" s="62"/>
      <c r="K42" s="24"/>
      <c r="L42" s="112">
        <f t="shared" si="0"/>
        <v>0</v>
      </c>
      <c r="M42" s="97" t="str">
        <f t="shared" si="1"/>
        <v/>
      </c>
      <c r="O42" s="150">
        <f>A42</f>
        <v>0</v>
      </c>
      <c r="R42" s="147"/>
      <c r="U42" s="24"/>
      <c r="V42" s="24"/>
      <c r="W42" s="24"/>
      <c r="X42" s="62"/>
      <c r="Y42" s="24"/>
      <c r="Z42" s="112">
        <f t="shared" si="2"/>
        <v>0</v>
      </c>
      <c r="AA42" s="97" t="str">
        <f t="shared" si="3"/>
        <v/>
      </c>
      <c r="AC42" s="150">
        <f>O42</f>
        <v>0</v>
      </c>
      <c r="AD42" t="str">
        <f>IF('qPCR Run Entry'!X42="","",'qPCR Run Entry'!X42)</f>
        <v/>
      </c>
      <c r="AE42" t="str">
        <f>IF('qPCR Run Entry'!Y42="","",'qPCR Run Entry'!Y42)</f>
        <v/>
      </c>
      <c r="AF42" s="147" t="str">
        <f>IF('qPCR Run Entry'!AF42="","",'qPCR Run Entry'!AF42)</f>
        <v/>
      </c>
      <c r="AI42" s="24"/>
      <c r="AJ42" s="24"/>
      <c r="AK42" s="24"/>
      <c r="AL42" s="62"/>
      <c r="AM42" s="24"/>
      <c r="AN42" s="112">
        <f t="shared" si="4"/>
        <v>0</v>
      </c>
      <c r="AO42" s="97" t="str">
        <f t="shared" si="5"/>
        <v/>
      </c>
    </row>
    <row r="43" spans="1:41" ht="17" customHeight="1" x14ac:dyDescent="0.2">
      <c r="A43" s="150"/>
      <c r="D43" s="149"/>
      <c r="E43"/>
      <c r="G43" s="24"/>
      <c r="H43" s="24"/>
      <c r="I43" s="24"/>
      <c r="J43" s="62"/>
      <c r="K43" s="24"/>
      <c r="L43" s="112">
        <f t="shared" si="0"/>
        <v>0</v>
      </c>
      <c r="M43" s="97" t="str">
        <f t="shared" si="1"/>
        <v/>
      </c>
      <c r="O43" s="150"/>
      <c r="R43" s="149"/>
      <c r="U43" s="24"/>
      <c r="V43" s="24"/>
      <c r="W43" s="24"/>
      <c r="X43" s="62"/>
      <c r="Y43" s="24"/>
      <c r="Z43" s="112">
        <f t="shared" si="2"/>
        <v>0</v>
      </c>
      <c r="AA43" s="97" t="str">
        <f t="shared" si="3"/>
        <v/>
      </c>
      <c r="AC43" s="150"/>
      <c r="AD43" t="str">
        <f>IF('qPCR Run Entry'!X43="","",'qPCR Run Entry'!X43)</f>
        <v/>
      </c>
      <c r="AE43" t="str">
        <f>IF('qPCR Run Entry'!Y43="","",'qPCR Run Entry'!Y43)</f>
        <v/>
      </c>
      <c r="AF43" s="149"/>
      <c r="AI43" s="24"/>
      <c r="AJ43" s="24"/>
      <c r="AK43" s="24"/>
      <c r="AL43" s="62"/>
      <c r="AM43" s="24"/>
      <c r="AN43" s="112">
        <f t="shared" si="4"/>
        <v>0</v>
      </c>
      <c r="AO43" s="97" t="str">
        <f t="shared" si="5"/>
        <v/>
      </c>
    </row>
    <row r="44" spans="1:41" ht="17" customHeight="1" x14ac:dyDescent="0.2">
      <c r="A44" s="150">
        <f>'Sample Metadata'!D22</f>
        <v>0</v>
      </c>
      <c r="D44" s="147"/>
      <c r="E44"/>
      <c r="G44" s="24"/>
      <c r="H44" s="24"/>
      <c r="I44" s="24"/>
      <c r="J44" s="62"/>
      <c r="K44" s="24"/>
      <c r="L44" s="112">
        <f t="shared" si="0"/>
        <v>0</v>
      </c>
      <c r="M44" s="97" t="str">
        <f t="shared" si="1"/>
        <v/>
      </c>
      <c r="O44" s="150">
        <f>A44</f>
        <v>0</v>
      </c>
      <c r="R44" s="147"/>
      <c r="U44" s="24"/>
      <c r="V44" s="24"/>
      <c r="W44" s="24"/>
      <c r="X44" s="62"/>
      <c r="Y44" s="24"/>
      <c r="Z44" s="112">
        <f t="shared" si="2"/>
        <v>0</v>
      </c>
      <c r="AA44" s="97" t="str">
        <f t="shared" si="3"/>
        <v/>
      </c>
      <c r="AC44" s="150">
        <f>O44</f>
        <v>0</v>
      </c>
      <c r="AD44" t="str">
        <f>IF('qPCR Run Entry'!X44="","",'qPCR Run Entry'!X44)</f>
        <v/>
      </c>
      <c r="AE44" t="str">
        <f>IF('qPCR Run Entry'!Y44="","",'qPCR Run Entry'!Y44)</f>
        <v/>
      </c>
      <c r="AF44" s="147" t="str">
        <f>IF('qPCR Run Entry'!AF44="","",'qPCR Run Entry'!AF44)</f>
        <v/>
      </c>
      <c r="AI44" s="24"/>
      <c r="AJ44" s="24"/>
      <c r="AK44" s="24"/>
      <c r="AL44" s="62"/>
      <c r="AM44" s="24"/>
      <c r="AN44" s="112">
        <f t="shared" si="4"/>
        <v>0</v>
      </c>
      <c r="AO44" s="97" t="str">
        <f t="shared" si="5"/>
        <v/>
      </c>
    </row>
    <row r="45" spans="1:41" ht="17" customHeight="1" x14ac:dyDescent="0.2">
      <c r="A45" s="150"/>
      <c r="D45" s="149"/>
      <c r="E45"/>
      <c r="G45" s="24"/>
      <c r="H45" s="24"/>
      <c r="I45" s="24"/>
      <c r="J45" s="62"/>
      <c r="K45" s="24"/>
      <c r="L45" s="112">
        <f t="shared" si="0"/>
        <v>0</v>
      </c>
      <c r="M45" s="97" t="str">
        <f t="shared" si="1"/>
        <v/>
      </c>
      <c r="O45" s="150"/>
      <c r="R45" s="149"/>
      <c r="U45" s="24"/>
      <c r="V45" s="24"/>
      <c r="W45" s="24"/>
      <c r="X45" s="62"/>
      <c r="Y45" s="24"/>
      <c r="Z45" s="112">
        <f t="shared" si="2"/>
        <v>0</v>
      </c>
      <c r="AA45" s="97" t="str">
        <f t="shared" si="3"/>
        <v/>
      </c>
      <c r="AC45" s="150"/>
      <c r="AD45" t="str">
        <f>IF('qPCR Run Entry'!X45="","",'qPCR Run Entry'!X45)</f>
        <v/>
      </c>
      <c r="AE45" t="str">
        <f>IF('qPCR Run Entry'!Y45="","",'qPCR Run Entry'!Y45)</f>
        <v/>
      </c>
      <c r="AF45" s="149"/>
      <c r="AI45" s="24"/>
      <c r="AJ45" s="24"/>
      <c r="AK45" s="24"/>
      <c r="AL45" s="62"/>
      <c r="AM45" s="24"/>
      <c r="AN45" s="112">
        <f t="shared" si="4"/>
        <v>0</v>
      </c>
      <c r="AO45" s="97" t="str">
        <f t="shared" si="5"/>
        <v/>
      </c>
    </row>
    <row r="46" spans="1:41" ht="17" customHeight="1" x14ac:dyDescent="0.2">
      <c r="A46" s="150">
        <f>'Sample Metadata'!D23</f>
        <v>0</v>
      </c>
      <c r="D46" s="147"/>
      <c r="E46"/>
      <c r="G46" s="24"/>
      <c r="H46" s="24"/>
      <c r="I46" s="24"/>
      <c r="J46" s="62"/>
      <c r="K46" s="24"/>
      <c r="L46" s="112">
        <f t="shared" si="0"/>
        <v>0</v>
      </c>
      <c r="M46" s="97" t="str">
        <f t="shared" si="1"/>
        <v/>
      </c>
      <c r="O46" s="150">
        <f>A46</f>
        <v>0</v>
      </c>
      <c r="R46" s="147"/>
      <c r="U46" s="24"/>
      <c r="V46" s="24"/>
      <c r="W46" s="24"/>
      <c r="X46" s="62"/>
      <c r="Y46" s="24"/>
      <c r="Z46" s="112">
        <f t="shared" si="2"/>
        <v>0</v>
      </c>
      <c r="AA46" s="97" t="str">
        <f t="shared" si="3"/>
        <v/>
      </c>
      <c r="AC46" s="150">
        <f>O46</f>
        <v>0</v>
      </c>
      <c r="AD46" t="str">
        <f>IF('qPCR Run Entry'!X46="","",'qPCR Run Entry'!X46)</f>
        <v/>
      </c>
      <c r="AE46" t="str">
        <f>IF('qPCR Run Entry'!Y46="","",'qPCR Run Entry'!Y46)</f>
        <v/>
      </c>
      <c r="AF46" s="147" t="str">
        <f>IF('qPCR Run Entry'!AF46="","",'qPCR Run Entry'!AF46)</f>
        <v/>
      </c>
      <c r="AI46" s="24"/>
      <c r="AJ46" s="24"/>
      <c r="AK46" s="24"/>
      <c r="AL46" s="62"/>
      <c r="AM46" s="24"/>
      <c r="AN46" s="112">
        <f t="shared" si="4"/>
        <v>0</v>
      </c>
      <c r="AO46" s="97" t="str">
        <f t="shared" si="5"/>
        <v/>
      </c>
    </row>
    <row r="47" spans="1:41" ht="17" customHeight="1" x14ac:dyDescent="0.2">
      <c r="A47" s="150"/>
      <c r="D47" s="149"/>
      <c r="E47"/>
      <c r="G47" s="24"/>
      <c r="H47" s="24"/>
      <c r="I47" s="24"/>
      <c r="J47" s="62"/>
      <c r="K47" s="24"/>
      <c r="L47" s="112">
        <f t="shared" si="0"/>
        <v>0</v>
      </c>
      <c r="M47" s="97" t="str">
        <f t="shared" si="1"/>
        <v/>
      </c>
      <c r="O47" s="150"/>
      <c r="R47" s="149"/>
      <c r="U47" s="24"/>
      <c r="V47" s="24"/>
      <c r="W47" s="24"/>
      <c r="X47" s="62"/>
      <c r="Y47" s="24"/>
      <c r="Z47" s="112">
        <f t="shared" si="2"/>
        <v>0</v>
      </c>
      <c r="AA47" s="97" t="str">
        <f t="shared" si="3"/>
        <v/>
      </c>
      <c r="AC47" s="150"/>
      <c r="AD47" t="str">
        <f>IF('qPCR Run Entry'!X47="","",'qPCR Run Entry'!X47)</f>
        <v/>
      </c>
      <c r="AE47" t="str">
        <f>IF('qPCR Run Entry'!Y47="","",'qPCR Run Entry'!Y47)</f>
        <v/>
      </c>
      <c r="AF47" s="149"/>
      <c r="AI47" s="24"/>
      <c r="AJ47" s="24"/>
      <c r="AK47" s="24"/>
      <c r="AL47" s="62"/>
      <c r="AM47" s="24"/>
      <c r="AN47" s="112">
        <f t="shared" si="4"/>
        <v>0</v>
      </c>
      <c r="AO47" s="97" t="str">
        <f t="shared" si="5"/>
        <v/>
      </c>
    </row>
    <row r="48" spans="1:41" ht="17" customHeight="1" x14ac:dyDescent="0.2">
      <c r="A48" s="150">
        <f>'Sample Metadata'!D24</f>
        <v>0</v>
      </c>
      <c r="D48" s="147"/>
      <c r="E48"/>
      <c r="G48" s="24"/>
      <c r="H48" s="24"/>
      <c r="I48" s="24"/>
      <c r="J48" s="62"/>
      <c r="K48" s="24"/>
      <c r="L48" s="112">
        <f t="shared" si="0"/>
        <v>0</v>
      </c>
      <c r="M48" s="97" t="str">
        <f t="shared" si="1"/>
        <v/>
      </c>
      <c r="O48" s="150">
        <f>A48</f>
        <v>0</v>
      </c>
      <c r="R48" s="147"/>
      <c r="U48" s="24"/>
      <c r="V48" s="24"/>
      <c r="W48" s="24"/>
      <c r="X48" s="62"/>
      <c r="Y48" s="24"/>
      <c r="Z48" s="112">
        <f t="shared" si="2"/>
        <v>0</v>
      </c>
      <c r="AA48" s="97" t="str">
        <f t="shared" si="3"/>
        <v/>
      </c>
      <c r="AC48" s="150">
        <f>O48</f>
        <v>0</v>
      </c>
      <c r="AD48" t="str">
        <f>IF('qPCR Run Entry'!X48="","",'qPCR Run Entry'!X48)</f>
        <v/>
      </c>
      <c r="AE48" t="str">
        <f>IF('qPCR Run Entry'!Y48="","",'qPCR Run Entry'!Y48)</f>
        <v/>
      </c>
      <c r="AF48" s="147" t="str">
        <f>IF('qPCR Run Entry'!AF48="","",'qPCR Run Entry'!AF48)</f>
        <v/>
      </c>
      <c r="AI48" s="24"/>
      <c r="AJ48" s="24"/>
      <c r="AK48" s="24"/>
      <c r="AL48" s="62"/>
      <c r="AM48" s="24"/>
      <c r="AN48" s="112">
        <f t="shared" si="4"/>
        <v>0</v>
      </c>
      <c r="AO48" s="97" t="str">
        <f t="shared" si="5"/>
        <v/>
      </c>
    </row>
    <row r="49" spans="1:41" ht="17" customHeight="1" x14ac:dyDescent="0.2">
      <c r="A49" s="150"/>
      <c r="D49" s="149"/>
      <c r="E49"/>
      <c r="G49" s="24"/>
      <c r="H49" s="24"/>
      <c r="I49" s="24"/>
      <c r="J49" s="62"/>
      <c r="K49" s="24"/>
      <c r="L49" s="112">
        <f t="shared" si="0"/>
        <v>0</v>
      </c>
      <c r="M49" s="97" t="str">
        <f t="shared" si="1"/>
        <v/>
      </c>
      <c r="O49" s="150"/>
      <c r="R49" s="149"/>
      <c r="U49" s="24"/>
      <c r="V49" s="24"/>
      <c r="W49" s="24"/>
      <c r="X49" s="62"/>
      <c r="Y49" s="24"/>
      <c r="Z49" s="112">
        <f t="shared" si="2"/>
        <v>0</v>
      </c>
      <c r="AA49" s="97" t="str">
        <f t="shared" si="3"/>
        <v/>
      </c>
      <c r="AC49" s="150"/>
      <c r="AD49" t="str">
        <f>IF('qPCR Run Entry'!X49="","",'qPCR Run Entry'!X49)</f>
        <v/>
      </c>
      <c r="AE49" t="str">
        <f>IF('qPCR Run Entry'!Y49="","",'qPCR Run Entry'!Y49)</f>
        <v/>
      </c>
      <c r="AF49" s="149"/>
      <c r="AI49" s="24"/>
      <c r="AJ49" s="24"/>
      <c r="AK49" s="24"/>
      <c r="AL49" s="62"/>
      <c r="AM49" s="24"/>
      <c r="AN49" s="112">
        <f t="shared" si="4"/>
        <v>0</v>
      </c>
      <c r="AO49" s="97" t="str">
        <f t="shared" si="5"/>
        <v/>
      </c>
    </row>
    <row r="50" spans="1:41" ht="17" customHeight="1" x14ac:dyDescent="0.2">
      <c r="A50" s="150">
        <f>'Sample Metadata'!D25</f>
        <v>0</v>
      </c>
      <c r="D50" s="147"/>
      <c r="E50"/>
      <c r="G50" s="24"/>
      <c r="H50" s="24"/>
      <c r="I50" s="24"/>
      <c r="J50" s="62"/>
      <c r="K50" s="24"/>
      <c r="L50" s="112">
        <f t="shared" si="0"/>
        <v>0</v>
      </c>
      <c r="M50" s="97" t="str">
        <f t="shared" si="1"/>
        <v/>
      </c>
      <c r="O50" s="150">
        <f>A50</f>
        <v>0</v>
      </c>
      <c r="R50" s="147"/>
      <c r="U50" s="24"/>
      <c r="V50" s="24"/>
      <c r="W50" s="24"/>
      <c r="X50" s="62"/>
      <c r="Y50" s="24"/>
      <c r="Z50" s="112">
        <f t="shared" si="2"/>
        <v>0</v>
      </c>
      <c r="AA50" s="97" t="str">
        <f t="shared" si="3"/>
        <v/>
      </c>
      <c r="AC50" s="150">
        <f>O50</f>
        <v>0</v>
      </c>
      <c r="AD50" t="str">
        <f>IF('qPCR Run Entry'!X50="","",'qPCR Run Entry'!X50)</f>
        <v/>
      </c>
      <c r="AE50" t="str">
        <f>IF('qPCR Run Entry'!Y50="","",'qPCR Run Entry'!Y50)</f>
        <v/>
      </c>
      <c r="AF50" s="147" t="str">
        <f>IF('qPCR Run Entry'!AF50="","",'qPCR Run Entry'!AF50)</f>
        <v/>
      </c>
      <c r="AI50" s="24"/>
      <c r="AJ50" s="24"/>
      <c r="AK50" s="24"/>
      <c r="AL50" s="62"/>
      <c r="AM50" s="24"/>
      <c r="AN50" s="112">
        <f t="shared" si="4"/>
        <v>0</v>
      </c>
      <c r="AO50" s="97" t="str">
        <f t="shared" si="5"/>
        <v/>
      </c>
    </row>
    <row r="51" spans="1:41" ht="17" customHeight="1" x14ac:dyDescent="0.2">
      <c r="A51" s="150"/>
      <c r="D51" s="149"/>
      <c r="E51"/>
      <c r="G51" s="24"/>
      <c r="H51" s="24"/>
      <c r="I51" s="24"/>
      <c r="J51" s="62"/>
      <c r="K51" s="24"/>
      <c r="L51" s="112">
        <f t="shared" si="0"/>
        <v>0</v>
      </c>
      <c r="M51" s="97" t="str">
        <f t="shared" si="1"/>
        <v/>
      </c>
      <c r="O51" s="150"/>
      <c r="R51" s="149"/>
      <c r="U51" s="24"/>
      <c r="V51" s="24"/>
      <c r="W51" s="24"/>
      <c r="X51" s="62"/>
      <c r="Y51" s="24"/>
      <c r="Z51" s="112">
        <f t="shared" si="2"/>
        <v>0</v>
      </c>
      <c r="AA51" s="97" t="str">
        <f t="shared" si="3"/>
        <v/>
      </c>
      <c r="AC51" s="150"/>
      <c r="AD51" t="str">
        <f>IF('qPCR Run Entry'!X51="","",'qPCR Run Entry'!X51)</f>
        <v/>
      </c>
      <c r="AE51" t="str">
        <f>IF('qPCR Run Entry'!Y51="","",'qPCR Run Entry'!Y51)</f>
        <v/>
      </c>
      <c r="AF51" s="149"/>
      <c r="AI51" s="24"/>
      <c r="AJ51" s="24"/>
      <c r="AK51" s="24"/>
      <c r="AL51" s="62"/>
      <c r="AM51" s="24"/>
      <c r="AN51" s="112">
        <f t="shared" si="4"/>
        <v>0</v>
      </c>
      <c r="AO51" s="97" t="str">
        <f t="shared" si="5"/>
        <v/>
      </c>
    </row>
    <row r="52" spans="1:41" ht="17" customHeight="1" x14ac:dyDescent="0.2">
      <c r="A52" s="150">
        <f>'Sample Metadata'!D26</f>
        <v>0</v>
      </c>
      <c r="D52" s="147"/>
      <c r="E52"/>
      <c r="G52" s="24"/>
      <c r="H52" s="24"/>
      <c r="I52" s="24"/>
      <c r="J52" s="62"/>
      <c r="K52" s="24"/>
      <c r="L52" s="112">
        <f t="shared" si="0"/>
        <v>0</v>
      </c>
      <c r="M52" s="97" t="str">
        <f t="shared" si="1"/>
        <v/>
      </c>
      <c r="O52" s="150">
        <f>A52</f>
        <v>0</v>
      </c>
      <c r="R52" s="147"/>
      <c r="U52" s="24"/>
      <c r="V52" s="24"/>
      <c r="W52" s="24"/>
      <c r="X52" s="62"/>
      <c r="Y52" s="113"/>
      <c r="Z52" s="112">
        <f t="shared" si="2"/>
        <v>0</v>
      </c>
      <c r="AA52" s="97" t="str">
        <f t="shared" si="3"/>
        <v/>
      </c>
      <c r="AC52" s="150">
        <f>O52</f>
        <v>0</v>
      </c>
      <c r="AD52" t="str">
        <f>IF('qPCR Run Entry'!X52="","",'qPCR Run Entry'!X52)</f>
        <v/>
      </c>
      <c r="AE52" t="str">
        <f>IF('qPCR Run Entry'!Y52="","",'qPCR Run Entry'!Y52)</f>
        <v/>
      </c>
      <c r="AF52" s="147" t="str">
        <f>IF('qPCR Run Entry'!AF52="","",'qPCR Run Entry'!AF52)</f>
        <v/>
      </c>
      <c r="AI52" s="24"/>
      <c r="AJ52" s="24"/>
      <c r="AK52" s="24"/>
      <c r="AL52" s="62"/>
      <c r="AM52" s="113"/>
      <c r="AN52" s="112">
        <f t="shared" si="4"/>
        <v>0</v>
      </c>
      <c r="AO52" s="97" t="str">
        <f t="shared" si="5"/>
        <v/>
      </c>
    </row>
    <row r="53" spans="1:41" ht="17" customHeight="1" x14ac:dyDescent="0.2">
      <c r="A53" s="150"/>
      <c r="D53" s="149"/>
      <c r="E53"/>
      <c r="G53" s="24"/>
      <c r="H53" s="24"/>
      <c r="I53" s="24"/>
      <c r="J53" s="62"/>
      <c r="K53" s="24"/>
      <c r="L53" s="112">
        <f t="shared" si="0"/>
        <v>0</v>
      </c>
      <c r="M53" s="97" t="str">
        <f t="shared" si="1"/>
        <v/>
      </c>
      <c r="O53" s="150"/>
      <c r="R53" s="149"/>
      <c r="U53" s="24"/>
      <c r="V53" s="24"/>
      <c r="W53" s="24"/>
      <c r="X53" s="62"/>
      <c r="Y53" s="113"/>
      <c r="Z53" s="112">
        <f t="shared" si="2"/>
        <v>0</v>
      </c>
      <c r="AA53" s="97" t="str">
        <f t="shared" si="3"/>
        <v/>
      </c>
      <c r="AC53" s="150"/>
      <c r="AD53" t="str">
        <f>IF('qPCR Run Entry'!X53="","",'qPCR Run Entry'!X53)</f>
        <v/>
      </c>
      <c r="AE53" t="str">
        <f>IF('qPCR Run Entry'!Y53="","",'qPCR Run Entry'!Y53)</f>
        <v/>
      </c>
      <c r="AF53" s="149"/>
      <c r="AI53" s="24"/>
      <c r="AJ53" s="24"/>
      <c r="AK53" s="24"/>
      <c r="AL53" s="62"/>
      <c r="AM53" s="113"/>
      <c r="AN53" s="112">
        <f t="shared" si="4"/>
        <v>0</v>
      </c>
      <c r="AO53" s="97" t="str">
        <f t="shared" si="5"/>
        <v/>
      </c>
    </row>
    <row r="54" spans="1:41" ht="17" customHeight="1" x14ac:dyDescent="0.2">
      <c r="A54" s="150">
        <f>'Sample Metadata'!D27</f>
        <v>0</v>
      </c>
      <c r="D54" s="147"/>
      <c r="E54"/>
      <c r="G54" s="24"/>
      <c r="H54" s="24"/>
      <c r="I54" s="24"/>
      <c r="J54" s="62"/>
      <c r="K54" s="24"/>
      <c r="L54" s="112">
        <f t="shared" si="0"/>
        <v>0</v>
      </c>
      <c r="M54" s="97" t="str">
        <f t="shared" si="1"/>
        <v/>
      </c>
      <c r="O54" s="150">
        <f>A54</f>
        <v>0</v>
      </c>
      <c r="R54" s="147"/>
      <c r="U54" s="24"/>
      <c r="V54" s="24"/>
      <c r="W54" s="24"/>
      <c r="X54" s="62"/>
      <c r="Y54" s="24"/>
      <c r="Z54" s="112">
        <f t="shared" si="2"/>
        <v>0</v>
      </c>
      <c r="AA54" s="97" t="str">
        <f t="shared" si="3"/>
        <v/>
      </c>
      <c r="AC54" s="150">
        <f>O54</f>
        <v>0</v>
      </c>
      <c r="AD54" t="str">
        <f>IF('qPCR Run Entry'!X54="","",'qPCR Run Entry'!X54)</f>
        <v/>
      </c>
      <c r="AE54" t="str">
        <f>IF('qPCR Run Entry'!Y54="","",'qPCR Run Entry'!Y54)</f>
        <v/>
      </c>
      <c r="AF54" s="147" t="str">
        <f>IF('qPCR Run Entry'!AF54="","",'qPCR Run Entry'!AF54)</f>
        <v/>
      </c>
      <c r="AI54" s="24"/>
      <c r="AJ54" s="24"/>
      <c r="AK54" s="24"/>
      <c r="AL54" s="62"/>
      <c r="AM54" s="24"/>
      <c r="AN54" s="112">
        <f t="shared" si="4"/>
        <v>0</v>
      </c>
      <c r="AO54" s="97" t="str">
        <f t="shared" si="5"/>
        <v/>
      </c>
    </row>
    <row r="55" spans="1:41" ht="17" customHeight="1" x14ac:dyDescent="0.2">
      <c r="A55" s="150"/>
      <c r="D55" s="149"/>
      <c r="E55"/>
      <c r="G55" s="24"/>
      <c r="H55" s="24"/>
      <c r="I55" s="24"/>
      <c r="J55" s="62"/>
      <c r="K55" s="24"/>
      <c r="L55" s="112">
        <f t="shared" si="0"/>
        <v>0</v>
      </c>
      <c r="M55" s="97" t="str">
        <f t="shared" si="1"/>
        <v/>
      </c>
      <c r="O55" s="150"/>
      <c r="R55" s="149"/>
      <c r="U55" s="24"/>
      <c r="V55" s="24"/>
      <c r="W55" s="24"/>
      <c r="X55" s="62"/>
      <c r="Y55" s="24"/>
      <c r="Z55" s="112">
        <f t="shared" si="2"/>
        <v>0</v>
      </c>
      <c r="AA55" s="97" t="str">
        <f t="shared" si="3"/>
        <v/>
      </c>
      <c r="AC55" s="150"/>
      <c r="AD55" t="str">
        <f>IF('qPCR Run Entry'!X55="","",'qPCR Run Entry'!X55)</f>
        <v/>
      </c>
      <c r="AE55" t="str">
        <f>IF('qPCR Run Entry'!Y55="","",'qPCR Run Entry'!Y55)</f>
        <v/>
      </c>
      <c r="AF55" s="149"/>
      <c r="AI55" s="24"/>
      <c r="AJ55" s="24"/>
      <c r="AK55" s="24"/>
      <c r="AL55" s="62"/>
      <c r="AM55" s="24"/>
      <c r="AN55" s="112">
        <f t="shared" si="4"/>
        <v>0</v>
      </c>
      <c r="AO55" s="97" t="str">
        <f t="shared" si="5"/>
        <v/>
      </c>
    </row>
    <row r="56" spans="1:41" ht="17" customHeight="1" x14ac:dyDescent="0.2">
      <c r="A56" s="150">
        <f>'Sample Metadata'!D28</f>
        <v>0</v>
      </c>
      <c r="D56" s="147"/>
      <c r="E56"/>
      <c r="G56" s="24"/>
      <c r="H56" s="24"/>
      <c r="I56" s="24"/>
      <c r="J56" s="62"/>
      <c r="K56" s="24"/>
      <c r="L56" s="112">
        <f t="shared" si="0"/>
        <v>0</v>
      </c>
      <c r="M56" s="97" t="str">
        <f t="shared" si="1"/>
        <v/>
      </c>
      <c r="O56" s="150">
        <f>A56</f>
        <v>0</v>
      </c>
      <c r="R56" s="147"/>
      <c r="U56" s="24"/>
      <c r="V56" s="24"/>
      <c r="W56" s="24"/>
      <c r="X56" s="62"/>
      <c r="Y56" s="24"/>
      <c r="Z56" s="112">
        <f t="shared" si="2"/>
        <v>0</v>
      </c>
      <c r="AA56" s="97" t="str">
        <f t="shared" si="3"/>
        <v/>
      </c>
      <c r="AC56" s="150">
        <f>O56</f>
        <v>0</v>
      </c>
      <c r="AD56" t="str">
        <f>IF('qPCR Run Entry'!X56="","",'qPCR Run Entry'!X56)</f>
        <v/>
      </c>
      <c r="AE56" t="str">
        <f>IF('qPCR Run Entry'!Y56="","",'qPCR Run Entry'!Y56)</f>
        <v/>
      </c>
      <c r="AF56" s="147" t="str">
        <f>IF('qPCR Run Entry'!AF56="","",'qPCR Run Entry'!AF56)</f>
        <v/>
      </c>
      <c r="AI56" s="24"/>
      <c r="AJ56" s="24"/>
      <c r="AK56" s="24"/>
      <c r="AL56" s="62"/>
      <c r="AM56" s="24"/>
      <c r="AN56" s="112">
        <f t="shared" si="4"/>
        <v>0</v>
      </c>
      <c r="AO56" s="97" t="str">
        <f t="shared" si="5"/>
        <v/>
      </c>
    </row>
    <row r="57" spans="1:41" ht="17" customHeight="1" x14ac:dyDescent="0.2">
      <c r="A57" s="150"/>
      <c r="D57" s="149"/>
      <c r="E57"/>
      <c r="G57" s="24"/>
      <c r="H57" s="24"/>
      <c r="I57" s="24"/>
      <c r="J57" s="62"/>
      <c r="K57" s="24"/>
      <c r="L57" s="112">
        <f t="shared" si="0"/>
        <v>0</v>
      </c>
      <c r="M57" s="97" t="str">
        <f t="shared" si="1"/>
        <v/>
      </c>
      <c r="O57" s="150"/>
      <c r="R57" s="149"/>
      <c r="U57" s="24"/>
      <c r="V57" s="24"/>
      <c r="W57" s="24"/>
      <c r="X57" s="62"/>
      <c r="Y57" s="24"/>
      <c r="Z57" s="112">
        <f t="shared" si="2"/>
        <v>0</v>
      </c>
      <c r="AA57" s="97" t="str">
        <f t="shared" si="3"/>
        <v/>
      </c>
      <c r="AC57" s="150"/>
      <c r="AD57" t="str">
        <f>IF('qPCR Run Entry'!X57="","",'qPCR Run Entry'!X57)</f>
        <v/>
      </c>
      <c r="AE57" t="str">
        <f>IF('qPCR Run Entry'!Y57="","",'qPCR Run Entry'!Y57)</f>
        <v/>
      </c>
      <c r="AF57" s="149"/>
      <c r="AI57" s="24"/>
      <c r="AJ57" s="24"/>
      <c r="AK57" s="24"/>
      <c r="AL57" s="62"/>
      <c r="AM57" s="24"/>
      <c r="AN57" s="112">
        <f t="shared" si="4"/>
        <v>0</v>
      </c>
      <c r="AO57" s="97" t="str">
        <f t="shared" si="5"/>
        <v/>
      </c>
    </row>
    <row r="58" spans="1:41" ht="17" customHeight="1" x14ac:dyDescent="0.2">
      <c r="A58" s="150">
        <f>'Sample Metadata'!D29</f>
        <v>0</v>
      </c>
      <c r="D58" s="147"/>
      <c r="E58"/>
      <c r="G58" s="24"/>
      <c r="H58" s="24"/>
      <c r="I58" s="24"/>
      <c r="J58" s="62"/>
      <c r="K58" s="24"/>
      <c r="L58" s="112">
        <f t="shared" si="0"/>
        <v>0</v>
      </c>
      <c r="M58" s="97" t="str">
        <f t="shared" si="1"/>
        <v/>
      </c>
      <c r="O58" s="150">
        <f>A58</f>
        <v>0</v>
      </c>
      <c r="R58" s="147"/>
      <c r="U58" s="24"/>
      <c r="V58" s="24"/>
      <c r="W58" s="24"/>
      <c r="X58" s="62"/>
      <c r="Y58" s="24"/>
      <c r="Z58" s="112">
        <f t="shared" si="2"/>
        <v>0</v>
      </c>
      <c r="AA58" s="97" t="str">
        <f t="shared" si="3"/>
        <v/>
      </c>
      <c r="AC58" s="150">
        <f>O58</f>
        <v>0</v>
      </c>
      <c r="AD58" t="str">
        <f>IF('qPCR Run Entry'!X58="","",'qPCR Run Entry'!X58)</f>
        <v/>
      </c>
      <c r="AE58" t="str">
        <f>IF('qPCR Run Entry'!Y58="","",'qPCR Run Entry'!Y58)</f>
        <v/>
      </c>
      <c r="AF58" s="147" t="str">
        <f>IF('qPCR Run Entry'!AF58="","",'qPCR Run Entry'!AF58)</f>
        <v/>
      </c>
      <c r="AI58" s="24"/>
      <c r="AJ58" s="24"/>
      <c r="AK58" s="24"/>
      <c r="AL58" s="62"/>
      <c r="AM58" s="24"/>
      <c r="AN58" s="112">
        <f t="shared" si="4"/>
        <v>0</v>
      </c>
      <c r="AO58" s="97" t="str">
        <f t="shared" si="5"/>
        <v/>
      </c>
    </row>
    <row r="59" spans="1:41" ht="17" customHeight="1" x14ac:dyDescent="0.2">
      <c r="A59" s="150"/>
      <c r="D59" s="149"/>
      <c r="E59"/>
      <c r="G59" s="24"/>
      <c r="H59" s="24"/>
      <c r="I59" s="24"/>
      <c r="J59" s="62"/>
      <c r="K59" s="24"/>
      <c r="L59" s="112">
        <f t="shared" si="0"/>
        <v>0</v>
      </c>
      <c r="M59" s="97" t="str">
        <f t="shared" si="1"/>
        <v/>
      </c>
      <c r="O59" s="150"/>
      <c r="R59" s="149"/>
      <c r="U59" s="24"/>
      <c r="V59" s="24"/>
      <c r="W59" s="24"/>
      <c r="X59" s="62"/>
      <c r="Y59" s="24"/>
      <c r="Z59" s="112">
        <f t="shared" si="2"/>
        <v>0</v>
      </c>
      <c r="AA59" s="97" t="str">
        <f t="shared" si="3"/>
        <v/>
      </c>
      <c r="AC59" s="150"/>
      <c r="AD59" t="str">
        <f>IF('qPCR Run Entry'!X59="","",'qPCR Run Entry'!X59)</f>
        <v/>
      </c>
      <c r="AE59" t="str">
        <f>IF('qPCR Run Entry'!Y59="","",'qPCR Run Entry'!Y59)</f>
        <v/>
      </c>
      <c r="AF59" s="149"/>
      <c r="AI59" s="24"/>
      <c r="AJ59" s="24"/>
      <c r="AK59" s="24"/>
      <c r="AL59" s="62"/>
      <c r="AM59" s="24"/>
      <c r="AN59" s="112">
        <f t="shared" si="4"/>
        <v>0</v>
      </c>
      <c r="AO59" s="97" t="str">
        <f t="shared" si="5"/>
        <v/>
      </c>
    </row>
    <row r="60" spans="1:41" ht="17" customHeight="1" x14ac:dyDescent="0.2">
      <c r="A60" s="150">
        <f>'Sample Metadata'!D30</f>
        <v>0</v>
      </c>
      <c r="D60" s="147"/>
      <c r="E60"/>
      <c r="G60" s="24"/>
      <c r="H60" s="24"/>
      <c r="I60" s="24"/>
      <c r="J60" s="62"/>
      <c r="K60" s="24"/>
      <c r="L60" s="112">
        <f t="shared" si="0"/>
        <v>0</v>
      </c>
      <c r="M60" s="97" t="str">
        <f t="shared" si="1"/>
        <v/>
      </c>
      <c r="O60" s="150">
        <f>A60</f>
        <v>0</v>
      </c>
      <c r="R60" s="147"/>
      <c r="U60" s="24"/>
      <c r="V60" s="24"/>
      <c r="W60" s="24"/>
      <c r="X60" s="62"/>
      <c r="Y60" s="24"/>
      <c r="Z60" s="112">
        <f t="shared" si="2"/>
        <v>0</v>
      </c>
      <c r="AA60" s="97" t="str">
        <f t="shared" si="3"/>
        <v/>
      </c>
      <c r="AC60" s="150">
        <f>O60</f>
        <v>0</v>
      </c>
      <c r="AD60" t="str">
        <f>IF('qPCR Run Entry'!X60="","",'qPCR Run Entry'!X60)</f>
        <v/>
      </c>
      <c r="AE60" t="str">
        <f>IF('qPCR Run Entry'!Y60="","",'qPCR Run Entry'!Y60)</f>
        <v/>
      </c>
      <c r="AF60" s="147" t="str">
        <f>IF('qPCR Run Entry'!AF60="","",'qPCR Run Entry'!AF60)</f>
        <v/>
      </c>
      <c r="AI60" s="24"/>
      <c r="AJ60" s="24"/>
      <c r="AK60" s="24"/>
      <c r="AL60" s="62"/>
      <c r="AM60" s="24"/>
      <c r="AN60" s="112">
        <f t="shared" si="4"/>
        <v>0</v>
      </c>
      <c r="AO60" s="97" t="str">
        <f t="shared" si="5"/>
        <v/>
      </c>
    </row>
    <row r="61" spans="1:41" ht="17" customHeight="1" x14ac:dyDescent="0.2">
      <c r="A61" s="150"/>
      <c r="D61" s="149"/>
      <c r="E61"/>
      <c r="G61" s="24"/>
      <c r="H61" s="24"/>
      <c r="I61" s="24"/>
      <c r="J61" s="62"/>
      <c r="K61" s="24"/>
      <c r="L61" s="112">
        <f t="shared" si="0"/>
        <v>0</v>
      </c>
      <c r="M61" s="97" t="str">
        <f t="shared" si="1"/>
        <v/>
      </c>
      <c r="O61" s="150"/>
      <c r="R61" s="149"/>
      <c r="U61" s="24"/>
      <c r="V61" s="24"/>
      <c r="W61" s="24"/>
      <c r="X61" s="62"/>
      <c r="Y61" s="24"/>
      <c r="Z61" s="112">
        <f t="shared" si="2"/>
        <v>0</v>
      </c>
      <c r="AA61" s="97" t="str">
        <f t="shared" si="3"/>
        <v/>
      </c>
      <c r="AC61" s="150"/>
      <c r="AD61" t="str">
        <f>IF('qPCR Run Entry'!X61="","",'qPCR Run Entry'!X61)</f>
        <v/>
      </c>
      <c r="AE61" t="str">
        <f>IF('qPCR Run Entry'!Y61="","",'qPCR Run Entry'!Y61)</f>
        <v/>
      </c>
      <c r="AF61" s="149"/>
      <c r="AI61" s="24"/>
      <c r="AJ61" s="24"/>
      <c r="AK61" s="24"/>
      <c r="AL61" s="62"/>
      <c r="AM61" s="24"/>
      <c r="AN61" s="112">
        <f t="shared" si="4"/>
        <v>0</v>
      </c>
      <c r="AO61" s="97" t="str">
        <f t="shared" si="5"/>
        <v/>
      </c>
    </row>
    <row r="62" spans="1:41" ht="17" customHeight="1" x14ac:dyDescent="0.2">
      <c r="A62" s="150">
        <f>'Sample Metadata'!D31</f>
        <v>0</v>
      </c>
      <c r="D62" s="147"/>
      <c r="E62"/>
      <c r="G62" s="24"/>
      <c r="H62" s="24"/>
      <c r="I62" s="24"/>
      <c r="J62" s="62"/>
      <c r="K62" s="24"/>
      <c r="L62" s="112">
        <f t="shared" si="0"/>
        <v>0</v>
      </c>
      <c r="M62" s="97" t="str">
        <f t="shared" si="1"/>
        <v/>
      </c>
      <c r="O62" s="150">
        <f>A62</f>
        <v>0</v>
      </c>
      <c r="R62" s="147"/>
      <c r="U62" s="24"/>
      <c r="V62" s="24"/>
      <c r="W62" s="24"/>
      <c r="X62" s="62"/>
      <c r="Y62" s="24"/>
      <c r="Z62" s="112">
        <f t="shared" si="2"/>
        <v>0</v>
      </c>
      <c r="AA62" s="97" t="str">
        <f t="shared" si="3"/>
        <v/>
      </c>
      <c r="AC62" s="150">
        <f>O62</f>
        <v>0</v>
      </c>
      <c r="AD62" t="str">
        <f>IF('qPCR Run Entry'!X62="","",'qPCR Run Entry'!X62)</f>
        <v/>
      </c>
      <c r="AE62" t="str">
        <f>IF('qPCR Run Entry'!Y62="","",'qPCR Run Entry'!Y62)</f>
        <v/>
      </c>
      <c r="AF62" s="147" t="str">
        <f>IF('qPCR Run Entry'!AF62="","",'qPCR Run Entry'!AF62)</f>
        <v/>
      </c>
      <c r="AI62" s="24"/>
      <c r="AJ62" s="24"/>
      <c r="AK62" s="24"/>
      <c r="AL62" s="62"/>
      <c r="AM62" s="24"/>
      <c r="AN62" s="112">
        <f t="shared" si="4"/>
        <v>0</v>
      </c>
      <c r="AO62" s="97" t="str">
        <f t="shared" si="5"/>
        <v/>
      </c>
    </row>
    <row r="63" spans="1:41" ht="17" customHeight="1" x14ac:dyDescent="0.2">
      <c r="A63" s="150"/>
      <c r="D63" s="149"/>
      <c r="E63"/>
      <c r="G63" s="24"/>
      <c r="H63" s="24"/>
      <c r="I63" s="24"/>
      <c r="J63" s="62"/>
      <c r="K63" s="24"/>
      <c r="L63" s="112">
        <f t="shared" si="0"/>
        <v>0</v>
      </c>
      <c r="M63" s="97" t="str">
        <f t="shared" si="1"/>
        <v/>
      </c>
      <c r="O63" s="150"/>
      <c r="R63" s="149"/>
      <c r="U63" s="24"/>
      <c r="V63" s="24"/>
      <c r="W63" s="24"/>
      <c r="X63" s="62"/>
      <c r="Y63" s="24"/>
      <c r="Z63" s="112">
        <f t="shared" si="2"/>
        <v>0</v>
      </c>
      <c r="AA63" s="97" t="str">
        <f t="shared" si="3"/>
        <v/>
      </c>
      <c r="AC63" s="150"/>
      <c r="AD63" t="str">
        <f>IF('qPCR Run Entry'!X63="","",'qPCR Run Entry'!X63)</f>
        <v/>
      </c>
      <c r="AE63" t="str">
        <f>IF('qPCR Run Entry'!Y63="","",'qPCR Run Entry'!Y63)</f>
        <v/>
      </c>
      <c r="AF63" s="149"/>
      <c r="AI63" s="24"/>
      <c r="AJ63" s="24"/>
      <c r="AK63" s="24"/>
      <c r="AL63" s="62"/>
      <c r="AM63" s="24"/>
      <c r="AN63" s="112">
        <f t="shared" si="4"/>
        <v>0</v>
      </c>
      <c r="AO63" s="97" t="str">
        <f t="shared" si="5"/>
        <v/>
      </c>
    </row>
    <row r="64" spans="1:41" ht="17" customHeight="1" x14ac:dyDescent="0.2">
      <c r="A64" s="150">
        <f>'Sample Metadata'!D32</f>
        <v>0</v>
      </c>
      <c r="D64" s="147"/>
      <c r="E64"/>
      <c r="G64" s="24"/>
      <c r="H64" s="24"/>
      <c r="I64" s="24"/>
      <c r="J64" s="62"/>
      <c r="K64" s="24"/>
      <c r="L64" s="112">
        <f t="shared" si="0"/>
        <v>0</v>
      </c>
      <c r="M64" s="97" t="str">
        <f t="shared" si="1"/>
        <v/>
      </c>
      <c r="O64" s="150">
        <f>A64</f>
        <v>0</v>
      </c>
      <c r="R64" s="147"/>
      <c r="U64" s="24"/>
      <c r="V64" s="24"/>
      <c r="W64" s="24"/>
      <c r="X64" s="62"/>
      <c r="Y64" s="24"/>
      <c r="Z64" s="112">
        <f t="shared" si="2"/>
        <v>0</v>
      </c>
      <c r="AA64" s="97" t="str">
        <f t="shared" si="3"/>
        <v/>
      </c>
      <c r="AC64" s="150">
        <f>O64</f>
        <v>0</v>
      </c>
      <c r="AD64" t="str">
        <f>IF('qPCR Run Entry'!X64="","",'qPCR Run Entry'!X64)</f>
        <v/>
      </c>
      <c r="AE64" t="str">
        <f>IF('qPCR Run Entry'!Y64="","",'qPCR Run Entry'!Y64)</f>
        <v/>
      </c>
      <c r="AF64" s="147" t="str">
        <f>IF('qPCR Run Entry'!AF64="","",'qPCR Run Entry'!AF64)</f>
        <v/>
      </c>
      <c r="AI64" s="24"/>
      <c r="AJ64" s="24"/>
      <c r="AK64" s="24"/>
      <c r="AL64" s="62"/>
      <c r="AM64" s="24"/>
      <c r="AN64" s="112">
        <f t="shared" si="4"/>
        <v>0</v>
      </c>
      <c r="AO64" s="97" t="str">
        <f t="shared" si="5"/>
        <v/>
      </c>
    </row>
    <row r="65" spans="1:41" ht="17" customHeight="1" x14ac:dyDescent="0.2">
      <c r="A65" s="150"/>
      <c r="D65" s="149"/>
      <c r="E65"/>
      <c r="G65" s="24"/>
      <c r="H65" s="24"/>
      <c r="I65" s="24"/>
      <c r="J65" s="62"/>
      <c r="K65" s="24"/>
      <c r="L65" s="112">
        <f t="shared" si="0"/>
        <v>0</v>
      </c>
      <c r="M65" s="97" t="str">
        <f t="shared" si="1"/>
        <v/>
      </c>
      <c r="O65" s="150"/>
      <c r="R65" s="149"/>
      <c r="U65" s="24"/>
      <c r="V65" s="24"/>
      <c r="W65" s="24"/>
      <c r="X65" s="62"/>
      <c r="Y65" s="24"/>
      <c r="Z65" s="112">
        <f t="shared" si="2"/>
        <v>0</v>
      </c>
      <c r="AA65" s="97" t="str">
        <f t="shared" si="3"/>
        <v/>
      </c>
      <c r="AC65" s="150"/>
      <c r="AD65" t="str">
        <f>IF('qPCR Run Entry'!X65="","",'qPCR Run Entry'!X65)</f>
        <v/>
      </c>
      <c r="AE65" t="str">
        <f>IF('qPCR Run Entry'!Y65="","",'qPCR Run Entry'!Y65)</f>
        <v/>
      </c>
      <c r="AF65" s="147"/>
      <c r="AI65" s="24"/>
      <c r="AJ65" s="24"/>
      <c r="AK65" s="24"/>
      <c r="AL65" s="62"/>
      <c r="AM65" s="24"/>
      <c r="AN65" s="112">
        <f t="shared" si="4"/>
        <v>0</v>
      </c>
      <c r="AO65" s="97" t="str">
        <f t="shared" si="5"/>
        <v/>
      </c>
    </row>
    <row r="66" spans="1:41" ht="17" customHeight="1" x14ac:dyDescent="0.2">
      <c r="A66" s="150">
        <f>'Sample Metadata'!D33</f>
        <v>0</v>
      </c>
      <c r="D66" s="147"/>
      <c r="E66"/>
      <c r="G66" s="24"/>
      <c r="H66" s="24"/>
      <c r="I66" s="24"/>
      <c r="J66" s="62"/>
      <c r="K66" s="24"/>
      <c r="L66" s="112">
        <f t="shared" si="0"/>
        <v>0</v>
      </c>
      <c r="M66" s="97" t="str">
        <f t="shared" si="1"/>
        <v/>
      </c>
      <c r="O66" s="150">
        <f>A66</f>
        <v>0</v>
      </c>
      <c r="R66" s="147"/>
      <c r="U66" s="24"/>
      <c r="V66" s="24"/>
      <c r="W66" s="24"/>
      <c r="X66" s="62"/>
      <c r="Y66" s="113"/>
      <c r="Z66" s="112">
        <f t="shared" si="2"/>
        <v>0</v>
      </c>
      <c r="AA66" s="97" t="str">
        <f t="shared" si="3"/>
        <v/>
      </c>
      <c r="AC66" s="150">
        <f>O66</f>
        <v>0</v>
      </c>
      <c r="AD66" t="str">
        <f>IF('qPCR Run Entry'!X66="","",'qPCR Run Entry'!X66)</f>
        <v/>
      </c>
      <c r="AE66" t="str">
        <f>IF('qPCR Run Entry'!Y66="","",'qPCR Run Entry'!Y66)</f>
        <v/>
      </c>
      <c r="AF66" s="147" t="str">
        <f>IF('qPCR Run Entry'!AF66="","",'qPCR Run Entry'!AF66)</f>
        <v/>
      </c>
      <c r="AI66" s="24"/>
      <c r="AJ66" s="24"/>
      <c r="AK66" s="24"/>
      <c r="AL66" s="62"/>
      <c r="AM66" s="113"/>
      <c r="AN66" s="112">
        <f t="shared" si="4"/>
        <v>0</v>
      </c>
      <c r="AO66" s="97" t="str">
        <f t="shared" si="5"/>
        <v/>
      </c>
    </row>
    <row r="67" spans="1:41" ht="17" customHeight="1" x14ac:dyDescent="0.2">
      <c r="A67" s="150"/>
      <c r="D67" s="149"/>
      <c r="E67"/>
      <c r="G67" s="24"/>
      <c r="H67" s="24"/>
      <c r="I67" s="24"/>
      <c r="J67" s="62"/>
      <c r="K67" s="24"/>
      <c r="L67" s="112">
        <f t="shared" si="0"/>
        <v>0</v>
      </c>
      <c r="M67" s="97" t="str">
        <f t="shared" si="1"/>
        <v/>
      </c>
      <c r="O67" s="150"/>
      <c r="R67" s="149"/>
      <c r="U67" s="24"/>
      <c r="V67" s="24"/>
      <c r="W67" s="24"/>
      <c r="X67" s="62"/>
      <c r="Y67" s="113"/>
      <c r="Z67" s="112">
        <f t="shared" si="2"/>
        <v>0</v>
      </c>
      <c r="AA67" s="97" t="str">
        <f t="shared" si="3"/>
        <v/>
      </c>
      <c r="AC67" s="150"/>
      <c r="AD67" t="str">
        <f>IF('qPCR Run Entry'!X67="","",'qPCR Run Entry'!X67)</f>
        <v/>
      </c>
      <c r="AE67" t="str">
        <f>IF('qPCR Run Entry'!Y67="","",'qPCR Run Entry'!Y67)</f>
        <v/>
      </c>
      <c r="AF67" s="147"/>
      <c r="AI67" s="24"/>
      <c r="AJ67" s="24"/>
      <c r="AK67" s="24"/>
      <c r="AL67" s="62"/>
      <c r="AM67" s="113"/>
      <c r="AN67" s="112">
        <f t="shared" si="4"/>
        <v>0</v>
      </c>
      <c r="AO67" s="97" t="str">
        <f t="shared" si="5"/>
        <v/>
      </c>
    </row>
    <row r="68" spans="1:41" x14ac:dyDescent="0.2">
      <c r="A68" s="150">
        <f>'Sample Metadata'!D34</f>
        <v>0</v>
      </c>
      <c r="D68" s="147"/>
      <c r="E68"/>
      <c r="G68" s="24"/>
      <c r="H68" s="24"/>
      <c r="I68" s="24"/>
      <c r="J68" s="62"/>
      <c r="K68" s="24"/>
      <c r="L68" s="112">
        <f t="shared" si="0"/>
        <v>0</v>
      </c>
      <c r="M68" s="97" t="str">
        <f t="shared" si="1"/>
        <v/>
      </c>
      <c r="O68" s="150">
        <f>A68</f>
        <v>0</v>
      </c>
      <c r="R68" s="147"/>
      <c r="X68" s="62"/>
      <c r="Y68" s="24"/>
      <c r="Z68" s="112">
        <f t="shared" si="2"/>
        <v>0</v>
      </c>
      <c r="AA68" s="97" t="str">
        <f t="shared" si="3"/>
        <v/>
      </c>
      <c r="AC68" s="150">
        <f t="shared" ref="AC68" si="6">O68</f>
        <v>0</v>
      </c>
      <c r="AD68" t="str">
        <f>IF('qPCR Run Entry'!AB68="","",'qPCR Run Entry'!AB68)</f>
        <v/>
      </c>
      <c r="AE68" t="str">
        <f>IF('qPCR Run Entry'!AC68="","",'qPCR Run Entry'!AC68)</f>
        <v/>
      </c>
      <c r="AF68" s="147" t="str">
        <f>IF('qPCR Run Entry'!AF68="","",'qPCR Run Entry'!AF68)</f>
        <v/>
      </c>
      <c r="AL68" s="62"/>
      <c r="AM68" s="24"/>
      <c r="AN68" s="112">
        <f t="shared" si="4"/>
        <v>0</v>
      </c>
      <c r="AO68" s="97" t="str">
        <f t="shared" si="5"/>
        <v/>
      </c>
    </row>
    <row r="69" spans="1:41" x14ac:dyDescent="0.2">
      <c r="A69" s="150"/>
      <c r="D69" s="149"/>
      <c r="E69"/>
      <c r="G69" s="24"/>
      <c r="H69" s="24"/>
      <c r="I69" s="24"/>
      <c r="J69" s="62"/>
      <c r="K69" s="24"/>
      <c r="L69" s="112">
        <f t="shared" ref="L69:L132" si="7">G69-K69</f>
        <v>0</v>
      </c>
      <c r="M69" s="97" t="str">
        <f t="shared" ref="M69:M132" si="8">IF(ISNUMBER(K69),IF(ABS(L69)&gt;1.5, "FAIL", "Pass"),"")</f>
        <v/>
      </c>
      <c r="O69" s="150"/>
      <c r="R69" s="149"/>
      <c r="X69" s="62"/>
      <c r="Y69" s="24"/>
      <c r="Z69" s="112">
        <f t="shared" ref="Z69:Z132" si="9">U69-Y69</f>
        <v>0</v>
      </c>
      <c r="AA69" s="97" t="str">
        <f t="shared" ref="AA69:AA132" si="10">IF(ISNUMBER(Y69),IF(ABS(Z69)&gt;1.5, "FAIL", "Pass"),"")</f>
        <v/>
      </c>
      <c r="AC69" s="150"/>
      <c r="AD69" t="str">
        <f>IF('qPCR Run Entry'!AB69="","",'qPCR Run Entry'!AB69)</f>
        <v/>
      </c>
      <c r="AE69" t="str">
        <f>IF('qPCR Run Entry'!AC69="","",'qPCR Run Entry'!AC69)</f>
        <v/>
      </c>
      <c r="AF69" s="147"/>
      <c r="AL69" s="62"/>
      <c r="AM69" s="24"/>
      <c r="AN69" s="112">
        <f t="shared" ref="AN69:AN87" si="11">AI69-AM69</f>
        <v>0</v>
      </c>
      <c r="AO69" s="97" t="str">
        <f t="shared" ref="AO69:AO87" si="12">IF(ISNUMBER(AM69),IF(ABS(AN69)&gt;1.5, "FAIL", "Pass"),"")</f>
        <v/>
      </c>
    </row>
    <row r="70" spans="1:41" x14ac:dyDescent="0.2">
      <c r="A70" s="150">
        <f>'Sample Metadata'!D35</f>
        <v>0</v>
      </c>
      <c r="D70" s="147"/>
      <c r="E70"/>
      <c r="G70" s="24"/>
      <c r="H70" s="24"/>
      <c r="I70" s="24"/>
      <c r="J70" s="62"/>
      <c r="K70" s="24"/>
      <c r="L70" s="112">
        <f t="shared" si="7"/>
        <v>0</v>
      </c>
      <c r="M70" s="97" t="str">
        <f t="shared" si="8"/>
        <v/>
      </c>
      <c r="O70" s="150">
        <f>A70</f>
        <v>0</v>
      </c>
      <c r="R70" s="147"/>
      <c r="X70" s="62"/>
      <c r="Y70" s="113"/>
      <c r="Z70" s="112">
        <f t="shared" si="9"/>
        <v>0</v>
      </c>
      <c r="AA70" s="97" t="str">
        <f t="shared" si="10"/>
        <v/>
      </c>
      <c r="AC70" s="150">
        <f t="shared" ref="AC70" si="13">O70</f>
        <v>0</v>
      </c>
      <c r="AD70" t="str">
        <f>IF('qPCR Run Entry'!AB70="","",'qPCR Run Entry'!AB70)</f>
        <v/>
      </c>
      <c r="AE70" t="str">
        <f>IF('qPCR Run Entry'!AC70="","",'qPCR Run Entry'!AC70)</f>
        <v/>
      </c>
      <c r="AF70" s="147" t="str">
        <f>IF('qPCR Run Entry'!AF70="","",'qPCR Run Entry'!AF70)</f>
        <v/>
      </c>
      <c r="AL70" s="62"/>
      <c r="AM70" s="113"/>
      <c r="AN70" s="112">
        <f t="shared" si="11"/>
        <v>0</v>
      </c>
      <c r="AO70" s="97" t="str">
        <f t="shared" si="12"/>
        <v/>
      </c>
    </row>
    <row r="71" spans="1:41" x14ac:dyDescent="0.2">
      <c r="A71" s="150"/>
      <c r="D71" s="149"/>
      <c r="E71"/>
      <c r="G71" s="24"/>
      <c r="H71" s="24"/>
      <c r="I71" s="24"/>
      <c r="J71" s="62"/>
      <c r="K71" s="24"/>
      <c r="L71" s="112">
        <f t="shared" si="7"/>
        <v>0</v>
      </c>
      <c r="M71" s="97" t="str">
        <f t="shared" si="8"/>
        <v/>
      </c>
      <c r="O71" s="150"/>
      <c r="R71" s="149"/>
      <c r="X71" s="62"/>
      <c r="Y71" s="113"/>
      <c r="Z71" s="112">
        <f t="shared" si="9"/>
        <v>0</v>
      </c>
      <c r="AA71" s="97" t="str">
        <f t="shared" si="10"/>
        <v/>
      </c>
      <c r="AC71" s="150"/>
      <c r="AD71" t="str">
        <f>IF('qPCR Run Entry'!AB71="","",'qPCR Run Entry'!AB71)</f>
        <v/>
      </c>
      <c r="AE71" t="str">
        <f>IF('qPCR Run Entry'!AC71="","",'qPCR Run Entry'!AC71)</f>
        <v/>
      </c>
      <c r="AF71" s="147"/>
      <c r="AL71" s="62"/>
      <c r="AM71" s="113"/>
      <c r="AN71" s="112">
        <f t="shared" si="11"/>
        <v>0</v>
      </c>
      <c r="AO71" s="97" t="str">
        <f t="shared" si="12"/>
        <v/>
      </c>
    </row>
    <row r="72" spans="1:41" x14ac:dyDescent="0.2">
      <c r="A72" s="150">
        <f>'Sample Metadata'!D36</f>
        <v>0</v>
      </c>
      <c r="D72" s="147"/>
      <c r="E72"/>
      <c r="G72" s="24"/>
      <c r="H72" s="24"/>
      <c r="I72" s="24"/>
      <c r="J72" s="62"/>
      <c r="K72" s="24"/>
      <c r="L72" s="112">
        <f t="shared" si="7"/>
        <v>0</v>
      </c>
      <c r="M72" s="97" t="str">
        <f t="shared" si="8"/>
        <v/>
      </c>
      <c r="O72" s="150">
        <f>A72</f>
        <v>0</v>
      </c>
      <c r="R72" s="147"/>
      <c r="X72" s="62"/>
      <c r="Y72" s="24"/>
      <c r="Z72" s="112">
        <f t="shared" si="9"/>
        <v>0</v>
      </c>
      <c r="AA72" s="97" t="str">
        <f t="shared" si="10"/>
        <v/>
      </c>
      <c r="AC72" s="150">
        <f t="shared" ref="AC72" si="14">O72</f>
        <v>0</v>
      </c>
      <c r="AD72" t="str">
        <f>IF('qPCR Run Entry'!AB72="","",'qPCR Run Entry'!AB72)</f>
        <v/>
      </c>
      <c r="AE72" t="str">
        <f>IF('qPCR Run Entry'!AC72="","",'qPCR Run Entry'!AC72)</f>
        <v/>
      </c>
      <c r="AF72" s="147" t="str">
        <f>IF('qPCR Run Entry'!AF72="","",'qPCR Run Entry'!AF72)</f>
        <v/>
      </c>
      <c r="AL72" s="62"/>
      <c r="AM72" s="24"/>
      <c r="AN72" s="112">
        <f t="shared" si="11"/>
        <v>0</v>
      </c>
      <c r="AO72" s="97" t="str">
        <f t="shared" si="12"/>
        <v/>
      </c>
    </row>
    <row r="73" spans="1:41" x14ac:dyDescent="0.2">
      <c r="A73" s="150"/>
      <c r="D73" s="149"/>
      <c r="E73"/>
      <c r="G73" s="24"/>
      <c r="H73" s="24"/>
      <c r="I73" s="24"/>
      <c r="J73" s="62"/>
      <c r="K73" s="24"/>
      <c r="L73" s="112">
        <f t="shared" si="7"/>
        <v>0</v>
      </c>
      <c r="M73" s="97" t="str">
        <f t="shared" si="8"/>
        <v/>
      </c>
      <c r="O73" s="150"/>
      <c r="R73" s="149"/>
      <c r="X73" s="62"/>
      <c r="Y73" s="24"/>
      <c r="Z73" s="112">
        <f t="shared" si="9"/>
        <v>0</v>
      </c>
      <c r="AA73" s="97" t="str">
        <f t="shared" si="10"/>
        <v/>
      </c>
      <c r="AC73" s="150"/>
      <c r="AD73" t="str">
        <f>IF('qPCR Run Entry'!AB73="","",'qPCR Run Entry'!AB73)</f>
        <v/>
      </c>
      <c r="AE73" t="str">
        <f>IF('qPCR Run Entry'!AC73="","",'qPCR Run Entry'!AC73)</f>
        <v/>
      </c>
      <c r="AF73" s="147"/>
      <c r="AL73" s="62"/>
      <c r="AM73" s="24"/>
      <c r="AN73" s="112">
        <f t="shared" si="11"/>
        <v>0</v>
      </c>
      <c r="AO73" s="97" t="str">
        <f t="shared" si="12"/>
        <v/>
      </c>
    </row>
    <row r="74" spans="1:41" x14ac:dyDescent="0.2">
      <c r="A74" s="150">
        <f>'Sample Metadata'!D37</f>
        <v>0</v>
      </c>
      <c r="D74" s="147"/>
      <c r="E74"/>
      <c r="G74" s="24"/>
      <c r="H74" s="24"/>
      <c r="I74" s="24"/>
      <c r="J74" s="62"/>
      <c r="K74" s="24"/>
      <c r="L74" s="112">
        <f t="shared" si="7"/>
        <v>0</v>
      </c>
      <c r="M74" s="97" t="str">
        <f t="shared" si="8"/>
        <v/>
      </c>
      <c r="O74" s="150">
        <f>A74</f>
        <v>0</v>
      </c>
      <c r="R74" s="147"/>
      <c r="X74" s="62"/>
      <c r="Y74" s="113"/>
      <c r="Z74" s="112">
        <f t="shared" si="9"/>
        <v>0</v>
      </c>
      <c r="AA74" s="97" t="str">
        <f t="shared" si="10"/>
        <v/>
      </c>
      <c r="AC74" s="150">
        <f t="shared" ref="AC74" si="15">O74</f>
        <v>0</v>
      </c>
      <c r="AD74" t="str">
        <f>IF('qPCR Run Entry'!AB74="","",'qPCR Run Entry'!AB74)</f>
        <v/>
      </c>
      <c r="AE74" t="str">
        <f>IF('qPCR Run Entry'!AC74="","",'qPCR Run Entry'!AC74)</f>
        <v/>
      </c>
      <c r="AF74" s="147" t="str">
        <f>IF('qPCR Run Entry'!AF74="","",'qPCR Run Entry'!AF74)</f>
        <v/>
      </c>
      <c r="AL74" s="62"/>
      <c r="AM74" s="113"/>
      <c r="AN74" s="112">
        <f t="shared" si="11"/>
        <v>0</v>
      </c>
      <c r="AO74" s="97" t="str">
        <f t="shared" si="12"/>
        <v/>
      </c>
    </row>
    <row r="75" spans="1:41" x14ac:dyDescent="0.2">
      <c r="A75" s="150"/>
      <c r="D75" s="149"/>
      <c r="E75"/>
      <c r="G75" s="24"/>
      <c r="H75" s="24"/>
      <c r="I75" s="24"/>
      <c r="J75" s="62"/>
      <c r="K75" s="24"/>
      <c r="L75" s="112">
        <f t="shared" si="7"/>
        <v>0</v>
      </c>
      <c r="M75" s="97" t="str">
        <f t="shared" si="8"/>
        <v/>
      </c>
      <c r="O75" s="150"/>
      <c r="R75" s="149"/>
      <c r="X75" s="62"/>
      <c r="Y75" s="113"/>
      <c r="Z75" s="112">
        <f t="shared" si="9"/>
        <v>0</v>
      </c>
      <c r="AA75" s="97" t="str">
        <f t="shared" si="10"/>
        <v/>
      </c>
      <c r="AC75" s="150"/>
      <c r="AD75" t="str">
        <f>IF('qPCR Run Entry'!AB75="","",'qPCR Run Entry'!AB75)</f>
        <v/>
      </c>
      <c r="AE75" t="str">
        <f>IF('qPCR Run Entry'!AC75="","",'qPCR Run Entry'!AC75)</f>
        <v/>
      </c>
      <c r="AF75" s="147"/>
      <c r="AL75" s="62"/>
      <c r="AM75" s="113"/>
      <c r="AN75" s="112">
        <f t="shared" si="11"/>
        <v>0</v>
      </c>
      <c r="AO75" s="97" t="str">
        <f t="shared" si="12"/>
        <v/>
      </c>
    </row>
    <row r="76" spans="1:41" x14ac:dyDescent="0.2">
      <c r="A76" s="150">
        <f>'Sample Metadata'!D38</f>
        <v>0</v>
      </c>
      <c r="D76" s="147"/>
      <c r="E76"/>
      <c r="G76" s="24"/>
      <c r="H76" s="24"/>
      <c r="I76" s="24"/>
      <c r="J76" s="62"/>
      <c r="K76" s="24"/>
      <c r="L76" s="112">
        <f t="shared" si="7"/>
        <v>0</v>
      </c>
      <c r="M76" s="97" t="str">
        <f t="shared" si="8"/>
        <v/>
      </c>
      <c r="O76" s="150">
        <f>A76</f>
        <v>0</v>
      </c>
      <c r="R76" s="147"/>
      <c r="X76" s="62"/>
      <c r="Y76" s="113"/>
      <c r="Z76" s="112">
        <f t="shared" si="9"/>
        <v>0</v>
      </c>
      <c r="AA76" s="97" t="str">
        <f t="shared" si="10"/>
        <v/>
      </c>
      <c r="AC76" s="150">
        <f t="shared" ref="AC76" si="16">O76</f>
        <v>0</v>
      </c>
      <c r="AD76" t="str">
        <f>IF('qPCR Run Entry'!AB76="","",'qPCR Run Entry'!AB76)</f>
        <v/>
      </c>
      <c r="AE76" t="str">
        <f>IF('qPCR Run Entry'!AC76="","",'qPCR Run Entry'!AC76)</f>
        <v/>
      </c>
      <c r="AF76" s="147" t="str">
        <f>IF('qPCR Run Entry'!AF76="","",'qPCR Run Entry'!AF76)</f>
        <v/>
      </c>
      <c r="AL76" s="62"/>
      <c r="AM76" s="113"/>
      <c r="AN76" s="112">
        <f t="shared" si="11"/>
        <v>0</v>
      </c>
      <c r="AO76" s="97" t="str">
        <f t="shared" si="12"/>
        <v/>
      </c>
    </row>
    <row r="77" spans="1:41" x14ac:dyDescent="0.2">
      <c r="A77" s="150"/>
      <c r="D77" s="149"/>
      <c r="E77"/>
      <c r="G77" s="24"/>
      <c r="H77" s="24"/>
      <c r="I77" s="24"/>
      <c r="J77" s="62"/>
      <c r="K77" s="24"/>
      <c r="L77" s="112">
        <f t="shared" si="7"/>
        <v>0</v>
      </c>
      <c r="M77" s="97" t="str">
        <f t="shared" si="8"/>
        <v/>
      </c>
      <c r="O77" s="150"/>
      <c r="R77" s="149"/>
      <c r="X77" s="62"/>
      <c r="Y77" s="113"/>
      <c r="Z77" s="112">
        <f t="shared" si="9"/>
        <v>0</v>
      </c>
      <c r="AA77" s="97" t="str">
        <f t="shared" si="10"/>
        <v/>
      </c>
      <c r="AC77" s="150"/>
      <c r="AD77" t="str">
        <f>IF('qPCR Run Entry'!AB77="","",'qPCR Run Entry'!AB77)</f>
        <v/>
      </c>
      <c r="AE77" t="str">
        <f>IF('qPCR Run Entry'!AC77="","",'qPCR Run Entry'!AC77)</f>
        <v/>
      </c>
      <c r="AF77" s="147"/>
      <c r="AL77" s="62"/>
      <c r="AM77" s="113"/>
      <c r="AN77" s="112">
        <f t="shared" si="11"/>
        <v>0</v>
      </c>
      <c r="AO77" s="97" t="str">
        <f t="shared" si="12"/>
        <v/>
      </c>
    </row>
    <row r="78" spans="1:41" x14ac:dyDescent="0.2">
      <c r="A78" s="150">
        <f>'Sample Metadata'!D39</f>
        <v>0</v>
      </c>
      <c r="D78" s="147"/>
      <c r="E78"/>
      <c r="G78" s="24"/>
      <c r="H78" s="24"/>
      <c r="I78" s="24"/>
      <c r="J78" s="62"/>
      <c r="K78" s="24"/>
      <c r="L78" s="112">
        <f t="shared" si="7"/>
        <v>0</v>
      </c>
      <c r="M78" s="97" t="str">
        <f t="shared" si="8"/>
        <v/>
      </c>
      <c r="O78" s="150">
        <f>A78</f>
        <v>0</v>
      </c>
      <c r="R78" s="147"/>
      <c r="X78" s="62"/>
      <c r="Y78" s="113"/>
      <c r="Z78" s="112">
        <f t="shared" si="9"/>
        <v>0</v>
      </c>
      <c r="AA78" s="97" t="str">
        <f t="shared" si="10"/>
        <v/>
      </c>
      <c r="AC78" s="150">
        <f t="shared" ref="AC78" si="17">O78</f>
        <v>0</v>
      </c>
      <c r="AD78" t="str">
        <f>IF('qPCR Run Entry'!AB78="","",'qPCR Run Entry'!AB78)</f>
        <v/>
      </c>
      <c r="AE78" t="str">
        <f>IF('qPCR Run Entry'!AC78="","",'qPCR Run Entry'!AC78)</f>
        <v/>
      </c>
      <c r="AF78" s="147" t="str">
        <f>IF('qPCR Run Entry'!AF78="","",'qPCR Run Entry'!AF78)</f>
        <v/>
      </c>
      <c r="AL78" s="62"/>
      <c r="AM78" s="113"/>
      <c r="AN78" s="112">
        <f t="shared" si="11"/>
        <v>0</v>
      </c>
      <c r="AO78" s="97" t="str">
        <f t="shared" si="12"/>
        <v/>
      </c>
    </row>
    <row r="79" spans="1:41" x14ac:dyDescent="0.2">
      <c r="A79" s="150"/>
      <c r="D79" s="149"/>
      <c r="E79"/>
      <c r="G79" s="24"/>
      <c r="H79" s="24"/>
      <c r="I79" s="24"/>
      <c r="J79" s="62"/>
      <c r="K79" s="24"/>
      <c r="L79" s="112">
        <f t="shared" si="7"/>
        <v>0</v>
      </c>
      <c r="M79" s="97" t="str">
        <f t="shared" si="8"/>
        <v/>
      </c>
      <c r="O79" s="150"/>
      <c r="R79" s="149"/>
      <c r="X79" s="62"/>
      <c r="Y79" s="113"/>
      <c r="Z79" s="112">
        <f t="shared" si="9"/>
        <v>0</v>
      </c>
      <c r="AA79" s="97" t="str">
        <f t="shared" si="10"/>
        <v/>
      </c>
      <c r="AC79" s="150"/>
      <c r="AD79" t="str">
        <f>IF('qPCR Run Entry'!AB79="","",'qPCR Run Entry'!AB79)</f>
        <v/>
      </c>
      <c r="AE79" t="str">
        <f>IF('qPCR Run Entry'!AC79="","",'qPCR Run Entry'!AC79)</f>
        <v/>
      </c>
      <c r="AF79" s="147"/>
      <c r="AL79" s="62"/>
      <c r="AM79" s="113"/>
      <c r="AN79" s="112">
        <f t="shared" si="11"/>
        <v>0</v>
      </c>
      <c r="AO79" s="97" t="str">
        <f t="shared" si="12"/>
        <v/>
      </c>
    </row>
    <row r="80" spans="1:41" x14ac:dyDescent="0.2">
      <c r="A80" s="150">
        <f>'Sample Metadata'!D40</f>
        <v>0</v>
      </c>
      <c r="D80" s="147"/>
      <c r="E80"/>
      <c r="G80" s="24"/>
      <c r="H80" s="24"/>
      <c r="I80" s="24"/>
      <c r="J80" s="62"/>
      <c r="K80" s="24"/>
      <c r="L80" s="112">
        <f t="shared" si="7"/>
        <v>0</v>
      </c>
      <c r="M80" s="97" t="str">
        <f t="shared" si="8"/>
        <v/>
      </c>
      <c r="O80" s="150">
        <f>A80</f>
        <v>0</v>
      </c>
      <c r="R80" s="147"/>
      <c r="X80" s="62"/>
      <c r="Y80" s="113"/>
      <c r="Z80" s="112">
        <f t="shared" si="9"/>
        <v>0</v>
      </c>
      <c r="AA80" s="97" t="str">
        <f t="shared" si="10"/>
        <v/>
      </c>
      <c r="AC80" s="150">
        <f t="shared" ref="AC80" si="18">O80</f>
        <v>0</v>
      </c>
      <c r="AD80" t="str">
        <f>IF('qPCR Run Entry'!AB80="","",'qPCR Run Entry'!AB80)</f>
        <v/>
      </c>
      <c r="AE80" t="str">
        <f>IF('qPCR Run Entry'!AC80="","",'qPCR Run Entry'!AC80)</f>
        <v/>
      </c>
      <c r="AF80" s="147" t="str">
        <f>IF('qPCR Run Entry'!AF80="","",'qPCR Run Entry'!AF80)</f>
        <v/>
      </c>
      <c r="AL80" s="62"/>
      <c r="AM80" s="113"/>
      <c r="AN80" s="112">
        <f t="shared" si="11"/>
        <v>0</v>
      </c>
      <c r="AO80" s="97" t="str">
        <f t="shared" si="12"/>
        <v/>
      </c>
    </row>
    <row r="81" spans="1:41" x14ac:dyDescent="0.2">
      <c r="A81" s="150"/>
      <c r="D81" s="149"/>
      <c r="E81"/>
      <c r="G81" s="24"/>
      <c r="H81" s="24"/>
      <c r="I81" s="24"/>
      <c r="J81" s="62"/>
      <c r="K81" s="24"/>
      <c r="L81" s="112">
        <f t="shared" si="7"/>
        <v>0</v>
      </c>
      <c r="M81" s="97" t="str">
        <f t="shared" si="8"/>
        <v/>
      </c>
      <c r="O81" s="150"/>
      <c r="R81" s="149"/>
      <c r="X81" s="62"/>
      <c r="Y81" s="113"/>
      <c r="Z81" s="112">
        <f t="shared" si="9"/>
        <v>0</v>
      </c>
      <c r="AA81" s="97" t="str">
        <f t="shared" si="10"/>
        <v/>
      </c>
      <c r="AC81" s="150"/>
      <c r="AD81" t="str">
        <f>IF('qPCR Run Entry'!AB81="","",'qPCR Run Entry'!AB81)</f>
        <v/>
      </c>
      <c r="AE81" t="str">
        <f>IF('qPCR Run Entry'!AC81="","",'qPCR Run Entry'!AC81)</f>
        <v/>
      </c>
      <c r="AF81" s="147"/>
      <c r="AL81" s="62"/>
      <c r="AM81" s="113"/>
      <c r="AN81" s="112">
        <f t="shared" si="11"/>
        <v>0</v>
      </c>
      <c r="AO81" s="97" t="str">
        <f t="shared" si="12"/>
        <v/>
      </c>
    </row>
    <row r="82" spans="1:41" x14ac:dyDescent="0.2">
      <c r="A82" s="150">
        <f>'Sample Metadata'!D41</f>
        <v>0</v>
      </c>
      <c r="D82" s="147"/>
      <c r="E82"/>
      <c r="G82" s="24"/>
      <c r="H82" s="24"/>
      <c r="I82" s="24"/>
      <c r="J82" s="62"/>
      <c r="K82" s="24"/>
      <c r="L82" s="112">
        <f t="shared" si="7"/>
        <v>0</v>
      </c>
      <c r="M82" s="97" t="str">
        <f t="shared" si="8"/>
        <v/>
      </c>
      <c r="O82" s="150">
        <f>A82</f>
        <v>0</v>
      </c>
      <c r="R82" s="147"/>
      <c r="X82" s="62"/>
      <c r="Y82" s="113"/>
      <c r="Z82" s="112">
        <f t="shared" si="9"/>
        <v>0</v>
      </c>
      <c r="AA82" s="97" t="str">
        <f t="shared" si="10"/>
        <v/>
      </c>
      <c r="AC82" s="150">
        <f t="shared" ref="AC82" si="19">O82</f>
        <v>0</v>
      </c>
      <c r="AD82" t="str">
        <f>IF('qPCR Run Entry'!AB82="","",'qPCR Run Entry'!AB82)</f>
        <v/>
      </c>
      <c r="AE82" t="str">
        <f>IF('qPCR Run Entry'!AC82="","",'qPCR Run Entry'!AC82)</f>
        <v/>
      </c>
      <c r="AF82" s="147" t="str">
        <f>IF('qPCR Run Entry'!AF82="","",'qPCR Run Entry'!AF82)</f>
        <v/>
      </c>
      <c r="AL82" s="62"/>
      <c r="AM82" s="113"/>
      <c r="AN82" s="112">
        <f t="shared" si="11"/>
        <v>0</v>
      </c>
      <c r="AO82" s="97" t="str">
        <f t="shared" si="12"/>
        <v/>
      </c>
    </row>
    <row r="83" spans="1:41" x14ac:dyDescent="0.2">
      <c r="A83" s="150"/>
      <c r="D83" s="149"/>
      <c r="E83"/>
      <c r="G83" s="24"/>
      <c r="H83" s="24"/>
      <c r="I83" s="24"/>
      <c r="J83" s="62"/>
      <c r="K83" s="24"/>
      <c r="L83" s="112">
        <f t="shared" si="7"/>
        <v>0</v>
      </c>
      <c r="M83" s="97" t="str">
        <f t="shared" si="8"/>
        <v/>
      </c>
      <c r="O83" s="150"/>
      <c r="R83" s="149"/>
      <c r="X83" s="62"/>
      <c r="Y83" s="113"/>
      <c r="Z83" s="112">
        <f t="shared" si="9"/>
        <v>0</v>
      </c>
      <c r="AA83" s="97" t="str">
        <f t="shared" si="10"/>
        <v/>
      </c>
      <c r="AC83" s="150"/>
      <c r="AD83" t="str">
        <f>IF('qPCR Run Entry'!AB83="","",'qPCR Run Entry'!AB83)</f>
        <v/>
      </c>
      <c r="AE83" t="str">
        <f>IF('qPCR Run Entry'!AC83="","",'qPCR Run Entry'!AC83)</f>
        <v/>
      </c>
      <c r="AF83" s="147"/>
      <c r="AL83" s="62"/>
      <c r="AM83" s="113"/>
      <c r="AN83" s="112">
        <f t="shared" si="11"/>
        <v>0</v>
      </c>
      <c r="AO83" s="97" t="str">
        <f t="shared" si="12"/>
        <v/>
      </c>
    </row>
    <row r="84" spans="1:41" x14ac:dyDescent="0.2">
      <c r="A84" s="150">
        <f>'Sample Metadata'!D42</f>
        <v>0</v>
      </c>
      <c r="D84" s="147"/>
      <c r="E84"/>
      <c r="G84" s="24"/>
      <c r="H84" s="24"/>
      <c r="I84" s="24"/>
      <c r="J84" s="62"/>
      <c r="K84" s="24"/>
      <c r="L84" s="112">
        <f t="shared" si="7"/>
        <v>0</v>
      </c>
      <c r="M84" s="97" t="str">
        <f t="shared" si="8"/>
        <v/>
      </c>
      <c r="O84" s="150">
        <f>A84</f>
        <v>0</v>
      </c>
      <c r="R84" s="147"/>
      <c r="U84" s="24"/>
      <c r="V84" s="24"/>
      <c r="W84" s="24"/>
      <c r="X84" s="62"/>
      <c r="Y84" s="24"/>
      <c r="Z84" s="112">
        <f t="shared" si="9"/>
        <v>0</v>
      </c>
      <c r="AA84" s="97" t="str">
        <f t="shared" si="10"/>
        <v/>
      </c>
      <c r="AC84" s="150">
        <f t="shared" ref="AC84" si="20">O84</f>
        <v>0</v>
      </c>
      <c r="AD84" t="str">
        <f>IF('qPCR Run Entry'!AB84="","",'qPCR Run Entry'!AB84)</f>
        <v/>
      </c>
      <c r="AE84" t="str">
        <f>IF('qPCR Run Entry'!AC84="","",'qPCR Run Entry'!AC84)</f>
        <v/>
      </c>
      <c r="AF84" s="147" t="str">
        <f>IF('qPCR Run Entry'!AF84="","",'qPCR Run Entry'!AF84)</f>
        <v/>
      </c>
      <c r="AL84" s="62"/>
      <c r="AM84" s="24"/>
      <c r="AN84" s="112">
        <f t="shared" si="11"/>
        <v>0</v>
      </c>
      <c r="AO84" s="97" t="str">
        <f t="shared" si="12"/>
        <v/>
      </c>
    </row>
    <row r="85" spans="1:41" x14ac:dyDescent="0.2">
      <c r="A85" s="150"/>
      <c r="D85" s="149"/>
      <c r="E85"/>
      <c r="G85" s="24"/>
      <c r="H85" s="24"/>
      <c r="I85" s="24"/>
      <c r="J85" s="62"/>
      <c r="K85" s="24"/>
      <c r="L85" s="112">
        <f t="shared" si="7"/>
        <v>0</v>
      </c>
      <c r="M85" s="97" t="str">
        <f t="shared" si="8"/>
        <v/>
      </c>
      <c r="O85" s="150"/>
      <c r="R85" s="149"/>
      <c r="U85" s="24"/>
      <c r="V85" s="24"/>
      <c r="W85" s="24"/>
      <c r="X85" s="62"/>
      <c r="Y85" s="24"/>
      <c r="Z85" s="112">
        <f t="shared" si="9"/>
        <v>0</v>
      </c>
      <c r="AA85" s="97" t="str">
        <f t="shared" si="10"/>
        <v/>
      </c>
      <c r="AC85" s="150"/>
      <c r="AD85" t="str">
        <f>IF('qPCR Run Entry'!AB85="","",'qPCR Run Entry'!AB85)</f>
        <v/>
      </c>
      <c r="AE85" t="str">
        <f>IF('qPCR Run Entry'!AC85="","",'qPCR Run Entry'!AC85)</f>
        <v/>
      </c>
      <c r="AF85" s="147"/>
      <c r="AL85" s="62"/>
      <c r="AM85" s="24"/>
      <c r="AN85" s="112">
        <f t="shared" si="11"/>
        <v>0</v>
      </c>
      <c r="AO85" s="97" t="str">
        <f t="shared" si="12"/>
        <v/>
      </c>
    </row>
    <row r="86" spans="1:41" x14ac:dyDescent="0.2">
      <c r="A86" s="150">
        <f>'Sample Metadata'!D43</f>
        <v>0</v>
      </c>
      <c r="D86" s="147"/>
      <c r="E86"/>
      <c r="G86" s="24"/>
      <c r="H86" s="24"/>
      <c r="I86" s="24"/>
      <c r="J86" s="62"/>
      <c r="K86" s="24"/>
      <c r="L86" s="112">
        <f t="shared" si="7"/>
        <v>0</v>
      </c>
      <c r="M86" s="97" t="str">
        <f t="shared" si="8"/>
        <v/>
      </c>
      <c r="O86" s="150">
        <f>A86</f>
        <v>0</v>
      </c>
      <c r="R86" s="147"/>
      <c r="U86" s="24"/>
      <c r="V86" s="24"/>
      <c r="W86" s="24"/>
      <c r="X86" s="62"/>
      <c r="Y86" s="24"/>
      <c r="Z86" s="112">
        <f t="shared" si="9"/>
        <v>0</v>
      </c>
      <c r="AA86" s="97" t="str">
        <f t="shared" si="10"/>
        <v/>
      </c>
      <c r="AC86" s="150">
        <f t="shared" ref="AC86" si="21">O86</f>
        <v>0</v>
      </c>
      <c r="AD86" t="str">
        <f>IF('qPCR Run Entry'!AB86="","",'qPCR Run Entry'!AB86)</f>
        <v/>
      </c>
      <c r="AE86" t="str">
        <f>IF('qPCR Run Entry'!AC86="","",'qPCR Run Entry'!AC86)</f>
        <v/>
      </c>
      <c r="AF86" s="147" t="str">
        <f>IF('qPCR Run Entry'!AF86="","",'qPCR Run Entry'!AF86)</f>
        <v/>
      </c>
      <c r="AL86" s="62"/>
      <c r="AM86" s="24"/>
      <c r="AN86" s="112">
        <f t="shared" si="11"/>
        <v>0</v>
      </c>
      <c r="AO86" s="97" t="str">
        <f t="shared" si="12"/>
        <v/>
      </c>
    </row>
    <row r="87" spans="1:41" x14ac:dyDescent="0.2">
      <c r="A87" s="150"/>
      <c r="D87" s="149"/>
      <c r="E87"/>
      <c r="G87" s="24"/>
      <c r="H87" s="24"/>
      <c r="I87" s="24"/>
      <c r="J87" s="62"/>
      <c r="K87" s="24"/>
      <c r="L87" s="112">
        <f t="shared" si="7"/>
        <v>0</v>
      </c>
      <c r="M87" s="97" t="str">
        <f t="shared" si="8"/>
        <v/>
      </c>
      <c r="O87" s="150"/>
      <c r="R87" s="149"/>
      <c r="U87" s="24"/>
      <c r="V87" s="24"/>
      <c r="W87" s="24"/>
      <c r="X87" s="62"/>
      <c r="Y87" s="24"/>
      <c r="Z87" s="112">
        <f t="shared" si="9"/>
        <v>0</v>
      </c>
      <c r="AA87" s="97" t="str">
        <f t="shared" si="10"/>
        <v/>
      </c>
      <c r="AC87" s="150"/>
      <c r="AD87" t="str">
        <f>IF('qPCR Run Entry'!AB87="","",'qPCR Run Entry'!AB87)</f>
        <v/>
      </c>
      <c r="AE87" t="str">
        <f>IF('qPCR Run Entry'!AC87="","",'qPCR Run Entry'!AC87)</f>
        <v/>
      </c>
      <c r="AF87" s="147"/>
      <c r="AL87" s="62"/>
      <c r="AM87" s="24"/>
      <c r="AN87" s="112">
        <f t="shared" si="11"/>
        <v>0</v>
      </c>
      <c r="AO87" s="97" t="str">
        <f t="shared" si="12"/>
        <v/>
      </c>
    </row>
    <row r="88" spans="1:41" x14ac:dyDescent="0.2">
      <c r="A88" s="150">
        <f>'Sample Metadata'!D44</f>
        <v>0</v>
      </c>
      <c r="D88" s="147"/>
      <c r="E88"/>
      <c r="G88" s="24"/>
      <c r="H88" s="24"/>
      <c r="I88" s="24"/>
      <c r="J88" s="62"/>
      <c r="K88" s="24"/>
      <c r="L88" s="112">
        <f t="shared" si="7"/>
        <v>0</v>
      </c>
      <c r="M88" s="97" t="str">
        <f t="shared" si="8"/>
        <v/>
      </c>
      <c r="O88" s="150">
        <f>A88</f>
        <v>0</v>
      </c>
      <c r="R88" s="147"/>
      <c r="U88" s="24"/>
      <c r="V88" s="24"/>
      <c r="W88" s="24"/>
      <c r="X88" s="62"/>
      <c r="Y88" s="24"/>
      <c r="Z88" s="112">
        <f t="shared" si="9"/>
        <v>0</v>
      </c>
      <c r="AA88" s="97" t="str">
        <f t="shared" si="10"/>
        <v/>
      </c>
      <c r="AC88" s="150">
        <f t="shared" ref="AC88" si="22">O88</f>
        <v>0</v>
      </c>
      <c r="AF88" s="147"/>
      <c r="AL88" s="101"/>
      <c r="AM88" s="113"/>
      <c r="AN88" s="112">
        <f>AI88-AM88</f>
        <v>0</v>
      </c>
      <c r="AO88" s="97" t="str">
        <f>IF(ISNUMBER(AM88),IF(ABS(AN88)&gt;1.5, "FAIL", "Pass"),"")</f>
        <v/>
      </c>
    </row>
    <row r="89" spans="1:41" x14ac:dyDescent="0.2">
      <c r="A89" s="150"/>
      <c r="D89" s="149"/>
      <c r="E89"/>
      <c r="G89" s="24"/>
      <c r="H89" s="24"/>
      <c r="I89" s="24"/>
      <c r="J89" s="62"/>
      <c r="K89" s="24"/>
      <c r="L89" s="112">
        <f t="shared" si="7"/>
        <v>0</v>
      </c>
      <c r="M89" s="97" t="str">
        <f t="shared" si="8"/>
        <v/>
      </c>
      <c r="O89" s="150"/>
      <c r="R89" s="149"/>
      <c r="U89" s="24"/>
      <c r="V89" s="24"/>
      <c r="W89" s="24"/>
      <c r="X89" s="62"/>
      <c r="Y89" s="24"/>
      <c r="Z89" s="112">
        <f t="shared" si="9"/>
        <v>0</v>
      </c>
      <c r="AA89" s="97" t="str">
        <f t="shared" si="10"/>
        <v/>
      </c>
      <c r="AC89" s="150"/>
      <c r="AF89" s="147"/>
      <c r="AL89" s="101"/>
      <c r="AM89" s="113"/>
      <c r="AN89" s="112">
        <f t="shared" ref="AN89:AN143" si="23">AI89-AM89</f>
        <v>0</v>
      </c>
      <c r="AO89" s="97" t="str">
        <f t="shared" ref="AO89:AO143" si="24">IF(ISNUMBER(AM89),IF(ABS(AN89)&gt;1.5, "FAIL", "Pass"),"")</f>
        <v/>
      </c>
    </row>
    <row r="90" spans="1:41" x14ac:dyDescent="0.2">
      <c r="A90" s="150">
        <f>'Sample Metadata'!D45</f>
        <v>0</v>
      </c>
      <c r="D90" s="147"/>
      <c r="E90"/>
      <c r="G90" s="24"/>
      <c r="H90" s="24"/>
      <c r="I90" s="24"/>
      <c r="J90" s="62"/>
      <c r="K90" s="24"/>
      <c r="L90" s="112">
        <f t="shared" si="7"/>
        <v>0</v>
      </c>
      <c r="M90" s="97" t="str">
        <f t="shared" si="8"/>
        <v/>
      </c>
      <c r="O90" s="150">
        <f>A90</f>
        <v>0</v>
      </c>
      <c r="R90" s="147"/>
      <c r="X90" s="101"/>
      <c r="Y90" s="24"/>
      <c r="Z90" s="112">
        <f t="shared" si="9"/>
        <v>0</v>
      </c>
      <c r="AA90" s="97" t="str">
        <f t="shared" si="10"/>
        <v/>
      </c>
      <c r="AC90" s="150">
        <f t="shared" ref="AC90" si="25">O90</f>
        <v>0</v>
      </c>
      <c r="AF90" s="147"/>
      <c r="AL90" s="101"/>
      <c r="AM90" s="24"/>
      <c r="AN90" s="112">
        <f t="shared" si="23"/>
        <v>0</v>
      </c>
      <c r="AO90" s="97" t="str">
        <f t="shared" si="24"/>
        <v/>
      </c>
    </row>
    <row r="91" spans="1:41" x14ac:dyDescent="0.2">
      <c r="A91" s="150"/>
      <c r="D91" s="149"/>
      <c r="E91"/>
      <c r="G91" s="24"/>
      <c r="H91" s="24"/>
      <c r="I91" s="24"/>
      <c r="J91" s="62"/>
      <c r="K91" s="24"/>
      <c r="L91" s="112">
        <f t="shared" si="7"/>
        <v>0</v>
      </c>
      <c r="M91" s="97" t="str">
        <f t="shared" si="8"/>
        <v/>
      </c>
      <c r="O91" s="150"/>
      <c r="R91" s="149"/>
      <c r="X91" s="101"/>
      <c r="Y91" s="24"/>
      <c r="Z91" s="112">
        <f t="shared" si="9"/>
        <v>0</v>
      </c>
      <c r="AA91" s="97" t="str">
        <f t="shared" si="10"/>
        <v/>
      </c>
      <c r="AC91" s="150"/>
      <c r="AF91" s="147"/>
      <c r="AL91" s="101"/>
      <c r="AM91" s="24"/>
      <c r="AN91" s="112">
        <f t="shared" si="23"/>
        <v>0</v>
      </c>
      <c r="AO91" s="97" t="str">
        <f t="shared" si="24"/>
        <v/>
      </c>
    </row>
    <row r="92" spans="1:41" x14ac:dyDescent="0.2">
      <c r="A92" s="150">
        <f>'Sample Metadata'!D46</f>
        <v>0</v>
      </c>
      <c r="D92" s="147"/>
      <c r="E92"/>
      <c r="G92" s="24"/>
      <c r="H92" s="24"/>
      <c r="I92" s="24"/>
      <c r="J92" s="62"/>
      <c r="K92" s="24"/>
      <c r="L92" s="112">
        <f t="shared" si="7"/>
        <v>0</v>
      </c>
      <c r="M92" s="97" t="str">
        <f t="shared" si="8"/>
        <v/>
      </c>
      <c r="O92" s="150">
        <f>A92</f>
        <v>0</v>
      </c>
      <c r="R92" s="147"/>
      <c r="X92" s="101"/>
      <c r="Y92" s="24"/>
      <c r="Z92" s="112">
        <f t="shared" si="9"/>
        <v>0</v>
      </c>
      <c r="AA92" s="97" t="str">
        <f t="shared" si="10"/>
        <v/>
      </c>
      <c r="AC92" s="150">
        <f t="shared" ref="AC92" si="26">O92</f>
        <v>0</v>
      </c>
      <c r="AF92" s="147"/>
      <c r="AL92" s="101"/>
      <c r="AM92" s="24"/>
      <c r="AN92" s="112">
        <f t="shared" si="23"/>
        <v>0</v>
      </c>
      <c r="AO92" s="97" t="str">
        <f t="shared" si="24"/>
        <v/>
      </c>
    </row>
    <row r="93" spans="1:41" x14ac:dyDescent="0.2">
      <c r="A93" s="150"/>
      <c r="D93" s="149"/>
      <c r="E93"/>
      <c r="G93" s="24"/>
      <c r="H93" s="24"/>
      <c r="I93" s="24"/>
      <c r="J93" s="62"/>
      <c r="K93" s="24"/>
      <c r="L93" s="112">
        <f t="shared" si="7"/>
        <v>0</v>
      </c>
      <c r="M93" s="97" t="str">
        <f t="shared" si="8"/>
        <v/>
      </c>
      <c r="O93" s="150"/>
      <c r="R93" s="149"/>
      <c r="X93" s="101"/>
      <c r="Y93" s="24"/>
      <c r="Z93" s="112">
        <f t="shared" si="9"/>
        <v>0</v>
      </c>
      <c r="AA93" s="97" t="str">
        <f t="shared" si="10"/>
        <v/>
      </c>
      <c r="AC93" s="150"/>
      <c r="AF93" s="147"/>
      <c r="AL93" s="101"/>
      <c r="AM93" s="24"/>
      <c r="AN93" s="112">
        <f t="shared" si="23"/>
        <v>0</v>
      </c>
      <c r="AO93" s="97" t="str">
        <f t="shared" si="24"/>
        <v/>
      </c>
    </row>
    <row r="94" spans="1:41" x14ac:dyDescent="0.2">
      <c r="A94" s="150">
        <f>'Sample Metadata'!D47</f>
        <v>0</v>
      </c>
      <c r="D94" s="147"/>
      <c r="E94"/>
      <c r="G94" s="24"/>
      <c r="H94" s="24"/>
      <c r="I94" s="24"/>
      <c r="J94" s="62"/>
      <c r="K94" s="24"/>
      <c r="L94" s="112">
        <f t="shared" si="7"/>
        <v>0</v>
      </c>
      <c r="M94" s="97" t="str">
        <f t="shared" si="8"/>
        <v/>
      </c>
      <c r="O94" s="150">
        <f t="shared" ref="O94" si="27">A94</f>
        <v>0</v>
      </c>
      <c r="R94" s="147"/>
      <c r="U94" s="24"/>
      <c r="V94" s="24"/>
      <c r="W94" s="24"/>
      <c r="X94" s="62"/>
      <c r="Y94" s="24"/>
      <c r="Z94" s="112">
        <f t="shared" si="9"/>
        <v>0</v>
      </c>
      <c r="AA94" s="97" t="str">
        <f t="shared" si="10"/>
        <v/>
      </c>
      <c r="AC94" s="150">
        <f t="shared" ref="AC94:AC142" si="28">O94</f>
        <v>0</v>
      </c>
      <c r="AD94" s="79"/>
      <c r="AF94" s="147"/>
      <c r="AI94" s="24"/>
      <c r="AJ94" s="24"/>
      <c r="AK94" s="24"/>
      <c r="AL94" s="101"/>
      <c r="AM94" s="24"/>
      <c r="AN94" s="112">
        <f t="shared" si="23"/>
        <v>0</v>
      </c>
      <c r="AO94" s="97" t="str">
        <f>IF(ISNUMBER(AM94),IF(ABS(AN94)&gt;1.5, "FAIL", "Pass"),"")</f>
        <v/>
      </c>
    </row>
    <row r="95" spans="1:41" x14ac:dyDescent="0.2">
      <c r="A95" s="150"/>
      <c r="D95" s="149"/>
      <c r="E95"/>
      <c r="G95" s="24"/>
      <c r="H95" s="24"/>
      <c r="I95" s="24"/>
      <c r="J95" s="62"/>
      <c r="K95" s="24"/>
      <c r="L95" s="112">
        <f t="shared" si="7"/>
        <v>0</v>
      </c>
      <c r="M95" s="97" t="str">
        <f t="shared" si="8"/>
        <v/>
      </c>
      <c r="O95" s="150"/>
      <c r="R95" s="149"/>
      <c r="U95" s="24"/>
      <c r="V95" s="24"/>
      <c r="W95" s="24"/>
      <c r="X95" s="62"/>
      <c r="Y95" s="24"/>
      <c r="Z95" s="112">
        <f t="shared" si="9"/>
        <v>0</v>
      </c>
      <c r="AA95" s="97" t="str">
        <f t="shared" si="10"/>
        <v/>
      </c>
      <c r="AC95" s="150"/>
      <c r="AD95" s="79"/>
      <c r="AF95" s="147"/>
      <c r="AI95" s="24"/>
      <c r="AJ95" s="24"/>
      <c r="AK95" s="24"/>
      <c r="AL95" s="101"/>
      <c r="AM95" s="24"/>
      <c r="AN95" s="112">
        <f t="shared" si="23"/>
        <v>0</v>
      </c>
      <c r="AO95" s="97" t="str">
        <f t="shared" si="24"/>
        <v/>
      </c>
    </row>
    <row r="96" spans="1:41" x14ac:dyDescent="0.2">
      <c r="A96" s="150">
        <f>'Sample Metadata'!D48</f>
        <v>0</v>
      </c>
      <c r="D96" s="147"/>
      <c r="E96"/>
      <c r="G96" s="24"/>
      <c r="H96" s="24"/>
      <c r="I96" s="24"/>
      <c r="J96" s="62"/>
      <c r="K96" s="24"/>
      <c r="L96" s="112">
        <f t="shared" si="7"/>
        <v>0</v>
      </c>
      <c r="M96" s="97" t="str">
        <f t="shared" si="8"/>
        <v/>
      </c>
      <c r="O96" s="150">
        <f t="shared" ref="O96" si="29">A96</f>
        <v>0</v>
      </c>
      <c r="R96" s="147"/>
      <c r="U96" s="24"/>
      <c r="V96" s="24"/>
      <c r="W96" s="24"/>
      <c r="X96" s="62"/>
      <c r="Y96" s="24"/>
      <c r="Z96" s="112">
        <f t="shared" si="9"/>
        <v>0</v>
      </c>
      <c r="AA96" s="97" t="str">
        <f t="shared" si="10"/>
        <v/>
      </c>
      <c r="AC96" s="150">
        <f t="shared" ref="AC96:AC132" si="30">O96</f>
        <v>0</v>
      </c>
      <c r="AF96" s="147"/>
      <c r="AI96" s="24"/>
      <c r="AJ96" s="24"/>
      <c r="AK96" s="24"/>
      <c r="AL96" s="101"/>
      <c r="AM96" s="24"/>
      <c r="AN96" s="112">
        <f t="shared" si="23"/>
        <v>0</v>
      </c>
      <c r="AO96" s="97" t="str">
        <f t="shared" si="24"/>
        <v/>
      </c>
    </row>
    <row r="97" spans="1:41" x14ac:dyDescent="0.2">
      <c r="A97" s="150"/>
      <c r="D97" s="149"/>
      <c r="E97"/>
      <c r="G97" s="24"/>
      <c r="H97" s="24"/>
      <c r="I97" s="24"/>
      <c r="J97" s="62"/>
      <c r="K97" s="24"/>
      <c r="L97" s="112">
        <f t="shared" si="7"/>
        <v>0</v>
      </c>
      <c r="M97" s="97" t="str">
        <f t="shared" si="8"/>
        <v/>
      </c>
      <c r="O97" s="150"/>
      <c r="R97" s="149"/>
      <c r="U97" s="24"/>
      <c r="V97" s="24"/>
      <c r="W97" s="24"/>
      <c r="X97" s="62"/>
      <c r="Y97" s="24"/>
      <c r="Z97" s="112">
        <f t="shared" si="9"/>
        <v>0</v>
      </c>
      <c r="AA97" s="97" t="str">
        <f t="shared" si="10"/>
        <v/>
      </c>
      <c r="AC97" s="150"/>
      <c r="AF97" s="147"/>
      <c r="AI97" s="24"/>
      <c r="AJ97" s="24"/>
      <c r="AK97" s="24"/>
      <c r="AL97" s="101"/>
      <c r="AM97" s="24"/>
      <c r="AN97" s="112">
        <f t="shared" si="23"/>
        <v>0</v>
      </c>
      <c r="AO97" s="97" t="str">
        <f t="shared" si="24"/>
        <v/>
      </c>
    </row>
    <row r="98" spans="1:41" x14ac:dyDescent="0.2">
      <c r="A98" s="150">
        <f>'Sample Metadata'!D49</f>
        <v>0</v>
      </c>
      <c r="D98" s="147"/>
      <c r="E98"/>
      <c r="G98" s="24"/>
      <c r="H98" s="24"/>
      <c r="I98" s="24"/>
      <c r="J98" s="62"/>
      <c r="K98" s="24"/>
      <c r="L98" s="112">
        <f t="shared" si="7"/>
        <v>0</v>
      </c>
      <c r="M98" s="97" t="str">
        <f t="shared" si="8"/>
        <v/>
      </c>
      <c r="O98" s="150">
        <f t="shared" ref="O98" si="31">A98</f>
        <v>0</v>
      </c>
      <c r="R98" s="147"/>
      <c r="U98" s="24"/>
      <c r="V98" s="24"/>
      <c r="W98" s="24"/>
      <c r="X98" s="62"/>
      <c r="Y98" s="24"/>
      <c r="Z98" s="112">
        <f t="shared" si="9"/>
        <v>0</v>
      </c>
      <c r="AA98" s="97" t="str">
        <f t="shared" si="10"/>
        <v/>
      </c>
      <c r="AC98" s="150">
        <f t="shared" ref="AC98:AC134" si="32">O98</f>
        <v>0</v>
      </c>
      <c r="AF98" s="147"/>
      <c r="AL98" s="101"/>
      <c r="AM98" s="24"/>
      <c r="AN98" s="112">
        <f t="shared" si="23"/>
        <v>0</v>
      </c>
      <c r="AO98" s="97" t="str">
        <f t="shared" si="24"/>
        <v/>
      </c>
    </row>
    <row r="99" spans="1:41" x14ac:dyDescent="0.2">
      <c r="A99" s="150"/>
      <c r="D99" s="149"/>
      <c r="E99"/>
      <c r="G99" s="24"/>
      <c r="H99" s="24"/>
      <c r="I99" s="24"/>
      <c r="J99" s="62"/>
      <c r="K99" s="24"/>
      <c r="L99" s="112">
        <f t="shared" si="7"/>
        <v>0</v>
      </c>
      <c r="M99" s="97" t="str">
        <f t="shared" si="8"/>
        <v/>
      </c>
      <c r="O99" s="150"/>
      <c r="R99" s="149"/>
      <c r="U99" s="24"/>
      <c r="V99" s="24"/>
      <c r="W99" s="24"/>
      <c r="X99" s="62"/>
      <c r="Y99" s="24"/>
      <c r="Z99" s="112">
        <f t="shared" si="9"/>
        <v>0</v>
      </c>
      <c r="AA99" s="97" t="str">
        <f t="shared" si="10"/>
        <v/>
      </c>
      <c r="AC99" s="150"/>
      <c r="AF99" s="147"/>
      <c r="AL99" s="101"/>
      <c r="AM99" s="24"/>
      <c r="AN99" s="112">
        <f t="shared" si="23"/>
        <v>0</v>
      </c>
      <c r="AO99" s="97" t="str">
        <f t="shared" si="24"/>
        <v/>
      </c>
    </row>
    <row r="100" spans="1:41" x14ac:dyDescent="0.2">
      <c r="A100" s="150">
        <f>'Sample Metadata'!D50</f>
        <v>0</v>
      </c>
      <c r="D100" s="147"/>
      <c r="E100"/>
      <c r="G100" s="24"/>
      <c r="H100" s="24"/>
      <c r="I100" s="24"/>
      <c r="J100" s="62"/>
      <c r="K100" s="24"/>
      <c r="L100" s="112">
        <f t="shared" si="7"/>
        <v>0</v>
      </c>
      <c r="M100" s="97" t="str">
        <f t="shared" si="8"/>
        <v/>
      </c>
      <c r="O100" s="150">
        <f t="shared" ref="O100" si="33">A100</f>
        <v>0</v>
      </c>
      <c r="R100" s="147"/>
      <c r="U100" s="82"/>
      <c r="V100" s="82"/>
      <c r="W100" s="82"/>
      <c r="X100" s="62"/>
      <c r="Y100" s="24"/>
      <c r="Z100" s="112">
        <f t="shared" si="9"/>
        <v>0</v>
      </c>
      <c r="AA100" s="97" t="str">
        <f t="shared" si="10"/>
        <v/>
      </c>
      <c r="AC100" s="150">
        <f t="shared" ref="AC100:AC136" si="34">O100</f>
        <v>0</v>
      </c>
      <c r="AF100" s="147"/>
      <c r="AL100" s="101"/>
      <c r="AM100" s="24"/>
      <c r="AN100" s="112">
        <f t="shared" si="23"/>
        <v>0</v>
      </c>
      <c r="AO100" s="97" t="str">
        <f t="shared" si="24"/>
        <v/>
      </c>
    </row>
    <row r="101" spans="1:41" x14ac:dyDescent="0.2">
      <c r="A101" s="150"/>
      <c r="D101" s="149"/>
      <c r="E101"/>
      <c r="G101" s="24"/>
      <c r="H101" s="24"/>
      <c r="I101" s="24"/>
      <c r="J101" s="62"/>
      <c r="K101" s="24"/>
      <c r="L101" s="112">
        <f t="shared" si="7"/>
        <v>0</v>
      </c>
      <c r="M101" s="97" t="str">
        <f t="shared" si="8"/>
        <v/>
      </c>
      <c r="O101" s="150"/>
      <c r="R101" s="149"/>
      <c r="U101" s="82"/>
      <c r="V101" s="82"/>
      <c r="W101" s="82"/>
      <c r="X101" s="62"/>
      <c r="Y101" s="24"/>
      <c r="Z101" s="112">
        <f t="shared" si="9"/>
        <v>0</v>
      </c>
      <c r="AA101" s="97" t="str">
        <f t="shared" si="10"/>
        <v/>
      </c>
      <c r="AC101" s="150"/>
      <c r="AF101" s="147"/>
      <c r="AL101" s="101"/>
      <c r="AM101" s="24"/>
      <c r="AN101" s="112">
        <f t="shared" si="23"/>
        <v>0</v>
      </c>
      <c r="AO101" s="97" t="str">
        <f t="shared" si="24"/>
        <v/>
      </c>
    </row>
    <row r="102" spans="1:41" x14ac:dyDescent="0.2">
      <c r="A102" s="150">
        <f>'Sample Metadata'!D51</f>
        <v>0</v>
      </c>
      <c r="D102" s="147"/>
      <c r="E102"/>
      <c r="G102" s="24"/>
      <c r="H102" s="24"/>
      <c r="I102" s="24"/>
      <c r="J102" s="62"/>
      <c r="K102" s="24"/>
      <c r="L102" s="112">
        <f t="shared" si="7"/>
        <v>0</v>
      </c>
      <c r="M102" s="97" t="str">
        <f t="shared" si="8"/>
        <v/>
      </c>
      <c r="O102" s="150">
        <f t="shared" ref="O102" si="35">A102</f>
        <v>0</v>
      </c>
      <c r="R102" s="147"/>
      <c r="X102" s="101"/>
      <c r="Y102" s="24"/>
      <c r="Z102" s="112">
        <f t="shared" si="9"/>
        <v>0</v>
      </c>
      <c r="AA102" s="97" t="str">
        <f t="shared" si="10"/>
        <v/>
      </c>
      <c r="AC102" s="150">
        <f t="shared" ref="AC102:AC138" si="36">O102</f>
        <v>0</v>
      </c>
      <c r="AF102" s="147"/>
      <c r="AL102" s="101"/>
      <c r="AM102" s="24"/>
      <c r="AN102" s="112">
        <f t="shared" si="23"/>
        <v>0</v>
      </c>
      <c r="AO102" s="97" t="str">
        <f t="shared" si="24"/>
        <v/>
      </c>
    </row>
    <row r="103" spans="1:41" x14ac:dyDescent="0.2">
      <c r="A103" s="150"/>
      <c r="D103" s="149"/>
      <c r="E103"/>
      <c r="G103" s="24"/>
      <c r="H103" s="24"/>
      <c r="I103" s="24"/>
      <c r="J103" s="62"/>
      <c r="K103" s="24"/>
      <c r="L103" s="112">
        <f t="shared" si="7"/>
        <v>0</v>
      </c>
      <c r="M103" s="97" t="str">
        <f t="shared" si="8"/>
        <v/>
      </c>
      <c r="O103" s="150"/>
      <c r="R103" s="149"/>
      <c r="X103" s="101"/>
      <c r="Y103" s="24"/>
      <c r="Z103" s="112">
        <f t="shared" si="9"/>
        <v>0</v>
      </c>
      <c r="AA103" s="97" t="str">
        <f t="shared" si="10"/>
        <v/>
      </c>
      <c r="AC103" s="150"/>
      <c r="AF103" s="147"/>
      <c r="AL103" s="101"/>
      <c r="AM103" s="24"/>
      <c r="AN103" s="112">
        <f t="shared" si="23"/>
        <v>0</v>
      </c>
      <c r="AO103" s="97" t="str">
        <f t="shared" si="24"/>
        <v/>
      </c>
    </row>
    <row r="104" spans="1:41" x14ac:dyDescent="0.2">
      <c r="A104" s="150">
        <f>'Sample Metadata'!D52</f>
        <v>0</v>
      </c>
      <c r="D104" s="147"/>
      <c r="E104"/>
      <c r="G104" s="24"/>
      <c r="H104" s="24"/>
      <c r="I104" s="24"/>
      <c r="J104" s="62"/>
      <c r="K104" s="24"/>
      <c r="L104" s="112">
        <f t="shared" si="7"/>
        <v>0</v>
      </c>
      <c r="M104" s="97" t="str">
        <f t="shared" si="8"/>
        <v/>
      </c>
      <c r="O104" s="150">
        <f t="shared" ref="O104" si="37">A104</f>
        <v>0</v>
      </c>
      <c r="R104" s="147"/>
      <c r="U104" s="24"/>
      <c r="V104" s="24"/>
      <c r="W104" s="24"/>
      <c r="X104" s="62"/>
      <c r="Y104" s="24"/>
      <c r="Z104" s="112">
        <f t="shared" si="9"/>
        <v>0</v>
      </c>
      <c r="AA104" s="97" t="str">
        <f t="shared" si="10"/>
        <v/>
      </c>
      <c r="AC104" s="150">
        <f t="shared" ref="AC104:AC140" si="38">O104</f>
        <v>0</v>
      </c>
      <c r="AF104" s="147"/>
      <c r="AL104" s="101"/>
      <c r="AM104" s="24"/>
      <c r="AN104" s="112">
        <f t="shared" si="23"/>
        <v>0</v>
      </c>
      <c r="AO104" s="97" t="str">
        <f t="shared" si="24"/>
        <v/>
      </c>
    </row>
    <row r="105" spans="1:41" x14ac:dyDescent="0.2">
      <c r="A105" s="150"/>
      <c r="D105" s="149"/>
      <c r="E105"/>
      <c r="G105" s="24"/>
      <c r="H105" s="24"/>
      <c r="I105" s="24"/>
      <c r="J105" s="62"/>
      <c r="K105" s="24"/>
      <c r="L105" s="112">
        <f t="shared" si="7"/>
        <v>0</v>
      </c>
      <c r="M105" s="97" t="str">
        <f t="shared" si="8"/>
        <v/>
      </c>
      <c r="O105" s="150"/>
      <c r="R105" s="149"/>
      <c r="U105" s="24"/>
      <c r="V105" s="24"/>
      <c r="W105" s="24"/>
      <c r="X105" s="62"/>
      <c r="Y105" s="24"/>
      <c r="Z105" s="112">
        <f t="shared" si="9"/>
        <v>0</v>
      </c>
      <c r="AA105" s="97" t="str">
        <f t="shared" si="10"/>
        <v/>
      </c>
      <c r="AC105" s="150"/>
      <c r="AF105" s="147"/>
      <c r="AL105" s="101"/>
      <c r="AM105" s="24"/>
      <c r="AN105" s="112">
        <f t="shared" si="23"/>
        <v>0</v>
      </c>
      <c r="AO105" s="97" t="str">
        <f t="shared" si="24"/>
        <v/>
      </c>
    </row>
    <row r="106" spans="1:41" x14ac:dyDescent="0.2">
      <c r="A106" s="150">
        <f>'Sample Metadata'!D53</f>
        <v>0</v>
      </c>
      <c r="D106" s="147"/>
      <c r="E106"/>
      <c r="G106" s="24"/>
      <c r="H106" s="24"/>
      <c r="I106" s="24"/>
      <c r="J106" s="62"/>
      <c r="K106" s="24"/>
      <c r="L106" s="112">
        <f t="shared" si="7"/>
        <v>0</v>
      </c>
      <c r="M106" s="97" t="str">
        <f t="shared" si="8"/>
        <v/>
      </c>
      <c r="O106" s="150">
        <f t="shared" ref="O106" si="39">A106</f>
        <v>0</v>
      </c>
      <c r="R106" s="147"/>
      <c r="U106" s="24"/>
      <c r="V106" s="24"/>
      <c r="W106" s="24"/>
      <c r="X106" s="62"/>
      <c r="Y106" s="24"/>
      <c r="Z106" s="112">
        <f t="shared" si="9"/>
        <v>0</v>
      </c>
      <c r="AA106" s="97" t="str">
        <f t="shared" si="10"/>
        <v/>
      </c>
      <c r="AC106" s="150">
        <f t="shared" si="28"/>
        <v>0</v>
      </c>
      <c r="AF106" s="147"/>
      <c r="AL106" s="101"/>
      <c r="AM106" s="24"/>
      <c r="AN106" s="112">
        <f t="shared" si="23"/>
        <v>0</v>
      </c>
      <c r="AO106" s="97" t="str">
        <f t="shared" si="24"/>
        <v/>
      </c>
    </row>
    <row r="107" spans="1:41" x14ac:dyDescent="0.2">
      <c r="A107" s="150"/>
      <c r="D107" s="149"/>
      <c r="E107"/>
      <c r="G107" s="24"/>
      <c r="H107" s="24"/>
      <c r="I107" s="24"/>
      <c r="J107" s="62"/>
      <c r="K107" s="24"/>
      <c r="L107" s="112">
        <f t="shared" si="7"/>
        <v>0</v>
      </c>
      <c r="M107" s="97" t="str">
        <f t="shared" si="8"/>
        <v/>
      </c>
      <c r="O107" s="150"/>
      <c r="R107" s="149"/>
      <c r="U107" s="24"/>
      <c r="V107" s="24"/>
      <c r="W107" s="24"/>
      <c r="X107" s="62"/>
      <c r="Y107" s="24"/>
      <c r="Z107" s="112">
        <f t="shared" si="9"/>
        <v>0</v>
      </c>
      <c r="AA107" s="97" t="str">
        <f t="shared" si="10"/>
        <v/>
      </c>
      <c r="AC107" s="150"/>
      <c r="AF107" s="147"/>
      <c r="AL107" s="101"/>
      <c r="AM107" s="24"/>
      <c r="AN107" s="112">
        <f t="shared" si="23"/>
        <v>0</v>
      </c>
      <c r="AO107" s="97" t="str">
        <f t="shared" si="24"/>
        <v/>
      </c>
    </row>
    <row r="108" spans="1:41" x14ac:dyDescent="0.2">
      <c r="A108" s="150">
        <f>'Sample Metadata'!D54</f>
        <v>0</v>
      </c>
      <c r="D108" s="147"/>
      <c r="E108"/>
      <c r="G108" s="24"/>
      <c r="H108" s="24"/>
      <c r="I108" s="24"/>
      <c r="J108" s="62"/>
      <c r="K108" s="24"/>
      <c r="L108" s="112">
        <f t="shared" si="7"/>
        <v>0</v>
      </c>
      <c r="M108" s="97" t="str">
        <f t="shared" si="8"/>
        <v/>
      </c>
      <c r="O108" s="150">
        <f t="shared" ref="O108" si="40">A108</f>
        <v>0</v>
      </c>
      <c r="R108" s="147"/>
      <c r="U108" s="24"/>
      <c r="V108" s="24"/>
      <c r="W108" s="24"/>
      <c r="X108" s="62"/>
      <c r="Y108" s="24"/>
      <c r="Z108" s="112">
        <f t="shared" si="9"/>
        <v>0</v>
      </c>
      <c r="AA108" s="97" t="str">
        <f t="shared" si="10"/>
        <v/>
      </c>
      <c r="AC108" s="150">
        <f t="shared" si="30"/>
        <v>0</v>
      </c>
      <c r="AF108" s="147"/>
      <c r="AL108" s="101"/>
      <c r="AM108" s="24"/>
      <c r="AN108" s="112">
        <f t="shared" si="23"/>
        <v>0</v>
      </c>
      <c r="AO108" s="97" t="str">
        <f t="shared" si="24"/>
        <v/>
      </c>
    </row>
    <row r="109" spans="1:41" x14ac:dyDescent="0.2">
      <c r="A109" s="150"/>
      <c r="D109" s="149"/>
      <c r="E109"/>
      <c r="G109" s="24"/>
      <c r="H109" s="24"/>
      <c r="I109" s="24"/>
      <c r="J109" s="62"/>
      <c r="K109" s="24"/>
      <c r="L109" s="112">
        <f t="shared" si="7"/>
        <v>0</v>
      </c>
      <c r="M109" s="97" t="str">
        <f t="shared" si="8"/>
        <v/>
      </c>
      <c r="O109" s="150"/>
      <c r="R109" s="149"/>
      <c r="U109" s="24"/>
      <c r="V109" s="24"/>
      <c r="W109" s="24"/>
      <c r="X109" s="62"/>
      <c r="Y109" s="24"/>
      <c r="Z109" s="112">
        <f t="shared" si="9"/>
        <v>0</v>
      </c>
      <c r="AA109" s="97" t="str">
        <f t="shared" si="10"/>
        <v/>
      </c>
      <c r="AC109" s="150"/>
      <c r="AF109" s="147"/>
      <c r="AL109" s="101"/>
      <c r="AM109" s="24"/>
      <c r="AN109" s="112">
        <f t="shared" si="23"/>
        <v>0</v>
      </c>
      <c r="AO109" s="97" t="str">
        <f t="shared" si="24"/>
        <v/>
      </c>
    </row>
    <row r="110" spans="1:41" x14ac:dyDescent="0.2">
      <c r="A110" s="150">
        <f>'Sample Metadata'!D55</f>
        <v>0</v>
      </c>
      <c r="D110" s="147"/>
      <c r="E110"/>
      <c r="G110" s="24"/>
      <c r="H110" s="24"/>
      <c r="I110" s="24"/>
      <c r="J110" s="62"/>
      <c r="K110" s="24"/>
      <c r="L110" s="112">
        <f t="shared" si="7"/>
        <v>0</v>
      </c>
      <c r="M110" s="97" t="str">
        <f t="shared" si="8"/>
        <v/>
      </c>
      <c r="O110" s="150">
        <f t="shared" ref="O110" si="41">A110</f>
        <v>0</v>
      </c>
      <c r="R110" s="147"/>
      <c r="X110" s="101"/>
      <c r="Y110" s="24"/>
      <c r="Z110" s="112">
        <f t="shared" si="9"/>
        <v>0</v>
      </c>
      <c r="AA110" s="97" t="str">
        <f t="shared" si="10"/>
        <v/>
      </c>
      <c r="AC110" s="150">
        <f t="shared" si="32"/>
        <v>0</v>
      </c>
      <c r="AF110" s="147"/>
      <c r="AL110" s="101"/>
      <c r="AM110" s="24"/>
      <c r="AN110" s="112">
        <f t="shared" si="23"/>
        <v>0</v>
      </c>
      <c r="AO110" s="97" t="str">
        <f t="shared" si="24"/>
        <v/>
      </c>
    </row>
    <row r="111" spans="1:41" x14ac:dyDescent="0.2">
      <c r="A111" s="150"/>
      <c r="D111" s="149"/>
      <c r="E111"/>
      <c r="G111" s="24"/>
      <c r="H111" s="24"/>
      <c r="I111" s="24"/>
      <c r="J111" s="62"/>
      <c r="K111" s="24"/>
      <c r="L111" s="112">
        <f t="shared" si="7"/>
        <v>0</v>
      </c>
      <c r="M111" s="97" t="str">
        <f t="shared" si="8"/>
        <v/>
      </c>
      <c r="O111" s="150"/>
      <c r="R111" s="149"/>
      <c r="X111" s="101"/>
      <c r="Y111" s="24"/>
      <c r="Z111" s="112">
        <f t="shared" si="9"/>
        <v>0</v>
      </c>
      <c r="AA111" s="97" t="str">
        <f t="shared" si="10"/>
        <v/>
      </c>
      <c r="AC111" s="150"/>
      <c r="AF111" s="147"/>
      <c r="AL111" s="101"/>
      <c r="AM111" s="24"/>
      <c r="AN111" s="112">
        <f t="shared" si="23"/>
        <v>0</v>
      </c>
      <c r="AO111" s="97" t="str">
        <f t="shared" si="24"/>
        <v/>
      </c>
    </row>
    <row r="112" spans="1:41" x14ac:dyDescent="0.2">
      <c r="A112" s="150">
        <f>'Sample Metadata'!D56</f>
        <v>0</v>
      </c>
      <c r="D112" s="147"/>
      <c r="E112"/>
      <c r="G112" s="24"/>
      <c r="H112" s="24"/>
      <c r="I112" s="24"/>
      <c r="J112" s="62"/>
      <c r="K112" s="24"/>
      <c r="L112" s="112">
        <f t="shared" si="7"/>
        <v>0</v>
      </c>
      <c r="M112" s="97" t="str">
        <f t="shared" si="8"/>
        <v/>
      </c>
      <c r="O112" s="150">
        <f t="shared" ref="O112" si="42">A112</f>
        <v>0</v>
      </c>
      <c r="R112" s="147"/>
      <c r="U112" s="24"/>
      <c r="V112" s="24"/>
      <c r="W112" s="24"/>
      <c r="X112" s="62"/>
      <c r="Y112" s="24"/>
      <c r="Z112" s="112">
        <f t="shared" si="9"/>
        <v>0</v>
      </c>
      <c r="AA112" s="97" t="str">
        <f t="shared" si="10"/>
        <v/>
      </c>
      <c r="AC112" s="150">
        <f t="shared" si="34"/>
        <v>0</v>
      </c>
      <c r="AF112" s="147"/>
      <c r="AL112" s="101"/>
      <c r="AM112" s="24"/>
      <c r="AN112" s="112">
        <f t="shared" si="23"/>
        <v>0</v>
      </c>
      <c r="AO112" s="97" t="str">
        <f t="shared" si="24"/>
        <v/>
      </c>
    </row>
    <row r="113" spans="1:41" x14ac:dyDescent="0.2">
      <c r="A113" s="150"/>
      <c r="D113" s="149"/>
      <c r="E113"/>
      <c r="G113" s="24"/>
      <c r="H113" s="24"/>
      <c r="I113" s="24"/>
      <c r="J113" s="62"/>
      <c r="K113" s="24"/>
      <c r="L113" s="112">
        <f t="shared" si="7"/>
        <v>0</v>
      </c>
      <c r="M113" s="97" t="str">
        <f t="shared" si="8"/>
        <v/>
      </c>
      <c r="O113" s="150"/>
      <c r="R113" s="149"/>
      <c r="U113" s="24"/>
      <c r="V113" s="24"/>
      <c r="W113" s="24"/>
      <c r="X113" s="62"/>
      <c r="Y113" s="24"/>
      <c r="Z113" s="112">
        <f t="shared" si="9"/>
        <v>0</v>
      </c>
      <c r="AA113" s="97" t="str">
        <f t="shared" si="10"/>
        <v/>
      </c>
      <c r="AC113" s="150"/>
      <c r="AF113" s="147"/>
      <c r="AL113" s="101"/>
      <c r="AM113" s="24"/>
      <c r="AN113" s="112">
        <f t="shared" si="23"/>
        <v>0</v>
      </c>
      <c r="AO113" s="97" t="str">
        <f t="shared" si="24"/>
        <v/>
      </c>
    </row>
    <row r="114" spans="1:41" x14ac:dyDescent="0.2">
      <c r="A114" s="150">
        <f>'Sample Metadata'!D57</f>
        <v>0</v>
      </c>
      <c r="D114" s="147"/>
      <c r="E114"/>
      <c r="G114" s="24"/>
      <c r="H114" s="24"/>
      <c r="I114" s="24"/>
      <c r="J114" s="62"/>
      <c r="K114" s="24"/>
      <c r="L114" s="112">
        <f t="shared" si="7"/>
        <v>0</v>
      </c>
      <c r="M114" s="97" t="str">
        <f t="shared" si="8"/>
        <v/>
      </c>
      <c r="O114" s="150">
        <f t="shared" ref="O114" si="43">A114</f>
        <v>0</v>
      </c>
      <c r="R114" s="147"/>
      <c r="U114" s="24"/>
      <c r="V114" s="24"/>
      <c r="W114" s="24"/>
      <c r="X114" s="62"/>
      <c r="Y114" s="24"/>
      <c r="Z114" s="112">
        <f t="shared" si="9"/>
        <v>0</v>
      </c>
      <c r="AA114" s="97" t="str">
        <f t="shared" si="10"/>
        <v/>
      </c>
      <c r="AC114" s="150">
        <f t="shared" si="36"/>
        <v>0</v>
      </c>
      <c r="AF114" s="147"/>
      <c r="AL114" s="101"/>
      <c r="AM114" s="24"/>
      <c r="AN114" s="112">
        <f t="shared" si="23"/>
        <v>0</v>
      </c>
      <c r="AO114" s="97" t="str">
        <f t="shared" si="24"/>
        <v/>
      </c>
    </row>
    <row r="115" spans="1:41" x14ac:dyDescent="0.2">
      <c r="A115" s="150"/>
      <c r="D115" s="149"/>
      <c r="E115"/>
      <c r="G115" s="24"/>
      <c r="H115" s="24"/>
      <c r="I115" s="24"/>
      <c r="J115" s="62"/>
      <c r="K115" s="24"/>
      <c r="L115" s="112">
        <f t="shared" si="7"/>
        <v>0</v>
      </c>
      <c r="M115" s="97" t="str">
        <f t="shared" si="8"/>
        <v/>
      </c>
      <c r="O115" s="150"/>
      <c r="R115" s="149"/>
      <c r="U115" s="24"/>
      <c r="V115" s="24"/>
      <c r="W115" s="24"/>
      <c r="X115" s="62"/>
      <c r="Y115" s="24"/>
      <c r="Z115" s="112">
        <f t="shared" si="9"/>
        <v>0</v>
      </c>
      <c r="AA115" s="97" t="str">
        <f t="shared" si="10"/>
        <v/>
      </c>
      <c r="AC115" s="150"/>
      <c r="AF115" s="147"/>
      <c r="AL115" s="101"/>
      <c r="AM115" s="24"/>
      <c r="AN115" s="112">
        <f t="shared" si="23"/>
        <v>0</v>
      </c>
      <c r="AO115" s="97" t="str">
        <f t="shared" si="24"/>
        <v/>
      </c>
    </row>
    <row r="116" spans="1:41" x14ac:dyDescent="0.2">
      <c r="A116" s="150">
        <f>'Sample Metadata'!D58</f>
        <v>0</v>
      </c>
      <c r="D116" s="147"/>
      <c r="E116"/>
      <c r="G116" s="24"/>
      <c r="H116" s="24"/>
      <c r="I116" s="24"/>
      <c r="J116" s="62"/>
      <c r="K116" s="24"/>
      <c r="L116" s="112">
        <f t="shared" si="7"/>
        <v>0</v>
      </c>
      <c r="M116" s="97" t="str">
        <f t="shared" si="8"/>
        <v/>
      </c>
      <c r="O116" s="150">
        <f t="shared" ref="O116" si="44">A116</f>
        <v>0</v>
      </c>
      <c r="R116" s="147"/>
      <c r="U116" s="24"/>
      <c r="V116" s="24"/>
      <c r="W116" s="24"/>
      <c r="X116" s="62"/>
      <c r="Y116" s="24"/>
      <c r="Z116" s="112">
        <f t="shared" si="9"/>
        <v>0</v>
      </c>
      <c r="AA116" s="97" t="str">
        <f t="shared" si="10"/>
        <v/>
      </c>
      <c r="AC116" s="150">
        <f t="shared" si="38"/>
        <v>0</v>
      </c>
      <c r="AF116" s="147"/>
      <c r="AL116" s="101"/>
      <c r="AM116" s="24"/>
      <c r="AN116" s="112">
        <f t="shared" si="23"/>
        <v>0</v>
      </c>
      <c r="AO116" s="97" t="str">
        <f t="shared" si="24"/>
        <v/>
      </c>
    </row>
    <row r="117" spans="1:41" x14ac:dyDescent="0.2">
      <c r="A117" s="150"/>
      <c r="D117" s="149"/>
      <c r="E117"/>
      <c r="G117" s="24"/>
      <c r="H117" s="24"/>
      <c r="I117" s="24"/>
      <c r="J117" s="62"/>
      <c r="K117" s="24"/>
      <c r="L117" s="112">
        <f t="shared" si="7"/>
        <v>0</v>
      </c>
      <c r="M117" s="97" t="str">
        <f t="shared" si="8"/>
        <v/>
      </c>
      <c r="O117" s="150"/>
      <c r="R117" s="149"/>
      <c r="U117" s="24"/>
      <c r="V117" s="24"/>
      <c r="W117" s="24"/>
      <c r="X117" s="62"/>
      <c r="Y117" s="24"/>
      <c r="Z117" s="112">
        <f t="shared" si="9"/>
        <v>0</v>
      </c>
      <c r="AA117" s="97" t="str">
        <f t="shared" si="10"/>
        <v/>
      </c>
      <c r="AC117" s="150"/>
      <c r="AF117" s="147"/>
      <c r="AL117" s="101"/>
      <c r="AM117" s="24"/>
      <c r="AN117" s="112">
        <f t="shared" si="23"/>
        <v>0</v>
      </c>
      <c r="AO117" s="97" t="str">
        <f t="shared" si="24"/>
        <v/>
      </c>
    </row>
    <row r="118" spans="1:41" x14ac:dyDescent="0.2">
      <c r="A118" s="150">
        <f>'Sample Metadata'!D59</f>
        <v>0</v>
      </c>
      <c r="D118" s="147"/>
      <c r="E118"/>
      <c r="G118" s="24"/>
      <c r="H118" s="24"/>
      <c r="I118" s="24"/>
      <c r="J118" s="62"/>
      <c r="K118" s="24"/>
      <c r="L118" s="112">
        <f t="shared" si="7"/>
        <v>0</v>
      </c>
      <c r="M118" s="97" t="str">
        <f t="shared" si="8"/>
        <v/>
      </c>
      <c r="O118" s="150">
        <f t="shared" ref="O118" si="45">A118</f>
        <v>0</v>
      </c>
      <c r="R118" s="147"/>
      <c r="X118" s="101"/>
      <c r="Y118" s="24"/>
      <c r="Z118" s="112">
        <f t="shared" si="9"/>
        <v>0</v>
      </c>
      <c r="AA118" s="97" t="str">
        <f t="shared" si="10"/>
        <v/>
      </c>
      <c r="AC118" s="150">
        <f t="shared" si="28"/>
        <v>0</v>
      </c>
      <c r="AF118" s="147"/>
      <c r="AL118" s="101"/>
      <c r="AM118" s="24"/>
      <c r="AN118" s="112">
        <f t="shared" si="23"/>
        <v>0</v>
      </c>
      <c r="AO118" s="97" t="str">
        <f t="shared" si="24"/>
        <v/>
      </c>
    </row>
    <row r="119" spans="1:41" x14ac:dyDescent="0.2">
      <c r="A119" s="150"/>
      <c r="D119" s="149"/>
      <c r="E119"/>
      <c r="G119" s="24"/>
      <c r="H119" s="24"/>
      <c r="I119" s="24"/>
      <c r="J119" s="62"/>
      <c r="K119" s="24"/>
      <c r="L119" s="112">
        <f t="shared" si="7"/>
        <v>0</v>
      </c>
      <c r="M119" s="97" t="str">
        <f t="shared" si="8"/>
        <v/>
      </c>
      <c r="O119" s="150"/>
      <c r="R119" s="149"/>
      <c r="X119" s="101"/>
      <c r="Y119" s="24"/>
      <c r="Z119" s="112">
        <f t="shared" si="9"/>
        <v>0</v>
      </c>
      <c r="AA119" s="97" t="str">
        <f t="shared" si="10"/>
        <v/>
      </c>
      <c r="AC119" s="150"/>
      <c r="AF119" s="147"/>
      <c r="AL119" s="101"/>
      <c r="AM119" s="24"/>
      <c r="AN119" s="112">
        <f t="shared" si="23"/>
        <v>0</v>
      </c>
      <c r="AO119" s="97" t="str">
        <f t="shared" si="24"/>
        <v/>
      </c>
    </row>
    <row r="120" spans="1:41" x14ac:dyDescent="0.2">
      <c r="A120" s="150">
        <f>'Sample Metadata'!D60</f>
        <v>0</v>
      </c>
      <c r="D120" s="147"/>
      <c r="E120"/>
      <c r="G120" s="24"/>
      <c r="H120" s="24"/>
      <c r="I120" s="24"/>
      <c r="J120" s="62"/>
      <c r="K120" s="24"/>
      <c r="L120" s="112">
        <f t="shared" si="7"/>
        <v>0</v>
      </c>
      <c r="M120" s="97" t="str">
        <f t="shared" si="8"/>
        <v/>
      </c>
      <c r="O120" s="150">
        <f t="shared" ref="O120" si="46">A120</f>
        <v>0</v>
      </c>
      <c r="R120" s="147"/>
      <c r="X120" s="101"/>
      <c r="Y120" s="24"/>
      <c r="Z120" s="112">
        <f t="shared" si="9"/>
        <v>0</v>
      </c>
      <c r="AA120" s="97" t="str">
        <f t="shared" si="10"/>
        <v/>
      </c>
      <c r="AC120" s="150">
        <f t="shared" si="30"/>
        <v>0</v>
      </c>
      <c r="AF120" s="147"/>
      <c r="AL120" s="101"/>
      <c r="AM120" s="24"/>
      <c r="AN120" s="112">
        <f t="shared" si="23"/>
        <v>0</v>
      </c>
      <c r="AO120" s="97" t="str">
        <f t="shared" si="24"/>
        <v/>
      </c>
    </row>
    <row r="121" spans="1:41" x14ac:dyDescent="0.2">
      <c r="A121" s="150"/>
      <c r="D121" s="149"/>
      <c r="E121"/>
      <c r="G121" s="24"/>
      <c r="H121" s="24"/>
      <c r="I121" s="24"/>
      <c r="J121" s="62"/>
      <c r="K121" s="24"/>
      <c r="L121" s="112">
        <f t="shared" si="7"/>
        <v>0</v>
      </c>
      <c r="M121" s="97" t="str">
        <f t="shared" si="8"/>
        <v/>
      </c>
      <c r="O121" s="150"/>
      <c r="R121" s="149"/>
      <c r="X121" s="101"/>
      <c r="Y121" s="24"/>
      <c r="Z121" s="112">
        <f t="shared" si="9"/>
        <v>0</v>
      </c>
      <c r="AA121" s="97" t="str">
        <f t="shared" si="10"/>
        <v/>
      </c>
      <c r="AC121" s="150"/>
      <c r="AF121" s="147"/>
      <c r="AL121" s="101"/>
      <c r="AM121" s="24"/>
      <c r="AN121" s="112">
        <f t="shared" si="23"/>
        <v>0</v>
      </c>
      <c r="AO121" s="97" t="str">
        <f t="shared" si="24"/>
        <v/>
      </c>
    </row>
    <row r="122" spans="1:41" x14ac:dyDescent="0.2">
      <c r="A122" s="150">
        <f>'Sample Metadata'!D61</f>
        <v>0</v>
      </c>
      <c r="D122" s="147"/>
      <c r="E122"/>
      <c r="G122" s="24"/>
      <c r="H122" s="24"/>
      <c r="I122" s="24"/>
      <c r="J122" s="62"/>
      <c r="K122" s="24"/>
      <c r="L122" s="112">
        <f t="shared" si="7"/>
        <v>0</v>
      </c>
      <c r="M122" s="97" t="str">
        <f t="shared" si="8"/>
        <v/>
      </c>
      <c r="O122" s="150">
        <f t="shared" ref="O122" si="47">A122</f>
        <v>0</v>
      </c>
      <c r="R122" s="147"/>
      <c r="X122" s="101"/>
      <c r="Y122" s="24"/>
      <c r="Z122" s="112">
        <f t="shared" si="9"/>
        <v>0</v>
      </c>
      <c r="AA122" s="97" t="str">
        <f t="shared" si="10"/>
        <v/>
      </c>
      <c r="AC122" s="150">
        <f t="shared" si="32"/>
        <v>0</v>
      </c>
      <c r="AF122" s="147"/>
      <c r="AL122" s="101"/>
      <c r="AM122" s="24"/>
      <c r="AN122" s="112">
        <f t="shared" si="23"/>
        <v>0</v>
      </c>
      <c r="AO122" s="97" t="str">
        <f t="shared" si="24"/>
        <v/>
      </c>
    </row>
    <row r="123" spans="1:41" x14ac:dyDescent="0.2">
      <c r="A123" s="150"/>
      <c r="D123" s="149"/>
      <c r="E123"/>
      <c r="G123" s="24"/>
      <c r="H123" s="24"/>
      <c r="I123" s="24"/>
      <c r="J123" s="62"/>
      <c r="K123" s="24"/>
      <c r="L123" s="112">
        <f t="shared" si="7"/>
        <v>0</v>
      </c>
      <c r="M123" s="97" t="str">
        <f t="shared" si="8"/>
        <v/>
      </c>
      <c r="O123" s="150"/>
      <c r="R123" s="149"/>
      <c r="X123" s="101"/>
      <c r="Y123" s="24"/>
      <c r="Z123" s="112">
        <f t="shared" si="9"/>
        <v>0</v>
      </c>
      <c r="AA123" s="97" t="str">
        <f t="shared" si="10"/>
        <v/>
      </c>
      <c r="AC123" s="150"/>
      <c r="AF123" s="147"/>
      <c r="AL123" s="101"/>
      <c r="AM123" s="24"/>
      <c r="AN123" s="112">
        <f t="shared" si="23"/>
        <v>0</v>
      </c>
      <c r="AO123" s="97" t="str">
        <f t="shared" si="24"/>
        <v/>
      </c>
    </row>
    <row r="124" spans="1:41" x14ac:dyDescent="0.2">
      <c r="A124" s="150">
        <f>'Sample Metadata'!D62</f>
        <v>0</v>
      </c>
      <c r="D124" s="147"/>
      <c r="E124"/>
      <c r="G124" s="24"/>
      <c r="H124" s="24"/>
      <c r="I124" s="24"/>
      <c r="J124" s="62"/>
      <c r="K124" s="24"/>
      <c r="L124" s="112">
        <f t="shared" si="7"/>
        <v>0</v>
      </c>
      <c r="M124" s="97" t="str">
        <f t="shared" si="8"/>
        <v/>
      </c>
      <c r="O124" s="150">
        <f t="shared" ref="O124" si="48">A124</f>
        <v>0</v>
      </c>
      <c r="R124" s="147"/>
      <c r="X124" s="101"/>
      <c r="Y124" s="24"/>
      <c r="Z124" s="112">
        <f t="shared" si="9"/>
        <v>0</v>
      </c>
      <c r="AA124" s="97" t="str">
        <f t="shared" si="10"/>
        <v/>
      </c>
      <c r="AC124" s="150">
        <f t="shared" si="34"/>
        <v>0</v>
      </c>
      <c r="AF124" s="147"/>
      <c r="AL124" s="101"/>
      <c r="AM124" s="24"/>
      <c r="AN124" s="112">
        <f t="shared" si="23"/>
        <v>0</v>
      </c>
      <c r="AO124" s="97" t="str">
        <f t="shared" si="24"/>
        <v/>
      </c>
    </row>
    <row r="125" spans="1:41" x14ac:dyDescent="0.2">
      <c r="A125" s="150"/>
      <c r="D125" s="149"/>
      <c r="E125"/>
      <c r="G125" s="24"/>
      <c r="H125" s="24"/>
      <c r="I125" s="24"/>
      <c r="J125" s="62"/>
      <c r="K125" s="24"/>
      <c r="L125" s="112">
        <f t="shared" si="7"/>
        <v>0</v>
      </c>
      <c r="M125" s="97" t="str">
        <f t="shared" si="8"/>
        <v/>
      </c>
      <c r="O125" s="150"/>
      <c r="R125" s="149"/>
      <c r="X125" s="101"/>
      <c r="Y125" s="24"/>
      <c r="Z125" s="112">
        <f t="shared" si="9"/>
        <v>0</v>
      </c>
      <c r="AA125" s="97" t="str">
        <f t="shared" si="10"/>
        <v/>
      </c>
      <c r="AC125" s="150"/>
      <c r="AF125" s="147"/>
      <c r="AL125" s="101"/>
      <c r="AM125" s="24"/>
      <c r="AN125" s="112">
        <f t="shared" si="23"/>
        <v>0</v>
      </c>
      <c r="AO125" s="97" t="str">
        <f t="shared" si="24"/>
        <v/>
      </c>
    </row>
    <row r="126" spans="1:41" x14ac:dyDescent="0.2">
      <c r="A126" s="150">
        <f>'Sample Metadata'!D63</f>
        <v>0</v>
      </c>
      <c r="D126" s="147"/>
      <c r="E126"/>
      <c r="G126" s="24"/>
      <c r="H126" s="24"/>
      <c r="I126" s="24"/>
      <c r="J126" s="62"/>
      <c r="K126" s="24"/>
      <c r="L126" s="112">
        <f t="shared" si="7"/>
        <v>0</v>
      </c>
      <c r="M126" s="97" t="str">
        <f t="shared" si="8"/>
        <v/>
      </c>
      <c r="O126" s="150">
        <f t="shared" ref="O126" si="49">A126</f>
        <v>0</v>
      </c>
      <c r="R126" s="147"/>
      <c r="X126" s="101"/>
      <c r="Y126" s="24"/>
      <c r="Z126" s="112">
        <f t="shared" si="9"/>
        <v>0</v>
      </c>
      <c r="AA126" s="97" t="str">
        <f t="shared" si="10"/>
        <v/>
      </c>
      <c r="AC126" s="150">
        <f t="shared" si="36"/>
        <v>0</v>
      </c>
      <c r="AF126" s="147"/>
      <c r="AL126" s="101"/>
      <c r="AM126" s="24"/>
      <c r="AN126" s="112">
        <f t="shared" si="23"/>
        <v>0</v>
      </c>
      <c r="AO126" s="97" t="str">
        <f t="shared" si="24"/>
        <v/>
      </c>
    </row>
    <row r="127" spans="1:41" x14ac:dyDescent="0.2">
      <c r="A127" s="150"/>
      <c r="D127" s="149"/>
      <c r="E127"/>
      <c r="G127" s="24"/>
      <c r="H127" s="24"/>
      <c r="I127" s="24"/>
      <c r="J127" s="62"/>
      <c r="K127" s="24"/>
      <c r="L127" s="112">
        <f t="shared" si="7"/>
        <v>0</v>
      </c>
      <c r="M127" s="97" t="str">
        <f t="shared" si="8"/>
        <v/>
      </c>
      <c r="O127" s="150"/>
      <c r="R127" s="149"/>
      <c r="X127" s="101"/>
      <c r="Y127" s="24"/>
      <c r="Z127" s="112">
        <f t="shared" si="9"/>
        <v>0</v>
      </c>
      <c r="AA127" s="97" t="str">
        <f t="shared" si="10"/>
        <v/>
      </c>
      <c r="AC127" s="150"/>
      <c r="AF127" s="147"/>
      <c r="AL127" s="101"/>
      <c r="AM127" s="24"/>
      <c r="AN127" s="112">
        <f t="shared" si="23"/>
        <v>0</v>
      </c>
      <c r="AO127" s="97" t="str">
        <f t="shared" si="24"/>
        <v/>
      </c>
    </row>
    <row r="128" spans="1:41" x14ac:dyDescent="0.2">
      <c r="A128" s="150">
        <f>'Sample Metadata'!D64</f>
        <v>0</v>
      </c>
      <c r="D128" s="147"/>
      <c r="E128"/>
      <c r="G128" s="24"/>
      <c r="H128" s="24"/>
      <c r="I128" s="24"/>
      <c r="J128" s="62"/>
      <c r="K128" s="24"/>
      <c r="L128" s="112">
        <f t="shared" si="7"/>
        <v>0</v>
      </c>
      <c r="M128" s="97" t="str">
        <f t="shared" si="8"/>
        <v/>
      </c>
      <c r="O128" s="150">
        <f t="shared" ref="O128" si="50">A128</f>
        <v>0</v>
      </c>
      <c r="R128" s="147"/>
      <c r="X128" s="101"/>
      <c r="Y128" s="24"/>
      <c r="Z128" s="112">
        <f t="shared" si="9"/>
        <v>0</v>
      </c>
      <c r="AA128" s="97" t="str">
        <f t="shared" si="10"/>
        <v/>
      </c>
      <c r="AC128" s="150">
        <f t="shared" si="38"/>
        <v>0</v>
      </c>
      <c r="AF128" s="147"/>
      <c r="AL128" s="101"/>
      <c r="AM128" s="24"/>
      <c r="AN128" s="112">
        <f t="shared" si="23"/>
        <v>0</v>
      </c>
      <c r="AO128" s="97" t="str">
        <f t="shared" si="24"/>
        <v/>
      </c>
    </row>
    <row r="129" spans="1:41" x14ac:dyDescent="0.2">
      <c r="A129" s="150"/>
      <c r="D129" s="149"/>
      <c r="E129"/>
      <c r="G129" s="24"/>
      <c r="H129" s="24"/>
      <c r="I129" s="24"/>
      <c r="J129" s="62"/>
      <c r="K129" s="24"/>
      <c r="L129" s="112">
        <f t="shared" si="7"/>
        <v>0</v>
      </c>
      <c r="M129" s="97" t="str">
        <f t="shared" si="8"/>
        <v/>
      </c>
      <c r="O129" s="150"/>
      <c r="R129" s="149"/>
      <c r="X129" s="101"/>
      <c r="Y129" s="24"/>
      <c r="Z129" s="112">
        <f t="shared" si="9"/>
        <v>0</v>
      </c>
      <c r="AA129" s="97" t="str">
        <f t="shared" si="10"/>
        <v/>
      </c>
      <c r="AC129" s="150"/>
      <c r="AF129" s="147"/>
      <c r="AL129" s="101"/>
      <c r="AM129" s="24"/>
      <c r="AN129" s="112">
        <f t="shared" si="23"/>
        <v>0</v>
      </c>
      <c r="AO129" s="97" t="str">
        <f t="shared" si="24"/>
        <v/>
      </c>
    </row>
    <row r="130" spans="1:41" x14ac:dyDescent="0.2">
      <c r="A130" s="150">
        <f>'Sample Metadata'!D65</f>
        <v>0</v>
      </c>
      <c r="D130" s="147"/>
      <c r="E130"/>
      <c r="G130" s="24"/>
      <c r="H130" s="24"/>
      <c r="I130" s="24"/>
      <c r="J130" s="62"/>
      <c r="K130" s="24"/>
      <c r="L130" s="112">
        <f t="shared" si="7"/>
        <v>0</v>
      </c>
      <c r="M130" s="97" t="str">
        <f t="shared" si="8"/>
        <v/>
      </c>
      <c r="O130" s="150">
        <f t="shared" ref="O130" si="51">A130</f>
        <v>0</v>
      </c>
      <c r="R130" s="147"/>
      <c r="X130" s="101"/>
      <c r="Y130" s="24"/>
      <c r="Z130" s="112">
        <f t="shared" si="9"/>
        <v>0</v>
      </c>
      <c r="AA130" s="97" t="str">
        <f t="shared" si="10"/>
        <v/>
      </c>
      <c r="AC130" s="150">
        <f t="shared" si="28"/>
        <v>0</v>
      </c>
      <c r="AF130" s="147"/>
      <c r="AL130" s="101"/>
      <c r="AM130" s="24"/>
      <c r="AN130" s="112">
        <f t="shared" si="23"/>
        <v>0</v>
      </c>
      <c r="AO130" s="97" t="str">
        <f t="shared" si="24"/>
        <v/>
      </c>
    </row>
    <row r="131" spans="1:41" x14ac:dyDescent="0.2">
      <c r="A131" s="150"/>
      <c r="D131" s="149"/>
      <c r="E131"/>
      <c r="G131" s="24"/>
      <c r="H131" s="24"/>
      <c r="I131" s="24"/>
      <c r="J131" s="62"/>
      <c r="K131" s="24"/>
      <c r="L131" s="112">
        <f t="shared" si="7"/>
        <v>0</v>
      </c>
      <c r="M131" s="97" t="str">
        <f t="shared" si="8"/>
        <v/>
      </c>
      <c r="O131" s="150"/>
      <c r="R131" s="149"/>
      <c r="X131" s="101"/>
      <c r="Y131" s="24"/>
      <c r="Z131" s="112">
        <f t="shared" si="9"/>
        <v>0</v>
      </c>
      <c r="AA131" s="97" t="str">
        <f t="shared" si="10"/>
        <v/>
      </c>
      <c r="AC131" s="150"/>
      <c r="AF131" s="147"/>
      <c r="AL131" s="101"/>
      <c r="AM131" s="24"/>
      <c r="AN131" s="112">
        <f t="shared" si="23"/>
        <v>0</v>
      </c>
      <c r="AO131" s="97" t="str">
        <f t="shared" si="24"/>
        <v/>
      </c>
    </row>
    <row r="132" spans="1:41" x14ac:dyDescent="0.2">
      <c r="A132" s="150">
        <f>'Sample Metadata'!D66</f>
        <v>0</v>
      </c>
      <c r="D132" s="147"/>
      <c r="E132"/>
      <c r="G132" s="24"/>
      <c r="H132" s="24"/>
      <c r="I132" s="24"/>
      <c r="J132" s="62"/>
      <c r="K132" s="24"/>
      <c r="L132" s="112">
        <f t="shared" si="7"/>
        <v>0</v>
      </c>
      <c r="M132" s="97" t="str">
        <f t="shared" si="8"/>
        <v/>
      </c>
      <c r="O132" s="150">
        <f t="shared" ref="O132" si="52">A132</f>
        <v>0</v>
      </c>
      <c r="R132" s="147"/>
      <c r="X132" s="101"/>
      <c r="Y132" s="24"/>
      <c r="Z132" s="112">
        <f t="shared" si="9"/>
        <v>0</v>
      </c>
      <c r="AA132" s="97" t="str">
        <f t="shared" si="10"/>
        <v/>
      </c>
      <c r="AC132" s="150">
        <f t="shared" si="30"/>
        <v>0</v>
      </c>
      <c r="AF132" s="147"/>
      <c r="AL132" s="101"/>
      <c r="AM132" s="24"/>
      <c r="AN132" s="112">
        <f t="shared" si="23"/>
        <v>0</v>
      </c>
      <c r="AO132" s="97" t="str">
        <f t="shared" si="24"/>
        <v/>
      </c>
    </row>
    <row r="133" spans="1:41" x14ac:dyDescent="0.2">
      <c r="A133" s="150"/>
      <c r="D133" s="149"/>
      <c r="E133"/>
      <c r="G133" s="24"/>
      <c r="H133" s="24"/>
      <c r="I133" s="24"/>
      <c r="J133" s="62"/>
      <c r="K133" s="24"/>
      <c r="L133" s="112">
        <f t="shared" ref="L133:L143" si="53">G133-K133</f>
        <v>0</v>
      </c>
      <c r="M133" s="97" t="str">
        <f t="shared" ref="M133:M143" si="54">IF(ISNUMBER(K133),IF(ABS(L133)&gt;1.5, "FAIL", "Pass"),"")</f>
        <v/>
      </c>
      <c r="O133" s="150"/>
      <c r="R133" s="149"/>
      <c r="X133" s="101"/>
      <c r="Y133" s="24"/>
      <c r="Z133" s="112">
        <f t="shared" ref="Z133:Z143" si="55">U133-Y133</f>
        <v>0</v>
      </c>
      <c r="AA133" s="97" t="str">
        <f t="shared" ref="AA133:AA143" si="56">IF(ISNUMBER(Y133),IF(ABS(Z133)&gt;1.5, "FAIL", "Pass"),"")</f>
        <v/>
      </c>
      <c r="AC133" s="150"/>
      <c r="AF133" s="147"/>
      <c r="AL133" s="101"/>
      <c r="AM133" s="24"/>
      <c r="AN133" s="112">
        <f t="shared" si="23"/>
        <v>0</v>
      </c>
      <c r="AO133" s="97" t="str">
        <f t="shared" si="24"/>
        <v/>
      </c>
    </row>
    <row r="134" spans="1:41" x14ac:dyDescent="0.2">
      <c r="A134" s="150">
        <f>'Sample Metadata'!D67</f>
        <v>0</v>
      </c>
      <c r="D134" s="147"/>
      <c r="E134"/>
      <c r="G134" s="24"/>
      <c r="H134" s="24"/>
      <c r="I134" s="24"/>
      <c r="J134" s="62"/>
      <c r="K134" s="24"/>
      <c r="L134" s="112">
        <f t="shared" si="53"/>
        <v>0</v>
      </c>
      <c r="M134" s="97" t="str">
        <f t="shared" si="54"/>
        <v/>
      </c>
      <c r="O134" s="150">
        <f t="shared" ref="O134" si="57">A134</f>
        <v>0</v>
      </c>
      <c r="R134" s="147"/>
      <c r="X134" s="101"/>
      <c r="Y134" s="24"/>
      <c r="Z134" s="112">
        <f t="shared" si="55"/>
        <v>0</v>
      </c>
      <c r="AA134" s="97" t="str">
        <f t="shared" si="56"/>
        <v/>
      </c>
      <c r="AC134" s="150">
        <f t="shared" si="32"/>
        <v>0</v>
      </c>
      <c r="AF134" s="147"/>
      <c r="AL134" s="101"/>
      <c r="AM134" s="24"/>
      <c r="AN134" s="112">
        <f t="shared" si="23"/>
        <v>0</v>
      </c>
      <c r="AO134" s="97" t="str">
        <f t="shared" si="24"/>
        <v/>
      </c>
    </row>
    <row r="135" spans="1:41" x14ac:dyDescent="0.2">
      <c r="A135" s="150"/>
      <c r="D135" s="149"/>
      <c r="E135"/>
      <c r="G135" s="24"/>
      <c r="H135" s="24"/>
      <c r="I135" s="24"/>
      <c r="J135" s="62"/>
      <c r="K135" s="24"/>
      <c r="L135" s="112">
        <f t="shared" si="53"/>
        <v>0</v>
      </c>
      <c r="M135" s="97" t="str">
        <f t="shared" si="54"/>
        <v/>
      </c>
      <c r="O135" s="150"/>
      <c r="R135" s="149"/>
      <c r="X135" s="101"/>
      <c r="Y135" s="113"/>
      <c r="Z135" s="112">
        <f t="shared" si="55"/>
        <v>0</v>
      </c>
      <c r="AA135" s="97" t="str">
        <f t="shared" si="56"/>
        <v/>
      </c>
      <c r="AC135" s="150"/>
      <c r="AF135" s="147"/>
      <c r="AL135" s="101"/>
      <c r="AM135" s="24"/>
      <c r="AN135" s="112">
        <f t="shared" si="23"/>
        <v>0</v>
      </c>
      <c r="AO135" s="97" t="str">
        <f t="shared" si="24"/>
        <v/>
      </c>
    </row>
    <row r="136" spans="1:41" x14ac:dyDescent="0.2">
      <c r="A136" s="150">
        <f>'Sample Metadata'!D68</f>
        <v>0</v>
      </c>
      <c r="D136" s="147"/>
      <c r="E136"/>
      <c r="G136" s="24"/>
      <c r="H136" s="24"/>
      <c r="I136" s="24"/>
      <c r="J136" s="62"/>
      <c r="K136" s="24"/>
      <c r="L136" s="112">
        <f t="shared" si="53"/>
        <v>0</v>
      </c>
      <c r="M136" s="97" t="str">
        <f t="shared" si="54"/>
        <v/>
      </c>
      <c r="O136" s="150">
        <f>A136</f>
        <v>0</v>
      </c>
      <c r="R136" s="147"/>
      <c r="X136" s="101"/>
      <c r="Y136" s="113"/>
      <c r="Z136" s="112">
        <f t="shared" si="55"/>
        <v>0</v>
      </c>
      <c r="AA136" s="97" t="str">
        <f t="shared" si="56"/>
        <v/>
      </c>
      <c r="AC136" s="150">
        <f t="shared" si="34"/>
        <v>0</v>
      </c>
      <c r="AF136" s="147"/>
      <c r="AL136" s="101"/>
      <c r="AM136" s="113"/>
      <c r="AN136" s="112">
        <f t="shared" si="23"/>
        <v>0</v>
      </c>
      <c r="AO136" s="97" t="str">
        <f t="shared" si="24"/>
        <v/>
      </c>
    </row>
    <row r="137" spans="1:41" x14ac:dyDescent="0.2">
      <c r="A137" s="150"/>
      <c r="D137" s="149"/>
      <c r="E137"/>
      <c r="G137" s="24"/>
      <c r="H137" s="24"/>
      <c r="I137" s="24"/>
      <c r="J137" s="62"/>
      <c r="K137" s="24"/>
      <c r="L137" s="112">
        <f t="shared" si="53"/>
        <v>0</v>
      </c>
      <c r="M137" s="97" t="str">
        <f t="shared" si="54"/>
        <v/>
      </c>
      <c r="O137" s="150"/>
      <c r="R137" s="149"/>
      <c r="X137" s="101"/>
      <c r="Y137" s="24"/>
      <c r="Z137" s="112">
        <f t="shared" si="55"/>
        <v>0</v>
      </c>
      <c r="AA137" s="97" t="str">
        <f t="shared" si="56"/>
        <v/>
      </c>
      <c r="AC137" s="150"/>
      <c r="AF137" s="147"/>
      <c r="AL137" s="101"/>
      <c r="AM137" s="113"/>
      <c r="AN137" s="112">
        <f t="shared" si="23"/>
        <v>0</v>
      </c>
      <c r="AO137" s="97" t="str">
        <f t="shared" si="24"/>
        <v/>
      </c>
    </row>
    <row r="138" spans="1:41" x14ac:dyDescent="0.2">
      <c r="A138" s="150">
        <f>'Sample Metadata'!D69</f>
        <v>0</v>
      </c>
      <c r="D138" s="147"/>
      <c r="E138"/>
      <c r="G138" s="24"/>
      <c r="H138" s="24"/>
      <c r="I138" s="24"/>
      <c r="J138" s="62"/>
      <c r="K138" s="24"/>
      <c r="L138" s="112">
        <f t="shared" si="53"/>
        <v>0</v>
      </c>
      <c r="M138" s="97" t="str">
        <f t="shared" si="54"/>
        <v/>
      </c>
      <c r="O138" s="150">
        <f>A138</f>
        <v>0</v>
      </c>
      <c r="R138" s="147"/>
      <c r="X138" s="101"/>
      <c r="Y138" s="24"/>
      <c r="Z138" s="112">
        <f t="shared" si="55"/>
        <v>0</v>
      </c>
      <c r="AA138" s="97" t="str">
        <f t="shared" si="56"/>
        <v/>
      </c>
      <c r="AC138" s="150">
        <f t="shared" si="36"/>
        <v>0</v>
      </c>
      <c r="AF138" s="147"/>
      <c r="AL138" s="101"/>
      <c r="AM138" s="24"/>
      <c r="AN138" s="112">
        <f t="shared" si="23"/>
        <v>0</v>
      </c>
      <c r="AO138" s="97" t="str">
        <f t="shared" si="24"/>
        <v/>
      </c>
    </row>
    <row r="139" spans="1:41" x14ac:dyDescent="0.2">
      <c r="A139" s="150"/>
      <c r="D139" s="149"/>
      <c r="E139"/>
      <c r="G139" s="24"/>
      <c r="H139" s="24"/>
      <c r="I139" s="24"/>
      <c r="J139" s="62"/>
      <c r="K139" s="24"/>
      <c r="L139" s="112">
        <f t="shared" si="53"/>
        <v>0</v>
      </c>
      <c r="M139" s="97" t="str">
        <f t="shared" si="54"/>
        <v/>
      </c>
      <c r="O139" s="150"/>
      <c r="R139" s="149"/>
      <c r="X139" s="101"/>
      <c r="Y139" s="24"/>
      <c r="Z139" s="112">
        <f t="shared" si="55"/>
        <v>0</v>
      </c>
      <c r="AA139" s="97" t="str">
        <f t="shared" si="56"/>
        <v/>
      </c>
      <c r="AC139" s="150"/>
      <c r="AF139" s="147"/>
      <c r="AL139" s="101"/>
      <c r="AM139" s="24"/>
      <c r="AN139" s="112">
        <f t="shared" si="23"/>
        <v>0</v>
      </c>
      <c r="AO139" s="97" t="str">
        <f t="shared" si="24"/>
        <v/>
      </c>
    </row>
    <row r="140" spans="1:41" x14ac:dyDescent="0.2">
      <c r="A140" s="150">
        <f>'Sample Metadata'!D70</f>
        <v>0</v>
      </c>
      <c r="D140" s="147"/>
      <c r="E140"/>
      <c r="G140" s="24"/>
      <c r="H140" s="24"/>
      <c r="I140" s="24"/>
      <c r="J140" s="62"/>
      <c r="K140" s="24"/>
      <c r="L140" s="112">
        <f t="shared" si="53"/>
        <v>0</v>
      </c>
      <c r="M140" s="97" t="str">
        <f t="shared" si="54"/>
        <v/>
      </c>
      <c r="O140" s="150">
        <f>A140</f>
        <v>0</v>
      </c>
      <c r="R140" s="147"/>
      <c r="X140" s="101"/>
      <c r="Y140" s="24"/>
      <c r="Z140" s="112">
        <f t="shared" si="55"/>
        <v>0</v>
      </c>
      <c r="AA140" s="97" t="str">
        <f t="shared" si="56"/>
        <v/>
      </c>
      <c r="AC140" s="150">
        <f t="shared" si="38"/>
        <v>0</v>
      </c>
      <c r="AF140" s="147"/>
      <c r="AL140" s="101"/>
      <c r="AM140" s="24"/>
      <c r="AN140" s="112">
        <f t="shared" si="23"/>
        <v>0</v>
      </c>
      <c r="AO140" s="97" t="str">
        <f t="shared" si="24"/>
        <v/>
      </c>
    </row>
    <row r="141" spans="1:41" x14ac:dyDescent="0.2">
      <c r="A141" s="150"/>
      <c r="D141" s="149"/>
      <c r="E141"/>
      <c r="G141" s="24"/>
      <c r="H141" s="24"/>
      <c r="I141" s="24"/>
      <c r="J141" s="62"/>
      <c r="K141" s="24"/>
      <c r="L141" s="112">
        <f t="shared" si="53"/>
        <v>0</v>
      </c>
      <c r="M141" s="97" t="str">
        <f t="shared" si="54"/>
        <v/>
      </c>
      <c r="O141" s="150"/>
      <c r="R141" s="149"/>
      <c r="X141" s="101"/>
      <c r="Y141" s="24"/>
      <c r="Z141" s="112">
        <f t="shared" si="55"/>
        <v>0</v>
      </c>
      <c r="AA141" s="97" t="str">
        <f t="shared" si="56"/>
        <v/>
      </c>
      <c r="AC141" s="150"/>
      <c r="AF141" s="147"/>
      <c r="AL141" s="101"/>
      <c r="AM141" s="24"/>
      <c r="AN141" s="112">
        <f t="shared" si="23"/>
        <v>0</v>
      </c>
      <c r="AO141" s="97" t="str">
        <f t="shared" si="24"/>
        <v/>
      </c>
    </row>
    <row r="142" spans="1:41" x14ac:dyDescent="0.2">
      <c r="A142" s="150">
        <f>'Sample Metadata'!D71</f>
        <v>0</v>
      </c>
      <c r="D142" s="147"/>
      <c r="E142"/>
      <c r="G142" s="24"/>
      <c r="H142" s="24"/>
      <c r="I142" s="24"/>
      <c r="J142" s="62"/>
      <c r="K142" s="24"/>
      <c r="L142" s="112">
        <f t="shared" si="53"/>
        <v>0</v>
      </c>
      <c r="M142" s="97" t="str">
        <f t="shared" si="54"/>
        <v/>
      </c>
      <c r="O142" s="150">
        <f>A142</f>
        <v>0</v>
      </c>
      <c r="R142" s="147"/>
      <c r="X142" s="101"/>
      <c r="Y142" s="24"/>
      <c r="Z142" s="112">
        <f t="shared" si="55"/>
        <v>0</v>
      </c>
      <c r="AA142" s="97" t="str">
        <f t="shared" si="56"/>
        <v/>
      </c>
      <c r="AC142" s="150">
        <f t="shared" si="28"/>
        <v>0</v>
      </c>
      <c r="AF142" s="147" t="str">
        <f>IF('qPCR Run Entry'!AF144="","",'qPCR Run Entry'!AF144)</f>
        <v/>
      </c>
      <c r="AL142" s="101"/>
      <c r="AM142" s="24"/>
      <c r="AN142" s="112">
        <f t="shared" si="23"/>
        <v>0</v>
      </c>
      <c r="AO142" s="97" t="str">
        <f t="shared" si="24"/>
        <v/>
      </c>
    </row>
    <row r="143" spans="1:41" ht="17" thickBot="1" x14ac:dyDescent="0.25">
      <c r="A143" s="151"/>
      <c r="B143" s="60"/>
      <c r="C143" s="60"/>
      <c r="D143" s="148"/>
      <c r="E143" s="60"/>
      <c r="F143" s="60"/>
      <c r="G143" s="116"/>
      <c r="H143" s="116"/>
      <c r="I143" s="116"/>
      <c r="J143" s="111"/>
      <c r="K143" s="24"/>
      <c r="L143" s="112">
        <f t="shared" si="53"/>
        <v>0</v>
      </c>
      <c r="M143" s="97" t="str">
        <f t="shared" si="54"/>
        <v/>
      </c>
      <c r="O143" s="151"/>
      <c r="P143" s="60"/>
      <c r="Q143" s="60"/>
      <c r="R143" s="148"/>
      <c r="S143" s="60"/>
      <c r="T143" s="60"/>
      <c r="U143" s="60"/>
      <c r="V143" s="60"/>
      <c r="W143" s="60"/>
      <c r="X143" s="102"/>
      <c r="Y143" s="24"/>
      <c r="Z143" s="112">
        <f t="shared" si="55"/>
        <v>0</v>
      </c>
      <c r="AA143" s="97" t="str">
        <f t="shared" si="56"/>
        <v/>
      </c>
      <c r="AC143" s="151"/>
      <c r="AD143" s="60"/>
      <c r="AE143" s="60"/>
      <c r="AF143" s="148"/>
      <c r="AG143" s="60"/>
      <c r="AH143" s="60"/>
      <c r="AI143" s="60"/>
      <c r="AJ143" s="60"/>
      <c r="AK143" s="60"/>
      <c r="AL143" s="102"/>
      <c r="AM143" s="24"/>
      <c r="AN143" s="112">
        <f t="shared" si="23"/>
        <v>0</v>
      </c>
      <c r="AO143" s="97" t="str">
        <f t="shared" si="24"/>
        <v/>
      </c>
    </row>
    <row r="144" spans="1:41" x14ac:dyDescent="0.2">
      <c r="K144" s="24"/>
      <c r="M144" s="97"/>
      <c r="AA144" s="97" t="str">
        <f t="shared" ref="AA144:AA196" si="58">IF(ISNUMBER(Y144),IF(ABS(Z144)&gt;1.5, "FAIL", "Pass"),"")</f>
        <v/>
      </c>
      <c r="AO144" s="97" t="str">
        <f t="shared" ref="AO144:AO196" si="59">IF(ISNUMBER(AM144),IF(ABS(AN144)&gt;1.5, "FAIL", "Pass"),"")</f>
        <v/>
      </c>
    </row>
    <row r="145" spans="11:41" x14ac:dyDescent="0.2">
      <c r="K145" s="24"/>
      <c r="M145" s="97"/>
      <c r="AA145" s="97" t="str">
        <f t="shared" si="58"/>
        <v/>
      </c>
      <c r="AO145" s="97" t="str">
        <f t="shared" si="59"/>
        <v/>
      </c>
    </row>
    <row r="146" spans="11:41" x14ac:dyDescent="0.2">
      <c r="K146" s="24"/>
      <c r="M146" s="97"/>
      <c r="AA146" s="97" t="str">
        <f t="shared" si="58"/>
        <v/>
      </c>
      <c r="AO146" s="97" t="str">
        <f t="shared" si="59"/>
        <v/>
      </c>
    </row>
    <row r="147" spans="11:41" x14ac:dyDescent="0.2">
      <c r="K147" s="24"/>
      <c r="M147" s="97"/>
      <c r="AA147" s="97" t="str">
        <f t="shared" si="58"/>
        <v/>
      </c>
      <c r="AO147" s="97" t="str">
        <f t="shared" si="59"/>
        <v/>
      </c>
    </row>
    <row r="148" spans="11:41" x14ac:dyDescent="0.2">
      <c r="K148" s="24"/>
      <c r="M148" s="97"/>
      <c r="AA148" s="97" t="str">
        <f t="shared" si="58"/>
        <v/>
      </c>
      <c r="AO148" s="97" t="str">
        <f t="shared" si="59"/>
        <v/>
      </c>
    </row>
    <row r="149" spans="11:41" x14ac:dyDescent="0.2">
      <c r="K149" s="24"/>
      <c r="M149" s="97"/>
      <c r="AA149" s="97" t="str">
        <f t="shared" si="58"/>
        <v/>
      </c>
      <c r="AO149" s="97" t="str">
        <f t="shared" si="59"/>
        <v/>
      </c>
    </row>
    <row r="150" spans="11:41" x14ac:dyDescent="0.2">
      <c r="K150" s="24"/>
      <c r="M150" s="97"/>
      <c r="AA150" s="97" t="str">
        <f t="shared" si="58"/>
        <v/>
      </c>
      <c r="AO150" s="97" t="str">
        <f t="shared" si="59"/>
        <v/>
      </c>
    </row>
    <row r="151" spans="11:41" x14ac:dyDescent="0.2">
      <c r="K151" s="24"/>
      <c r="M151" s="97"/>
      <c r="AA151" s="97" t="str">
        <f t="shared" si="58"/>
        <v/>
      </c>
      <c r="AO151" s="97" t="str">
        <f t="shared" si="59"/>
        <v/>
      </c>
    </row>
    <row r="152" spans="11:41" x14ac:dyDescent="0.2">
      <c r="K152" s="24"/>
      <c r="M152" s="97"/>
      <c r="AA152" s="97" t="str">
        <f t="shared" si="58"/>
        <v/>
      </c>
      <c r="AO152" s="97" t="str">
        <f t="shared" si="59"/>
        <v/>
      </c>
    </row>
    <row r="153" spans="11:41" x14ac:dyDescent="0.2">
      <c r="K153" s="24"/>
      <c r="M153" s="97"/>
      <c r="AA153" s="97" t="str">
        <f t="shared" si="58"/>
        <v/>
      </c>
      <c r="AO153" s="97" t="str">
        <f t="shared" si="59"/>
        <v/>
      </c>
    </row>
    <row r="154" spans="11:41" x14ac:dyDescent="0.2">
      <c r="K154" s="24"/>
      <c r="M154" s="97"/>
      <c r="AA154" s="97" t="str">
        <f t="shared" si="58"/>
        <v/>
      </c>
      <c r="AO154" s="97" t="str">
        <f t="shared" si="59"/>
        <v/>
      </c>
    </row>
    <row r="155" spans="11:41" x14ac:dyDescent="0.2">
      <c r="K155" s="24"/>
      <c r="M155" s="97"/>
      <c r="AA155" s="97" t="str">
        <f t="shared" si="58"/>
        <v/>
      </c>
      <c r="AO155" s="97" t="str">
        <f t="shared" si="59"/>
        <v/>
      </c>
    </row>
    <row r="156" spans="11:41" x14ac:dyDescent="0.2">
      <c r="K156" s="24"/>
      <c r="M156" s="97"/>
      <c r="AA156" s="97" t="str">
        <f t="shared" si="58"/>
        <v/>
      </c>
      <c r="AO156" s="97" t="str">
        <f t="shared" si="59"/>
        <v/>
      </c>
    </row>
    <row r="157" spans="11:41" x14ac:dyDescent="0.2">
      <c r="K157" s="24"/>
      <c r="M157" s="97"/>
      <c r="AA157" s="97" t="str">
        <f t="shared" si="58"/>
        <v/>
      </c>
      <c r="AO157" s="97" t="str">
        <f t="shared" si="59"/>
        <v/>
      </c>
    </row>
    <row r="158" spans="11:41" x14ac:dyDescent="0.2">
      <c r="K158" s="24"/>
      <c r="M158" s="97"/>
      <c r="AA158" s="97" t="str">
        <f t="shared" si="58"/>
        <v/>
      </c>
      <c r="AO158" s="97" t="str">
        <f t="shared" si="59"/>
        <v/>
      </c>
    </row>
    <row r="159" spans="11:41" x14ac:dyDescent="0.2">
      <c r="K159" s="24"/>
      <c r="M159" s="97"/>
      <c r="AA159" s="97" t="str">
        <f t="shared" si="58"/>
        <v/>
      </c>
      <c r="AO159" s="97" t="str">
        <f t="shared" si="59"/>
        <v/>
      </c>
    </row>
    <row r="160" spans="11:41" x14ac:dyDescent="0.2">
      <c r="K160" s="24"/>
      <c r="M160" s="97"/>
      <c r="AA160" s="97" t="str">
        <f t="shared" si="58"/>
        <v/>
      </c>
      <c r="AO160" s="97" t="str">
        <f t="shared" si="59"/>
        <v/>
      </c>
    </row>
    <row r="161" spans="11:41" x14ac:dyDescent="0.2">
      <c r="K161" s="24"/>
      <c r="M161" s="97"/>
      <c r="AA161" s="97" t="str">
        <f t="shared" si="58"/>
        <v/>
      </c>
      <c r="AO161" s="97" t="str">
        <f t="shared" si="59"/>
        <v/>
      </c>
    </row>
    <row r="162" spans="11:41" x14ac:dyDescent="0.2">
      <c r="K162" s="24"/>
      <c r="M162" s="97"/>
      <c r="AA162" s="97" t="str">
        <f t="shared" si="58"/>
        <v/>
      </c>
      <c r="AO162" s="97" t="str">
        <f t="shared" si="59"/>
        <v/>
      </c>
    </row>
    <row r="163" spans="11:41" x14ac:dyDescent="0.2">
      <c r="K163" s="24"/>
      <c r="M163" s="97"/>
      <c r="AA163" s="97" t="str">
        <f t="shared" si="58"/>
        <v/>
      </c>
      <c r="AO163" s="97" t="str">
        <f t="shared" si="59"/>
        <v/>
      </c>
    </row>
    <row r="164" spans="11:41" x14ac:dyDescent="0.2">
      <c r="K164" s="24"/>
      <c r="M164" s="97"/>
      <c r="AA164" s="97" t="str">
        <f t="shared" si="58"/>
        <v/>
      </c>
      <c r="AO164" s="97" t="str">
        <f t="shared" si="59"/>
        <v/>
      </c>
    </row>
    <row r="165" spans="11:41" x14ac:dyDescent="0.2">
      <c r="K165" s="24"/>
      <c r="M165" s="97"/>
      <c r="AA165" s="97" t="str">
        <f t="shared" si="58"/>
        <v/>
      </c>
      <c r="AO165" s="97" t="str">
        <f t="shared" si="59"/>
        <v/>
      </c>
    </row>
    <row r="166" spans="11:41" x14ac:dyDescent="0.2">
      <c r="K166" s="24"/>
      <c r="M166" s="97"/>
      <c r="AA166" s="97" t="str">
        <f t="shared" si="58"/>
        <v/>
      </c>
      <c r="AO166" s="97" t="str">
        <f t="shared" si="59"/>
        <v/>
      </c>
    </row>
    <row r="167" spans="11:41" x14ac:dyDescent="0.2">
      <c r="K167" s="24"/>
      <c r="M167" s="97"/>
      <c r="AA167" s="97" t="str">
        <f t="shared" si="58"/>
        <v/>
      </c>
      <c r="AO167" s="97" t="str">
        <f t="shared" si="59"/>
        <v/>
      </c>
    </row>
    <row r="168" spans="11:41" x14ac:dyDescent="0.2">
      <c r="K168" s="24"/>
      <c r="M168" s="97"/>
      <c r="AA168" s="97" t="str">
        <f t="shared" si="58"/>
        <v/>
      </c>
      <c r="AO168" s="97" t="str">
        <f t="shared" si="59"/>
        <v/>
      </c>
    </row>
    <row r="169" spans="11:41" x14ac:dyDescent="0.2">
      <c r="K169" s="24"/>
      <c r="M169" s="97"/>
      <c r="AA169" s="97" t="str">
        <f t="shared" si="58"/>
        <v/>
      </c>
      <c r="AO169" s="97" t="str">
        <f t="shared" si="59"/>
        <v/>
      </c>
    </row>
    <row r="170" spans="11:41" x14ac:dyDescent="0.2">
      <c r="K170" s="24"/>
      <c r="M170" s="97"/>
      <c r="AA170" s="97" t="str">
        <f t="shared" si="58"/>
        <v/>
      </c>
      <c r="AO170" s="97" t="str">
        <f t="shared" si="59"/>
        <v/>
      </c>
    </row>
    <row r="171" spans="11:41" x14ac:dyDescent="0.2">
      <c r="K171" s="24"/>
      <c r="M171" s="97"/>
      <c r="AA171" s="97" t="str">
        <f t="shared" si="58"/>
        <v/>
      </c>
      <c r="AO171" s="97" t="str">
        <f t="shared" si="59"/>
        <v/>
      </c>
    </row>
    <row r="172" spans="11:41" x14ac:dyDescent="0.2">
      <c r="K172" s="24"/>
      <c r="M172" s="97"/>
      <c r="AA172" s="97" t="str">
        <f t="shared" si="58"/>
        <v/>
      </c>
      <c r="AO172" s="97" t="str">
        <f t="shared" si="59"/>
        <v/>
      </c>
    </row>
    <row r="173" spans="11:41" x14ac:dyDescent="0.2">
      <c r="K173" s="24"/>
      <c r="M173" s="97"/>
      <c r="AA173" s="97" t="str">
        <f t="shared" si="58"/>
        <v/>
      </c>
      <c r="AO173" s="97" t="str">
        <f t="shared" si="59"/>
        <v/>
      </c>
    </row>
    <row r="174" spans="11:41" x14ac:dyDescent="0.2">
      <c r="K174" s="24"/>
      <c r="M174" s="97"/>
      <c r="AA174" s="97" t="str">
        <f t="shared" si="58"/>
        <v/>
      </c>
      <c r="AO174" s="97" t="str">
        <f t="shared" si="59"/>
        <v/>
      </c>
    </row>
    <row r="175" spans="11:41" x14ac:dyDescent="0.2">
      <c r="K175" s="24"/>
      <c r="M175" s="97"/>
      <c r="AA175" s="97" t="str">
        <f t="shared" si="58"/>
        <v/>
      </c>
      <c r="AO175" s="97" t="str">
        <f t="shared" si="59"/>
        <v/>
      </c>
    </row>
    <row r="176" spans="11:41" x14ac:dyDescent="0.2">
      <c r="K176" s="24"/>
      <c r="M176" s="97"/>
      <c r="AA176" s="97" t="str">
        <f t="shared" si="58"/>
        <v/>
      </c>
      <c r="AO176" s="97" t="str">
        <f t="shared" si="59"/>
        <v/>
      </c>
    </row>
    <row r="177" spans="11:41" x14ac:dyDescent="0.2">
      <c r="K177" s="24"/>
      <c r="M177" s="97"/>
      <c r="AA177" s="97" t="str">
        <f t="shared" si="58"/>
        <v/>
      </c>
      <c r="AO177" s="97" t="str">
        <f t="shared" si="59"/>
        <v/>
      </c>
    </row>
    <row r="178" spans="11:41" x14ac:dyDescent="0.2">
      <c r="K178" s="24"/>
      <c r="M178" s="97"/>
      <c r="AA178" s="97" t="str">
        <f t="shared" si="58"/>
        <v/>
      </c>
      <c r="AO178" s="97" t="str">
        <f t="shared" si="59"/>
        <v/>
      </c>
    </row>
    <row r="179" spans="11:41" x14ac:dyDescent="0.2">
      <c r="K179" s="24"/>
      <c r="M179" s="97"/>
      <c r="AA179" s="97" t="str">
        <f t="shared" si="58"/>
        <v/>
      </c>
      <c r="AO179" s="97" t="str">
        <f t="shared" si="59"/>
        <v/>
      </c>
    </row>
    <row r="180" spans="11:41" x14ac:dyDescent="0.2">
      <c r="K180" s="24"/>
      <c r="M180" s="97"/>
      <c r="AA180" s="97" t="str">
        <f t="shared" si="58"/>
        <v/>
      </c>
      <c r="AO180" s="97" t="str">
        <f t="shared" si="59"/>
        <v/>
      </c>
    </row>
    <row r="181" spans="11:41" x14ac:dyDescent="0.2">
      <c r="K181" s="24"/>
      <c r="M181" s="97"/>
      <c r="AA181" s="97" t="str">
        <f t="shared" si="58"/>
        <v/>
      </c>
      <c r="AO181" s="97" t="str">
        <f t="shared" si="59"/>
        <v/>
      </c>
    </row>
    <row r="182" spans="11:41" x14ac:dyDescent="0.2">
      <c r="K182" s="24"/>
      <c r="M182" s="97"/>
      <c r="AA182" s="97" t="str">
        <f t="shared" si="58"/>
        <v/>
      </c>
      <c r="AO182" s="97" t="str">
        <f t="shared" si="59"/>
        <v/>
      </c>
    </row>
    <row r="183" spans="11:41" x14ac:dyDescent="0.2">
      <c r="K183" s="24"/>
      <c r="M183" s="97"/>
      <c r="AA183" s="97" t="str">
        <f t="shared" si="58"/>
        <v/>
      </c>
      <c r="AO183" s="97" t="str">
        <f t="shared" si="59"/>
        <v/>
      </c>
    </row>
    <row r="184" spans="11:41" x14ac:dyDescent="0.2">
      <c r="K184" s="24"/>
      <c r="M184" s="97"/>
      <c r="AA184" s="97" t="str">
        <f t="shared" si="58"/>
        <v/>
      </c>
      <c r="AO184" s="97" t="str">
        <f t="shared" si="59"/>
        <v/>
      </c>
    </row>
    <row r="185" spans="11:41" x14ac:dyDescent="0.2">
      <c r="K185" s="24"/>
      <c r="M185" s="97"/>
      <c r="AA185" s="97" t="str">
        <f t="shared" si="58"/>
        <v/>
      </c>
      <c r="AO185" s="97" t="str">
        <f t="shared" si="59"/>
        <v/>
      </c>
    </row>
    <row r="186" spans="11:41" x14ac:dyDescent="0.2">
      <c r="K186" s="24"/>
      <c r="M186" s="97"/>
      <c r="AA186" s="97" t="str">
        <f t="shared" si="58"/>
        <v/>
      </c>
      <c r="AO186" s="97" t="str">
        <f t="shared" si="59"/>
        <v/>
      </c>
    </row>
    <row r="187" spans="11:41" x14ac:dyDescent="0.2">
      <c r="K187" s="24"/>
      <c r="M187" s="97"/>
      <c r="AA187" s="97" t="str">
        <f t="shared" si="58"/>
        <v/>
      </c>
      <c r="AO187" s="97" t="str">
        <f t="shared" si="59"/>
        <v/>
      </c>
    </row>
    <row r="188" spans="11:41" x14ac:dyDescent="0.2">
      <c r="K188" s="24"/>
      <c r="M188" s="97"/>
      <c r="AA188" s="97" t="str">
        <f t="shared" si="58"/>
        <v/>
      </c>
      <c r="AO188" s="97" t="str">
        <f t="shared" si="59"/>
        <v/>
      </c>
    </row>
    <row r="189" spans="11:41" x14ac:dyDescent="0.2">
      <c r="K189" s="24"/>
      <c r="M189" s="97"/>
      <c r="AA189" s="97" t="str">
        <f t="shared" si="58"/>
        <v/>
      </c>
      <c r="AO189" s="97" t="str">
        <f t="shared" si="59"/>
        <v/>
      </c>
    </row>
    <row r="190" spans="11:41" x14ac:dyDescent="0.2">
      <c r="K190" s="24"/>
      <c r="M190" s="97"/>
      <c r="AA190" s="97" t="str">
        <f t="shared" si="58"/>
        <v/>
      </c>
      <c r="AO190" s="97" t="str">
        <f t="shared" si="59"/>
        <v/>
      </c>
    </row>
    <row r="191" spans="11:41" x14ac:dyDescent="0.2">
      <c r="K191" s="24"/>
      <c r="M191" s="97"/>
      <c r="AA191" s="97" t="str">
        <f t="shared" si="58"/>
        <v/>
      </c>
      <c r="AO191" s="97" t="str">
        <f t="shared" si="59"/>
        <v/>
      </c>
    </row>
    <row r="192" spans="11:41" x14ac:dyDescent="0.2">
      <c r="K192" s="24"/>
      <c r="M192" s="97"/>
      <c r="AA192" s="97" t="str">
        <f t="shared" si="58"/>
        <v/>
      </c>
      <c r="AO192" s="97" t="str">
        <f t="shared" si="59"/>
        <v/>
      </c>
    </row>
    <row r="193" spans="11:41" x14ac:dyDescent="0.2">
      <c r="K193" s="24"/>
      <c r="M193" s="97"/>
      <c r="AA193" s="97" t="str">
        <f t="shared" si="58"/>
        <v/>
      </c>
      <c r="AO193" s="97" t="str">
        <f t="shared" si="59"/>
        <v/>
      </c>
    </row>
    <row r="194" spans="11:41" x14ac:dyDescent="0.2">
      <c r="K194" s="24"/>
      <c r="M194" s="97"/>
      <c r="AA194" s="97" t="str">
        <f t="shared" si="58"/>
        <v/>
      </c>
      <c r="AO194" s="97" t="str">
        <f t="shared" si="59"/>
        <v/>
      </c>
    </row>
    <row r="195" spans="11:41" x14ac:dyDescent="0.2">
      <c r="K195" s="24"/>
      <c r="M195" s="97"/>
      <c r="AA195" s="97" t="str">
        <f t="shared" si="58"/>
        <v/>
      </c>
      <c r="AO195" s="97" t="str">
        <f t="shared" si="59"/>
        <v/>
      </c>
    </row>
    <row r="196" spans="11:41" x14ac:dyDescent="0.2">
      <c r="K196" s="24"/>
      <c r="M196" s="97"/>
      <c r="AA196" s="97" t="str">
        <f t="shared" si="58"/>
        <v/>
      </c>
      <c r="AO196" s="97" t="str">
        <f t="shared" si="59"/>
        <v/>
      </c>
    </row>
    <row r="197" spans="11:41" x14ac:dyDescent="0.2">
      <c r="K197" s="24"/>
      <c r="M197" s="97"/>
      <c r="AA197" s="97" t="str">
        <f t="shared" ref="AA197:AA200" si="60">IF(ISNUMBER(Y197),IF(ABS(Z197)&gt;1.5, "FAIL", "Pass"),"")</f>
        <v/>
      </c>
      <c r="AO197" s="97" t="str">
        <f t="shared" ref="AO197:AO200" si="61">IF(ISNUMBER(AM197),IF(ABS(AN197)&gt;1.5, "FAIL", "Pass"),"")</f>
        <v/>
      </c>
    </row>
    <row r="198" spans="11:41" x14ac:dyDescent="0.2">
      <c r="K198" s="24"/>
      <c r="M198" s="97"/>
      <c r="AA198" s="97" t="str">
        <f t="shared" si="60"/>
        <v/>
      </c>
      <c r="AO198" s="97" t="str">
        <f t="shared" si="61"/>
        <v/>
      </c>
    </row>
    <row r="199" spans="11:41" x14ac:dyDescent="0.2">
      <c r="K199" s="24"/>
      <c r="M199" s="97"/>
      <c r="AA199" s="97" t="str">
        <f t="shared" si="60"/>
        <v/>
      </c>
      <c r="AO199" s="97" t="str">
        <f t="shared" si="61"/>
        <v/>
      </c>
    </row>
    <row r="200" spans="11:41" x14ac:dyDescent="0.2">
      <c r="K200" s="24"/>
      <c r="M200" s="97"/>
      <c r="AA200" s="97" t="str">
        <f t="shared" si="60"/>
        <v/>
      </c>
      <c r="AO200" s="97" t="str">
        <f t="shared" si="61"/>
        <v/>
      </c>
    </row>
  </sheetData>
  <mergeCells count="423">
    <mergeCell ref="O86:O87"/>
    <mergeCell ref="R86:R87"/>
    <mergeCell ref="AF68:AF69"/>
    <mergeCell ref="AF70:AF71"/>
    <mergeCell ref="AF72:AF73"/>
    <mergeCell ref="AF74:AF75"/>
    <mergeCell ref="AF76:AF77"/>
    <mergeCell ref="AF78:AF79"/>
    <mergeCell ref="AC80:AC81"/>
    <mergeCell ref="AF80:AF81"/>
    <mergeCell ref="AC82:AC83"/>
    <mergeCell ref="AF82:AF83"/>
    <mergeCell ref="AC84:AC85"/>
    <mergeCell ref="AF84:AF85"/>
    <mergeCell ref="AC86:AC87"/>
    <mergeCell ref="AF86:AF87"/>
    <mergeCell ref="A80:A81"/>
    <mergeCell ref="A82:A83"/>
    <mergeCell ref="A84:A85"/>
    <mergeCell ref="A86:A87"/>
    <mergeCell ref="A76:A77"/>
    <mergeCell ref="D76:D77"/>
    <mergeCell ref="O76:O77"/>
    <mergeCell ref="AC76:AC77"/>
    <mergeCell ref="A78:A79"/>
    <mergeCell ref="D78:D79"/>
    <mergeCell ref="O78:O79"/>
    <mergeCell ref="AC78:AC79"/>
    <mergeCell ref="D80:D81"/>
    <mergeCell ref="D82:D83"/>
    <mergeCell ref="D84:D85"/>
    <mergeCell ref="D86:D87"/>
    <mergeCell ref="R76:R77"/>
    <mergeCell ref="R78:R79"/>
    <mergeCell ref="O80:O81"/>
    <mergeCell ref="R80:R81"/>
    <mergeCell ref="O82:O83"/>
    <mergeCell ref="R82:R83"/>
    <mergeCell ref="O84:O85"/>
    <mergeCell ref="R84:R85"/>
    <mergeCell ref="A72:A73"/>
    <mergeCell ref="D72:D73"/>
    <mergeCell ref="O72:O73"/>
    <mergeCell ref="AC72:AC73"/>
    <mergeCell ref="A74:A75"/>
    <mergeCell ref="D74:D75"/>
    <mergeCell ref="O74:O75"/>
    <mergeCell ref="AC74:AC75"/>
    <mergeCell ref="A68:A69"/>
    <mergeCell ref="D68:D69"/>
    <mergeCell ref="O68:O69"/>
    <mergeCell ref="AC68:AC69"/>
    <mergeCell ref="A70:A71"/>
    <mergeCell ref="D70:D71"/>
    <mergeCell ref="O70:O71"/>
    <mergeCell ref="AC70:AC71"/>
    <mergeCell ref="R68:R69"/>
    <mergeCell ref="R70:R71"/>
    <mergeCell ref="R72:R73"/>
    <mergeCell ref="R74:R75"/>
    <mergeCell ref="A1:J2"/>
    <mergeCell ref="O1:X2"/>
    <mergeCell ref="AC1:AL2"/>
    <mergeCell ref="A4:A5"/>
    <mergeCell ref="O4:O5"/>
    <mergeCell ref="AC4:AC5"/>
    <mergeCell ref="D4:D5"/>
    <mergeCell ref="A6:A7"/>
    <mergeCell ref="O6:O7"/>
    <mergeCell ref="AC6:AC7"/>
    <mergeCell ref="R4:R5"/>
    <mergeCell ref="A8:A9"/>
    <mergeCell ref="O8:O9"/>
    <mergeCell ref="AC8:AC9"/>
    <mergeCell ref="D6:D7"/>
    <mergeCell ref="D8:D9"/>
    <mergeCell ref="A10:A11"/>
    <mergeCell ref="O10:O11"/>
    <mergeCell ref="AC10:AC11"/>
    <mergeCell ref="A12:A13"/>
    <mergeCell ref="O12:O13"/>
    <mergeCell ref="AC12:AC13"/>
    <mergeCell ref="D10:D11"/>
    <mergeCell ref="D12:D13"/>
    <mergeCell ref="R6:R7"/>
    <mergeCell ref="R8:R9"/>
    <mergeCell ref="R10:R11"/>
    <mergeCell ref="R12:R13"/>
    <mergeCell ref="A14:A15"/>
    <mergeCell ref="O14:O15"/>
    <mergeCell ref="AC14:AC15"/>
    <mergeCell ref="A16:A17"/>
    <mergeCell ref="O16:O17"/>
    <mergeCell ref="AC16:AC17"/>
    <mergeCell ref="D14:D15"/>
    <mergeCell ref="D16:D17"/>
    <mergeCell ref="A18:A19"/>
    <mergeCell ref="O18:O19"/>
    <mergeCell ref="AC18:AC19"/>
    <mergeCell ref="R14:R15"/>
    <mergeCell ref="R16:R17"/>
    <mergeCell ref="A20:A21"/>
    <mergeCell ref="O20:O21"/>
    <mergeCell ref="AC20:AC21"/>
    <mergeCell ref="D18:D19"/>
    <mergeCell ref="D20:D21"/>
    <mergeCell ref="A22:A23"/>
    <mergeCell ref="O22:O23"/>
    <mergeCell ref="AC22:AC23"/>
    <mergeCell ref="A24:A25"/>
    <mergeCell ref="O24:O25"/>
    <mergeCell ref="AC24:AC25"/>
    <mergeCell ref="D22:D23"/>
    <mergeCell ref="D24:D25"/>
    <mergeCell ref="R18:R19"/>
    <mergeCell ref="R20:R21"/>
    <mergeCell ref="R22:R23"/>
    <mergeCell ref="R24:R25"/>
    <mergeCell ref="A26:A27"/>
    <mergeCell ref="O26:O27"/>
    <mergeCell ref="AC26:AC27"/>
    <mergeCell ref="A28:A29"/>
    <mergeCell ref="O28:O29"/>
    <mergeCell ref="AC28:AC29"/>
    <mergeCell ref="D26:D27"/>
    <mergeCell ref="D28:D29"/>
    <mergeCell ref="A30:A31"/>
    <mergeCell ref="O30:O31"/>
    <mergeCell ref="AC30:AC31"/>
    <mergeCell ref="R26:R27"/>
    <mergeCell ref="R28:R29"/>
    <mergeCell ref="A32:A33"/>
    <mergeCell ref="O32:O33"/>
    <mergeCell ref="AC32:AC33"/>
    <mergeCell ref="D30:D31"/>
    <mergeCell ref="D32:D33"/>
    <mergeCell ref="A34:A35"/>
    <mergeCell ref="O34:O35"/>
    <mergeCell ref="AC34:AC35"/>
    <mergeCell ref="A36:A37"/>
    <mergeCell ref="O36:O37"/>
    <mergeCell ref="AC36:AC37"/>
    <mergeCell ref="D34:D35"/>
    <mergeCell ref="D36:D37"/>
    <mergeCell ref="R30:R31"/>
    <mergeCell ref="R32:R33"/>
    <mergeCell ref="R34:R35"/>
    <mergeCell ref="R36:R37"/>
    <mergeCell ref="A38:A39"/>
    <mergeCell ref="O38:O39"/>
    <mergeCell ref="AC38:AC39"/>
    <mergeCell ref="A40:A41"/>
    <mergeCell ref="O40:O41"/>
    <mergeCell ref="AC40:AC41"/>
    <mergeCell ref="D38:D39"/>
    <mergeCell ref="D40:D41"/>
    <mergeCell ref="A42:A43"/>
    <mergeCell ref="O42:O43"/>
    <mergeCell ref="AC42:AC43"/>
    <mergeCell ref="R38:R39"/>
    <mergeCell ref="R40:R41"/>
    <mergeCell ref="A44:A45"/>
    <mergeCell ref="O44:O45"/>
    <mergeCell ref="AC44:AC45"/>
    <mergeCell ref="D42:D43"/>
    <mergeCell ref="D44:D45"/>
    <mergeCell ref="A46:A47"/>
    <mergeCell ref="O46:O47"/>
    <mergeCell ref="AC46:AC47"/>
    <mergeCell ref="A48:A49"/>
    <mergeCell ref="O48:O49"/>
    <mergeCell ref="AC48:AC49"/>
    <mergeCell ref="D46:D47"/>
    <mergeCell ref="D48:D49"/>
    <mergeCell ref="R42:R43"/>
    <mergeCell ref="R44:R45"/>
    <mergeCell ref="R46:R47"/>
    <mergeCell ref="R48:R49"/>
    <mergeCell ref="A50:A51"/>
    <mergeCell ref="O50:O51"/>
    <mergeCell ref="AC50:AC51"/>
    <mergeCell ref="A52:A53"/>
    <mergeCell ref="O52:O53"/>
    <mergeCell ref="AC52:AC53"/>
    <mergeCell ref="D50:D51"/>
    <mergeCell ref="D52:D53"/>
    <mergeCell ref="A54:A55"/>
    <mergeCell ref="O54:O55"/>
    <mergeCell ref="AC54:AC55"/>
    <mergeCell ref="R50:R51"/>
    <mergeCell ref="R52:R53"/>
    <mergeCell ref="A56:A57"/>
    <mergeCell ref="O56:O57"/>
    <mergeCell ref="AC56:AC57"/>
    <mergeCell ref="D54:D55"/>
    <mergeCell ref="D56:D57"/>
    <mergeCell ref="A58:A59"/>
    <mergeCell ref="O58:O59"/>
    <mergeCell ref="AC58:AC59"/>
    <mergeCell ref="A60:A61"/>
    <mergeCell ref="O60:O61"/>
    <mergeCell ref="AC60:AC61"/>
    <mergeCell ref="D58:D59"/>
    <mergeCell ref="D60:D61"/>
    <mergeCell ref="R54:R55"/>
    <mergeCell ref="R56:R57"/>
    <mergeCell ref="R58:R59"/>
    <mergeCell ref="R60:R61"/>
    <mergeCell ref="A66:A67"/>
    <mergeCell ref="O66:O67"/>
    <mergeCell ref="AC66:AC67"/>
    <mergeCell ref="A62:A63"/>
    <mergeCell ref="O62:O63"/>
    <mergeCell ref="AC62:AC63"/>
    <mergeCell ref="A64:A65"/>
    <mergeCell ref="O64:O65"/>
    <mergeCell ref="AC64:AC65"/>
    <mergeCell ref="D62:D63"/>
    <mergeCell ref="D64:D65"/>
    <mergeCell ref="D66:D67"/>
    <mergeCell ref="R62:R63"/>
    <mergeCell ref="R64:R65"/>
    <mergeCell ref="R66:R6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D142:D143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O88:O89"/>
    <mergeCell ref="O90:O91"/>
    <mergeCell ref="O92:O93"/>
    <mergeCell ref="O94:O95"/>
    <mergeCell ref="O96:O97"/>
    <mergeCell ref="O98:O99"/>
    <mergeCell ref="O100:O101"/>
    <mergeCell ref="O102:O103"/>
    <mergeCell ref="O104:O105"/>
    <mergeCell ref="O106:O107"/>
    <mergeCell ref="O108:O109"/>
    <mergeCell ref="O110:O111"/>
    <mergeCell ref="O112:O113"/>
    <mergeCell ref="O114:O115"/>
    <mergeCell ref="O116:O117"/>
    <mergeCell ref="O118:O119"/>
    <mergeCell ref="O120:O121"/>
    <mergeCell ref="O122:O123"/>
    <mergeCell ref="O124:O125"/>
    <mergeCell ref="O126:O127"/>
    <mergeCell ref="O128:O129"/>
    <mergeCell ref="O130:O131"/>
    <mergeCell ref="O132:O133"/>
    <mergeCell ref="O134:O135"/>
    <mergeCell ref="O136:O137"/>
    <mergeCell ref="O138:O139"/>
    <mergeCell ref="O140:O141"/>
    <mergeCell ref="O142:O143"/>
    <mergeCell ref="R88:R89"/>
    <mergeCell ref="R90:R91"/>
    <mergeCell ref="R92:R93"/>
    <mergeCell ref="R94:R95"/>
    <mergeCell ref="R96:R97"/>
    <mergeCell ref="R98:R99"/>
    <mergeCell ref="R100:R101"/>
    <mergeCell ref="R102:R103"/>
    <mergeCell ref="R104:R105"/>
    <mergeCell ref="R106:R107"/>
    <mergeCell ref="R108:R109"/>
    <mergeCell ref="R110:R111"/>
    <mergeCell ref="R112:R113"/>
    <mergeCell ref="R114:R115"/>
    <mergeCell ref="R116:R117"/>
    <mergeCell ref="R118:R119"/>
    <mergeCell ref="R120:R121"/>
    <mergeCell ref="R122:R123"/>
    <mergeCell ref="R124:R125"/>
    <mergeCell ref="R126:R127"/>
    <mergeCell ref="R128:R129"/>
    <mergeCell ref="R130:R131"/>
    <mergeCell ref="R132:R133"/>
    <mergeCell ref="R134:R135"/>
    <mergeCell ref="R136:R137"/>
    <mergeCell ref="R138:R139"/>
    <mergeCell ref="R140:R141"/>
    <mergeCell ref="R142:R143"/>
    <mergeCell ref="AC88:AC89"/>
    <mergeCell ref="AC90:AC91"/>
    <mergeCell ref="AC92:AC93"/>
    <mergeCell ref="AC94:AC95"/>
    <mergeCell ref="AC96:AC97"/>
    <mergeCell ref="AC98:AC99"/>
    <mergeCell ref="AC100:AC101"/>
    <mergeCell ref="AC102:AC103"/>
    <mergeCell ref="AC104:AC105"/>
    <mergeCell ref="AC106:AC107"/>
    <mergeCell ref="AC108:AC109"/>
    <mergeCell ref="AC110:AC111"/>
    <mergeCell ref="AC112:AC113"/>
    <mergeCell ref="AC114:AC115"/>
    <mergeCell ref="AC116:AC117"/>
    <mergeCell ref="AC118:AC119"/>
    <mergeCell ref="AC120:AC121"/>
    <mergeCell ref="AC122:AC123"/>
    <mergeCell ref="AC124:AC125"/>
    <mergeCell ref="AC126:AC127"/>
    <mergeCell ref="AC128:AC129"/>
    <mergeCell ref="AC130:AC131"/>
    <mergeCell ref="AC132:AC133"/>
    <mergeCell ref="AC134:AC135"/>
    <mergeCell ref="AC136:AC137"/>
    <mergeCell ref="AC138:AC139"/>
    <mergeCell ref="AC140:AC141"/>
    <mergeCell ref="AC142:AC143"/>
    <mergeCell ref="AF4:AF5"/>
    <mergeCell ref="AF6:AF7"/>
    <mergeCell ref="AF8:AF9"/>
    <mergeCell ref="AF10:AF11"/>
    <mergeCell ref="AF12:AF13"/>
    <mergeCell ref="AF14:AF15"/>
    <mergeCell ref="AF16:AF17"/>
    <mergeCell ref="AF18:AF19"/>
    <mergeCell ref="AF20:AF21"/>
    <mergeCell ref="AF22:AF23"/>
    <mergeCell ref="AF24:AF25"/>
    <mergeCell ref="AF26:AF27"/>
    <mergeCell ref="AF28:AF29"/>
    <mergeCell ref="AF30:AF31"/>
    <mergeCell ref="AF32:AF33"/>
    <mergeCell ref="AF34:AF35"/>
    <mergeCell ref="AF36:AF37"/>
    <mergeCell ref="AF38:AF39"/>
    <mergeCell ref="AF40:AF41"/>
    <mergeCell ref="AF42:AF43"/>
    <mergeCell ref="AF44:AF45"/>
    <mergeCell ref="AF46:AF47"/>
    <mergeCell ref="AF48:AF49"/>
    <mergeCell ref="AF50:AF51"/>
    <mergeCell ref="AF52:AF53"/>
    <mergeCell ref="AF54:AF55"/>
    <mergeCell ref="AF56:AF57"/>
    <mergeCell ref="AF58:AF59"/>
    <mergeCell ref="AF60:AF61"/>
    <mergeCell ref="AF62:AF63"/>
    <mergeCell ref="AF64:AF65"/>
    <mergeCell ref="AF66:AF67"/>
    <mergeCell ref="AF88:AF89"/>
    <mergeCell ref="AF90:AF91"/>
    <mergeCell ref="AF92:AF93"/>
    <mergeCell ref="AF94:AF95"/>
    <mergeCell ref="AF96:AF97"/>
    <mergeCell ref="AF98:AF99"/>
    <mergeCell ref="AF100:AF101"/>
    <mergeCell ref="AF102:AF103"/>
    <mergeCell ref="AF104:AF105"/>
    <mergeCell ref="AF106:AF107"/>
    <mergeCell ref="AF108:AF109"/>
    <mergeCell ref="AF110:AF111"/>
    <mergeCell ref="AF112:AF113"/>
    <mergeCell ref="AF114:AF115"/>
    <mergeCell ref="AF134:AF135"/>
    <mergeCell ref="AF136:AF137"/>
    <mergeCell ref="AF138:AF139"/>
    <mergeCell ref="AF140:AF141"/>
    <mergeCell ref="AF142:AF143"/>
    <mergeCell ref="AF116:AF117"/>
    <mergeCell ref="AF118:AF119"/>
    <mergeCell ref="AF120:AF121"/>
    <mergeCell ref="AF122:AF123"/>
    <mergeCell ref="AF124:AF125"/>
    <mergeCell ref="AF126:AF127"/>
    <mergeCell ref="AF128:AF129"/>
    <mergeCell ref="AF130:AF131"/>
    <mergeCell ref="AF132:AF133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F321-DBC6-174C-9DD5-85CAA97CBE8B}">
  <dimension ref="A1:R144"/>
  <sheetViews>
    <sheetView zoomScale="89" zoomScaleNormal="120" workbookViewId="0">
      <selection activeCell="R14" sqref="R14"/>
    </sheetView>
  </sheetViews>
  <sheetFormatPr baseColWidth="10" defaultRowHeight="16" x14ac:dyDescent="0.2"/>
  <cols>
    <col min="1" max="1" width="20.1640625" bestFit="1" customWidth="1"/>
    <col min="8" max="10" width="45.6640625" style="74" hidden="1" customWidth="1"/>
    <col min="11" max="11" width="9.83203125" bestFit="1" customWidth="1"/>
    <col min="12" max="12" width="9" bestFit="1" customWidth="1"/>
    <col min="13" max="13" width="4.6640625" bestFit="1" customWidth="1"/>
  </cols>
  <sheetData>
    <row r="1" spans="1:17" ht="36" customHeight="1" x14ac:dyDescent="0.2">
      <c r="B1" s="179" t="s">
        <v>56</v>
      </c>
      <c r="C1" s="179"/>
      <c r="D1" s="179"/>
      <c r="E1" s="179" t="s">
        <v>70</v>
      </c>
      <c r="F1" s="179"/>
      <c r="G1" s="179"/>
      <c r="H1" s="179" t="s">
        <v>72</v>
      </c>
      <c r="I1" s="179"/>
      <c r="J1" s="179"/>
      <c r="K1" s="179"/>
      <c r="L1" s="179"/>
      <c r="M1" s="179"/>
    </row>
    <row r="2" spans="1:17" ht="33" customHeight="1" x14ac:dyDescent="0.2">
      <c r="A2" s="67" t="s">
        <v>35</v>
      </c>
      <c r="B2" s="68" t="s">
        <v>47</v>
      </c>
      <c r="C2" s="68" t="s">
        <v>48</v>
      </c>
      <c r="D2" s="68" t="s">
        <v>49</v>
      </c>
      <c r="E2" s="66" t="s">
        <v>47</v>
      </c>
      <c r="F2" s="66" t="s">
        <v>48</v>
      </c>
      <c r="G2" s="66" t="s">
        <v>49</v>
      </c>
      <c r="H2" s="106" t="s">
        <v>57</v>
      </c>
      <c r="I2" s="106" t="s">
        <v>78</v>
      </c>
      <c r="J2" s="106" t="s">
        <v>80</v>
      </c>
      <c r="K2" s="106" t="s">
        <v>58</v>
      </c>
      <c r="L2" s="106" t="s">
        <v>59</v>
      </c>
      <c r="M2" s="106" t="s">
        <v>50</v>
      </c>
      <c r="N2" s="106" t="s">
        <v>88</v>
      </c>
      <c r="O2" s="106" t="s">
        <v>89</v>
      </c>
      <c r="P2" s="106" t="s">
        <v>121</v>
      </c>
      <c r="Q2" s="106" t="s">
        <v>122</v>
      </c>
    </row>
    <row r="3" spans="1:17" x14ac:dyDescent="0.2">
      <c r="A3" s="174" t="str">
        <f>'Sample Metadata'!D2</f>
        <v>SHARC23_01_5um</v>
      </c>
      <c r="B3" s="57">
        <f>IF(ISNUMBER('qPCR Run Entry'!G4),'qPCR Run Entry'!G4,"")</f>
        <v>23.039819717407227</v>
      </c>
      <c r="C3" s="57" t="str">
        <f>IF(ISNUMBER('qPCR Run Entry'!R4),'qPCR Run Entry'!R4,"")</f>
        <v/>
      </c>
      <c r="D3" s="57" t="str">
        <f>IF(ISNUMBER('qPCR Run Entry'!AC4),'qPCR Run Entry'!AC4,"")</f>
        <v/>
      </c>
      <c r="E3" s="65" t="s">
        <v>71</v>
      </c>
      <c r="F3" s="65"/>
      <c r="G3" s="65"/>
      <c r="H3" s="98" t="e">
        <f>IF(E3="X",10^((B3-'Standard Curve'!$B$20)/'Standard Curve'!$B$19),IF(F3="X",10^((C3-'Standard Curve'!$B$20)/'Standard Curve'!$B$19),IF(G3="X",10^((D3-'Standard Curve'!$B$20)/'Standard Curve'!$B$19),"")))</f>
        <v>#VALUE!</v>
      </c>
      <c r="I3" s="98" t="e">
        <f>AVERAGE(H3:H4)</f>
        <v>#VALUE!</v>
      </c>
      <c r="J3" s="98" t="e">
        <f>STDEV(H3:H4)</f>
        <v>#VALUE!</v>
      </c>
      <c r="K3" s="147" t="e">
        <f>AVERAGE(H3:H4)</f>
        <v>#VALUE!</v>
      </c>
      <c r="L3" s="147" t="e">
        <f>STDEV(H3:H4)</f>
        <v>#VALUE!</v>
      </c>
      <c r="M3" s="176" t="e">
        <f>L3/K3</f>
        <v>#VALUE!</v>
      </c>
      <c r="N3" s="173" t="e">
        <f>IF(M3&lt;40%, "Pass","Fail")</f>
        <v>#VALUE!</v>
      </c>
      <c r="O3" s="178" t="str">
        <f>IF(AND(E3="X",E4="X"),
IF(OR(B3&lt;'Outlier Check'!$L$2,B4&lt;'Outlier Check'!$L$2),
"Fail","Pass"),
IF(AND(F3="X",F4="X"),
IF(OR(C3&lt;'Outlier Check'!$L$2,C4&lt;'Outlier Check'!$L$2),
"Fail","Pass"),
IF(AND(G3="X",G4="X"),
IF(OR(D3&lt;'Outlier Check'!$L$2,D4&lt;'Outlier Check'!$L$2),
"Fail","Pass"),
)))</f>
        <v>Fail</v>
      </c>
      <c r="P3" s="173" t="e">
        <f>IF(H3&gt;=45, "Pass","Fail")</f>
        <v>#VALUE!</v>
      </c>
      <c r="Q3" s="173" t="e">
        <f>IF(H3&gt;=100, "Pass","Fail")</f>
        <v>#VALUE!</v>
      </c>
    </row>
    <row r="4" spans="1:17" x14ac:dyDescent="0.2">
      <c r="A4" s="175"/>
      <c r="B4" s="57">
        <f>IF(ISNUMBER('qPCR Run Entry'!G5),'qPCR Run Entry'!G5,"")</f>
        <v>23.006624221801758</v>
      </c>
      <c r="C4" s="57" t="str">
        <f>IF(ISNUMBER('qPCR Run Entry'!R5),'qPCR Run Entry'!R5,"")</f>
        <v/>
      </c>
      <c r="D4" s="57" t="str">
        <f>IF(ISNUMBER('qPCR Run Entry'!AC5),'qPCR Run Entry'!AC5,"")</f>
        <v/>
      </c>
      <c r="E4" s="65" t="s">
        <v>71</v>
      </c>
      <c r="F4" s="65"/>
      <c r="G4" s="65"/>
      <c r="H4" s="98" t="e">
        <f>IF(E4="X",10^((B4-'Standard Curve'!$B$20)/'Standard Curve'!$B$19),IF(F4="X",10^((C4-'Standard Curve'!$B$20)/'Standard Curve'!$B$19),IF(G4="X",10^((D4-'Standard Curve'!$B$20)/'Standard Curve'!$B$19),"")))</f>
        <v>#VALUE!</v>
      </c>
      <c r="I4" s="98" t="e">
        <f>AVERAGE(H3:H4)</f>
        <v>#VALUE!</v>
      </c>
      <c r="J4" s="98" t="e">
        <f>STDEV(H3:H4)</f>
        <v>#VALUE!</v>
      </c>
      <c r="K4" s="147"/>
      <c r="L4" s="147"/>
      <c r="M4" s="176"/>
      <c r="N4" s="149"/>
      <c r="O4" s="177"/>
      <c r="P4" s="149"/>
      <c r="Q4" s="149"/>
    </row>
    <row r="5" spans="1:17" x14ac:dyDescent="0.2">
      <c r="A5" s="174" t="str">
        <f>'Sample Metadata'!D3</f>
        <v>SHARC23_01_0.22um</v>
      </c>
      <c r="B5" s="57">
        <f>IF(ISNUMBER('qPCR Run Entry'!G6),'qPCR Run Entry'!G6,"")</f>
        <v>28.275110244750977</v>
      </c>
      <c r="C5" s="57" t="str">
        <f>IF(ISNUMBER('qPCR Run Entry'!R6),'qPCR Run Entry'!R6,"")</f>
        <v/>
      </c>
      <c r="D5" s="57" t="str">
        <f>IF(ISNUMBER('qPCR Run Entry'!AC6),'qPCR Run Entry'!AC6,"")</f>
        <v/>
      </c>
      <c r="E5" s="65" t="s">
        <v>71</v>
      </c>
      <c r="F5" s="65"/>
      <c r="G5" s="65"/>
      <c r="H5" s="98" t="e">
        <f>IF(E5="X",10^((B5-'Standard Curve'!$B$20)/'Standard Curve'!$B$19),IF(F5="X",10^((C5-'Standard Curve'!$B$20)/'Standard Curve'!$B$19),IF(G5="X",10^((D5-'Standard Curve'!$B$20)/'Standard Curve'!$B$19),"")))</f>
        <v>#VALUE!</v>
      </c>
      <c r="I5" s="98" t="e">
        <f>AVERAGE(H5:H6)</f>
        <v>#VALUE!</v>
      </c>
      <c r="J5" s="98" t="e">
        <f>STDEV(H5:H6)</f>
        <v>#VALUE!</v>
      </c>
      <c r="K5" s="147" t="e">
        <f>AVERAGE(H5:H6)</f>
        <v>#VALUE!</v>
      </c>
      <c r="L5" s="147" t="e">
        <f>STDEV(H5:H6)</f>
        <v>#VALUE!</v>
      </c>
      <c r="M5" s="176" t="e">
        <f>L5/K5</f>
        <v>#VALUE!</v>
      </c>
      <c r="N5" s="149" t="e">
        <f>IF(M5&lt;40%, "Pass","Fail")</f>
        <v>#VALUE!</v>
      </c>
      <c r="O5" s="177" t="str">
        <f>IF(AND(E5="X",E6="X"),
IF(OR(B5&lt;'Outlier Check'!$L$2,B6&lt;'Outlier Check'!$L$2),
"Fail","Pass"),
IF(AND(F5="X",F6="X"),
IF(OR(C5&lt;'Outlier Check'!$L$2,C6&lt;'Outlier Check'!$L$2),
"Fail","Pass"),
IF(AND(G5="X",G6="X"),
IF(OR(D5&lt;'Outlier Check'!$L$2,D6&lt;'Outlier Check'!$L$2),
"Fail","Pass"),
)))</f>
        <v>Fail</v>
      </c>
      <c r="P5" s="173" t="e">
        <f t="shared" ref="P5" si="0">IF(H5&gt;=45, "Pass","Fail")</f>
        <v>#VALUE!</v>
      </c>
      <c r="Q5" s="173" t="e">
        <f t="shared" ref="Q5" si="1">IF(H5&gt;=100, "Pass","Fail")</f>
        <v>#VALUE!</v>
      </c>
    </row>
    <row r="6" spans="1:17" x14ac:dyDescent="0.2">
      <c r="A6" s="175"/>
      <c r="B6" s="57">
        <f>IF(ISNUMBER('qPCR Run Entry'!G7),'qPCR Run Entry'!G7,"")</f>
        <v>28.258171081542969</v>
      </c>
      <c r="C6" s="57" t="str">
        <f>IF(ISNUMBER('qPCR Run Entry'!R7),'qPCR Run Entry'!R7,"")</f>
        <v/>
      </c>
      <c r="D6" s="57" t="str">
        <f>IF(ISNUMBER('qPCR Run Entry'!AC7),'qPCR Run Entry'!AC7,"")</f>
        <v/>
      </c>
      <c r="E6" s="65" t="s">
        <v>71</v>
      </c>
      <c r="F6" s="65"/>
      <c r="G6" s="65"/>
      <c r="H6" s="98" t="e">
        <f>IF(E6="X",10^((B6-'Standard Curve'!$B$20)/'Standard Curve'!$B$19),IF(F6="X",10^((C6-'Standard Curve'!$B$20)/'Standard Curve'!$B$19),IF(G6="X",10^((D6-'Standard Curve'!$B$20)/'Standard Curve'!$B$19),"")))</f>
        <v>#VALUE!</v>
      </c>
      <c r="I6" s="98" t="e">
        <f>AVERAGE(H5:H6)</f>
        <v>#VALUE!</v>
      </c>
      <c r="J6" s="98" t="e">
        <f>STDEV(H5:H6)</f>
        <v>#VALUE!</v>
      </c>
      <c r="K6" s="147"/>
      <c r="L6" s="147"/>
      <c r="M6" s="176"/>
      <c r="N6" s="149"/>
      <c r="O6" s="177"/>
      <c r="P6" s="149"/>
      <c r="Q6" s="149"/>
    </row>
    <row r="7" spans="1:17" x14ac:dyDescent="0.2">
      <c r="A7" s="174">
        <f>'Sample Metadata'!D4</f>
        <v>0</v>
      </c>
      <c r="B7" s="57" t="str">
        <f>IF(ISNUMBER('qPCR Run Entry'!G8),'qPCR Run Entry'!G8,"")</f>
        <v/>
      </c>
      <c r="C7" s="57" t="str">
        <f>IF(ISNUMBER('qPCR Run Entry'!R8),'qPCR Run Entry'!R8,"")</f>
        <v/>
      </c>
      <c r="D7" s="57" t="str">
        <f>IF(ISNUMBER('qPCR Run Entry'!AC8),'qPCR Run Entry'!AC8,"")</f>
        <v/>
      </c>
      <c r="E7" s="65" t="s">
        <v>71</v>
      </c>
      <c r="F7" s="65"/>
      <c r="G7" s="65"/>
      <c r="H7" s="98" t="e">
        <f>IF(E7="X",10^((B7-'Standard Curve'!$B$20)/'Standard Curve'!$B$19),IF(F7="X",10^((C7-'Standard Curve'!$B$20)/'Standard Curve'!$B$19),IF(G7="X",10^((D7-'Standard Curve'!$B$20)/'Standard Curve'!$B$19),"")))</f>
        <v>#VALUE!</v>
      </c>
      <c r="I7" s="98" t="e">
        <f>AVERAGE(H7:H8)</f>
        <v>#VALUE!</v>
      </c>
      <c r="J7" s="98" t="e">
        <f t="shared" ref="J7" si="2">STDEV(H7:H8)</f>
        <v>#VALUE!</v>
      </c>
      <c r="K7" s="147" t="e">
        <f t="shared" ref="K7" si="3">AVERAGE(H7:H8)</f>
        <v>#VALUE!</v>
      </c>
      <c r="L7" s="147" t="e">
        <f t="shared" ref="L7" si="4">STDEV(H7:H8)</f>
        <v>#VALUE!</v>
      </c>
      <c r="M7" s="176" t="e">
        <f>L7/K7</f>
        <v>#VALUE!</v>
      </c>
      <c r="N7" s="149" t="e">
        <f>IF(M7&lt;40%, "Pass","Fail")</f>
        <v>#VALUE!</v>
      </c>
      <c r="O7" s="177" t="str">
        <f>IF(AND(E7="X",E8="X"),
IF(OR(B7&lt;'Outlier Check'!$L$2,B8&lt;'Outlier Check'!$L$2),
"Fail","Pass"),
IF(AND(F7="X",F8="X"),
IF(OR(C7&lt;'Outlier Check'!$L$2,C8&lt;'Outlier Check'!$L$2),
"Fail","Pass"),
IF(AND(G7="X",G8="X"),
IF(OR(D7&lt;'Outlier Check'!$L$2,D8&lt;'Outlier Check'!$L$2),
"Fail","Pass"),
)))</f>
        <v>Pass</v>
      </c>
      <c r="P7" s="173" t="e">
        <f t="shared" ref="P7" si="5">IF(H7&gt;=45, "Pass","Fail")</f>
        <v>#VALUE!</v>
      </c>
      <c r="Q7" s="173" t="e">
        <f t="shared" ref="Q7" si="6">IF(H7&gt;=100, "Pass","Fail")</f>
        <v>#VALUE!</v>
      </c>
    </row>
    <row r="8" spans="1:17" x14ac:dyDescent="0.2">
      <c r="A8" s="175"/>
      <c r="B8" s="57" t="str">
        <f>IF(ISNUMBER('qPCR Run Entry'!G9),'qPCR Run Entry'!G9,"")</f>
        <v/>
      </c>
      <c r="C8" s="57" t="str">
        <f>IF(ISNUMBER('qPCR Run Entry'!R9),'qPCR Run Entry'!R9,"")</f>
        <v/>
      </c>
      <c r="D8" s="57" t="str">
        <f>IF(ISNUMBER('qPCR Run Entry'!AC9),'qPCR Run Entry'!AC9,"")</f>
        <v/>
      </c>
      <c r="E8" s="65" t="s">
        <v>71</v>
      </c>
      <c r="F8" s="65"/>
      <c r="G8" s="65"/>
      <c r="H8" s="98" t="e">
        <f>IF(E8="X",10^((B8-'Standard Curve'!$B$20)/'Standard Curve'!$B$19),IF(F8="X",10^((C8-'Standard Curve'!$B$20)/'Standard Curve'!$B$19),IF(G8="X",10^((D8-'Standard Curve'!$B$20)/'Standard Curve'!$B$19),"")))</f>
        <v>#VALUE!</v>
      </c>
      <c r="I8" s="98" t="e">
        <f>AVERAGE(H7:H8)</f>
        <v>#VALUE!</v>
      </c>
      <c r="J8" s="98" t="e">
        <f t="shared" ref="J8" si="7">STDEV(H7:H8)</f>
        <v>#VALUE!</v>
      </c>
      <c r="K8" s="147"/>
      <c r="L8" s="147"/>
      <c r="M8" s="176"/>
      <c r="N8" s="149"/>
      <c r="O8" s="177"/>
      <c r="P8" s="149"/>
      <c r="Q8" s="149"/>
    </row>
    <row r="9" spans="1:17" x14ac:dyDescent="0.2">
      <c r="A9" s="174">
        <f>'Sample Metadata'!D5</f>
        <v>0</v>
      </c>
      <c r="B9" s="57" t="str">
        <f>IF(ISNUMBER('qPCR Run Entry'!G10),'qPCR Run Entry'!G10,"")</f>
        <v/>
      </c>
      <c r="C9" s="57" t="str">
        <f>IF(ISNUMBER('qPCR Run Entry'!R10),'qPCR Run Entry'!R10,"")</f>
        <v/>
      </c>
      <c r="D9" s="57" t="str">
        <f>IF(ISNUMBER('qPCR Run Entry'!AC10),'qPCR Run Entry'!AC10,"")</f>
        <v/>
      </c>
      <c r="E9" s="65" t="s">
        <v>71</v>
      </c>
      <c r="F9" s="65"/>
      <c r="G9" s="65"/>
      <c r="H9" s="98" t="e">
        <f>IF(E9="X",10^((B9-'Standard Curve'!$B$20)/'Standard Curve'!$B$19),IF(F9="X",10^((C9-'Standard Curve'!$B$20)/'Standard Curve'!$B$19),IF(G9="X",10^((D9-'Standard Curve'!$B$20)/'Standard Curve'!$B$19),"")))</f>
        <v>#VALUE!</v>
      </c>
      <c r="I9" s="98" t="e">
        <f t="shared" ref="I9" si="8">AVERAGE(H9:H10)</f>
        <v>#VALUE!</v>
      </c>
      <c r="J9" s="98" t="e">
        <f t="shared" ref="J9" si="9">STDEV(H9:H10)</f>
        <v>#VALUE!</v>
      </c>
      <c r="K9" s="147" t="e">
        <f t="shared" ref="K9" si="10">AVERAGE(H9:H10)</f>
        <v>#VALUE!</v>
      </c>
      <c r="L9" s="147" t="e">
        <f t="shared" ref="L9" si="11">STDEV(H9:H10)</f>
        <v>#VALUE!</v>
      </c>
      <c r="M9" s="176" t="e">
        <f>L9/K9</f>
        <v>#VALUE!</v>
      </c>
      <c r="N9" s="149" t="e">
        <f>IF(M9&lt;40%, "Pass","Fail")</f>
        <v>#VALUE!</v>
      </c>
      <c r="O9" s="177" t="str">
        <f>IF(AND(E9="X",E10="X"),
IF(OR(B9&lt;'Outlier Check'!$L$2,B10&lt;'Outlier Check'!$L$2),
"Fail","Pass"),
IF(AND(F9="X",F10="X"),
IF(OR(C9&lt;'Outlier Check'!$L$2,C10&lt;'Outlier Check'!$L$2),
"Fail","Pass"),
IF(AND(G9="X",G10="X"),
IF(OR(D9&lt;'Outlier Check'!$L$2,D10&lt;'Outlier Check'!$L$2),
"Fail","Pass"),
)))</f>
        <v>Pass</v>
      </c>
      <c r="P9" s="173" t="e">
        <f t="shared" ref="P9" si="12">IF(H9&gt;=45, "Pass","Fail")</f>
        <v>#VALUE!</v>
      </c>
      <c r="Q9" s="173" t="e">
        <f t="shared" ref="Q9" si="13">IF(H9&gt;=100, "Pass","Fail")</f>
        <v>#VALUE!</v>
      </c>
    </row>
    <row r="10" spans="1:17" x14ac:dyDescent="0.2">
      <c r="A10" s="175"/>
      <c r="B10" s="57" t="str">
        <f>IF(ISNUMBER('qPCR Run Entry'!G11),'qPCR Run Entry'!G11,"")</f>
        <v/>
      </c>
      <c r="C10" s="57" t="str">
        <f>IF(ISNUMBER('qPCR Run Entry'!R11),'qPCR Run Entry'!R11,"")</f>
        <v/>
      </c>
      <c r="D10" s="57" t="str">
        <f>IF(ISNUMBER('qPCR Run Entry'!AC11),'qPCR Run Entry'!AC11,"")</f>
        <v/>
      </c>
      <c r="E10" s="65" t="s">
        <v>71</v>
      </c>
      <c r="F10" s="65"/>
      <c r="G10" s="65"/>
      <c r="H10" s="98" t="e">
        <f>IF(E10="X",10^((B10-'Standard Curve'!$B$20)/'Standard Curve'!$B$19),IF(F10="X",10^((C10-'Standard Curve'!$B$20)/'Standard Curve'!$B$19),IF(G10="X",10^((D10-'Standard Curve'!$B$20)/'Standard Curve'!$B$19),"")))</f>
        <v>#VALUE!</v>
      </c>
      <c r="I10" s="98" t="e">
        <f t="shared" ref="I10" si="14">AVERAGE(H9:H10)</f>
        <v>#VALUE!</v>
      </c>
      <c r="J10" s="98" t="e">
        <f t="shared" ref="J10" si="15">STDEV(H9:H10)</f>
        <v>#VALUE!</v>
      </c>
      <c r="K10" s="147"/>
      <c r="L10" s="147"/>
      <c r="M10" s="176"/>
      <c r="N10" s="149"/>
      <c r="O10" s="177"/>
      <c r="P10" s="149"/>
      <c r="Q10" s="149"/>
    </row>
    <row r="11" spans="1:17" x14ac:dyDescent="0.2">
      <c r="A11" s="174">
        <f>'Sample Metadata'!D6</f>
        <v>0</v>
      </c>
      <c r="B11" s="57" t="str">
        <f>IF(ISNUMBER('qPCR Run Entry'!G12),'qPCR Run Entry'!G12,"")</f>
        <v/>
      </c>
      <c r="C11" s="57" t="str">
        <f>IF(ISNUMBER('qPCR Run Entry'!R12),'qPCR Run Entry'!R12,"")</f>
        <v/>
      </c>
      <c r="D11" s="57" t="str">
        <f>IF(ISNUMBER('qPCR Run Entry'!AC12),'qPCR Run Entry'!AC12,"")</f>
        <v/>
      </c>
      <c r="E11" s="65" t="s">
        <v>71</v>
      </c>
      <c r="F11" s="65"/>
      <c r="G11" s="65"/>
      <c r="H11" s="98" t="e">
        <f>IF(E11="X",10^((B11-'Standard Curve'!$B$20)/'Standard Curve'!$B$19),IF(F11="X",10^((C11-'Standard Curve'!$B$20)/'Standard Curve'!$B$19),IF(G11="X",10^((D11-'Standard Curve'!$B$20)/'Standard Curve'!$B$19),"")))</f>
        <v>#VALUE!</v>
      </c>
      <c r="I11" s="98" t="e">
        <f t="shared" ref="I11" si="16">AVERAGE(H11:H12)</f>
        <v>#VALUE!</v>
      </c>
      <c r="J11" s="98" t="e">
        <f t="shared" ref="J11" si="17">STDEV(H11:H12)</f>
        <v>#VALUE!</v>
      </c>
      <c r="K11" s="147" t="e">
        <f t="shared" ref="K11" si="18">AVERAGE(H11:H12)</f>
        <v>#VALUE!</v>
      </c>
      <c r="L11" s="147" t="e">
        <f t="shared" ref="L11" si="19">STDEV(H11:H12)</f>
        <v>#VALUE!</v>
      </c>
      <c r="M11" s="176" t="e">
        <f>L11/K11</f>
        <v>#VALUE!</v>
      </c>
      <c r="N11" s="149" t="e">
        <f>IF(M11&lt;40%, "Pass","Fail")</f>
        <v>#VALUE!</v>
      </c>
      <c r="O11" s="177" t="str">
        <f>IF(AND(E11="X",E12="X"),
IF(OR(B11&lt;'Outlier Check'!$L$2,B12&lt;'Outlier Check'!$L$2),
"Fail","Pass"),
IF(AND(F11="X",F12="X"),
IF(OR(C11&lt;'Outlier Check'!$L$2,C12&lt;'Outlier Check'!$L$2),
"Fail","Pass"),
IF(AND(G11="X",G12="X"),
IF(OR(D11&lt;'Outlier Check'!$L$2,D12&lt;'Outlier Check'!$L$2),
"Fail","Pass"),
)))</f>
        <v>Pass</v>
      </c>
      <c r="P11" s="173" t="e">
        <f t="shared" ref="P11" si="20">IF(H11&gt;=45, "Pass","Fail")</f>
        <v>#VALUE!</v>
      </c>
      <c r="Q11" s="173" t="e">
        <f t="shared" ref="Q11" si="21">IF(H11&gt;=100, "Pass","Fail")</f>
        <v>#VALUE!</v>
      </c>
    </row>
    <row r="12" spans="1:17" x14ac:dyDescent="0.2">
      <c r="A12" s="175"/>
      <c r="B12" s="57" t="str">
        <f>IF(ISNUMBER('qPCR Run Entry'!G13),'qPCR Run Entry'!G13,"")</f>
        <v/>
      </c>
      <c r="C12" s="57" t="str">
        <f>IF(ISNUMBER('qPCR Run Entry'!R13),'qPCR Run Entry'!R13,"")</f>
        <v/>
      </c>
      <c r="D12" s="57" t="str">
        <f>IF(ISNUMBER('qPCR Run Entry'!AC13),'qPCR Run Entry'!AC13,"")</f>
        <v/>
      </c>
      <c r="E12" s="65" t="s">
        <v>71</v>
      </c>
      <c r="F12" s="65"/>
      <c r="G12" s="65"/>
      <c r="H12" s="98" t="e">
        <f>IF(E12="X",10^((B12-'Standard Curve'!$B$20)/'Standard Curve'!$B$19),IF(F12="X",10^((C12-'Standard Curve'!$B$20)/'Standard Curve'!$B$19),IF(G12="X",10^((D12-'Standard Curve'!$B$20)/'Standard Curve'!$B$19),"")))</f>
        <v>#VALUE!</v>
      </c>
      <c r="I12" s="98" t="e">
        <f t="shared" ref="I12" si="22">AVERAGE(H11:H12)</f>
        <v>#VALUE!</v>
      </c>
      <c r="J12" s="98" t="e">
        <f t="shared" ref="J12" si="23">STDEV(H11:H12)</f>
        <v>#VALUE!</v>
      </c>
      <c r="K12" s="147"/>
      <c r="L12" s="147"/>
      <c r="M12" s="176"/>
      <c r="N12" s="149"/>
      <c r="O12" s="177"/>
      <c r="P12" s="149"/>
      <c r="Q12" s="149"/>
    </row>
    <row r="13" spans="1:17" x14ac:dyDescent="0.2">
      <c r="A13" s="174">
        <f>'Sample Metadata'!D7</f>
        <v>0</v>
      </c>
      <c r="B13" s="57" t="str">
        <f>IF(ISNUMBER('qPCR Run Entry'!G14),'qPCR Run Entry'!G14,"")</f>
        <v/>
      </c>
      <c r="C13" s="57" t="str">
        <f>IF(ISNUMBER('qPCR Run Entry'!R14),'qPCR Run Entry'!R14,"")</f>
        <v/>
      </c>
      <c r="D13" s="57" t="str">
        <f>IF(ISNUMBER('qPCR Run Entry'!AC14),'qPCR Run Entry'!AC14,"")</f>
        <v/>
      </c>
      <c r="E13" s="65" t="s">
        <v>71</v>
      </c>
      <c r="F13" s="65"/>
      <c r="G13" s="65"/>
      <c r="H13" s="98" t="e">
        <f>IF(E13="X",10^((B13-'Standard Curve'!$B$20)/'Standard Curve'!$B$19),IF(F13="X",10^((C13-'Standard Curve'!$B$20)/'Standard Curve'!$B$19),IF(G13="X",10^((D13-'Standard Curve'!$B$20)/'Standard Curve'!$B$19),"")))</f>
        <v>#VALUE!</v>
      </c>
      <c r="I13" s="98" t="e">
        <f t="shared" ref="I13" si="24">AVERAGE(H13:H14)</f>
        <v>#VALUE!</v>
      </c>
      <c r="J13" s="98" t="e">
        <f t="shared" ref="J13" si="25">STDEV(H13:H14)</f>
        <v>#VALUE!</v>
      </c>
      <c r="K13" s="147" t="e">
        <f t="shared" ref="K13" si="26">AVERAGE(H13:H14)</f>
        <v>#VALUE!</v>
      </c>
      <c r="L13" s="147" t="e">
        <f t="shared" ref="L13" si="27">STDEV(H13:H14)</f>
        <v>#VALUE!</v>
      </c>
      <c r="M13" s="176" t="e">
        <f>L13/K13</f>
        <v>#VALUE!</v>
      </c>
      <c r="N13" s="149" t="e">
        <f>IF(M13&lt;40%, "Pass","Fail")</f>
        <v>#VALUE!</v>
      </c>
      <c r="O13" s="177" t="str">
        <f>IF(AND(E13="X",E14="X"),
IF(OR(B13&lt;'Outlier Check'!$L$2,B14&lt;'Outlier Check'!$L$2),
"Fail","Pass"),
IF(AND(F13="X",F14="X"),
IF(OR(C13&lt;'Outlier Check'!$L$2,C14&lt;'Outlier Check'!$L$2),
"Fail","Pass"),
IF(AND(G13="X",G14="X"),
IF(OR(D13&lt;'Outlier Check'!$L$2,D14&lt;'Outlier Check'!$L$2),
"Fail","Pass"),
)))</f>
        <v>Pass</v>
      </c>
      <c r="P13" s="173" t="e">
        <f t="shared" ref="P13" si="28">IF(H13&gt;=45, "Pass","Fail")</f>
        <v>#VALUE!</v>
      </c>
      <c r="Q13" s="173" t="e">
        <f t="shared" ref="Q13" si="29">IF(H13&gt;=100, "Pass","Fail")</f>
        <v>#VALUE!</v>
      </c>
    </row>
    <row r="14" spans="1:17" x14ac:dyDescent="0.2">
      <c r="A14" s="175"/>
      <c r="B14" s="57" t="str">
        <f>IF(ISNUMBER('qPCR Run Entry'!G15),'qPCR Run Entry'!G15,"")</f>
        <v/>
      </c>
      <c r="C14" s="57" t="str">
        <f>IF(ISNUMBER('qPCR Run Entry'!R15),'qPCR Run Entry'!R15,"")</f>
        <v/>
      </c>
      <c r="D14" s="57" t="str">
        <f>IF(ISNUMBER('qPCR Run Entry'!AC15),'qPCR Run Entry'!AC15,"")</f>
        <v/>
      </c>
      <c r="E14" s="65" t="s">
        <v>71</v>
      </c>
      <c r="F14" s="65"/>
      <c r="G14" s="65"/>
      <c r="H14" s="98" t="e">
        <f>IF(E14="X",10^((B14-'Standard Curve'!$B$20)/'Standard Curve'!$B$19),IF(F14="X",10^((C14-'Standard Curve'!$B$20)/'Standard Curve'!$B$19),IF(G14="X",10^((D14-'Standard Curve'!$B$20)/'Standard Curve'!$B$19),"")))</f>
        <v>#VALUE!</v>
      </c>
      <c r="I14" s="98" t="e">
        <f t="shared" ref="I14" si="30">AVERAGE(H13:H14)</f>
        <v>#VALUE!</v>
      </c>
      <c r="J14" s="98" t="e">
        <f t="shared" ref="J14" si="31">STDEV(H13:H14)</f>
        <v>#VALUE!</v>
      </c>
      <c r="K14" s="147"/>
      <c r="L14" s="147"/>
      <c r="M14" s="176"/>
      <c r="N14" s="149"/>
      <c r="O14" s="177"/>
      <c r="P14" s="149"/>
      <c r="Q14" s="149"/>
    </row>
    <row r="15" spans="1:17" x14ac:dyDescent="0.2">
      <c r="A15" s="174">
        <f>'Sample Metadata'!D8</f>
        <v>0</v>
      </c>
      <c r="B15" s="57" t="str">
        <f>IF(ISNUMBER('qPCR Run Entry'!G16),'qPCR Run Entry'!G16,"")</f>
        <v/>
      </c>
      <c r="C15" s="57" t="str">
        <f>IF(ISNUMBER('qPCR Run Entry'!R16),'qPCR Run Entry'!R16,"")</f>
        <v/>
      </c>
      <c r="D15" s="57" t="str">
        <f>IF(ISNUMBER('qPCR Run Entry'!AC16),'qPCR Run Entry'!AC16,"")</f>
        <v/>
      </c>
      <c r="E15" s="65" t="s">
        <v>71</v>
      </c>
      <c r="F15" s="65"/>
      <c r="G15" s="65"/>
      <c r="H15" s="98" t="e">
        <f>IF(E15="X",10^((B15-'Standard Curve'!$B$20)/'Standard Curve'!$B$19),IF(F15="X",10^((C15-'Standard Curve'!$B$20)/'Standard Curve'!$B$19),IF(G15="X",10^((D15-'Standard Curve'!$B$20)/'Standard Curve'!$B$19),"")))</f>
        <v>#VALUE!</v>
      </c>
      <c r="I15" s="98" t="e">
        <f t="shared" ref="I15" si="32">AVERAGE(H15:H16)</f>
        <v>#VALUE!</v>
      </c>
      <c r="J15" s="98" t="e">
        <f t="shared" ref="J15" si="33">STDEV(H15:H16)</f>
        <v>#VALUE!</v>
      </c>
      <c r="K15" s="147" t="e">
        <f t="shared" ref="K15" si="34">AVERAGE(H15:H16)</f>
        <v>#VALUE!</v>
      </c>
      <c r="L15" s="147" t="e">
        <f t="shared" ref="L15" si="35">STDEV(H15:H16)</f>
        <v>#VALUE!</v>
      </c>
      <c r="M15" s="176" t="e">
        <f>L15/K15</f>
        <v>#VALUE!</v>
      </c>
      <c r="N15" s="149" t="e">
        <f>IF(M15&lt;40%, "Pass","Fail")</f>
        <v>#VALUE!</v>
      </c>
      <c r="O15" s="177" t="str">
        <f>IF(AND(E15="X",E16="X"),
IF(OR(B15&lt;'Outlier Check'!$L$2,B16&lt;'Outlier Check'!$L$2),
"Fail","Pass"),
IF(AND(F15="X",F16="X"),
IF(OR(C15&lt;'Outlier Check'!$L$2,C16&lt;'Outlier Check'!$L$2),
"Fail","Pass"),
IF(AND(G15="X",G16="X"),
IF(OR(D15&lt;'Outlier Check'!$L$2,D16&lt;'Outlier Check'!$L$2),
"Fail","Pass"),
)))</f>
        <v>Pass</v>
      </c>
      <c r="P15" s="173" t="e">
        <f t="shared" ref="P15" si="36">IF(H15&gt;=45, "Pass","Fail")</f>
        <v>#VALUE!</v>
      </c>
      <c r="Q15" s="173" t="e">
        <f t="shared" ref="Q15" si="37">IF(H15&gt;=100, "Pass","Fail")</f>
        <v>#VALUE!</v>
      </c>
    </row>
    <row r="16" spans="1:17" x14ac:dyDescent="0.2">
      <c r="A16" s="175"/>
      <c r="B16" s="57" t="str">
        <f>IF(ISNUMBER('qPCR Run Entry'!G17),'qPCR Run Entry'!G17,"")</f>
        <v/>
      </c>
      <c r="C16" s="57" t="str">
        <f>IF(ISNUMBER('qPCR Run Entry'!R17),'qPCR Run Entry'!R17,"")</f>
        <v/>
      </c>
      <c r="D16" s="57" t="str">
        <f>IF(ISNUMBER('qPCR Run Entry'!AC17),'qPCR Run Entry'!AC17,"")</f>
        <v/>
      </c>
      <c r="E16" s="65" t="s">
        <v>71</v>
      </c>
      <c r="F16" s="65"/>
      <c r="G16" s="65"/>
      <c r="H16" s="98" t="e">
        <f>IF(E16="X",10^((B16-'Standard Curve'!$B$20)/'Standard Curve'!$B$19),IF(F16="X",10^((C16-'Standard Curve'!$B$20)/'Standard Curve'!$B$19),IF(G16="X",10^((D16-'Standard Curve'!$B$20)/'Standard Curve'!$B$19),"")))</f>
        <v>#VALUE!</v>
      </c>
      <c r="I16" s="98" t="e">
        <f t="shared" ref="I16" si="38">AVERAGE(H15:H16)</f>
        <v>#VALUE!</v>
      </c>
      <c r="J16" s="98" t="e">
        <f t="shared" ref="J16" si="39">STDEV(H15:H16)</f>
        <v>#VALUE!</v>
      </c>
      <c r="K16" s="147"/>
      <c r="L16" s="147"/>
      <c r="M16" s="176"/>
      <c r="N16" s="149"/>
      <c r="O16" s="177"/>
      <c r="P16" s="149"/>
      <c r="Q16" s="149"/>
    </row>
    <row r="17" spans="1:17" x14ac:dyDescent="0.2">
      <c r="A17" s="174">
        <f>'Sample Metadata'!D9</f>
        <v>0</v>
      </c>
      <c r="B17" s="57" t="str">
        <f>IF(ISNUMBER('qPCR Run Entry'!G18),'qPCR Run Entry'!G18,"")</f>
        <v/>
      </c>
      <c r="C17" s="57" t="str">
        <f>IF(ISNUMBER('qPCR Run Entry'!R18),'qPCR Run Entry'!R18,"")</f>
        <v/>
      </c>
      <c r="D17" s="57" t="str">
        <f>IF(ISNUMBER('qPCR Run Entry'!AC18),'qPCR Run Entry'!AC18,"")</f>
        <v/>
      </c>
      <c r="E17" s="65" t="s">
        <v>71</v>
      </c>
      <c r="F17" s="65"/>
      <c r="G17" s="65"/>
      <c r="H17" s="98" t="e">
        <f>IF(E17="X",10^((B17-'Standard Curve'!$B$20)/'Standard Curve'!$B$19),IF(F17="X",10^((C17-'Standard Curve'!$B$20)/'Standard Curve'!$B$19),IF(G17="X",10^((D17-'Standard Curve'!$B$20)/'Standard Curve'!$B$19),"")))</f>
        <v>#VALUE!</v>
      </c>
      <c r="I17" s="98" t="e">
        <f t="shared" ref="I17" si="40">AVERAGE(H17:H18)</f>
        <v>#VALUE!</v>
      </c>
      <c r="J17" s="98" t="e">
        <f t="shared" ref="J17" si="41">STDEV(H17:H18)</f>
        <v>#VALUE!</v>
      </c>
      <c r="K17" s="147" t="e">
        <f t="shared" ref="K17" si="42">AVERAGE(H17:H18)</f>
        <v>#VALUE!</v>
      </c>
      <c r="L17" s="147" t="e">
        <f t="shared" ref="L17" si="43">STDEV(H17:H18)</f>
        <v>#VALUE!</v>
      </c>
      <c r="M17" s="176" t="e">
        <f>L17/K17</f>
        <v>#VALUE!</v>
      </c>
      <c r="N17" s="149" t="e">
        <f>IF(M17&lt;40%, "Pass","Fail")</f>
        <v>#VALUE!</v>
      </c>
      <c r="O17" s="177" t="str">
        <f>IF(AND(E17="X",E18="X"),
IF(OR(B17&lt;'Outlier Check'!$L$2,B18&lt;'Outlier Check'!$L$2),
"Fail","Pass"),
IF(AND(F17="X",F18="X"),
IF(OR(C17&lt;'Outlier Check'!$L$2,C18&lt;'Outlier Check'!$L$2),
"Fail","Pass"),
IF(AND(G17="X",G18="X"),
IF(OR(D17&lt;'Outlier Check'!$L$2,D18&lt;'Outlier Check'!$L$2),
"Fail","Pass"),
)))</f>
        <v>Pass</v>
      </c>
      <c r="P17" s="173" t="e">
        <f t="shared" ref="P17" si="44">IF(H17&gt;=45, "Pass","Fail")</f>
        <v>#VALUE!</v>
      </c>
      <c r="Q17" s="173" t="e">
        <f t="shared" ref="Q17" si="45">IF(H17&gt;=100, "Pass","Fail")</f>
        <v>#VALUE!</v>
      </c>
    </row>
    <row r="18" spans="1:17" x14ac:dyDescent="0.2">
      <c r="A18" s="175"/>
      <c r="B18" s="57" t="str">
        <f>IF(ISNUMBER('qPCR Run Entry'!G19),'qPCR Run Entry'!G19,"")</f>
        <v/>
      </c>
      <c r="C18" s="57" t="str">
        <f>IF(ISNUMBER('qPCR Run Entry'!R19),'qPCR Run Entry'!R19,"")</f>
        <v/>
      </c>
      <c r="D18" s="57" t="str">
        <f>IF(ISNUMBER('qPCR Run Entry'!AC19),'qPCR Run Entry'!AC19,"")</f>
        <v/>
      </c>
      <c r="E18" s="65" t="s">
        <v>71</v>
      </c>
      <c r="F18" s="65"/>
      <c r="G18" s="65"/>
      <c r="H18" s="98" t="e">
        <f>IF(E18="X",10^((B18-'Standard Curve'!$B$20)/'Standard Curve'!$B$19),IF(F18="X",10^((C18-'Standard Curve'!$B$20)/'Standard Curve'!$B$19),IF(G18="X",10^((D18-'Standard Curve'!$B$20)/'Standard Curve'!$B$19),"")))</f>
        <v>#VALUE!</v>
      </c>
      <c r="I18" s="98" t="e">
        <f t="shared" ref="I18" si="46">AVERAGE(H17:H18)</f>
        <v>#VALUE!</v>
      </c>
      <c r="J18" s="98" t="e">
        <f t="shared" ref="J18" si="47">STDEV(H17:H18)</f>
        <v>#VALUE!</v>
      </c>
      <c r="K18" s="147"/>
      <c r="L18" s="147"/>
      <c r="M18" s="176"/>
      <c r="N18" s="149"/>
      <c r="O18" s="177"/>
      <c r="P18" s="149"/>
      <c r="Q18" s="149"/>
    </row>
    <row r="19" spans="1:17" x14ac:dyDescent="0.2">
      <c r="A19" s="174">
        <f>'Sample Metadata'!D10</f>
        <v>0</v>
      </c>
      <c r="B19" s="57" t="str">
        <f>IF(ISNUMBER('qPCR Run Entry'!G20),'qPCR Run Entry'!G20,"")</f>
        <v/>
      </c>
      <c r="C19" s="57" t="str">
        <f>IF(ISNUMBER('qPCR Run Entry'!R20),'qPCR Run Entry'!R20,"")</f>
        <v/>
      </c>
      <c r="D19" s="57" t="str">
        <f>IF(ISNUMBER('qPCR Run Entry'!AC20),'qPCR Run Entry'!AC20,"")</f>
        <v/>
      </c>
      <c r="E19" s="65" t="s">
        <v>71</v>
      </c>
      <c r="F19" s="65"/>
      <c r="G19" s="65"/>
      <c r="H19" s="98" t="e">
        <f>IF(E19="X",10^((B19-'Standard Curve'!$B$20)/'Standard Curve'!$B$19),IF(F19="X",10^((C19-'Standard Curve'!$B$20)/'Standard Curve'!$B$19),IF(G19="X",10^((D19-'Standard Curve'!$B$20)/'Standard Curve'!$B$19),"")))</f>
        <v>#VALUE!</v>
      </c>
      <c r="I19" s="98" t="e">
        <f t="shared" ref="I19" si="48">AVERAGE(H19:H20)</f>
        <v>#VALUE!</v>
      </c>
      <c r="J19" s="98" t="e">
        <f t="shared" ref="J19" si="49">STDEV(H19:H20)</f>
        <v>#VALUE!</v>
      </c>
      <c r="K19" s="147" t="e">
        <f t="shared" ref="K19" si="50">AVERAGE(H19:H20)</f>
        <v>#VALUE!</v>
      </c>
      <c r="L19" s="147" t="e">
        <f t="shared" ref="L19" si="51">STDEV(H19:H20)</f>
        <v>#VALUE!</v>
      </c>
      <c r="M19" s="176" t="e">
        <f>L19/K19</f>
        <v>#VALUE!</v>
      </c>
      <c r="N19" s="149" t="e">
        <f>IF(M19&lt;40%, "Pass","Fail")</f>
        <v>#VALUE!</v>
      </c>
      <c r="O19" s="177" t="str">
        <f>IF(AND(E19="X",E20="X"),
IF(OR(B19&lt;'Outlier Check'!$L$2,B20&lt;'Outlier Check'!$L$2),
"Fail","Pass"),
IF(AND(F19="X",F20="X"),
IF(OR(C19&lt;'Outlier Check'!$L$2,C20&lt;'Outlier Check'!$L$2),
"Fail","Pass"),
IF(AND(G19="X",G20="X"),
IF(OR(D19&lt;'Outlier Check'!$L$2,D20&lt;'Outlier Check'!$L$2),
"Fail","Pass"),
)))</f>
        <v>Pass</v>
      </c>
      <c r="P19" s="173" t="e">
        <f t="shared" ref="P19" si="52">IF(H19&gt;=45, "Pass","Fail")</f>
        <v>#VALUE!</v>
      </c>
      <c r="Q19" s="173" t="e">
        <f t="shared" ref="Q19" si="53">IF(H19&gt;=100, "Pass","Fail")</f>
        <v>#VALUE!</v>
      </c>
    </row>
    <row r="20" spans="1:17" x14ac:dyDescent="0.2">
      <c r="A20" s="175"/>
      <c r="B20" s="57" t="str">
        <f>IF(ISNUMBER('qPCR Run Entry'!G21),'qPCR Run Entry'!G21,"")</f>
        <v/>
      </c>
      <c r="C20" s="57" t="str">
        <f>IF(ISNUMBER('qPCR Run Entry'!R21),'qPCR Run Entry'!R21,"")</f>
        <v/>
      </c>
      <c r="D20" s="57" t="str">
        <f>IF(ISNUMBER('qPCR Run Entry'!AC21),'qPCR Run Entry'!AC21,"")</f>
        <v/>
      </c>
      <c r="E20" s="65" t="s">
        <v>71</v>
      </c>
      <c r="F20" s="65"/>
      <c r="G20" s="65"/>
      <c r="H20" s="98" t="e">
        <f>IF(E20="X",10^((B20-'Standard Curve'!$B$20)/'Standard Curve'!$B$19),IF(F20="X",10^((C20-'Standard Curve'!$B$20)/'Standard Curve'!$B$19),IF(G20="X",10^((D20-'Standard Curve'!$B$20)/'Standard Curve'!$B$19),"")))</f>
        <v>#VALUE!</v>
      </c>
      <c r="I20" s="98" t="e">
        <f t="shared" ref="I20" si="54">AVERAGE(H19:H20)</f>
        <v>#VALUE!</v>
      </c>
      <c r="J20" s="98" t="e">
        <f t="shared" ref="J20" si="55">STDEV(H19:H20)</f>
        <v>#VALUE!</v>
      </c>
      <c r="K20" s="147"/>
      <c r="L20" s="147"/>
      <c r="M20" s="176"/>
      <c r="N20" s="149"/>
      <c r="O20" s="177"/>
      <c r="P20" s="149"/>
      <c r="Q20" s="149"/>
    </row>
    <row r="21" spans="1:17" x14ac:dyDescent="0.2">
      <c r="A21" s="174">
        <f>'Sample Metadata'!D11</f>
        <v>0</v>
      </c>
      <c r="B21" s="57" t="str">
        <f>IF(ISNUMBER('qPCR Run Entry'!G22),'qPCR Run Entry'!G22,"")</f>
        <v/>
      </c>
      <c r="C21" s="57" t="str">
        <f>IF(ISNUMBER('qPCR Run Entry'!R22),'qPCR Run Entry'!R22,"")</f>
        <v/>
      </c>
      <c r="D21" s="57" t="str">
        <f>IF(ISNUMBER('qPCR Run Entry'!AC22),'qPCR Run Entry'!AC22,"")</f>
        <v/>
      </c>
      <c r="E21" s="65" t="s">
        <v>71</v>
      </c>
      <c r="F21" s="65"/>
      <c r="G21" s="65"/>
      <c r="H21" s="98" t="e">
        <f>IF(E21="X",10^((B21-'Standard Curve'!$B$20)/'Standard Curve'!$B$19),IF(F21="X",10^((C21-'Standard Curve'!$B$20)/'Standard Curve'!$B$19),IF(G21="X",10^((D21-'Standard Curve'!$B$20)/'Standard Curve'!$B$19),"")))</f>
        <v>#VALUE!</v>
      </c>
      <c r="I21" s="98" t="e">
        <f t="shared" ref="I21" si="56">AVERAGE(H21:H22)</f>
        <v>#VALUE!</v>
      </c>
      <c r="J21" s="98" t="e">
        <f t="shared" ref="J21" si="57">STDEV(H21:H22)</f>
        <v>#VALUE!</v>
      </c>
      <c r="K21" s="147" t="e">
        <f t="shared" ref="K21" si="58">AVERAGE(H21:H22)</f>
        <v>#VALUE!</v>
      </c>
      <c r="L21" s="147" t="e">
        <f t="shared" ref="L21" si="59">STDEV(H21:H22)</f>
        <v>#VALUE!</v>
      </c>
      <c r="M21" s="176" t="e">
        <f>L21/K21</f>
        <v>#VALUE!</v>
      </c>
      <c r="N21" s="149" t="e">
        <f>IF(M21&lt;40%, "Pass","Fail")</f>
        <v>#VALUE!</v>
      </c>
      <c r="O21" s="177" t="str">
        <f>IF(AND(E21="X",E22="X"),
IF(OR(B21&lt;'Outlier Check'!$L$2,B22&lt;'Outlier Check'!$L$2),
"Fail","Pass"),
IF(AND(F21="X",F22="X"),
IF(OR(C21&lt;'Outlier Check'!$L$2,C22&lt;'Outlier Check'!$L$2),
"Fail","Pass"),
IF(AND(G21="X",G22="X"),
IF(OR(D21&lt;'Outlier Check'!$L$2,D22&lt;'Outlier Check'!$L$2),
"Fail","Pass"),
)))</f>
        <v>Pass</v>
      </c>
      <c r="P21" s="173" t="e">
        <f t="shared" ref="P21" si="60">IF(H21&gt;=45, "Pass","Fail")</f>
        <v>#VALUE!</v>
      </c>
      <c r="Q21" s="173" t="e">
        <f t="shared" ref="Q21" si="61">IF(H21&gt;=100, "Pass","Fail")</f>
        <v>#VALUE!</v>
      </c>
    </row>
    <row r="22" spans="1:17" x14ac:dyDescent="0.2">
      <c r="A22" s="175"/>
      <c r="B22" s="57" t="str">
        <f>IF(ISNUMBER('qPCR Run Entry'!G23),'qPCR Run Entry'!G23,"")</f>
        <v/>
      </c>
      <c r="C22" s="57" t="str">
        <f>IF(ISNUMBER('qPCR Run Entry'!R23),'qPCR Run Entry'!R23,"")</f>
        <v/>
      </c>
      <c r="D22" s="57" t="str">
        <f>IF(ISNUMBER('qPCR Run Entry'!AC23),'qPCR Run Entry'!AC23,"")</f>
        <v/>
      </c>
      <c r="E22" s="65" t="s">
        <v>71</v>
      </c>
      <c r="F22" s="65"/>
      <c r="G22" s="65"/>
      <c r="H22" s="98" t="e">
        <f>IF(E22="X",10^((B22-'Standard Curve'!$B$20)/'Standard Curve'!$B$19),IF(F22="X",10^((C22-'Standard Curve'!$B$20)/'Standard Curve'!$B$19),IF(G22="X",10^((D22-'Standard Curve'!$B$20)/'Standard Curve'!$B$19),"")))</f>
        <v>#VALUE!</v>
      </c>
      <c r="I22" s="98" t="e">
        <f t="shared" ref="I22" si="62">AVERAGE(H21:H22)</f>
        <v>#VALUE!</v>
      </c>
      <c r="J22" s="98" t="e">
        <f t="shared" ref="J22" si="63">STDEV(H21:H22)</f>
        <v>#VALUE!</v>
      </c>
      <c r="K22" s="147"/>
      <c r="L22" s="147"/>
      <c r="M22" s="176"/>
      <c r="N22" s="149"/>
      <c r="O22" s="177"/>
      <c r="P22" s="149"/>
      <c r="Q22" s="149"/>
    </row>
    <row r="23" spans="1:17" x14ac:dyDescent="0.2">
      <c r="A23" s="174">
        <f>'Sample Metadata'!D12</f>
        <v>0</v>
      </c>
      <c r="B23" s="57" t="str">
        <f>IF(ISNUMBER('qPCR Run Entry'!G24),'qPCR Run Entry'!G24,"")</f>
        <v/>
      </c>
      <c r="C23" s="57" t="str">
        <f>IF(ISNUMBER('qPCR Run Entry'!R24),'qPCR Run Entry'!R24,"")</f>
        <v/>
      </c>
      <c r="D23" s="57" t="str">
        <f>IF(ISNUMBER('qPCR Run Entry'!AC24),'qPCR Run Entry'!AC24,"")</f>
        <v/>
      </c>
      <c r="E23" s="65" t="s">
        <v>71</v>
      </c>
      <c r="F23" s="65"/>
      <c r="G23" s="65"/>
      <c r="H23" s="98" t="e">
        <f>IF(E23="X",10^((B23-'Standard Curve'!$B$20)/'Standard Curve'!$B$19),IF(F23="X",10^((C23-'Standard Curve'!$B$20)/'Standard Curve'!$B$19),IF(G23="X",10^((D23-'Standard Curve'!$B$20)/'Standard Curve'!$B$19),"")))</f>
        <v>#VALUE!</v>
      </c>
      <c r="I23" s="98" t="e">
        <f t="shared" ref="I23" si="64">AVERAGE(H23:H24)</f>
        <v>#VALUE!</v>
      </c>
      <c r="J23" s="98" t="e">
        <f t="shared" ref="J23" si="65">STDEV(H23:H24)</f>
        <v>#VALUE!</v>
      </c>
      <c r="K23" s="147" t="e">
        <f t="shared" ref="K23" si="66">AVERAGE(H23:H24)</f>
        <v>#VALUE!</v>
      </c>
      <c r="L23" s="147" t="e">
        <f t="shared" ref="L23" si="67">STDEV(H23:H24)</f>
        <v>#VALUE!</v>
      </c>
      <c r="M23" s="176" t="e">
        <f>L23/K23</f>
        <v>#VALUE!</v>
      </c>
      <c r="N23" s="149" t="e">
        <f>IF(M23&lt;40%, "Pass","Fail")</f>
        <v>#VALUE!</v>
      </c>
      <c r="O23" s="177" t="str">
        <f>IF(AND(E23="X",E24="X"),
IF(OR(B23&lt;'Outlier Check'!$L$2,B24&lt;'Outlier Check'!$L$2),
"Fail","Pass"),
IF(AND(F23="X",F24="X"),
IF(OR(C23&lt;'Outlier Check'!$L$2,C24&lt;'Outlier Check'!$L$2),
"Fail","Pass"),
IF(AND(G23="X",G24="X"),
IF(OR(D23&lt;'Outlier Check'!$L$2,D24&lt;'Outlier Check'!$L$2),
"Fail","Pass"),
)))</f>
        <v>Pass</v>
      </c>
      <c r="P23" s="173" t="e">
        <f t="shared" ref="P23" si="68">IF(H23&gt;=45, "Pass","Fail")</f>
        <v>#VALUE!</v>
      </c>
      <c r="Q23" s="173" t="e">
        <f t="shared" ref="Q23" si="69">IF(H23&gt;=100, "Pass","Fail")</f>
        <v>#VALUE!</v>
      </c>
    </row>
    <row r="24" spans="1:17" x14ac:dyDescent="0.2">
      <c r="A24" s="175"/>
      <c r="B24" s="57" t="str">
        <f>IF(ISNUMBER('qPCR Run Entry'!G25),'qPCR Run Entry'!G25,"")</f>
        <v/>
      </c>
      <c r="C24" s="57" t="str">
        <f>IF(ISNUMBER('qPCR Run Entry'!R25),'qPCR Run Entry'!R25,"")</f>
        <v/>
      </c>
      <c r="D24" s="57" t="str">
        <f>IF(ISNUMBER('qPCR Run Entry'!AC25),'qPCR Run Entry'!AC25,"")</f>
        <v/>
      </c>
      <c r="E24" s="65" t="s">
        <v>71</v>
      </c>
      <c r="F24" s="65"/>
      <c r="G24" s="65"/>
      <c r="H24" s="98" t="e">
        <f>IF(E24="X",10^((B24-'Standard Curve'!$B$20)/'Standard Curve'!$B$19),IF(F24="X",10^((C24-'Standard Curve'!$B$20)/'Standard Curve'!$B$19),IF(G24="X",10^((D24-'Standard Curve'!$B$20)/'Standard Curve'!$B$19),"")))</f>
        <v>#VALUE!</v>
      </c>
      <c r="I24" s="98" t="e">
        <f t="shared" ref="I24" si="70">AVERAGE(H23:H24)</f>
        <v>#VALUE!</v>
      </c>
      <c r="J24" s="98" t="e">
        <f t="shared" ref="J24" si="71">STDEV(H23:H24)</f>
        <v>#VALUE!</v>
      </c>
      <c r="K24" s="147"/>
      <c r="L24" s="147"/>
      <c r="M24" s="176"/>
      <c r="N24" s="149"/>
      <c r="O24" s="177"/>
      <c r="P24" s="149"/>
      <c r="Q24" s="149"/>
    </row>
    <row r="25" spans="1:17" x14ac:dyDescent="0.2">
      <c r="A25" s="174">
        <f>'Sample Metadata'!D13</f>
        <v>0</v>
      </c>
      <c r="B25" s="57" t="str">
        <f>IF(ISNUMBER('qPCR Run Entry'!G26),'qPCR Run Entry'!G26,"")</f>
        <v/>
      </c>
      <c r="C25" s="57" t="str">
        <f>IF(ISNUMBER('qPCR Run Entry'!R26),'qPCR Run Entry'!R26,"")</f>
        <v/>
      </c>
      <c r="D25" s="57" t="str">
        <f>IF(ISNUMBER('qPCR Run Entry'!AC26),'qPCR Run Entry'!AC26,"")</f>
        <v/>
      </c>
      <c r="E25" s="65" t="s">
        <v>71</v>
      </c>
      <c r="F25" s="65"/>
      <c r="G25" s="65"/>
      <c r="H25" s="98" t="e">
        <f>IF(E25="X",10^((B25-'Standard Curve'!$B$20)/'Standard Curve'!$B$19),IF(F25="X",10^((C25-'Standard Curve'!$B$20)/'Standard Curve'!$B$19),IF(G25="X",10^((D25-'Standard Curve'!$B$20)/'Standard Curve'!$B$19),"")))</f>
        <v>#VALUE!</v>
      </c>
      <c r="I25" s="98" t="e">
        <f t="shared" ref="I25" si="72">AVERAGE(H25:H26)</f>
        <v>#VALUE!</v>
      </c>
      <c r="J25" s="98" t="e">
        <f t="shared" ref="J25" si="73">STDEV(H25:H26)</f>
        <v>#VALUE!</v>
      </c>
      <c r="K25" s="147" t="e">
        <f t="shared" ref="K25" si="74">AVERAGE(H25:H26)</f>
        <v>#VALUE!</v>
      </c>
      <c r="L25" s="147" t="e">
        <f t="shared" ref="L25" si="75">STDEV(H25:H26)</f>
        <v>#VALUE!</v>
      </c>
      <c r="M25" s="176" t="e">
        <f>L25/K25</f>
        <v>#VALUE!</v>
      </c>
      <c r="N25" s="149" t="e">
        <f>IF(M25&lt;40%, "Pass","Fail")</f>
        <v>#VALUE!</v>
      </c>
      <c r="O25" s="177" t="str">
        <f>IF(AND(E25="X",E26="X"),
IF(OR(B25&lt;'Outlier Check'!$L$2,B26&lt;'Outlier Check'!$L$2),
"Fail","Pass"),
IF(AND(F25="X",F26="X"),
IF(OR(C25&lt;'Outlier Check'!$L$2,C26&lt;'Outlier Check'!$L$2),
"Fail","Pass"),
IF(AND(G25="X",G26="X"),
IF(OR(D25&lt;'Outlier Check'!$L$2,D26&lt;'Outlier Check'!$L$2),
"Fail","Pass"),
)))</f>
        <v>Pass</v>
      </c>
      <c r="P25" s="173" t="e">
        <f t="shared" ref="P25" si="76">IF(H25&gt;=45, "Pass","Fail")</f>
        <v>#VALUE!</v>
      </c>
      <c r="Q25" s="173" t="e">
        <f t="shared" ref="Q25" si="77">IF(H25&gt;=100, "Pass","Fail")</f>
        <v>#VALUE!</v>
      </c>
    </row>
    <row r="26" spans="1:17" x14ac:dyDescent="0.2">
      <c r="A26" s="175"/>
      <c r="B26" s="57" t="str">
        <f>IF(ISNUMBER('qPCR Run Entry'!G27),'qPCR Run Entry'!G27,"")</f>
        <v/>
      </c>
      <c r="C26" s="57" t="str">
        <f>IF(ISNUMBER('qPCR Run Entry'!R27),'qPCR Run Entry'!R27,"")</f>
        <v/>
      </c>
      <c r="D26" s="57" t="str">
        <f>IF(ISNUMBER('qPCR Run Entry'!AC27),'qPCR Run Entry'!AC27,"")</f>
        <v/>
      </c>
      <c r="E26" s="65" t="s">
        <v>71</v>
      </c>
      <c r="F26" s="65"/>
      <c r="G26" s="65"/>
      <c r="H26" s="98" t="e">
        <f>IF(E26="X",10^((B26-'Standard Curve'!$B$20)/'Standard Curve'!$B$19),IF(F26="X",10^((C26-'Standard Curve'!$B$20)/'Standard Curve'!$B$19),IF(G26="X",10^((D26-'Standard Curve'!$B$20)/'Standard Curve'!$B$19),"")))</f>
        <v>#VALUE!</v>
      </c>
      <c r="I26" s="98" t="e">
        <f t="shared" ref="I26" si="78">AVERAGE(H25:H26)</f>
        <v>#VALUE!</v>
      </c>
      <c r="J26" s="98" t="e">
        <f t="shared" ref="J26" si="79">STDEV(H25:H26)</f>
        <v>#VALUE!</v>
      </c>
      <c r="K26" s="147"/>
      <c r="L26" s="147"/>
      <c r="M26" s="176"/>
      <c r="N26" s="149"/>
      <c r="O26" s="177"/>
      <c r="P26" s="149"/>
      <c r="Q26" s="149"/>
    </row>
    <row r="27" spans="1:17" x14ac:dyDescent="0.2">
      <c r="A27" s="174">
        <f>'Sample Metadata'!D14</f>
        <v>0</v>
      </c>
      <c r="B27" s="57" t="str">
        <f>IF(ISNUMBER('qPCR Run Entry'!G28),'qPCR Run Entry'!G28,"")</f>
        <v/>
      </c>
      <c r="C27" s="57" t="str">
        <f>IF(ISNUMBER('qPCR Run Entry'!R28),'qPCR Run Entry'!R28,"")</f>
        <v/>
      </c>
      <c r="D27" s="57" t="str">
        <f>IF(ISNUMBER('qPCR Run Entry'!AC28),'qPCR Run Entry'!AC28,"")</f>
        <v/>
      </c>
      <c r="E27" s="65" t="s">
        <v>71</v>
      </c>
      <c r="F27" s="65"/>
      <c r="G27" s="65"/>
      <c r="H27" s="98" t="e">
        <f>IF(E27="X",10^((B27-'Standard Curve'!$B$20)/'Standard Curve'!$B$19),IF(F27="X",10^((C27-'Standard Curve'!$B$20)/'Standard Curve'!$B$19),IF(G27="X",10^((D27-'Standard Curve'!$B$20)/'Standard Curve'!$B$19),"")))</f>
        <v>#VALUE!</v>
      </c>
      <c r="I27" s="98" t="e">
        <f t="shared" ref="I27" si="80">AVERAGE(H27:H28)</f>
        <v>#VALUE!</v>
      </c>
      <c r="J27" s="98" t="e">
        <f t="shared" ref="J27" si="81">STDEV(H27:H28)</f>
        <v>#VALUE!</v>
      </c>
      <c r="K27" s="147" t="e">
        <f t="shared" ref="K27" si="82">AVERAGE(H27:H28)</f>
        <v>#VALUE!</v>
      </c>
      <c r="L27" s="147" t="e">
        <f t="shared" ref="L27" si="83">STDEV(H27:H28)</f>
        <v>#VALUE!</v>
      </c>
      <c r="M27" s="176" t="e">
        <f>L27/K27</f>
        <v>#VALUE!</v>
      </c>
      <c r="N27" s="149" t="e">
        <f>IF(M27&lt;40%, "Pass","Fail")</f>
        <v>#VALUE!</v>
      </c>
      <c r="O27" s="177" t="str">
        <f>IF(AND(E27="X",E28="X"),
IF(OR(B27&lt;'Outlier Check'!$L$2,B28&lt;'Outlier Check'!$L$2),
"Fail","Pass"),
IF(AND(F27="X",F28="X"),
IF(OR(C27&lt;'Outlier Check'!$L$2,C28&lt;'Outlier Check'!$L$2),
"Fail","Pass"),
IF(AND(G27="X",G28="X"),
IF(OR(D27&lt;'Outlier Check'!$L$2,D28&lt;'Outlier Check'!$L$2),
"Fail","Pass"),
)))</f>
        <v>Pass</v>
      </c>
      <c r="P27" s="173" t="e">
        <f t="shared" ref="P27" si="84">IF(H27&gt;=45, "Pass","Fail")</f>
        <v>#VALUE!</v>
      </c>
      <c r="Q27" s="173" t="e">
        <f t="shared" ref="Q27" si="85">IF(H27&gt;=100, "Pass","Fail")</f>
        <v>#VALUE!</v>
      </c>
    </row>
    <row r="28" spans="1:17" x14ac:dyDescent="0.2">
      <c r="A28" s="175"/>
      <c r="B28" s="57" t="str">
        <f>IF(ISNUMBER('qPCR Run Entry'!G29),'qPCR Run Entry'!G29,"")</f>
        <v/>
      </c>
      <c r="C28" s="57" t="str">
        <f>IF(ISNUMBER('qPCR Run Entry'!R29),'qPCR Run Entry'!R29,"")</f>
        <v/>
      </c>
      <c r="D28" s="57" t="str">
        <f>IF(ISNUMBER('qPCR Run Entry'!AC29),'qPCR Run Entry'!AC29,"")</f>
        <v/>
      </c>
      <c r="E28" s="65" t="s">
        <v>71</v>
      </c>
      <c r="F28" s="65"/>
      <c r="G28" s="65"/>
      <c r="H28" s="98" t="e">
        <f>IF(E28="X",10^((B28-'Standard Curve'!$B$20)/'Standard Curve'!$B$19),IF(F28="X",10^((C28-'Standard Curve'!$B$20)/'Standard Curve'!$B$19),IF(G28="X",10^((D28-'Standard Curve'!$B$20)/'Standard Curve'!$B$19),"")))</f>
        <v>#VALUE!</v>
      </c>
      <c r="I28" s="98" t="e">
        <f t="shared" ref="I28" si="86">AVERAGE(H27:H28)</f>
        <v>#VALUE!</v>
      </c>
      <c r="J28" s="98" t="e">
        <f t="shared" ref="J28" si="87">STDEV(H27:H28)</f>
        <v>#VALUE!</v>
      </c>
      <c r="K28" s="147"/>
      <c r="L28" s="147"/>
      <c r="M28" s="176"/>
      <c r="N28" s="149"/>
      <c r="O28" s="177"/>
      <c r="P28" s="149"/>
      <c r="Q28" s="149"/>
    </row>
    <row r="29" spans="1:17" x14ac:dyDescent="0.2">
      <c r="A29" s="174">
        <f>'Sample Metadata'!D15</f>
        <v>0</v>
      </c>
      <c r="B29" s="57" t="str">
        <f>IF(ISNUMBER('qPCR Run Entry'!G30),'qPCR Run Entry'!G30,"")</f>
        <v/>
      </c>
      <c r="C29" s="57" t="str">
        <f>IF(ISNUMBER('qPCR Run Entry'!R30),'qPCR Run Entry'!R30,"")</f>
        <v/>
      </c>
      <c r="D29" s="57" t="str">
        <f>IF(ISNUMBER('qPCR Run Entry'!AC30),'qPCR Run Entry'!AC30,"")</f>
        <v/>
      </c>
      <c r="E29" s="65" t="s">
        <v>71</v>
      </c>
      <c r="F29" s="65"/>
      <c r="G29" s="65"/>
      <c r="H29" s="98" t="e">
        <f>IF(E29="X",10^((B29-'Standard Curve'!$B$20)/'Standard Curve'!$B$19),IF(F29="X",10^((C29-'Standard Curve'!$B$20)/'Standard Curve'!$B$19),IF(G29="X",10^((D29-'Standard Curve'!$B$20)/'Standard Curve'!$B$19),"")))</f>
        <v>#VALUE!</v>
      </c>
      <c r="I29" s="98" t="e">
        <f t="shared" ref="I29" si="88">AVERAGE(H29:H30)</f>
        <v>#VALUE!</v>
      </c>
      <c r="J29" s="98" t="e">
        <f t="shared" ref="J29" si="89">STDEV(H29:H30)</f>
        <v>#VALUE!</v>
      </c>
      <c r="K29" s="147" t="e">
        <f t="shared" ref="K29" si="90">AVERAGE(H29:H30)</f>
        <v>#VALUE!</v>
      </c>
      <c r="L29" s="147" t="e">
        <f t="shared" ref="L29" si="91">STDEV(H29:H30)</f>
        <v>#VALUE!</v>
      </c>
      <c r="M29" s="176" t="e">
        <f>L29/K29</f>
        <v>#VALUE!</v>
      </c>
      <c r="N29" s="149" t="e">
        <f>IF(M29&lt;40%, "Pass","Fail")</f>
        <v>#VALUE!</v>
      </c>
      <c r="O29" s="177" t="str">
        <f>IF(AND(E29="X",E30="X"),
IF(OR(B29&lt;'Outlier Check'!$L$2,B30&lt;'Outlier Check'!$L$2),
"Fail","Pass"),
IF(AND(F29="X",F30="X"),
IF(OR(C29&lt;'Outlier Check'!$L$2,C30&lt;'Outlier Check'!$L$2),
"Fail","Pass"),
IF(AND(G29="X",G30="X"),
IF(OR(D29&lt;'Outlier Check'!$L$2,D30&lt;'Outlier Check'!$L$2),
"Fail","Pass"),
)))</f>
        <v>Pass</v>
      </c>
      <c r="P29" s="173" t="e">
        <f t="shared" ref="P29" si="92">IF(H29&gt;=45, "Pass","Fail")</f>
        <v>#VALUE!</v>
      </c>
      <c r="Q29" s="173" t="e">
        <f t="shared" ref="Q29" si="93">IF(H29&gt;=100, "Pass","Fail")</f>
        <v>#VALUE!</v>
      </c>
    </row>
    <row r="30" spans="1:17" x14ac:dyDescent="0.2">
      <c r="A30" s="175"/>
      <c r="B30" s="57" t="str">
        <f>IF(ISNUMBER('qPCR Run Entry'!G31),'qPCR Run Entry'!G31,"")</f>
        <v/>
      </c>
      <c r="C30" s="57" t="str">
        <f>IF(ISNUMBER('qPCR Run Entry'!R31),'qPCR Run Entry'!R31,"")</f>
        <v/>
      </c>
      <c r="D30" s="57" t="str">
        <f>IF(ISNUMBER('qPCR Run Entry'!AC31),'qPCR Run Entry'!AC31,"")</f>
        <v/>
      </c>
      <c r="E30" s="65" t="s">
        <v>71</v>
      </c>
      <c r="F30" s="65"/>
      <c r="G30" s="65"/>
      <c r="H30" s="98" t="e">
        <f>IF(E30="X",10^((B30-'Standard Curve'!$B$20)/'Standard Curve'!$B$19),IF(F30="X",10^((C30-'Standard Curve'!$B$20)/'Standard Curve'!$B$19),IF(G30="X",10^((D30-'Standard Curve'!$B$20)/'Standard Curve'!$B$19),"")))</f>
        <v>#VALUE!</v>
      </c>
      <c r="I30" s="98" t="e">
        <f t="shared" ref="I30" si="94">AVERAGE(H29:H30)</f>
        <v>#VALUE!</v>
      </c>
      <c r="J30" s="98" t="e">
        <f t="shared" ref="J30" si="95">STDEV(H29:H30)</f>
        <v>#VALUE!</v>
      </c>
      <c r="K30" s="147"/>
      <c r="L30" s="147"/>
      <c r="M30" s="176"/>
      <c r="N30" s="149"/>
      <c r="O30" s="177"/>
      <c r="P30" s="149"/>
      <c r="Q30" s="149"/>
    </row>
    <row r="31" spans="1:17" x14ac:dyDescent="0.2">
      <c r="A31" s="174">
        <f>'Sample Metadata'!D16</f>
        <v>0</v>
      </c>
      <c r="B31" s="57" t="str">
        <f>IF(ISNUMBER('qPCR Run Entry'!G32),'qPCR Run Entry'!G32,"")</f>
        <v/>
      </c>
      <c r="C31" s="57" t="str">
        <f>IF(ISNUMBER('qPCR Run Entry'!R32),'qPCR Run Entry'!R32,"")</f>
        <v/>
      </c>
      <c r="D31" s="57" t="str">
        <f>IF(ISNUMBER('qPCR Run Entry'!AC32),'qPCR Run Entry'!AC32,"")</f>
        <v/>
      </c>
      <c r="E31" s="65" t="s">
        <v>71</v>
      </c>
      <c r="F31" s="65"/>
      <c r="G31" s="65"/>
      <c r="H31" s="98" t="e">
        <f>IF(E31="X",10^((B31-'Standard Curve'!$B$20)/'Standard Curve'!$B$19),IF(F31="X",10^((C31-'Standard Curve'!$B$20)/'Standard Curve'!$B$19),IF(G31="X",10^((D31-'Standard Curve'!$B$20)/'Standard Curve'!$B$19),"")))</f>
        <v>#VALUE!</v>
      </c>
      <c r="I31" s="98" t="e">
        <f t="shared" ref="I31" si="96">AVERAGE(H31:H32)</f>
        <v>#VALUE!</v>
      </c>
      <c r="J31" s="98" t="e">
        <f t="shared" ref="J31" si="97">STDEV(H31:H32)</f>
        <v>#VALUE!</v>
      </c>
      <c r="K31" s="147" t="e">
        <f t="shared" ref="K31" si="98">AVERAGE(H31:H32)</f>
        <v>#VALUE!</v>
      </c>
      <c r="L31" s="147" t="e">
        <f t="shared" ref="L31" si="99">STDEV(H31:H32)</f>
        <v>#VALUE!</v>
      </c>
      <c r="M31" s="176" t="e">
        <f>L31/K31</f>
        <v>#VALUE!</v>
      </c>
      <c r="N31" s="149" t="e">
        <f>IF(M31&lt;40%, "Pass","Fail")</f>
        <v>#VALUE!</v>
      </c>
      <c r="O31" s="177" t="str">
        <f>IF(AND(E31="X",E32="X"),
IF(OR(B31&lt;'Outlier Check'!$L$2,B32&lt;'Outlier Check'!$L$2),
"Fail","Pass"),
IF(AND(F31="X",F32="X"),
IF(OR(C31&lt;'Outlier Check'!$L$2,C32&lt;'Outlier Check'!$L$2),
"Fail","Pass"),
IF(AND(G31="X",G32="X"),
IF(OR(D31&lt;'Outlier Check'!$L$2,D32&lt;'Outlier Check'!$L$2),
"Fail","Pass"),
)))</f>
        <v>Pass</v>
      </c>
      <c r="P31" s="173" t="e">
        <f t="shared" ref="P31" si="100">IF(H31&gt;=45, "Pass","Fail")</f>
        <v>#VALUE!</v>
      </c>
      <c r="Q31" s="173" t="e">
        <f t="shared" ref="Q31" si="101">IF(H31&gt;=100, "Pass","Fail")</f>
        <v>#VALUE!</v>
      </c>
    </row>
    <row r="32" spans="1:17" x14ac:dyDescent="0.2">
      <c r="A32" s="175"/>
      <c r="B32" s="57" t="str">
        <f>IF(ISNUMBER('qPCR Run Entry'!G33),'qPCR Run Entry'!G33,"")</f>
        <v/>
      </c>
      <c r="C32" s="57" t="str">
        <f>IF(ISNUMBER('qPCR Run Entry'!R33),'qPCR Run Entry'!R33,"")</f>
        <v/>
      </c>
      <c r="D32" s="57" t="str">
        <f>IF(ISNUMBER('qPCR Run Entry'!AC33),'qPCR Run Entry'!AC33,"")</f>
        <v/>
      </c>
      <c r="E32" s="65" t="s">
        <v>71</v>
      </c>
      <c r="F32" s="65"/>
      <c r="G32" s="65"/>
      <c r="H32" s="98" t="e">
        <f>IF(E32="X",10^((B32-'Standard Curve'!$B$20)/'Standard Curve'!$B$19),IF(F32="X",10^((C32-'Standard Curve'!$B$20)/'Standard Curve'!$B$19),IF(G32="X",10^((D32-'Standard Curve'!$B$20)/'Standard Curve'!$B$19),"")))</f>
        <v>#VALUE!</v>
      </c>
      <c r="I32" s="98" t="e">
        <f t="shared" ref="I32" si="102">AVERAGE(H31:H32)</f>
        <v>#VALUE!</v>
      </c>
      <c r="J32" s="98" t="e">
        <f t="shared" ref="J32" si="103">STDEV(H31:H32)</f>
        <v>#VALUE!</v>
      </c>
      <c r="K32" s="147"/>
      <c r="L32" s="147"/>
      <c r="M32" s="176"/>
      <c r="N32" s="149"/>
      <c r="O32" s="177"/>
      <c r="P32" s="149"/>
      <c r="Q32" s="149"/>
    </row>
    <row r="33" spans="1:17" x14ac:dyDescent="0.2">
      <c r="A33" s="174">
        <f>'Sample Metadata'!D17</f>
        <v>0</v>
      </c>
      <c r="B33" s="57" t="str">
        <f>IF(ISNUMBER('qPCR Run Entry'!G34),'qPCR Run Entry'!G34,"")</f>
        <v/>
      </c>
      <c r="C33" s="57" t="str">
        <f>IF(ISNUMBER('qPCR Run Entry'!R34),'qPCR Run Entry'!R34,"")</f>
        <v/>
      </c>
      <c r="D33" s="57" t="str">
        <f>IF(ISNUMBER('qPCR Run Entry'!AC34),'qPCR Run Entry'!AC34,"")</f>
        <v/>
      </c>
      <c r="E33" s="65" t="s">
        <v>71</v>
      </c>
      <c r="F33" s="65"/>
      <c r="G33" s="65"/>
      <c r="H33" s="98" t="e">
        <f>IF(E33="X",10^((B33-'Standard Curve'!$B$20)/'Standard Curve'!$B$19),IF(F33="X",10^((C33-'Standard Curve'!$B$20)/'Standard Curve'!$B$19),IF(G33="X",10^((D33-'Standard Curve'!$B$20)/'Standard Curve'!$B$19),"")))</f>
        <v>#VALUE!</v>
      </c>
      <c r="I33" s="98" t="e">
        <f t="shared" ref="I33" si="104">AVERAGE(H33:H34)</f>
        <v>#VALUE!</v>
      </c>
      <c r="J33" s="98" t="e">
        <f t="shared" ref="J33" si="105">STDEV(H33:H34)</f>
        <v>#VALUE!</v>
      </c>
      <c r="K33" s="147" t="e">
        <f>AVERAGE(H33:H34)</f>
        <v>#VALUE!</v>
      </c>
      <c r="L33" s="147" t="e">
        <f t="shared" ref="L33" si="106">STDEV(H33:H34)</f>
        <v>#VALUE!</v>
      </c>
      <c r="M33" s="176" t="e">
        <f>L33/K33</f>
        <v>#VALUE!</v>
      </c>
      <c r="N33" s="149" t="e">
        <f>IF(M33&lt;40%, "Pass","Fail")</f>
        <v>#VALUE!</v>
      </c>
      <c r="O33" s="177" t="str">
        <f>IF(AND(E33="X",E34="X"),
IF(OR(B33&lt;'Outlier Check'!$L$2,B34&lt;'Outlier Check'!$L$2),
"Fail","Pass"),
IF(AND(F33="X",F34="X"),
IF(OR(C33&lt;'Outlier Check'!$L$2,C34&lt;'Outlier Check'!$L$2),
"Fail","Pass"),
IF(AND(G33="X",G34="X"),
IF(OR(D33&lt;'Outlier Check'!$L$2,D34&lt;'Outlier Check'!$L$2),
"Fail","Pass"),
)))</f>
        <v>Pass</v>
      </c>
      <c r="P33" s="173" t="e">
        <f t="shared" ref="P33" si="107">IF(H33&gt;=45, "Pass","Fail")</f>
        <v>#VALUE!</v>
      </c>
      <c r="Q33" s="173" t="e">
        <f t="shared" ref="Q33" si="108">IF(H33&gt;=100, "Pass","Fail")</f>
        <v>#VALUE!</v>
      </c>
    </row>
    <row r="34" spans="1:17" x14ac:dyDescent="0.2">
      <c r="A34" s="175"/>
      <c r="B34" s="57" t="str">
        <f>IF(ISNUMBER('qPCR Run Entry'!G35),'qPCR Run Entry'!G35,"")</f>
        <v/>
      </c>
      <c r="C34" s="57" t="str">
        <f>IF(ISNUMBER('qPCR Run Entry'!R35),'qPCR Run Entry'!R35,"")</f>
        <v/>
      </c>
      <c r="D34" s="57" t="str">
        <f>IF(ISNUMBER('qPCR Run Entry'!AC35),'qPCR Run Entry'!AC35,"")</f>
        <v/>
      </c>
      <c r="E34" s="65" t="s">
        <v>71</v>
      </c>
      <c r="F34" s="65"/>
      <c r="G34" s="65"/>
      <c r="H34" s="98" t="e">
        <f>IF(E34="X",10^((B34-'Standard Curve'!$B$20)/'Standard Curve'!$B$19),IF(F34="X",10^((C34-'Standard Curve'!$B$20)/'Standard Curve'!$B$19),IF(G34="X",10^((D34-'Standard Curve'!$B$20)/'Standard Curve'!$B$19),"")))</f>
        <v>#VALUE!</v>
      </c>
      <c r="I34" s="98" t="e">
        <f t="shared" ref="I34" si="109">AVERAGE(H33:H34)</f>
        <v>#VALUE!</v>
      </c>
      <c r="J34" s="98" t="e">
        <f t="shared" ref="J34" si="110">STDEV(H33:H34)</f>
        <v>#VALUE!</v>
      </c>
      <c r="K34" s="147"/>
      <c r="L34" s="147"/>
      <c r="M34" s="176"/>
      <c r="N34" s="149"/>
      <c r="O34" s="177"/>
      <c r="P34" s="149"/>
      <c r="Q34" s="149"/>
    </row>
    <row r="35" spans="1:17" x14ac:dyDescent="0.2">
      <c r="A35" s="174">
        <f>'Sample Metadata'!D18</f>
        <v>0</v>
      </c>
      <c r="B35" s="57" t="str">
        <f>IF(ISNUMBER('qPCR Run Entry'!G36),'qPCR Run Entry'!G36,"")</f>
        <v/>
      </c>
      <c r="C35" s="57" t="str">
        <f>IF(ISNUMBER('qPCR Run Entry'!R36),'qPCR Run Entry'!R36,"")</f>
        <v/>
      </c>
      <c r="D35" s="57" t="str">
        <f>IF(ISNUMBER('qPCR Run Entry'!AC36),'qPCR Run Entry'!AC36,"")</f>
        <v/>
      </c>
      <c r="E35" s="65" t="s">
        <v>71</v>
      </c>
      <c r="F35" s="65"/>
      <c r="G35" s="65"/>
      <c r="H35" s="98" t="e">
        <f>IF(E35="X",10^((B35-'Standard Curve'!$B$20)/'Standard Curve'!$B$19),IF(F35="X",10^((C35-'Standard Curve'!$B$20)/'Standard Curve'!$B$19),IF(G35="X",10^((D35-'Standard Curve'!$B$20)/'Standard Curve'!$B$19),"")))</f>
        <v>#VALUE!</v>
      </c>
      <c r="I35" s="98" t="e">
        <f t="shared" ref="I35" si="111">AVERAGE(H35:H36)</f>
        <v>#VALUE!</v>
      </c>
      <c r="J35" s="98" t="e">
        <f t="shared" ref="J35" si="112">STDEV(H35:H36)</f>
        <v>#VALUE!</v>
      </c>
      <c r="K35" s="147" t="e">
        <f t="shared" ref="K35" si="113">AVERAGE(H35:H36)</f>
        <v>#VALUE!</v>
      </c>
      <c r="L35" s="147" t="e">
        <f t="shared" ref="L35" si="114">STDEV(H35:H36)</f>
        <v>#VALUE!</v>
      </c>
      <c r="M35" s="176" t="e">
        <f>L35/K35</f>
        <v>#VALUE!</v>
      </c>
      <c r="N35" s="149" t="e">
        <f>IF(M35&lt;40%, "Pass","Fail")</f>
        <v>#VALUE!</v>
      </c>
      <c r="O35" s="177" t="str">
        <f>IF(AND(E35="X",E36="X"),
IF(OR(B35&lt;'Outlier Check'!$L$2,B36&lt;'Outlier Check'!$L$2),
"Fail","Pass"),
IF(AND(F35="X",F36="X"),
IF(OR(C35&lt;'Outlier Check'!$L$2,C36&lt;'Outlier Check'!$L$2),
"Fail","Pass"),
IF(AND(G35="X",G36="X"),
IF(OR(D35&lt;'Outlier Check'!$L$2,D36&lt;'Outlier Check'!$L$2),
"Fail","Pass"),
)))</f>
        <v>Pass</v>
      </c>
      <c r="P35" s="173" t="e">
        <f t="shared" ref="P35" si="115">IF(H35&gt;=45, "Pass","Fail")</f>
        <v>#VALUE!</v>
      </c>
      <c r="Q35" s="173" t="e">
        <f t="shared" ref="Q35" si="116">IF(H35&gt;=100, "Pass","Fail")</f>
        <v>#VALUE!</v>
      </c>
    </row>
    <row r="36" spans="1:17" x14ac:dyDescent="0.2">
      <c r="A36" s="175"/>
      <c r="B36" s="57" t="str">
        <f>IF(ISNUMBER('qPCR Run Entry'!G37),'qPCR Run Entry'!G37,"")</f>
        <v/>
      </c>
      <c r="C36" s="57" t="str">
        <f>IF(ISNUMBER('qPCR Run Entry'!R37),'qPCR Run Entry'!R37,"")</f>
        <v/>
      </c>
      <c r="D36" s="57" t="str">
        <f>IF(ISNUMBER('qPCR Run Entry'!AC37),'qPCR Run Entry'!AC37,"")</f>
        <v/>
      </c>
      <c r="E36" s="65" t="s">
        <v>71</v>
      </c>
      <c r="F36" s="65"/>
      <c r="G36" s="65"/>
      <c r="H36" s="98" t="e">
        <f>IF(E36="X",10^((B36-'Standard Curve'!$B$20)/'Standard Curve'!$B$19),IF(F36="X",10^((C36-'Standard Curve'!$B$20)/'Standard Curve'!$B$19),IF(G36="X",10^((D36-'Standard Curve'!$B$20)/'Standard Curve'!$B$19),"")))</f>
        <v>#VALUE!</v>
      </c>
      <c r="I36" s="98" t="e">
        <f t="shared" ref="I36" si="117">AVERAGE(H35:H36)</f>
        <v>#VALUE!</v>
      </c>
      <c r="J36" s="98" t="e">
        <f t="shared" ref="J36" si="118">STDEV(H35:H36)</f>
        <v>#VALUE!</v>
      </c>
      <c r="K36" s="147"/>
      <c r="L36" s="147"/>
      <c r="M36" s="176"/>
      <c r="N36" s="149"/>
      <c r="O36" s="177"/>
      <c r="P36" s="149"/>
      <c r="Q36" s="149"/>
    </row>
    <row r="37" spans="1:17" x14ac:dyDescent="0.2">
      <c r="A37" s="174">
        <f>'Sample Metadata'!D19</f>
        <v>0</v>
      </c>
      <c r="B37" s="57" t="str">
        <f>IF(ISNUMBER('qPCR Run Entry'!G38),'qPCR Run Entry'!G38,"")</f>
        <v/>
      </c>
      <c r="C37" s="57" t="str">
        <f>IF(ISNUMBER('qPCR Run Entry'!R38),'qPCR Run Entry'!R38,"")</f>
        <v/>
      </c>
      <c r="D37" s="57" t="str">
        <f>IF(ISNUMBER('qPCR Run Entry'!AC38),'qPCR Run Entry'!AC38,"")</f>
        <v/>
      </c>
      <c r="E37" s="65" t="s">
        <v>71</v>
      </c>
      <c r="F37" s="65"/>
      <c r="G37" s="65"/>
      <c r="H37" s="98" t="e">
        <f>IF(E37="X",10^((B37-'Standard Curve'!$B$20)/'Standard Curve'!$B$19),IF(F37="X",10^((C37-'Standard Curve'!$B$20)/'Standard Curve'!$B$19),IF(G37="X",10^((D37-'Standard Curve'!$B$20)/'Standard Curve'!$B$19),"")))</f>
        <v>#VALUE!</v>
      </c>
      <c r="I37" s="98" t="e">
        <f t="shared" ref="I37" si="119">AVERAGE(H37:H38)</f>
        <v>#VALUE!</v>
      </c>
      <c r="J37" s="98" t="e">
        <f t="shared" ref="J37" si="120">STDEV(H37:H38)</f>
        <v>#VALUE!</v>
      </c>
      <c r="K37" s="147" t="e">
        <f t="shared" ref="K37" si="121">AVERAGE(H37:H38)</f>
        <v>#VALUE!</v>
      </c>
      <c r="L37" s="147" t="e">
        <f t="shared" ref="L37" si="122">STDEV(H37:H38)</f>
        <v>#VALUE!</v>
      </c>
      <c r="M37" s="176" t="e">
        <f>L37/K37</f>
        <v>#VALUE!</v>
      </c>
      <c r="N37" s="149" t="e">
        <f>IF(M37&lt;40%, "Pass","Fail")</f>
        <v>#VALUE!</v>
      </c>
      <c r="O37" s="177" t="str">
        <f>IF(AND(E37="X",E38="X"),
IF(OR(B37&lt;'Outlier Check'!$L$2,B38&lt;'Outlier Check'!$L$2),
"Fail","Pass"),
IF(AND(F37="X",F38="X"),
IF(OR(C37&lt;'Outlier Check'!$L$2,C38&lt;'Outlier Check'!$L$2),
"Fail","Pass"),
IF(AND(G37="X",G38="X"),
IF(OR(D37&lt;'Outlier Check'!$L$2,D38&lt;'Outlier Check'!$L$2),
"Fail","Pass"),
)))</f>
        <v>Pass</v>
      </c>
      <c r="P37" s="173" t="e">
        <f t="shared" ref="P37" si="123">IF(H37&gt;=45, "Pass","Fail")</f>
        <v>#VALUE!</v>
      </c>
      <c r="Q37" s="173" t="e">
        <f t="shared" ref="Q37" si="124">IF(H37&gt;=100, "Pass","Fail")</f>
        <v>#VALUE!</v>
      </c>
    </row>
    <row r="38" spans="1:17" x14ac:dyDescent="0.2">
      <c r="A38" s="175"/>
      <c r="B38" s="57" t="str">
        <f>IF(ISNUMBER('qPCR Run Entry'!G39),'qPCR Run Entry'!G39,"")</f>
        <v/>
      </c>
      <c r="C38" s="57" t="str">
        <f>IF(ISNUMBER('qPCR Run Entry'!R39),'qPCR Run Entry'!R39,"")</f>
        <v/>
      </c>
      <c r="D38" s="57" t="str">
        <f>IF(ISNUMBER('qPCR Run Entry'!AC39),'qPCR Run Entry'!AC39,"")</f>
        <v/>
      </c>
      <c r="E38" s="65" t="s">
        <v>71</v>
      </c>
      <c r="F38" s="65"/>
      <c r="G38" s="65"/>
      <c r="H38" s="98" t="e">
        <f>IF(E38="X",10^((B38-'Standard Curve'!$B$20)/'Standard Curve'!$B$19),IF(F38="X",10^((C38-'Standard Curve'!$B$20)/'Standard Curve'!$B$19),IF(G38="X",10^((D38-'Standard Curve'!$B$20)/'Standard Curve'!$B$19),"")))</f>
        <v>#VALUE!</v>
      </c>
      <c r="I38" s="98" t="e">
        <f t="shared" ref="I38" si="125">AVERAGE(H37:H38)</f>
        <v>#VALUE!</v>
      </c>
      <c r="J38" s="98" t="e">
        <f t="shared" ref="J38" si="126">STDEV(H37:H38)</f>
        <v>#VALUE!</v>
      </c>
      <c r="K38" s="147"/>
      <c r="L38" s="147"/>
      <c r="M38" s="176"/>
      <c r="N38" s="149"/>
      <c r="O38" s="177"/>
      <c r="P38" s="149"/>
      <c r="Q38" s="149"/>
    </row>
    <row r="39" spans="1:17" x14ac:dyDescent="0.2">
      <c r="A39" s="174">
        <f>'Sample Metadata'!D20</f>
        <v>0</v>
      </c>
      <c r="B39" s="57" t="str">
        <f>IF(ISNUMBER('qPCR Run Entry'!G40),'qPCR Run Entry'!G40,"")</f>
        <v/>
      </c>
      <c r="C39" s="57" t="str">
        <f>IF(ISNUMBER('qPCR Run Entry'!R40),'qPCR Run Entry'!R40,"")</f>
        <v/>
      </c>
      <c r="D39" s="57" t="str">
        <f>IF(ISNUMBER('qPCR Run Entry'!AC40),'qPCR Run Entry'!AC40,"")</f>
        <v/>
      </c>
      <c r="E39" s="65" t="s">
        <v>71</v>
      </c>
      <c r="F39" s="65"/>
      <c r="G39" s="65"/>
      <c r="H39" s="98" t="e">
        <f>IF(E39="X",10^((B39-'Standard Curve'!$B$20)/'Standard Curve'!$B$19),IF(F39="X",10^((C39-'Standard Curve'!$B$20)/'Standard Curve'!$B$19),IF(G39="X",10^((D39-'Standard Curve'!$B$20)/'Standard Curve'!$B$19),"")))</f>
        <v>#VALUE!</v>
      </c>
      <c r="I39" s="98" t="e">
        <f t="shared" ref="I39" si="127">AVERAGE(H39:H40)</f>
        <v>#VALUE!</v>
      </c>
      <c r="J39" s="98" t="e">
        <f t="shared" ref="J39" si="128">STDEV(H39:H40)</f>
        <v>#VALUE!</v>
      </c>
      <c r="K39" s="147" t="e">
        <f t="shared" ref="K39" si="129">AVERAGE(H39:H40)</f>
        <v>#VALUE!</v>
      </c>
      <c r="L39" s="147" t="e">
        <f t="shared" ref="L39" si="130">STDEV(H39:H40)</f>
        <v>#VALUE!</v>
      </c>
      <c r="M39" s="176" t="e">
        <f>L39/K39</f>
        <v>#VALUE!</v>
      </c>
      <c r="N39" s="149" t="e">
        <f>IF(M39&lt;40%, "Pass","Fail")</f>
        <v>#VALUE!</v>
      </c>
      <c r="O39" s="177" t="str">
        <f>IF(AND(E39="X",E40="X"),
IF(OR(B39&lt;'Outlier Check'!$L$2,B40&lt;'Outlier Check'!$L$2),
"Fail","Pass"),
IF(AND(F39="X",F40="X"),
IF(OR(C39&lt;'Outlier Check'!$L$2,C40&lt;'Outlier Check'!$L$2),
"Fail","Pass"),
IF(AND(G39="X",G40="X"),
IF(OR(D39&lt;'Outlier Check'!$L$2,D40&lt;'Outlier Check'!$L$2),
"Fail","Pass"),
)))</f>
        <v>Pass</v>
      </c>
      <c r="P39" s="173" t="e">
        <f t="shared" ref="P39" si="131">IF(H39&gt;=45, "Pass","Fail")</f>
        <v>#VALUE!</v>
      </c>
      <c r="Q39" s="173" t="e">
        <f t="shared" ref="Q39" si="132">IF(H39&gt;=100, "Pass","Fail")</f>
        <v>#VALUE!</v>
      </c>
    </row>
    <row r="40" spans="1:17" x14ac:dyDescent="0.2">
      <c r="A40" s="175"/>
      <c r="B40" s="57" t="str">
        <f>IF(ISNUMBER('qPCR Run Entry'!G41),'qPCR Run Entry'!G41,"")</f>
        <v/>
      </c>
      <c r="C40" s="57" t="str">
        <f>IF(ISNUMBER('qPCR Run Entry'!R41),'qPCR Run Entry'!R41,"")</f>
        <v/>
      </c>
      <c r="D40" s="57" t="str">
        <f>IF(ISNUMBER('qPCR Run Entry'!AC41),'qPCR Run Entry'!AC41,"")</f>
        <v/>
      </c>
      <c r="E40" s="65" t="s">
        <v>71</v>
      </c>
      <c r="F40" s="65"/>
      <c r="G40" s="65"/>
      <c r="H40" s="98" t="e">
        <f>IF(E40="X",10^((B40-'Standard Curve'!$B$20)/'Standard Curve'!$B$19),IF(F40="X",10^((C40-'Standard Curve'!$B$20)/'Standard Curve'!$B$19),IF(G40="X",10^((D40-'Standard Curve'!$B$20)/'Standard Curve'!$B$19),"")))</f>
        <v>#VALUE!</v>
      </c>
      <c r="I40" s="98" t="e">
        <f>AVERAGE(H39:H40)</f>
        <v>#VALUE!</v>
      </c>
      <c r="J40" s="98" t="e">
        <f t="shared" ref="J40" si="133">STDEV(H39:H40)</f>
        <v>#VALUE!</v>
      </c>
      <c r="K40" s="147"/>
      <c r="L40" s="147"/>
      <c r="M40" s="176"/>
      <c r="N40" s="149"/>
      <c r="O40" s="177"/>
      <c r="P40" s="149"/>
      <c r="Q40" s="149"/>
    </row>
    <row r="41" spans="1:17" x14ac:dyDescent="0.2">
      <c r="A41" s="174">
        <f>'Sample Metadata'!D21</f>
        <v>0</v>
      </c>
      <c r="B41" s="57" t="str">
        <f>IF(ISNUMBER('qPCR Run Entry'!G42),'qPCR Run Entry'!G42,"")</f>
        <v/>
      </c>
      <c r="C41" s="57" t="str">
        <f>IF(ISNUMBER('qPCR Run Entry'!R42),'qPCR Run Entry'!R42,"")</f>
        <v/>
      </c>
      <c r="D41" s="57" t="str">
        <f>IF(ISNUMBER('qPCR Run Entry'!AC42),'qPCR Run Entry'!AC42,"")</f>
        <v/>
      </c>
      <c r="E41" s="65" t="s">
        <v>71</v>
      </c>
      <c r="F41" s="65"/>
      <c r="G41" s="65"/>
      <c r="H41" s="98" t="e">
        <f>IF(E41="X",10^((B41-'Standard Curve'!$B$20)/'Standard Curve'!$B$19),IF(F41="X",10^((C41-'Standard Curve'!$B$20)/'Standard Curve'!$B$19),IF(G41="X",10^((D41-'Standard Curve'!$B$20)/'Standard Curve'!$B$19),"")))</f>
        <v>#VALUE!</v>
      </c>
      <c r="I41" s="98" t="e">
        <f t="shared" ref="I41" si="134">AVERAGE(H41:H42)</f>
        <v>#VALUE!</v>
      </c>
      <c r="J41" s="98" t="e">
        <f t="shared" ref="J41" si="135">STDEV(H41:H42)</f>
        <v>#VALUE!</v>
      </c>
      <c r="K41" s="147" t="e">
        <f t="shared" ref="K41" si="136">AVERAGE(H41:H42)</f>
        <v>#VALUE!</v>
      </c>
      <c r="L41" s="147" t="e">
        <f t="shared" ref="L41" si="137">STDEV(H41:H42)</f>
        <v>#VALUE!</v>
      </c>
      <c r="M41" s="176" t="e">
        <f>L41/K41</f>
        <v>#VALUE!</v>
      </c>
      <c r="N41" s="149" t="e">
        <f>IF(M41&lt;40%, "Pass","Fail")</f>
        <v>#VALUE!</v>
      </c>
      <c r="O41" s="177" t="str">
        <f>IF(AND(E41="X",E42="X"),
IF(OR(B41&lt;'Outlier Check'!$L$2,B42&lt;'Outlier Check'!$L$2),
"Fail","Pass"),
IF(AND(F41="X",F42="X"),
IF(OR(C41&lt;'Outlier Check'!$L$2,C42&lt;'Outlier Check'!$L$2),
"Fail","Pass"),
IF(AND(G41="X",G42="X"),
IF(OR(D41&lt;'Outlier Check'!$L$2,D42&lt;'Outlier Check'!$L$2),
"Fail","Pass"),
)))</f>
        <v>Pass</v>
      </c>
      <c r="P41" s="173" t="e">
        <f t="shared" ref="P41" si="138">IF(H41&gt;=45, "Pass","Fail")</f>
        <v>#VALUE!</v>
      </c>
      <c r="Q41" s="173" t="e">
        <f t="shared" ref="Q41" si="139">IF(H41&gt;=100, "Pass","Fail")</f>
        <v>#VALUE!</v>
      </c>
    </row>
    <row r="42" spans="1:17" x14ac:dyDescent="0.2">
      <c r="A42" s="175"/>
      <c r="B42" s="57" t="str">
        <f>IF(ISNUMBER('qPCR Run Entry'!G43),'qPCR Run Entry'!G43,"")</f>
        <v/>
      </c>
      <c r="C42" s="57" t="str">
        <f>IF(ISNUMBER('qPCR Run Entry'!R43),'qPCR Run Entry'!R43,"")</f>
        <v/>
      </c>
      <c r="D42" s="57" t="str">
        <f>IF(ISNUMBER('qPCR Run Entry'!AC43),'qPCR Run Entry'!AC43,"")</f>
        <v/>
      </c>
      <c r="E42" s="65" t="s">
        <v>71</v>
      </c>
      <c r="F42" s="65"/>
      <c r="G42" s="65"/>
      <c r="H42" s="98" t="e">
        <f>IF(E42="X",10^((B42-'Standard Curve'!$B$20)/'Standard Curve'!$B$19),IF(F42="X",10^((C42-'Standard Curve'!$B$20)/'Standard Curve'!$B$19),IF(G42="X",10^((D42-'Standard Curve'!$B$20)/'Standard Curve'!$B$19),"")))</f>
        <v>#VALUE!</v>
      </c>
      <c r="I42" s="98" t="e">
        <f t="shared" ref="I42" si="140">AVERAGE(H41:H42)</f>
        <v>#VALUE!</v>
      </c>
      <c r="J42" s="98" t="e">
        <f t="shared" ref="J42" si="141">STDEV(H41:H42)</f>
        <v>#VALUE!</v>
      </c>
      <c r="K42" s="147"/>
      <c r="L42" s="147"/>
      <c r="M42" s="176"/>
      <c r="N42" s="149"/>
      <c r="O42" s="177"/>
      <c r="P42" s="149"/>
      <c r="Q42" s="149"/>
    </row>
    <row r="43" spans="1:17" x14ac:dyDescent="0.2">
      <c r="A43" s="174">
        <f>'Sample Metadata'!D22</f>
        <v>0</v>
      </c>
      <c r="B43" s="57" t="str">
        <f>IF(ISNUMBER('qPCR Run Entry'!G44),'qPCR Run Entry'!G44,"")</f>
        <v/>
      </c>
      <c r="C43" s="57" t="str">
        <f>IF(ISNUMBER('qPCR Run Entry'!R44),'qPCR Run Entry'!R44,"")</f>
        <v/>
      </c>
      <c r="D43" s="57" t="str">
        <f>IF(ISNUMBER('qPCR Run Entry'!AC44),'qPCR Run Entry'!AC44,"")</f>
        <v/>
      </c>
      <c r="E43" s="65" t="s">
        <v>71</v>
      </c>
      <c r="F43" s="65"/>
      <c r="G43" s="65"/>
      <c r="H43" s="98" t="e">
        <f>IF(E43="X",10^((B43-'Standard Curve'!$B$20)/'Standard Curve'!$B$19),IF(F43="X",10^((C43-'Standard Curve'!$B$20)/'Standard Curve'!$B$19),IF(G43="X",10^((D43-'Standard Curve'!$B$20)/'Standard Curve'!$B$19),"")))</f>
        <v>#VALUE!</v>
      </c>
      <c r="I43" s="98" t="e">
        <f t="shared" ref="I43" si="142">AVERAGE(H43:H44)</f>
        <v>#VALUE!</v>
      </c>
      <c r="J43" s="98" t="e">
        <f t="shared" ref="J43" si="143">STDEV(H43:H44)</f>
        <v>#VALUE!</v>
      </c>
      <c r="K43" s="147" t="e">
        <f t="shared" ref="K43" si="144">AVERAGE(H43:H44)</f>
        <v>#VALUE!</v>
      </c>
      <c r="L43" s="147" t="e">
        <f t="shared" ref="L43" si="145">STDEV(H43:H44)</f>
        <v>#VALUE!</v>
      </c>
      <c r="M43" s="176" t="e">
        <f>L43/K43</f>
        <v>#VALUE!</v>
      </c>
      <c r="N43" s="149" t="e">
        <f>IF(M43&lt;40%, "Pass","Fail")</f>
        <v>#VALUE!</v>
      </c>
      <c r="O43" s="177" t="str">
        <f>IF(AND(E43="X",E44="X"),
IF(OR(B43&lt;'Outlier Check'!$L$2,B44&lt;'Outlier Check'!$L$2),
"Fail","Pass"),
IF(AND(F43="X",F44="X"),
IF(OR(C43&lt;'Outlier Check'!$L$2,C44&lt;'Outlier Check'!$L$2),
"Fail","Pass"),
IF(AND(G43="X",G44="X"),
IF(OR(D43&lt;'Outlier Check'!$L$2,D44&lt;'Outlier Check'!$L$2),
"Fail","Pass"),
)))</f>
        <v>Pass</v>
      </c>
      <c r="P43" s="173" t="e">
        <f t="shared" ref="P43" si="146">IF(H43&gt;=45, "Pass","Fail")</f>
        <v>#VALUE!</v>
      </c>
      <c r="Q43" s="173" t="e">
        <f t="shared" ref="Q43" si="147">IF(H43&gt;=100, "Pass","Fail")</f>
        <v>#VALUE!</v>
      </c>
    </row>
    <row r="44" spans="1:17" x14ac:dyDescent="0.2">
      <c r="A44" s="175"/>
      <c r="B44" s="57" t="str">
        <f>IF(ISNUMBER('qPCR Run Entry'!G45),'qPCR Run Entry'!G45,"")</f>
        <v/>
      </c>
      <c r="C44" s="57" t="str">
        <f>IF(ISNUMBER('qPCR Run Entry'!R45),'qPCR Run Entry'!R45,"")</f>
        <v/>
      </c>
      <c r="D44" s="57" t="str">
        <f>IF(ISNUMBER('qPCR Run Entry'!AC45),'qPCR Run Entry'!AC45,"")</f>
        <v/>
      </c>
      <c r="E44" s="65" t="s">
        <v>71</v>
      </c>
      <c r="F44" s="65"/>
      <c r="G44" s="65"/>
      <c r="H44" s="98" t="e">
        <f>IF(E44="X",10^((B44-'Standard Curve'!$B$20)/'Standard Curve'!$B$19),IF(F44="X",10^((C44-'Standard Curve'!$B$20)/'Standard Curve'!$B$19),IF(G44="X",10^((D44-'Standard Curve'!$B$20)/'Standard Curve'!$B$19),"")))</f>
        <v>#VALUE!</v>
      </c>
      <c r="I44" s="98" t="e">
        <f t="shared" ref="I44" si="148">AVERAGE(H43:H44)</f>
        <v>#VALUE!</v>
      </c>
      <c r="J44" s="98" t="e">
        <f t="shared" ref="J44" si="149">STDEV(H43:H44)</f>
        <v>#VALUE!</v>
      </c>
      <c r="K44" s="147"/>
      <c r="L44" s="147"/>
      <c r="M44" s="176"/>
      <c r="N44" s="149"/>
      <c r="O44" s="177"/>
      <c r="P44" s="149"/>
      <c r="Q44" s="149"/>
    </row>
    <row r="45" spans="1:17" x14ac:dyDescent="0.2">
      <c r="A45" s="174">
        <f>'Sample Metadata'!D23</f>
        <v>0</v>
      </c>
      <c r="B45" s="57" t="str">
        <f>IF(ISNUMBER('qPCR Run Entry'!G46),'qPCR Run Entry'!G46,"")</f>
        <v/>
      </c>
      <c r="C45" s="57" t="str">
        <f>IF(ISNUMBER('qPCR Run Entry'!R46),'qPCR Run Entry'!R46,"")</f>
        <v/>
      </c>
      <c r="D45" s="57" t="str">
        <f>IF(ISNUMBER('qPCR Run Entry'!AC46),'qPCR Run Entry'!AC46,"")</f>
        <v/>
      </c>
      <c r="E45" s="65" t="s">
        <v>71</v>
      </c>
      <c r="F45" s="65"/>
      <c r="G45" s="65"/>
      <c r="H45" s="98" t="e">
        <f>IF(E45="X",10^((B45-'Standard Curve'!$B$20)/'Standard Curve'!$B$19),IF(F45="X",10^((C45-'Standard Curve'!$B$20)/'Standard Curve'!$B$19),IF(G45="X",10^((D45-'Standard Curve'!$B$20)/'Standard Curve'!$B$19),"")))</f>
        <v>#VALUE!</v>
      </c>
      <c r="I45" s="98" t="e">
        <f t="shared" ref="I45" si="150">AVERAGE(H45:H46)</f>
        <v>#VALUE!</v>
      </c>
      <c r="J45" s="98" t="e">
        <f t="shared" ref="J45" si="151">STDEV(H45:H46)</f>
        <v>#VALUE!</v>
      </c>
      <c r="K45" s="147" t="e">
        <f t="shared" ref="K45" si="152">AVERAGE(H45:H46)</f>
        <v>#VALUE!</v>
      </c>
      <c r="L45" s="147" t="e">
        <f t="shared" ref="L45" si="153">STDEV(H45:H46)</f>
        <v>#VALUE!</v>
      </c>
      <c r="M45" s="176" t="e">
        <f>L45/K45</f>
        <v>#VALUE!</v>
      </c>
      <c r="N45" s="149" t="e">
        <f>IF(M45&lt;40%, "Pass","Fail")</f>
        <v>#VALUE!</v>
      </c>
      <c r="O45" s="177" t="str">
        <f>IF(AND(E45="X",E46="X"),
IF(OR(B45&lt;'Outlier Check'!$L$2,B46&lt;'Outlier Check'!$L$2),
"Fail","Pass"),
IF(AND(F45="X",F46="X"),
IF(OR(C45&lt;'Outlier Check'!$L$2,C46&lt;'Outlier Check'!$L$2),
"Fail","Pass"),
IF(AND(G45="X",G46="X"),
IF(OR(D45&lt;'Outlier Check'!$L$2,D46&lt;'Outlier Check'!$L$2),
"Fail","Pass"),
)))</f>
        <v>Pass</v>
      </c>
      <c r="P45" s="173" t="e">
        <f t="shared" ref="P45" si="154">IF(H45&gt;=45, "Pass","Fail")</f>
        <v>#VALUE!</v>
      </c>
      <c r="Q45" s="173" t="e">
        <f t="shared" ref="Q45" si="155">IF(H45&gt;=100, "Pass","Fail")</f>
        <v>#VALUE!</v>
      </c>
    </row>
    <row r="46" spans="1:17" x14ac:dyDescent="0.2">
      <c r="A46" s="175"/>
      <c r="B46" s="57" t="str">
        <f>IF(ISNUMBER('qPCR Run Entry'!G47),'qPCR Run Entry'!G47,"")</f>
        <v/>
      </c>
      <c r="C46" s="57" t="str">
        <f>IF(ISNUMBER('qPCR Run Entry'!R47),'qPCR Run Entry'!R47,"")</f>
        <v/>
      </c>
      <c r="D46" s="57" t="str">
        <f>IF(ISNUMBER('qPCR Run Entry'!AC47),'qPCR Run Entry'!AC47,"")</f>
        <v/>
      </c>
      <c r="E46" s="65" t="s">
        <v>71</v>
      </c>
      <c r="F46" s="65"/>
      <c r="G46" s="65"/>
      <c r="H46" s="98" t="e">
        <f>IF(E46="X",10^((B46-'Standard Curve'!$B$20)/'Standard Curve'!$B$19),IF(F46="X",10^((C46-'Standard Curve'!$B$20)/'Standard Curve'!$B$19),IF(G46="X",10^((D46-'Standard Curve'!$B$20)/'Standard Curve'!$B$19),"")))</f>
        <v>#VALUE!</v>
      </c>
      <c r="I46" s="98" t="e">
        <f t="shared" ref="I46" si="156">AVERAGE(H45:H46)</f>
        <v>#VALUE!</v>
      </c>
      <c r="J46" s="98" t="e">
        <f t="shared" ref="J46" si="157">STDEV(H45:H46)</f>
        <v>#VALUE!</v>
      </c>
      <c r="K46" s="147"/>
      <c r="L46" s="147"/>
      <c r="M46" s="176"/>
      <c r="N46" s="149"/>
      <c r="O46" s="177"/>
      <c r="P46" s="149"/>
      <c r="Q46" s="149"/>
    </row>
    <row r="47" spans="1:17" x14ac:dyDescent="0.2">
      <c r="A47" s="174">
        <f>'Sample Metadata'!D24</f>
        <v>0</v>
      </c>
      <c r="B47" s="57" t="str">
        <f>IF(ISNUMBER('qPCR Run Entry'!G48),'qPCR Run Entry'!G48,"")</f>
        <v/>
      </c>
      <c r="C47" s="57" t="str">
        <f>IF(ISNUMBER('qPCR Run Entry'!R48),'qPCR Run Entry'!R48,"")</f>
        <v/>
      </c>
      <c r="D47" s="57" t="str">
        <f>IF(ISNUMBER('qPCR Run Entry'!AC48),'qPCR Run Entry'!AC48,"")</f>
        <v/>
      </c>
      <c r="E47" s="65" t="s">
        <v>71</v>
      </c>
      <c r="F47" s="65"/>
      <c r="G47" s="65"/>
      <c r="H47" s="98" t="e">
        <f>IF(E47="X",10^((B47-'Standard Curve'!$B$20)/'Standard Curve'!$B$19),IF(F47="X",10^((C47-'Standard Curve'!$B$20)/'Standard Curve'!$B$19),IF(G47="X",10^((D47-'Standard Curve'!$B$20)/'Standard Curve'!$B$19),"")))</f>
        <v>#VALUE!</v>
      </c>
      <c r="I47" s="98" t="e">
        <f t="shared" ref="I47" si="158">AVERAGE(H47:H48)</f>
        <v>#VALUE!</v>
      </c>
      <c r="J47" s="98" t="e">
        <f t="shared" ref="J47" si="159">STDEV(H47:H48)</f>
        <v>#VALUE!</v>
      </c>
      <c r="K47" s="147" t="e">
        <f t="shared" ref="K47" si="160">AVERAGE(H47:H48)</f>
        <v>#VALUE!</v>
      </c>
      <c r="L47" s="147" t="e">
        <f t="shared" ref="L47" si="161">STDEV(H47:H48)</f>
        <v>#VALUE!</v>
      </c>
      <c r="M47" s="176" t="e">
        <f>L47/K47</f>
        <v>#VALUE!</v>
      </c>
      <c r="N47" s="149" t="e">
        <f>IF(M47&lt;40%, "Pass","Fail")</f>
        <v>#VALUE!</v>
      </c>
      <c r="O47" s="177" t="str">
        <f>IF(AND(E47="X",E48="X"),
IF(OR(B47&lt;'Outlier Check'!$L$2,B48&lt;'Outlier Check'!$L$2),
"Fail","Pass"),
IF(AND(F47="X",F48="X"),
IF(OR(C47&lt;'Outlier Check'!$L$2,C48&lt;'Outlier Check'!$L$2),
"Fail","Pass"),
IF(AND(G47="X",G48="X"),
IF(OR(D47&lt;'Outlier Check'!$L$2,D48&lt;'Outlier Check'!$L$2),
"Fail","Pass"),
)))</f>
        <v>Pass</v>
      </c>
      <c r="P47" s="173" t="e">
        <f t="shared" ref="P47" si="162">IF(H47&gt;=45, "Pass","Fail")</f>
        <v>#VALUE!</v>
      </c>
      <c r="Q47" s="173" t="e">
        <f t="shared" ref="Q47" si="163">IF(H47&gt;=100, "Pass","Fail")</f>
        <v>#VALUE!</v>
      </c>
    </row>
    <row r="48" spans="1:17" x14ac:dyDescent="0.2">
      <c r="A48" s="175"/>
      <c r="B48" s="57" t="str">
        <f>IF(ISNUMBER('qPCR Run Entry'!G49),'qPCR Run Entry'!G49,"")</f>
        <v/>
      </c>
      <c r="C48" s="57" t="str">
        <f>IF(ISNUMBER('qPCR Run Entry'!R49),'qPCR Run Entry'!R49,"")</f>
        <v/>
      </c>
      <c r="D48" s="57" t="str">
        <f>IF(ISNUMBER('qPCR Run Entry'!AC49),'qPCR Run Entry'!AC49,"")</f>
        <v/>
      </c>
      <c r="E48" s="65" t="s">
        <v>71</v>
      </c>
      <c r="F48" s="65"/>
      <c r="G48" s="65"/>
      <c r="H48" s="98" t="e">
        <f>IF(E48="X",10^((B48-'Standard Curve'!$B$20)/'Standard Curve'!$B$19),IF(F48="X",10^((C48-'Standard Curve'!$B$20)/'Standard Curve'!$B$19),IF(G48="X",10^((D48-'Standard Curve'!$B$20)/'Standard Curve'!$B$19),"")))</f>
        <v>#VALUE!</v>
      </c>
      <c r="I48" s="98" t="e">
        <f t="shared" ref="I48" si="164">AVERAGE(H47:H48)</f>
        <v>#VALUE!</v>
      </c>
      <c r="J48" s="98" t="e">
        <f t="shared" ref="J48" si="165">STDEV(H47:H48)</f>
        <v>#VALUE!</v>
      </c>
      <c r="K48" s="147"/>
      <c r="L48" s="147"/>
      <c r="M48" s="176"/>
      <c r="N48" s="149"/>
      <c r="O48" s="177"/>
      <c r="P48" s="149"/>
      <c r="Q48" s="149"/>
    </row>
    <row r="49" spans="1:17" x14ac:dyDescent="0.2">
      <c r="A49" s="174">
        <f>'Sample Metadata'!D25</f>
        <v>0</v>
      </c>
      <c r="B49" s="57" t="str">
        <f>IF(ISNUMBER('qPCR Run Entry'!G50),'qPCR Run Entry'!G50,"")</f>
        <v/>
      </c>
      <c r="C49" s="57" t="str">
        <f>IF(ISNUMBER('qPCR Run Entry'!R50),'qPCR Run Entry'!R50,"")</f>
        <v/>
      </c>
      <c r="D49" s="57" t="str">
        <f>IF(ISNUMBER('qPCR Run Entry'!AC50),'qPCR Run Entry'!AC50,"")</f>
        <v/>
      </c>
      <c r="E49" s="65" t="s">
        <v>71</v>
      </c>
      <c r="F49" s="65"/>
      <c r="G49" s="65"/>
      <c r="H49" s="98" t="e">
        <f>IF(E49="X",10^((B49-'Standard Curve'!$B$20)/'Standard Curve'!$B$19),IF(F49="X",10^((C49-'Standard Curve'!$B$20)/'Standard Curve'!$B$19),IF(G49="X",10^((D49-'Standard Curve'!$B$20)/'Standard Curve'!$B$19),"")))</f>
        <v>#VALUE!</v>
      </c>
      <c r="I49" s="98" t="e">
        <f t="shared" ref="I49" si="166">AVERAGE(H49:H50)</f>
        <v>#VALUE!</v>
      </c>
      <c r="J49" s="98" t="e">
        <f t="shared" ref="J49" si="167">STDEV(H49:H50)</f>
        <v>#VALUE!</v>
      </c>
      <c r="K49" s="147" t="e">
        <f t="shared" ref="K49" si="168">AVERAGE(H49:H50)</f>
        <v>#VALUE!</v>
      </c>
      <c r="L49" s="147" t="e">
        <f t="shared" ref="L49" si="169">STDEV(H49:H50)</f>
        <v>#VALUE!</v>
      </c>
      <c r="M49" s="176" t="e">
        <f>L49/K49</f>
        <v>#VALUE!</v>
      </c>
      <c r="N49" s="149" t="e">
        <f>IF(M49&lt;40%, "Pass","Fail")</f>
        <v>#VALUE!</v>
      </c>
      <c r="O49" s="177" t="str">
        <f>IF(AND(E49="X",E50="X"),
IF(OR(B49&lt;'Outlier Check'!$L$2,B50&lt;'Outlier Check'!$L$2),
"Fail","Pass"),
IF(AND(F49="X",F50="X"),
IF(OR(C49&lt;'Outlier Check'!$L$2,C50&lt;'Outlier Check'!$L$2),
"Fail","Pass"),
IF(AND(G49="X",G50="X"),
IF(OR(D49&lt;'Outlier Check'!$L$2,D50&lt;'Outlier Check'!$L$2),
"Fail","Pass"),
)))</f>
        <v>Pass</v>
      </c>
      <c r="P49" s="173" t="e">
        <f t="shared" ref="P49" si="170">IF(H49&gt;=45, "Pass","Fail")</f>
        <v>#VALUE!</v>
      </c>
      <c r="Q49" s="173" t="e">
        <f t="shared" ref="Q49" si="171">IF(H49&gt;=100, "Pass","Fail")</f>
        <v>#VALUE!</v>
      </c>
    </row>
    <row r="50" spans="1:17" x14ac:dyDescent="0.2">
      <c r="A50" s="175"/>
      <c r="B50" s="57" t="str">
        <f>IF(ISNUMBER('qPCR Run Entry'!G51),'qPCR Run Entry'!G51,"")</f>
        <v/>
      </c>
      <c r="C50" s="57" t="str">
        <f>IF(ISNUMBER('qPCR Run Entry'!R51),'qPCR Run Entry'!R51,"")</f>
        <v/>
      </c>
      <c r="D50" s="57" t="str">
        <f>IF(ISNUMBER('qPCR Run Entry'!AC51),'qPCR Run Entry'!AC51,"")</f>
        <v/>
      </c>
      <c r="E50" s="65" t="s">
        <v>71</v>
      </c>
      <c r="F50" s="65"/>
      <c r="G50" s="65"/>
      <c r="H50" s="98" t="e">
        <f>IF(E50="X",10^((B50-'Standard Curve'!$B$20)/'Standard Curve'!$B$19),IF(F50="X",10^((C50-'Standard Curve'!$B$20)/'Standard Curve'!$B$19),IF(G50="X",10^((D50-'Standard Curve'!$B$20)/'Standard Curve'!$B$19),"")))</f>
        <v>#VALUE!</v>
      </c>
      <c r="I50" s="98" t="e">
        <f t="shared" ref="I50" si="172">AVERAGE(H49:H50)</f>
        <v>#VALUE!</v>
      </c>
      <c r="J50" s="98" t="e">
        <f t="shared" ref="J50" si="173">STDEV(H49:H50)</f>
        <v>#VALUE!</v>
      </c>
      <c r="K50" s="147"/>
      <c r="L50" s="147"/>
      <c r="M50" s="176"/>
      <c r="N50" s="149"/>
      <c r="O50" s="177"/>
      <c r="P50" s="149"/>
      <c r="Q50" s="149"/>
    </row>
    <row r="51" spans="1:17" x14ac:dyDescent="0.2">
      <c r="A51" s="174">
        <f>'Sample Metadata'!D26</f>
        <v>0</v>
      </c>
      <c r="B51" s="57" t="str">
        <f>IF(ISNUMBER('qPCR Run Entry'!G52),'qPCR Run Entry'!G52,"")</f>
        <v/>
      </c>
      <c r="C51" s="57" t="str">
        <f>IF(ISNUMBER('qPCR Run Entry'!R52),'qPCR Run Entry'!R52,"")</f>
        <v/>
      </c>
      <c r="D51" s="57" t="str">
        <f>IF(ISNUMBER('qPCR Run Entry'!AC52),'qPCR Run Entry'!AC52,"")</f>
        <v/>
      </c>
      <c r="E51" s="65" t="s">
        <v>71</v>
      </c>
      <c r="F51" s="65"/>
      <c r="G51" s="65"/>
      <c r="H51" s="98" t="e">
        <f>IF(E51="X",10^((B51-'Standard Curve'!$B$20)/'Standard Curve'!$B$19),IF(F51="X",10^((C51-'Standard Curve'!$B$20)/'Standard Curve'!$B$19),IF(G51="X",10^((D51-'Standard Curve'!$B$20)/'Standard Curve'!$B$19),"")))</f>
        <v>#VALUE!</v>
      </c>
      <c r="I51" s="98" t="e">
        <f t="shared" ref="I51" si="174">AVERAGE(H51:H52)</f>
        <v>#VALUE!</v>
      </c>
      <c r="J51" s="98" t="e">
        <f t="shared" ref="J51" si="175">STDEV(H51:H52)</f>
        <v>#VALUE!</v>
      </c>
      <c r="K51" s="147" t="e">
        <f t="shared" ref="K51" si="176">AVERAGE(H51:H52)</f>
        <v>#VALUE!</v>
      </c>
      <c r="L51" s="147" t="e">
        <f t="shared" ref="L51" si="177">STDEV(H51:H52)</f>
        <v>#VALUE!</v>
      </c>
      <c r="M51" s="176" t="e">
        <f>L51/K51</f>
        <v>#VALUE!</v>
      </c>
      <c r="N51" s="149" t="e">
        <f>IF(M51&lt;40%, "Pass","Fail")</f>
        <v>#VALUE!</v>
      </c>
      <c r="O51" s="177" t="str">
        <f>IF(AND(E51="X",E52="X"),
IF(OR(B51&lt;'Outlier Check'!$L$2,B52&lt;'Outlier Check'!$L$2),
"Fail","Pass"),
IF(AND(F51="X",F52="X"),
IF(OR(C51&lt;'Outlier Check'!$L$2,C52&lt;'Outlier Check'!$L$2),
"Fail","Pass"),
IF(AND(G51="X",G52="X"),
IF(OR(D51&lt;'Outlier Check'!$L$2,D52&lt;'Outlier Check'!$L$2),
"Fail","Pass"),
)))</f>
        <v>Pass</v>
      </c>
      <c r="P51" s="173" t="e">
        <f t="shared" ref="P51" si="178">IF(H51&gt;=45, "Pass","Fail")</f>
        <v>#VALUE!</v>
      </c>
      <c r="Q51" s="173" t="e">
        <f t="shared" ref="Q51" si="179">IF(H51&gt;=100, "Pass","Fail")</f>
        <v>#VALUE!</v>
      </c>
    </row>
    <row r="52" spans="1:17" x14ac:dyDescent="0.2">
      <c r="A52" s="175"/>
      <c r="B52" s="57" t="str">
        <f>IF(ISNUMBER('qPCR Run Entry'!G53),'qPCR Run Entry'!G53,"")</f>
        <v/>
      </c>
      <c r="C52" s="57" t="str">
        <f>IF(ISNUMBER('qPCR Run Entry'!R53),'qPCR Run Entry'!R53,"")</f>
        <v/>
      </c>
      <c r="D52" s="57" t="str">
        <f>IF(ISNUMBER('qPCR Run Entry'!AC53),'qPCR Run Entry'!AC53,"")</f>
        <v/>
      </c>
      <c r="E52" s="65" t="s">
        <v>71</v>
      </c>
      <c r="F52" s="65"/>
      <c r="G52" s="65"/>
      <c r="H52" s="98" t="e">
        <f>IF(E52="X",10^((B52-'Standard Curve'!$B$20)/'Standard Curve'!$B$19),IF(F52="X",10^((C52-'Standard Curve'!$B$20)/'Standard Curve'!$B$19),IF(G52="X",10^((D52-'Standard Curve'!$B$20)/'Standard Curve'!$B$19),"")))</f>
        <v>#VALUE!</v>
      </c>
      <c r="I52" s="98" t="e">
        <f t="shared" ref="I52" si="180">AVERAGE(H51:H52)</f>
        <v>#VALUE!</v>
      </c>
      <c r="J52" s="98" t="e">
        <f t="shared" ref="J52" si="181">STDEV(H51:H52)</f>
        <v>#VALUE!</v>
      </c>
      <c r="K52" s="147"/>
      <c r="L52" s="147"/>
      <c r="M52" s="176"/>
      <c r="N52" s="149"/>
      <c r="O52" s="177"/>
      <c r="P52" s="149"/>
      <c r="Q52" s="149"/>
    </row>
    <row r="53" spans="1:17" x14ac:dyDescent="0.2">
      <c r="A53" s="174">
        <f>'Sample Metadata'!D27</f>
        <v>0</v>
      </c>
      <c r="B53" s="57" t="str">
        <f>IF(ISNUMBER('qPCR Run Entry'!G54),'qPCR Run Entry'!G54,"")</f>
        <v/>
      </c>
      <c r="C53" s="57" t="str">
        <f>IF(ISNUMBER('qPCR Run Entry'!R54),'qPCR Run Entry'!R54,"")</f>
        <v/>
      </c>
      <c r="D53" s="57" t="str">
        <f>IF(ISNUMBER('qPCR Run Entry'!AC54),'qPCR Run Entry'!AC54,"")</f>
        <v/>
      </c>
      <c r="E53" s="65" t="s">
        <v>71</v>
      </c>
      <c r="F53" s="65"/>
      <c r="G53" s="65"/>
      <c r="H53" s="98" t="e">
        <f>IF(E53="X",10^((B53-'Standard Curve'!$B$20)/'Standard Curve'!$B$19),IF(F53="X",10^((C53-'Standard Curve'!$B$20)/'Standard Curve'!$B$19),IF(G53="X",10^((D53-'Standard Curve'!$B$20)/'Standard Curve'!$B$19),"")))</f>
        <v>#VALUE!</v>
      </c>
      <c r="I53" s="98" t="e">
        <f t="shared" ref="I53" si="182">AVERAGE(H53:H54)</f>
        <v>#VALUE!</v>
      </c>
      <c r="J53" s="98" t="e">
        <f t="shared" ref="J53" si="183">STDEV(H53:H54)</f>
        <v>#VALUE!</v>
      </c>
      <c r="K53" s="147" t="e">
        <f t="shared" ref="K53" si="184">AVERAGE(H53:H54)</f>
        <v>#VALUE!</v>
      </c>
      <c r="L53" s="147" t="e">
        <f t="shared" ref="L53" si="185">STDEV(H53:H54)</f>
        <v>#VALUE!</v>
      </c>
      <c r="M53" s="176" t="e">
        <f>L53/K53</f>
        <v>#VALUE!</v>
      </c>
      <c r="N53" s="149" t="e">
        <f>IF(M53&lt;40%, "Pass","Fail")</f>
        <v>#VALUE!</v>
      </c>
      <c r="O53" s="177" t="str">
        <f>IF(AND(E53="X",E54="X"),
IF(OR(B53&lt;'Outlier Check'!$L$2,B54&lt;'Outlier Check'!$L$2),
"Fail","Pass"),
IF(AND(F53="X",F54="X"),
IF(OR(C53&lt;'Outlier Check'!$L$2,C54&lt;'Outlier Check'!$L$2),
"Fail","Pass"),
IF(AND(G53="X",G54="X"),
IF(OR(D53&lt;'Outlier Check'!$L$2,D54&lt;'Outlier Check'!$L$2),
"Fail","Pass"),
)))</f>
        <v>Pass</v>
      </c>
      <c r="P53" s="173" t="e">
        <f t="shared" ref="P53" si="186">IF(H53&gt;=45, "Pass","Fail")</f>
        <v>#VALUE!</v>
      </c>
      <c r="Q53" s="173" t="e">
        <f t="shared" ref="Q53" si="187">IF(H53&gt;=100, "Pass","Fail")</f>
        <v>#VALUE!</v>
      </c>
    </row>
    <row r="54" spans="1:17" x14ac:dyDescent="0.2">
      <c r="A54" s="175"/>
      <c r="B54" s="57" t="str">
        <f>IF(ISNUMBER('qPCR Run Entry'!G55),'qPCR Run Entry'!G55,"")</f>
        <v/>
      </c>
      <c r="C54" s="57" t="str">
        <f>IF(ISNUMBER('qPCR Run Entry'!R55),'qPCR Run Entry'!R55,"")</f>
        <v/>
      </c>
      <c r="D54" s="57" t="str">
        <f>IF(ISNUMBER('qPCR Run Entry'!AC55),'qPCR Run Entry'!AC55,"")</f>
        <v/>
      </c>
      <c r="E54" s="65" t="s">
        <v>71</v>
      </c>
      <c r="F54" s="65"/>
      <c r="G54" s="65"/>
      <c r="H54" s="98" t="e">
        <f>IF(E54="X",10^((B54-'Standard Curve'!$B$20)/'Standard Curve'!$B$19),IF(F54="X",10^((C54-'Standard Curve'!$B$20)/'Standard Curve'!$B$19),IF(G54="X",10^((D54-'Standard Curve'!$B$20)/'Standard Curve'!$B$19),"")))</f>
        <v>#VALUE!</v>
      </c>
      <c r="I54" s="98" t="e">
        <f t="shared" ref="I54" si="188">AVERAGE(H53:H54)</f>
        <v>#VALUE!</v>
      </c>
      <c r="J54" s="98" t="e">
        <f t="shared" ref="J54" si="189">STDEV(H53:H54)</f>
        <v>#VALUE!</v>
      </c>
      <c r="K54" s="147"/>
      <c r="L54" s="147"/>
      <c r="M54" s="176"/>
      <c r="N54" s="149"/>
      <c r="O54" s="177"/>
      <c r="P54" s="149"/>
      <c r="Q54" s="149"/>
    </row>
    <row r="55" spans="1:17" x14ac:dyDescent="0.2">
      <c r="A55" s="174">
        <f>'Sample Metadata'!D28</f>
        <v>0</v>
      </c>
      <c r="B55" s="57" t="str">
        <f>IF(ISNUMBER('qPCR Run Entry'!G56),'qPCR Run Entry'!G56,"")</f>
        <v/>
      </c>
      <c r="C55" s="57" t="str">
        <f>IF(ISNUMBER('qPCR Run Entry'!R56),'qPCR Run Entry'!R56,"")</f>
        <v/>
      </c>
      <c r="D55" s="57" t="str">
        <f>IF(ISNUMBER('qPCR Run Entry'!AC56),'qPCR Run Entry'!AC56,"")</f>
        <v/>
      </c>
      <c r="E55" s="65" t="s">
        <v>71</v>
      </c>
      <c r="F55" s="65"/>
      <c r="G55" s="65"/>
      <c r="H55" s="98" t="e">
        <f>IF(E55="X",10^((B55-'Standard Curve'!$B$20)/'Standard Curve'!$B$19),IF(F55="X",10^((C55-'Standard Curve'!$B$20)/'Standard Curve'!$B$19),IF(G55="X",10^((D55-'Standard Curve'!$B$20)/'Standard Curve'!$B$19),"")))</f>
        <v>#VALUE!</v>
      </c>
      <c r="I55" s="98" t="e">
        <f t="shared" ref="I55" si="190">AVERAGE(H55:H56)</f>
        <v>#VALUE!</v>
      </c>
      <c r="J55" s="98" t="e">
        <f t="shared" ref="J55" si="191">STDEV(H55:H56)</f>
        <v>#VALUE!</v>
      </c>
      <c r="K55" s="147" t="e">
        <f t="shared" ref="K55" si="192">AVERAGE(H55:H56)</f>
        <v>#VALUE!</v>
      </c>
      <c r="L55" s="147" t="e">
        <f t="shared" ref="L55" si="193">STDEV(H55:H56)</f>
        <v>#VALUE!</v>
      </c>
      <c r="M55" s="176" t="e">
        <f>L55/K55</f>
        <v>#VALUE!</v>
      </c>
      <c r="N55" s="149" t="e">
        <f>IF(M55&lt;40%, "Pass","Fail")</f>
        <v>#VALUE!</v>
      </c>
      <c r="O55" s="177" t="str">
        <f>IF(AND(E55="X",E56="X"),
IF(OR(B55&lt;'Outlier Check'!$L$2,B56&lt;'Outlier Check'!$L$2),
"Fail","Pass"),
IF(AND(F55="X",F56="X"),
IF(OR(C55&lt;'Outlier Check'!$L$2,C56&lt;'Outlier Check'!$L$2),
"Fail","Pass"),
IF(AND(G55="X",G56="X"),
IF(OR(D55&lt;'Outlier Check'!$L$2,D56&lt;'Outlier Check'!$L$2),
"Fail","Pass"),
)))</f>
        <v>Pass</v>
      </c>
      <c r="P55" s="173" t="e">
        <f t="shared" ref="P55" si="194">IF(H55&gt;=45, "Pass","Fail")</f>
        <v>#VALUE!</v>
      </c>
      <c r="Q55" s="173" t="e">
        <f t="shared" ref="Q55" si="195">IF(H55&gt;=100, "Pass","Fail")</f>
        <v>#VALUE!</v>
      </c>
    </row>
    <row r="56" spans="1:17" x14ac:dyDescent="0.2">
      <c r="A56" s="175"/>
      <c r="B56" s="57" t="str">
        <f>IF(ISNUMBER('qPCR Run Entry'!G57),'qPCR Run Entry'!G57,"")</f>
        <v/>
      </c>
      <c r="C56" s="57" t="str">
        <f>IF(ISNUMBER('qPCR Run Entry'!R57),'qPCR Run Entry'!R57,"")</f>
        <v/>
      </c>
      <c r="D56" s="57" t="str">
        <f>IF(ISNUMBER('qPCR Run Entry'!AC57),'qPCR Run Entry'!AC57,"")</f>
        <v/>
      </c>
      <c r="E56" s="65" t="s">
        <v>71</v>
      </c>
      <c r="F56" s="65"/>
      <c r="G56" s="65"/>
      <c r="H56" s="98" t="e">
        <f>IF(E56="X",10^((B56-'Standard Curve'!$B$20)/'Standard Curve'!$B$19),IF(F56="X",10^((C56-'Standard Curve'!$B$20)/'Standard Curve'!$B$19),IF(G56="X",10^((D56-'Standard Curve'!$B$20)/'Standard Curve'!$B$19),"")))</f>
        <v>#VALUE!</v>
      </c>
      <c r="I56" s="98" t="e">
        <f t="shared" ref="I56" si="196">AVERAGE(H55:H56)</f>
        <v>#VALUE!</v>
      </c>
      <c r="J56" s="98" t="e">
        <f t="shared" ref="J56" si="197">STDEV(H55:H56)</f>
        <v>#VALUE!</v>
      </c>
      <c r="K56" s="147"/>
      <c r="L56" s="147"/>
      <c r="M56" s="176"/>
      <c r="N56" s="149"/>
      <c r="O56" s="177"/>
      <c r="P56" s="149"/>
      <c r="Q56" s="149"/>
    </row>
    <row r="57" spans="1:17" x14ac:dyDescent="0.2">
      <c r="A57" s="174">
        <f>'Sample Metadata'!D29</f>
        <v>0</v>
      </c>
      <c r="B57" s="57" t="str">
        <f>IF(ISNUMBER('qPCR Run Entry'!G58),'qPCR Run Entry'!G58,"")</f>
        <v/>
      </c>
      <c r="C57" s="57" t="str">
        <f>IF(ISNUMBER('qPCR Run Entry'!R58),'qPCR Run Entry'!R58,"")</f>
        <v/>
      </c>
      <c r="D57" s="57" t="str">
        <f>IF(ISNUMBER('qPCR Run Entry'!AC58),'qPCR Run Entry'!AC58,"")</f>
        <v/>
      </c>
      <c r="E57" s="65" t="s">
        <v>71</v>
      </c>
      <c r="F57" s="65"/>
      <c r="G57" s="65"/>
      <c r="H57" s="98" t="e">
        <f>IF(E57="X",10^((B57-'Standard Curve'!$B$20)/'Standard Curve'!$B$19),IF(F57="X",10^((C57-'Standard Curve'!$B$20)/'Standard Curve'!$B$19),IF(G57="X",10^((D57-'Standard Curve'!$B$20)/'Standard Curve'!$B$19),"")))</f>
        <v>#VALUE!</v>
      </c>
      <c r="I57" s="98" t="e">
        <f t="shared" ref="I57" si="198">AVERAGE(H57:H58)</f>
        <v>#VALUE!</v>
      </c>
      <c r="J57" s="98" t="e">
        <f t="shared" ref="J57" si="199">STDEV(H57:H58)</f>
        <v>#VALUE!</v>
      </c>
      <c r="K57" s="147" t="e">
        <f t="shared" ref="K57" si="200">AVERAGE(H57:H58)</f>
        <v>#VALUE!</v>
      </c>
      <c r="L57" s="147" t="e">
        <f t="shared" ref="L57" si="201">STDEV(H57:H58)</f>
        <v>#VALUE!</v>
      </c>
      <c r="M57" s="176" t="e">
        <f>L57/K57</f>
        <v>#VALUE!</v>
      </c>
      <c r="N57" s="149" t="e">
        <f>IF(M57&lt;40%, "Pass","Fail")</f>
        <v>#VALUE!</v>
      </c>
      <c r="O57" s="177" t="str">
        <f>IF(AND(E57="X",E58="X"),
IF(OR(B57&lt;'Outlier Check'!$L$2,B58&lt;'Outlier Check'!$L$2),
"Fail","Pass"),
IF(AND(F57="X",F58="X"),
IF(OR(C57&lt;'Outlier Check'!$L$2,C58&lt;'Outlier Check'!$L$2),
"Fail","Pass"),
IF(AND(G57="X",G58="X"),
IF(OR(D57&lt;'Outlier Check'!$L$2,D58&lt;'Outlier Check'!$L$2),
"Fail","Pass"),
)))</f>
        <v>Pass</v>
      </c>
      <c r="P57" s="173" t="e">
        <f t="shared" ref="P57" si="202">IF(H57&gt;=45, "Pass","Fail")</f>
        <v>#VALUE!</v>
      </c>
      <c r="Q57" s="173" t="e">
        <f t="shared" ref="Q57" si="203">IF(H57&gt;=100, "Pass","Fail")</f>
        <v>#VALUE!</v>
      </c>
    </row>
    <row r="58" spans="1:17" x14ac:dyDescent="0.2">
      <c r="A58" s="175"/>
      <c r="B58" s="57" t="str">
        <f>IF(ISNUMBER('qPCR Run Entry'!G59),'qPCR Run Entry'!G59,"")</f>
        <v/>
      </c>
      <c r="C58" s="57" t="str">
        <f>IF(ISNUMBER('qPCR Run Entry'!R59),'qPCR Run Entry'!R59,"")</f>
        <v/>
      </c>
      <c r="D58" s="57" t="str">
        <f>IF(ISNUMBER('qPCR Run Entry'!AC59),'qPCR Run Entry'!AC59,"")</f>
        <v/>
      </c>
      <c r="E58" s="65" t="s">
        <v>71</v>
      </c>
      <c r="F58" s="65"/>
      <c r="G58" s="65"/>
      <c r="H58" s="98" t="e">
        <f>IF(E58="X",10^((B58-'Standard Curve'!$B$20)/'Standard Curve'!$B$19),IF(F58="X",10^((C58-'Standard Curve'!$B$20)/'Standard Curve'!$B$19),IF(G58="X",10^((D58-'Standard Curve'!$B$20)/'Standard Curve'!$B$19),"")))</f>
        <v>#VALUE!</v>
      </c>
      <c r="I58" s="98" t="e">
        <f t="shared" ref="I58" si="204">AVERAGE(H57:H58)</f>
        <v>#VALUE!</v>
      </c>
      <c r="J58" s="98" t="e">
        <f t="shared" ref="J58" si="205">STDEV(H57:H58)</f>
        <v>#VALUE!</v>
      </c>
      <c r="K58" s="147"/>
      <c r="L58" s="147"/>
      <c r="M58" s="176"/>
      <c r="N58" s="149"/>
      <c r="O58" s="177"/>
      <c r="P58" s="149"/>
      <c r="Q58" s="149"/>
    </row>
    <row r="59" spans="1:17" x14ac:dyDescent="0.2">
      <c r="A59" s="174">
        <f>'Sample Metadata'!D30</f>
        <v>0</v>
      </c>
      <c r="B59" s="57" t="str">
        <f>IF(ISNUMBER('qPCR Run Entry'!G60),'qPCR Run Entry'!G60,"")</f>
        <v/>
      </c>
      <c r="C59" s="57" t="str">
        <f>IF(ISNUMBER('qPCR Run Entry'!R60),'qPCR Run Entry'!R60,"")</f>
        <v/>
      </c>
      <c r="D59" s="57" t="str">
        <f>IF(ISNUMBER('qPCR Run Entry'!AC60),'qPCR Run Entry'!AC60,"")</f>
        <v/>
      </c>
      <c r="E59" s="65" t="s">
        <v>71</v>
      </c>
      <c r="F59" s="65"/>
      <c r="G59" s="65"/>
      <c r="H59" s="98" t="e">
        <f>IF(E59="X",10^((B59-'Standard Curve'!$B$20)/'Standard Curve'!$B$19),IF(F59="X",10^((C59-'Standard Curve'!$B$20)/'Standard Curve'!$B$19),IF(G59="X",10^((D59-'Standard Curve'!$B$20)/'Standard Curve'!$B$19),"")))</f>
        <v>#VALUE!</v>
      </c>
      <c r="I59" s="98" t="e">
        <f t="shared" ref="I59" si="206">AVERAGE(H59:H60)</f>
        <v>#VALUE!</v>
      </c>
      <c r="J59" s="98" t="e">
        <f t="shared" ref="J59" si="207">STDEV(H59:H60)</f>
        <v>#VALUE!</v>
      </c>
      <c r="K59" s="147" t="e">
        <f t="shared" ref="K59" si="208">AVERAGE(H59:H60)</f>
        <v>#VALUE!</v>
      </c>
      <c r="L59" s="147" t="e">
        <f t="shared" ref="L59" si="209">STDEV(H59:H60)</f>
        <v>#VALUE!</v>
      </c>
      <c r="M59" s="176" t="e">
        <f>L59/K59</f>
        <v>#VALUE!</v>
      </c>
      <c r="N59" s="149" t="e">
        <f>IF(M59&lt;40%, "Pass","Fail")</f>
        <v>#VALUE!</v>
      </c>
      <c r="O59" s="177" t="str">
        <f>IF(AND(E59="X",E60="X"),
IF(OR(B59&lt;'Outlier Check'!$L$2,B60&lt;'Outlier Check'!$L$2),
"Fail","Pass"),
IF(AND(F59="X",F60="X"),
IF(OR(C59&lt;'Outlier Check'!$L$2,C60&lt;'Outlier Check'!$L$2),
"Fail","Pass"),
IF(AND(G59="X",G60="X"),
IF(OR(D59&lt;'Outlier Check'!$L$2,D60&lt;'Outlier Check'!$L$2),
"Fail","Pass"),
)))</f>
        <v>Pass</v>
      </c>
      <c r="P59" s="173" t="e">
        <f t="shared" ref="P59" si="210">IF(H59&gt;=45, "Pass","Fail")</f>
        <v>#VALUE!</v>
      </c>
      <c r="Q59" s="173" t="e">
        <f t="shared" ref="Q59" si="211">IF(H59&gt;=100, "Pass","Fail")</f>
        <v>#VALUE!</v>
      </c>
    </row>
    <row r="60" spans="1:17" x14ac:dyDescent="0.2">
      <c r="A60" s="175"/>
      <c r="B60" s="57" t="str">
        <f>IF(ISNUMBER('qPCR Run Entry'!G61),'qPCR Run Entry'!G61,"")</f>
        <v/>
      </c>
      <c r="C60" s="57" t="str">
        <f>IF(ISNUMBER('qPCR Run Entry'!R61),'qPCR Run Entry'!R61,"")</f>
        <v/>
      </c>
      <c r="D60" s="57" t="str">
        <f>IF(ISNUMBER('qPCR Run Entry'!AC61),'qPCR Run Entry'!AC61,"")</f>
        <v/>
      </c>
      <c r="E60" s="65" t="s">
        <v>71</v>
      </c>
      <c r="F60" s="65"/>
      <c r="G60" s="65"/>
      <c r="H60" s="98" t="e">
        <f>IF(E60="X",10^((B60-'Standard Curve'!$B$20)/'Standard Curve'!$B$19),IF(F60="X",10^((C60-'Standard Curve'!$B$20)/'Standard Curve'!$B$19),IF(G60="X",10^((D60-'Standard Curve'!$B$20)/'Standard Curve'!$B$19),"")))</f>
        <v>#VALUE!</v>
      </c>
      <c r="I60" s="98" t="e">
        <f t="shared" ref="I60" si="212">AVERAGE(H59:H60)</f>
        <v>#VALUE!</v>
      </c>
      <c r="J60" s="98" t="e">
        <f t="shared" ref="J60" si="213">STDEV(H59:H60)</f>
        <v>#VALUE!</v>
      </c>
      <c r="K60" s="147"/>
      <c r="L60" s="147"/>
      <c r="M60" s="176"/>
      <c r="N60" s="149"/>
      <c r="O60" s="177"/>
      <c r="P60" s="149"/>
      <c r="Q60" s="149"/>
    </row>
    <row r="61" spans="1:17" x14ac:dyDescent="0.2">
      <c r="A61" s="174">
        <f>'Sample Metadata'!D31</f>
        <v>0</v>
      </c>
      <c r="B61" s="57" t="str">
        <f>IF(ISNUMBER('qPCR Run Entry'!G62),'qPCR Run Entry'!G62,"")</f>
        <v/>
      </c>
      <c r="C61" s="57" t="str">
        <f>IF(ISNUMBER('qPCR Run Entry'!R62),'qPCR Run Entry'!R62,"")</f>
        <v/>
      </c>
      <c r="D61" s="57" t="str">
        <f>IF(ISNUMBER('qPCR Run Entry'!AC62),'qPCR Run Entry'!AC62,"")</f>
        <v/>
      </c>
      <c r="E61" s="65" t="s">
        <v>71</v>
      </c>
      <c r="F61" s="65"/>
      <c r="G61" s="65"/>
      <c r="H61" s="98" t="e">
        <f>IF(E61="X",10^((B61-'Standard Curve'!$B$20)/'Standard Curve'!$B$19),IF(F61="X",10^((C61-'Standard Curve'!$B$20)/'Standard Curve'!$B$19),IF(G61="X",10^((D61-'Standard Curve'!$B$20)/'Standard Curve'!$B$19),"")))</f>
        <v>#VALUE!</v>
      </c>
      <c r="I61" s="98" t="e">
        <f t="shared" ref="I61" si="214">AVERAGE(H61:H62)</f>
        <v>#VALUE!</v>
      </c>
      <c r="J61" s="98" t="e">
        <f t="shared" ref="J61" si="215">STDEV(H61:H62)</f>
        <v>#VALUE!</v>
      </c>
      <c r="K61" s="147" t="e">
        <f t="shared" ref="K61" si="216">AVERAGE(H61:H62)</f>
        <v>#VALUE!</v>
      </c>
      <c r="L61" s="147" t="e">
        <f t="shared" ref="L61" si="217">STDEV(H61:H62)</f>
        <v>#VALUE!</v>
      </c>
      <c r="M61" s="176" t="e">
        <f>L61/K61</f>
        <v>#VALUE!</v>
      </c>
      <c r="N61" s="149" t="e">
        <f>IF(M61&lt;40%, "Pass","Fail")</f>
        <v>#VALUE!</v>
      </c>
      <c r="O61" s="177" t="str">
        <f>IF(AND(E61="X",E62="X"),
IF(OR(B61&lt;'Outlier Check'!$L$2,B62&lt;'Outlier Check'!$L$2),
"Fail","Pass"),
IF(AND(F61="X",F62="X"),
IF(OR(C61&lt;'Outlier Check'!$L$2,C62&lt;'Outlier Check'!$L$2),
"Fail","Pass"),
IF(AND(G61="X",G62="X"),
IF(OR(D61&lt;'Outlier Check'!$L$2,D62&lt;'Outlier Check'!$L$2),
"Fail","Pass"),
)))</f>
        <v>Pass</v>
      </c>
      <c r="P61" s="173" t="e">
        <f t="shared" ref="P61" si="218">IF(H61&gt;=45, "Pass","Fail")</f>
        <v>#VALUE!</v>
      </c>
      <c r="Q61" s="173" t="e">
        <f t="shared" ref="Q61" si="219">IF(H61&gt;=100, "Pass","Fail")</f>
        <v>#VALUE!</v>
      </c>
    </row>
    <row r="62" spans="1:17" x14ac:dyDescent="0.2">
      <c r="A62" s="175"/>
      <c r="B62" s="57" t="str">
        <f>IF(ISNUMBER('qPCR Run Entry'!G63),'qPCR Run Entry'!G63,"")</f>
        <v/>
      </c>
      <c r="C62" s="57" t="str">
        <f>IF(ISNUMBER('qPCR Run Entry'!R63),'qPCR Run Entry'!R63,"")</f>
        <v/>
      </c>
      <c r="D62" s="57" t="str">
        <f>IF(ISNUMBER('qPCR Run Entry'!AC63),'qPCR Run Entry'!AC63,"")</f>
        <v/>
      </c>
      <c r="E62" s="65" t="s">
        <v>71</v>
      </c>
      <c r="F62" s="65"/>
      <c r="G62" s="65"/>
      <c r="H62" s="98" t="e">
        <f>IF(E62="X",10^((B62-'Standard Curve'!$B$20)/'Standard Curve'!$B$19),IF(F62="X",10^((C62-'Standard Curve'!$B$20)/'Standard Curve'!$B$19),IF(G62="X",10^((D62-'Standard Curve'!$B$20)/'Standard Curve'!$B$19),"")))</f>
        <v>#VALUE!</v>
      </c>
      <c r="I62" s="98" t="e">
        <f t="shared" ref="I62" si="220">AVERAGE(H61:H62)</f>
        <v>#VALUE!</v>
      </c>
      <c r="J62" s="98" t="e">
        <f t="shared" ref="J62" si="221">STDEV(H61:H62)</f>
        <v>#VALUE!</v>
      </c>
      <c r="K62" s="147"/>
      <c r="L62" s="147"/>
      <c r="M62" s="176"/>
      <c r="N62" s="149"/>
      <c r="O62" s="177"/>
      <c r="P62" s="149"/>
      <c r="Q62" s="149"/>
    </row>
    <row r="63" spans="1:17" x14ac:dyDescent="0.2">
      <c r="A63" s="174">
        <f>'Sample Metadata'!D32</f>
        <v>0</v>
      </c>
      <c r="B63" s="57" t="str">
        <f>IF(ISNUMBER('qPCR Run Entry'!G64),'qPCR Run Entry'!G64,"")</f>
        <v/>
      </c>
      <c r="C63" s="57" t="str">
        <f>IF(ISNUMBER('qPCR Run Entry'!R64),'qPCR Run Entry'!R64,"")</f>
        <v/>
      </c>
      <c r="D63" s="57" t="str">
        <f>IF(ISNUMBER('qPCR Run Entry'!AC64),'qPCR Run Entry'!AC64,"")</f>
        <v/>
      </c>
      <c r="E63" s="65" t="s">
        <v>71</v>
      </c>
      <c r="F63" s="65"/>
      <c r="G63" s="65"/>
      <c r="H63" s="98" t="e">
        <f>IF(E63="X",10^((B63-'Standard Curve'!$B$20)/'Standard Curve'!$B$19),IF(F63="X",10^((C63-'Standard Curve'!$B$20)/'Standard Curve'!$B$19),IF(G63="X",10^((D63-'Standard Curve'!$B$20)/'Standard Curve'!$B$19),"")))</f>
        <v>#VALUE!</v>
      </c>
      <c r="I63" s="98" t="e">
        <f t="shared" ref="I63" si="222">AVERAGE(H63:H64)</f>
        <v>#VALUE!</v>
      </c>
      <c r="J63" s="98" t="e">
        <f t="shared" ref="J63" si="223">STDEV(H63:H64)</f>
        <v>#VALUE!</v>
      </c>
      <c r="K63" s="147" t="e">
        <f t="shared" ref="K63" si="224">AVERAGE(H63:H64)</f>
        <v>#VALUE!</v>
      </c>
      <c r="L63" s="147" t="e">
        <f t="shared" ref="L63" si="225">STDEV(H63:H64)</f>
        <v>#VALUE!</v>
      </c>
      <c r="M63" s="176" t="e">
        <f>L63/K63</f>
        <v>#VALUE!</v>
      </c>
      <c r="N63" s="149" t="e">
        <f>IF(M63&lt;40%, "Pass","Fail")</f>
        <v>#VALUE!</v>
      </c>
      <c r="O63" s="177" t="str">
        <f>IF(AND(E63="X",E64="X"),
IF(OR(B63&lt;'Outlier Check'!$L$2,B64&lt;'Outlier Check'!$L$2),
"Fail","Pass"),
IF(AND(F63="X",F64="X"),
IF(OR(C63&lt;'Outlier Check'!$L$2,C64&lt;'Outlier Check'!$L$2),
"Fail","Pass"),
IF(AND(G63="X",G64="X"),
IF(OR(D63&lt;'Outlier Check'!$L$2,D64&lt;'Outlier Check'!$L$2),
"Fail","Pass"),
)))</f>
        <v>Pass</v>
      </c>
      <c r="P63" s="173" t="e">
        <f t="shared" ref="P63" si="226">IF(H63&gt;=45, "Pass","Fail")</f>
        <v>#VALUE!</v>
      </c>
      <c r="Q63" s="173" t="e">
        <f t="shared" ref="Q63" si="227">IF(H63&gt;=100, "Pass","Fail")</f>
        <v>#VALUE!</v>
      </c>
    </row>
    <row r="64" spans="1:17" x14ac:dyDescent="0.2">
      <c r="A64" s="175"/>
      <c r="B64" s="57" t="str">
        <f>IF(ISNUMBER('qPCR Run Entry'!G65),'qPCR Run Entry'!G65,"")</f>
        <v/>
      </c>
      <c r="C64" s="57" t="str">
        <f>IF(ISNUMBER('qPCR Run Entry'!R65),'qPCR Run Entry'!R65,"")</f>
        <v/>
      </c>
      <c r="D64" s="57" t="str">
        <f>IF(ISNUMBER('qPCR Run Entry'!AC65),'qPCR Run Entry'!AC65,"")</f>
        <v/>
      </c>
      <c r="E64" s="65" t="s">
        <v>71</v>
      </c>
      <c r="F64" s="65"/>
      <c r="G64" s="65"/>
      <c r="H64" s="98" t="e">
        <f>IF(E64="X",10^((B64-'Standard Curve'!$B$20)/'Standard Curve'!$B$19),IF(F64="X",10^((C64-'Standard Curve'!$B$20)/'Standard Curve'!$B$19),IF(G64="X",10^((D64-'Standard Curve'!$B$20)/'Standard Curve'!$B$19),"")))</f>
        <v>#VALUE!</v>
      </c>
      <c r="I64" s="98" t="e">
        <f t="shared" ref="I64" si="228">AVERAGE(H63:H64)</f>
        <v>#VALUE!</v>
      </c>
      <c r="J64" s="98" t="e">
        <f t="shared" ref="J64" si="229">STDEV(H63:H64)</f>
        <v>#VALUE!</v>
      </c>
      <c r="K64" s="147"/>
      <c r="L64" s="147"/>
      <c r="M64" s="176"/>
      <c r="N64" s="149"/>
      <c r="O64" s="177"/>
      <c r="P64" s="149"/>
      <c r="Q64" s="149"/>
    </row>
    <row r="65" spans="1:17" x14ac:dyDescent="0.2">
      <c r="A65" s="174">
        <f>'Sample Metadata'!D33</f>
        <v>0</v>
      </c>
      <c r="B65" s="57" t="str">
        <f>IF(ISNUMBER('qPCR Run Entry'!G66),'qPCR Run Entry'!G66,"")</f>
        <v/>
      </c>
      <c r="C65" s="57" t="str">
        <f>IF(ISNUMBER('qPCR Run Entry'!R66),'qPCR Run Entry'!R66,"")</f>
        <v/>
      </c>
      <c r="D65" s="57" t="str">
        <f>IF(ISNUMBER('qPCR Run Entry'!AC66),'qPCR Run Entry'!AC66,"")</f>
        <v/>
      </c>
      <c r="E65" s="65" t="s">
        <v>71</v>
      </c>
      <c r="F65" s="65"/>
      <c r="G65" s="65"/>
      <c r="H65" s="98" t="e">
        <f>IF(E65="X",10^((B65-'Standard Curve'!$B$20)/'Standard Curve'!$B$19),IF(F65="X",10^((C65-'Standard Curve'!$B$20)/'Standard Curve'!$B$19),IF(G65="X",10^((D65-'Standard Curve'!$B$20)/'Standard Curve'!$B$19),"")))</f>
        <v>#VALUE!</v>
      </c>
      <c r="I65" s="98" t="e">
        <f t="shared" ref="I65" si="230">AVERAGE(H65:H66)</f>
        <v>#VALUE!</v>
      </c>
      <c r="J65" s="98" t="e">
        <f t="shared" ref="J65" si="231">STDEV(H65:H66)</f>
        <v>#VALUE!</v>
      </c>
      <c r="K65" s="147" t="e">
        <f t="shared" ref="K65" si="232">AVERAGE(H65:H66)</f>
        <v>#VALUE!</v>
      </c>
      <c r="L65" s="147" t="e">
        <f t="shared" ref="L65" si="233">STDEV(H65:H66)</f>
        <v>#VALUE!</v>
      </c>
      <c r="M65" s="176" t="e">
        <f>L65/K65</f>
        <v>#VALUE!</v>
      </c>
      <c r="N65" s="149" t="e">
        <f>IF(M65&lt;40%, "Pass","Fail")</f>
        <v>#VALUE!</v>
      </c>
      <c r="O65" s="177" t="str">
        <f>IF(AND(E65="X",E66="X"),
IF(OR(B65&lt;'Outlier Check'!$L$2,B66&lt;'Outlier Check'!$L$2),
"Fail","Pass"),
IF(AND(F65="X",F66="X"),
IF(OR(C65&lt;'Outlier Check'!$L$2,C66&lt;'Outlier Check'!$L$2),
"Fail","Pass"),
IF(AND(G65="X",G66="X"),
IF(OR(D65&lt;'Outlier Check'!$L$2,D66&lt;'Outlier Check'!$L$2),
"Fail","Pass"),
)))</f>
        <v>Pass</v>
      </c>
      <c r="P65" s="173" t="e">
        <f t="shared" ref="P65" si="234">IF(H65&gt;=45, "Pass","Fail")</f>
        <v>#VALUE!</v>
      </c>
      <c r="Q65" s="173" t="e">
        <f t="shared" ref="Q65" si="235">IF(H65&gt;=100, "Pass","Fail")</f>
        <v>#VALUE!</v>
      </c>
    </row>
    <row r="66" spans="1:17" x14ac:dyDescent="0.2">
      <c r="A66" s="175"/>
      <c r="B66" s="57" t="str">
        <f>IF(ISNUMBER('qPCR Run Entry'!G67),'qPCR Run Entry'!G67,"")</f>
        <v/>
      </c>
      <c r="C66" s="57" t="str">
        <f>IF(ISNUMBER('qPCR Run Entry'!R67),'qPCR Run Entry'!R67,"")</f>
        <v/>
      </c>
      <c r="D66" s="57" t="str">
        <f>IF(ISNUMBER('qPCR Run Entry'!AC67),'qPCR Run Entry'!AC67,"")</f>
        <v/>
      </c>
      <c r="E66" s="65" t="s">
        <v>71</v>
      </c>
      <c r="F66" s="65"/>
      <c r="G66" s="65"/>
      <c r="H66" s="98" t="e">
        <f>IF(E66="X",10^((B66-'Standard Curve'!$B$20)/'Standard Curve'!$B$19),IF(F66="X",10^((C66-'Standard Curve'!$B$20)/'Standard Curve'!$B$19),IF(G66="X",10^((D66-'Standard Curve'!$B$20)/'Standard Curve'!$B$19),"")))</f>
        <v>#VALUE!</v>
      </c>
      <c r="I66" s="98" t="e">
        <f t="shared" ref="I66" si="236">AVERAGE(H65:H66)</f>
        <v>#VALUE!</v>
      </c>
      <c r="J66" s="98" t="e">
        <f t="shared" ref="J66" si="237">STDEV(H65:H66)</f>
        <v>#VALUE!</v>
      </c>
      <c r="K66" s="147"/>
      <c r="L66" s="147"/>
      <c r="M66" s="176"/>
      <c r="N66" s="149"/>
      <c r="O66" s="177"/>
      <c r="P66" s="149"/>
      <c r="Q66" s="149"/>
    </row>
    <row r="67" spans="1:17" x14ac:dyDescent="0.2">
      <c r="A67" s="174">
        <f>'Sample Metadata'!D34</f>
        <v>0</v>
      </c>
      <c r="B67" s="57" t="str">
        <f>IF(ISNUMBER('qPCR Run Entry'!G68),'qPCR Run Entry'!G68,"")</f>
        <v/>
      </c>
      <c r="C67" s="57" t="str">
        <f>IF(ISNUMBER('qPCR Run Entry'!R68),'qPCR Run Entry'!R68,"")</f>
        <v/>
      </c>
      <c r="D67" s="57" t="str">
        <f>IF(ISNUMBER('qPCR Run Entry'!AC68),'qPCR Run Entry'!AC68,"")</f>
        <v/>
      </c>
      <c r="E67" s="65" t="s">
        <v>71</v>
      </c>
      <c r="F67" s="65"/>
      <c r="G67" s="65"/>
      <c r="H67" s="98" t="e">
        <f>IF(E67="X",10^((B67-'Standard Curve'!$B$20)/'Standard Curve'!$B$19),IF(F67="X",10^((C67-'Standard Curve'!$B$20)/'Standard Curve'!$B$19),IF(G67="X",10^((D67-'Standard Curve'!$B$20)/'Standard Curve'!$B$19),"")))</f>
        <v>#VALUE!</v>
      </c>
      <c r="I67" s="98" t="e">
        <f t="shared" ref="I67" si="238">AVERAGE(H67:H68)</f>
        <v>#VALUE!</v>
      </c>
      <c r="J67" s="98" t="e">
        <f t="shared" ref="J67" si="239">STDEV(H67:H68)</f>
        <v>#VALUE!</v>
      </c>
      <c r="K67" s="147" t="e">
        <f t="shared" ref="K67" si="240">AVERAGE(H67:H68)</f>
        <v>#VALUE!</v>
      </c>
      <c r="L67" s="147" t="e">
        <f t="shared" ref="L67" si="241">STDEV(H67:H68)</f>
        <v>#VALUE!</v>
      </c>
      <c r="M67" s="176" t="e">
        <f t="shared" ref="M67" si="242">L67/K67</f>
        <v>#VALUE!</v>
      </c>
      <c r="N67" s="149" t="e">
        <f>IF(M67&lt;40%, "Pass","Fail")</f>
        <v>#VALUE!</v>
      </c>
      <c r="O67" s="177" t="str">
        <f>IF(AND(E67="X",E68="X"),
IF(OR(B67&lt;'Outlier Check'!$L$2,B68&lt;'Outlier Check'!$L$2),
"Fail","Pass"),
IF(AND(F67="X",F68="X"),
IF(OR(C67&lt;'Outlier Check'!$L$2,C68&lt;'Outlier Check'!$L$2),
"Fail","Pass"),
IF(AND(G67="X",G68="X"),
IF(OR(D67&lt;'Outlier Check'!$L$2,D68&lt;'Outlier Check'!$L$2),
"Fail","Pass"),
)))</f>
        <v>Pass</v>
      </c>
      <c r="P67" s="173" t="e">
        <f t="shared" ref="P67" si="243">IF(H67&gt;=45, "Pass","Fail")</f>
        <v>#VALUE!</v>
      </c>
      <c r="Q67" s="173" t="e">
        <f t="shared" ref="Q67" si="244">IF(H67&gt;=100, "Pass","Fail")</f>
        <v>#VALUE!</v>
      </c>
    </row>
    <row r="68" spans="1:17" x14ac:dyDescent="0.2">
      <c r="A68" s="175"/>
      <c r="B68" s="57" t="str">
        <f>IF(ISNUMBER('qPCR Run Entry'!G69),'qPCR Run Entry'!G69,"")</f>
        <v/>
      </c>
      <c r="C68" s="57" t="str">
        <f>IF(ISNUMBER('qPCR Run Entry'!R69),'qPCR Run Entry'!R69,"")</f>
        <v/>
      </c>
      <c r="D68" s="57" t="str">
        <f>IF(ISNUMBER('qPCR Run Entry'!AC69),'qPCR Run Entry'!AC69,"")</f>
        <v/>
      </c>
      <c r="E68" s="65" t="s">
        <v>71</v>
      </c>
      <c r="F68" s="65"/>
      <c r="G68" s="65"/>
      <c r="H68" s="98" t="e">
        <f>IF(E68="X",10^((B68-'Standard Curve'!$B$20)/'Standard Curve'!$B$19),IF(F68="X",10^((C68-'Standard Curve'!$B$20)/'Standard Curve'!$B$19),IF(G68="X",10^((D68-'Standard Curve'!$B$20)/'Standard Curve'!$B$19),"")))</f>
        <v>#VALUE!</v>
      </c>
      <c r="I68" s="98" t="e">
        <f t="shared" ref="I68" si="245">AVERAGE(H67:H68)</f>
        <v>#VALUE!</v>
      </c>
      <c r="J68" s="98" t="e">
        <f t="shared" ref="J68" si="246">STDEV(H67:H68)</f>
        <v>#VALUE!</v>
      </c>
      <c r="K68" s="147"/>
      <c r="L68" s="147"/>
      <c r="M68" s="176"/>
      <c r="N68" s="149"/>
      <c r="O68" s="177"/>
      <c r="P68" s="149"/>
      <c r="Q68" s="149"/>
    </row>
    <row r="69" spans="1:17" x14ac:dyDescent="0.2">
      <c r="A69" s="174">
        <f>'Sample Metadata'!D35</f>
        <v>0</v>
      </c>
      <c r="B69" s="57" t="str">
        <f>IF(ISNUMBER('qPCR Run Entry'!G70),'qPCR Run Entry'!G70,"")</f>
        <v/>
      </c>
      <c r="C69" s="57" t="str">
        <f>IF(ISNUMBER('qPCR Run Entry'!R70),'qPCR Run Entry'!R70,"")</f>
        <v/>
      </c>
      <c r="D69" s="57" t="str">
        <f>IF(ISNUMBER('qPCR Run Entry'!AC70),'qPCR Run Entry'!AC70,"")</f>
        <v/>
      </c>
      <c r="E69" s="65" t="s">
        <v>71</v>
      </c>
      <c r="F69" s="65"/>
      <c r="G69" s="65"/>
      <c r="H69" s="98" t="e">
        <f>IF(E69="X",10^((B69-'Standard Curve'!$B$20)/'Standard Curve'!$B$19),IF(F69="X",10^((C69-'Standard Curve'!$B$20)/'Standard Curve'!$B$19),IF(G69="X",10^((D69-'Standard Curve'!$B$20)/'Standard Curve'!$B$19),"")))</f>
        <v>#VALUE!</v>
      </c>
      <c r="I69" s="98" t="e">
        <f t="shared" ref="I69" si="247">AVERAGE(H69:H70)</f>
        <v>#VALUE!</v>
      </c>
      <c r="J69" s="98" t="e">
        <f t="shared" ref="J69" si="248">STDEV(H69:H70)</f>
        <v>#VALUE!</v>
      </c>
      <c r="K69" s="147" t="e">
        <f t="shared" ref="K69" si="249">AVERAGE(H69:H70)</f>
        <v>#VALUE!</v>
      </c>
      <c r="L69" s="147" t="e">
        <f t="shared" ref="L69" si="250">STDEV(H69:H70)</f>
        <v>#VALUE!</v>
      </c>
      <c r="M69" s="176" t="e">
        <f t="shared" ref="M69" si="251">L69/K69</f>
        <v>#VALUE!</v>
      </c>
      <c r="N69" s="149" t="e">
        <f>IF(M69&lt;40%, "Pass","Fail")</f>
        <v>#VALUE!</v>
      </c>
      <c r="O69" s="177" t="str">
        <f>IF(AND(E69="X",E70="X"),
IF(OR(B69&lt;'Outlier Check'!$L$2,B70&lt;'Outlier Check'!$L$2),
"Fail","Pass"),
IF(AND(F69="X",F70="X"),
IF(OR(C69&lt;'Outlier Check'!$L$2,C70&lt;'Outlier Check'!$L$2),
"Fail","Pass"),
IF(AND(G69="X",G70="X"),
IF(OR(D69&lt;'Outlier Check'!$L$2,D70&lt;'Outlier Check'!$L$2),
"Fail","Pass"),
)))</f>
        <v>Pass</v>
      </c>
      <c r="P69" s="173" t="e">
        <f t="shared" ref="P69" si="252">IF(H69&gt;=45, "Pass","Fail")</f>
        <v>#VALUE!</v>
      </c>
      <c r="Q69" s="173" t="e">
        <f t="shared" ref="Q69" si="253">IF(H69&gt;=100, "Pass","Fail")</f>
        <v>#VALUE!</v>
      </c>
    </row>
    <row r="70" spans="1:17" x14ac:dyDescent="0.2">
      <c r="A70" s="175"/>
      <c r="B70" s="57" t="str">
        <f>IF(ISNUMBER('qPCR Run Entry'!G71),'qPCR Run Entry'!G71,"")</f>
        <v/>
      </c>
      <c r="C70" s="57" t="str">
        <f>IF(ISNUMBER('qPCR Run Entry'!R71),'qPCR Run Entry'!R71,"")</f>
        <v/>
      </c>
      <c r="D70" s="57" t="str">
        <f>IF(ISNUMBER('qPCR Run Entry'!AC71),'qPCR Run Entry'!AC71,"")</f>
        <v/>
      </c>
      <c r="E70" s="65" t="s">
        <v>71</v>
      </c>
      <c r="F70" s="65"/>
      <c r="G70" s="65"/>
      <c r="H70" s="98" t="e">
        <f>IF(E70="X",10^((B70-'Standard Curve'!$B$20)/'Standard Curve'!$B$19),IF(F70="X",10^((C70-'Standard Curve'!$B$20)/'Standard Curve'!$B$19),IF(G70="X",10^((D70-'Standard Curve'!$B$20)/'Standard Curve'!$B$19),"")))</f>
        <v>#VALUE!</v>
      </c>
      <c r="I70" s="98" t="e">
        <f t="shared" ref="I70" si="254">AVERAGE(H69:H70)</f>
        <v>#VALUE!</v>
      </c>
      <c r="J70" s="98" t="e">
        <f t="shared" ref="J70" si="255">STDEV(H69:H70)</f>
        <v>#VALUE!</v>
      </c>
      <c r="K70" s="147"/>
      <c r="L70" s="147"/>
      <c r="M70" s="176"/>
      <c r="N70" s="149"/>
      <c r="O70" s="177"/>
      <c r="P70" s="149"/>
      <c r="Q70" s="149"/>
    </row>
    <row r="71" spans="1:17" x14ac:dyDescent="0.2">
      <c r="A71" s="174">
        <f>'Sample Metadata'!D36</f>
        <v>0</v>
      </c>
      <c r="B71" s="57" t="str">
        <f>IF(ISNUMBER('qPCR Run Entry'!G72),'qPCR Run Entry'!G72,"")</f>
        <v/>
      </c>
      <c r="C71" s="57" t="str">
        <f>IF(ISNUMBER('qPCR Run Entry'!R72),'qPCR Run Entry'!R72,"")</f>
        <v/>
      </c>
      <c r="D71" s="57" t="str">
        <f>IF(ISNUMBER('qPCR Run Entry'!AC72),'qPCR Run Entry'!AC72,"")</f>
        <v/>
      </c>
      <c r="E71" s="65" t="s">
        <v>71</v>
      </c>
      <c r="F71" s="65"/>
      <c r="G71" s="65"/>
      <c r="H71" s="98" t="e">
        <f>IF(E71="X",10^((B71-'Standard Curve'!$B$20)/'Standard Curve'!$B$19),IF(F71="X",10^((C71-'Standard Curve'!$B$20)/'Standard Curve'!$B$19),IF(G71="X",10^((D71-'Standard Curve'!$B$20)/'Standard Curve'!$B$19),"")))</f>
        <v>#VALUE!</v>
      </c>
      <c r="I71" s="98" t="e">
        <f t="shared" ref="I71" si="256">AVERAGE(H71:H72)</f>
        <v>#VALUE!</v>
      </c>
      <c r="J71" s="98" t="e">
        <f t="shared" ref="J71" si="257">STDEV(H71:H72)</f>
        <v>#VALUE!</v>
      </c>
      <c r="K71" s="147" t="e">
        <f t="shared" ref="K71" si="258">AVERAGE(H71:H72)</f>
        <v>#VALUE!</v>
      </c>
      <c r="L71" s="147" t="e">
        <f t="shared" ref="L71" si="259">STDEV(H71:H72)</f>
        <v>#VALUE!</v>
      </c>
      <c r="M71" s="176" t="e">
        <f t="shared" ref="M71" si="260">L71/K71</f>
        <v>#VALUE!</v>
      </c>
      <c r="N71" s="149" t="e">
        <f>IF(M71&lt;40%, "Pass","Fail")</f>
        <v>#VALUE!</v>
      </c>
      <c r="O71" s="177" t="str">
        <f>IF(AND(E71="X",E72="X"),
IF(OR(B71&lt;'Outlier Check'!$L$2,B72&lt;'Outlier Check'!$L$2),
"Fail","Pass"),
IF(AND(F71="X",F72="X"),
IF(OR(C71&lt;'Outlier Check'!$L$2,C72&lt;'Outlier Check'!$L$2),
"Fail","Pass"),
IF(AND(G71="X",G72="X"),
IF(OR(D71&lt;'Outlier Check'!$L$2,D72&lt;'Outlier Check'!$L$2),
"Fail","Pass"),
)))</f>
        <v>Pass</v>
      </c>
      <c r="P71" s="173" t="e">
        <f t="shared" ref="P71" si="261">IF(H71&gt;=45, "Pass","Fail")</f>
        <v>#VALUE!</v>
      </c>
      <c r="Q71" s="173" t="e">
        <f t="shared" ref="Q71" si="262">IF(H71&gt;=100, "Pass","Fail")</f>
        <v>#VALUE!</v>
      </c>
    </row>
    <row r="72" spans="1:17" x14ac:dyDescent="0.2">
      <c r="A72" s="175"/>
      <c r="B72" s="57" t="str">
        <f>IF(ISNUMBER('qPCR Run Entry'!G73),'qPCR Run Entry'!G73,"")</f>
        <v/>
      </c>
      <c r="C72" s="57" t="str">
        <f>IF(ISNUMBER('qPCR Run Entry'!R73),'qPCR Run Entry'!R73,"")</f>
        <v/>
      </c>
      <c r="D72" s="57" t="str">
        <f>IF(ISNUMBER('qPCR Run Entry'!AC73),'qPCR Run Entry'!AC73,"")</f>
        <v/>
      </c>
      <c r="E72" s="65" t="s">
        <v>71</v>
      </c>
      <c r="F72" s="65"/>
      <c r="G72" s="65"/>
      <c r="H72" s="98" t="e">
        <f>IF(E72="X",10^((B72-'Standard Curve'!$B$20)/'Standard Curve'!$B$19),IF(F72="X",10^((C72-'Standard Curve'!$B$20)/'Standard Curve'!$B$19),IF(G72="X",10^((D72-'Standard Curve'!$B$20)/'Standard Curve'!$B$19),"")))</f>
        <v>#VALUE!</v>
      </c>
      <c r="I72" s="98" t="e">
        <f t="shared" ref="I72" si="263">AVERAGE(H71:H72)</f>
        <v>#VALUE!</v>
      </c>
      <c r="J72" s="98" t="e">
        <f t="shared" ref="J72" si="264">STDEV(H71:H72)</f>
        <v>#VALUE!</v>
      </c>
      <c r="K72" s="147"/>
      <c r="L72" s="147"/>
      <c r="M72" s="176"/>
      <c r="N72" s="149"/>
      <c r="O72" s="177"/>
      <c r="P72" s="149"/>
      <c r="Q72" s="149"/>
    </row>
    <row r="73" spans="1:17" x14ac:dyDescent="0.2">
      <c r="A73" s="174">
        <f>'Sample Metadata'!D37</f>
        <v>0</v>
      </c>
      <c r="B73" s="57" t="str">
        <f>IF(ISNUMBER('qPCR Run Entry'!G74),'qPCR Run Entry'!G74,"")</f>
        <v/>
      </c>
      <c r="C73" s="57" t="str">
        <f>IF(ISNUMBER('qPCR Run Entry'!R74),'qPCR Run Entry'!R74,"")</f>
        <v/>
      </c>
      <c r="D73" s="57" t="str">
        <f>IF(ISNUMBER('qPCR Run Entry'!AC74),'qPCR Run Entry'!AC74,"")</f>
        <v/>
      </c>
      <c r="E73" s="65" t="s">
        <v>71</v>
      </c>
      <c r="F73" s="65"/>
      <c r="G73" s="65"/>
      <c r="H73" s="98" t="e">
        <f>IF(E73="X",10^((B73-'Standard Curve'!$B$20)/'Standard Curve'!$B$19),IF(F73="X",10^((C73-'Standard Curve'!$B$20)/'Standard Curve'!$B$19),IF(G73="X",10^((D73-'Standard Curve'!$B$20)/'Standard Curve'!$B$19),"")))</f>
        <v>#VALUE!</v>
      </c>
      <c r="I73" s="98" t="e">
        <f t="shared" ref="I73" si="265">AVERAGE(H73:H74)</f>
        <v>#VALUE!</v>
      </c>
      <c r="J73" s="98" t="e">
        <f t="shared" ref="J73" si="266">STDEV(H73:H74)</f>
        <v>#VALUE!</v>
      </c>
      <c r="K73" s="147" t="e">
        <f t="shared" ref="K73" si="267">AVERAGE(H73:H74)</f>
        <v>#VALUE!</v>
      </c>
      <c r="L73" s="147" t="e">
        <f t="shared" ref="L73" si="268">STDEV(H73:H74)</f>
        <v>#VALUE!</v>
      </c>
      <c r="M73" s="176" t="e">
        <f t="shared" ref="M73" si="269">L73/K73</f>
        <v>#VALUE!</v>
      </c>
      <c r="N73" s="149" t="e">
        <f>IF(M73&lt;40%, "Pass","Fail")</f>
        <v>#VALUE!</v>
      </c>
      <c r="O73" s="177" t="str">
        <f>IF(AND(E73="X",E74="X"),
IF(OR(B73&lt;'Outlier Check'!$L$2,B74&lt;'Outlier Check'!$L$2),
"Fail","Pass"),
IF(AND(F73="X",F74="X"),
IF(OR(C73&lt;'Outlier Check'!$L$2,C74&lt;'Outlier Check'!$L$2),
"Fail","Pass"),
IF(AND(G73="X",G74="X"),
IF(OR(D73&lt;'Outlier Check'!$L$2,D74&lt;'Outlier Check'!$L$2),
"Fail","Pass"),
)))</f>
        <v>Pass</v>
      </c>
      <c r="P73" s="173" t="e">
        <f t="shared" ref="P73" si="270">IF(H73&gt;=45, "Pass","Fail")</f>
        <v>#VALUE!</v>
      </c>
      <c r="Q73" s="173" t="e">
        <f t="shared" ref="Q73" si="271">IF(H73&gt;=100, "Pass","Fail")</f>
        <v>#VALUE!</v>
      </c>
    </row>
    <row r="74" spans="1:17" x14ac:dyDescent="0.2">
      <c r="A74" s="175"/>
      <c r="B74" s="57" t="str">
        <f>IF(ISNUMBER('qPCR Run Entry'!G75),'qPCR Run Entry'!G75,"")</f>
        <v/>
      </c>
      <c r="C74" s="57" t="str">
        <f>IF(ISNUMBER('qPCR Run Entry'!R75),'qPCR Run Entry'!R75,"")</f>
        <v/>
      </c>
      <c r="D74" s="57" t="str">
        <f>IF(ISNUMBER('qPCR Run Entry'!AC75),'qPCR Run Entry'!AC75,"")</f>
        <v/>
      </c>
      <c r="E74" s="65" t="s">
        <v>71</v>
      </c>
      <c r="F74" s="65"/>
      <c r="G74" s="65"/>
      <c r="H74" s="98" t="e">
        <f>IF(E74="X",10^((B74-'Standard Curve'!$B$20)/'Standard Curve'!$B$19),IF(F74="X",10^((C74-'Standard Curve'!$B$20)/'Standard Curve'!$B$19),IF(G74="X",10^((D74-'Standard Curve'!$B$20)/'Standard Curve'!$B$19),"")))</f>
        <v>#VALUE!</v>
      </c>
      <c r="I74" s="98" t="e">
        <f t="shared" ref="I74" si="272">AVERAGE(H73:H74)</f>
        <v>#VALUE!</v>
      </c>
      <c r="J74" s="98" t="e">
        <f t="shared" ref="J74" si="273">STDEV(H73:H74)</f>
        <v>#VALUE!</v>
      </c>
      <c r="K74" s="147"/>
      <c r="L74" s="147"/>
      <c r="M74" s="176"/>
      <c r="N74" s="149"/>
      <c r="O74" s="177"/>
      <c r="P74" s="149"/>
      <c r="Q74" s="149"/>
    </row>
    <row r="75" spans="1:17" x14ac:dyDescent="0.2">
      <c r="A75" s="174">
        <f>'Sample Metadata'!D38</f>
        <v>0</v>
      </c>
      <c r="B75" s="57" t="str">
        <f>IF(ISNUMBER('qPCR Run Entry'!G76),'qPCR Run Entry'!G76,"")</f>
        <v/>
      </c>
      <c r="C75" s="57" t="str">
        <f>IF(ISNUMBER('qPCR Run Entry'!R76),'qPCR Run Entry'!R76,"")</f>
        <v/>
      </c>
      <c r="D75" s="57" t="str">
        <f>IF(ISNUMBER('qPCR Run Entry'!AC76),'qPCR Run Entry'!AC76,"")</f>
        <v/>
      </c>
      <c r="E75" s="65" t="s">
        <v>71</v>
      </c>
      <c r="F75" s="65"/>
      <c r="G75" s="65"/>
      <c r="H75" s="98" t="e">
        <f>IF(E75="X",10^((B75-'Standard Curve'!$B$20)/'Standard Curve'!$B$19),IF(F75="X",10^((C75-'Standard Curve'!$B$20)/'Standard Curve'!$B$19),IF(G75="X",10^((D75-'Standard Curve'!$B$20)/'Standard Curve'!$B$19),"")))</f>
        <v>#VALUE!</v>
      </c>
      <c r="I75" s="98" t="e">
        <f t="shared" ref="I75" si="274">AVERAGE(H75:H76)</f>
        <v>#VALUE!</v>
      </c>
      <c r="J75" s="98" t="e">
        <f t="shared" ref="J75" si="275">STDEV(H75:H76)</f>
        <v>#VALUE!</v>
      </c>
      <c r="K75" s="147" t="e">
        <f t="shared" ref="K75" si="276">AVERAGE(H75:H76)</f>
        <v>#VALUE!</v>
      </c>
      <c r="L75" s="147" t="e">
        <f t="shared" ref="L75" si="277">STDEV(H75:H76)</f>
        <v>#VALUE!</v>
      </c>
      <c r="M75" s="176" t="e">
        <f t="shared" ref="M75" si="278">L75/K75</f>
        <v>#VALUE!</v>
      </c>
      <c r="N75" s="149" t="e">
        <f>IF(M75&lt;40%, "Pass","Fail")</f>
        <v>#VALUE!</v>
      </c>
      <c r="O75" s="177" t="str">
        <f>IF(AND(E75="X",E76="X"),
IF(OR(B75&lt;'Outlier Check'!$L$2,B76&lt;'Outlier Check'!$L$2),
"Fail","Pass"),
IF(AND(F75="X",F76="X"),
IF(OR(C75&lt;'Outlier Check'!$L$2,C76&lt;'Outlier Check'!$L$2),
"Fail","Pass"),
IF(AND(G75="X",G76="X"),
IF(OR(D75&lt;'Outlier Check'!$L$2,D76&lt;'Outlier Check'!$L$2),
"Fail","Pass"),
)))</f>
        <v>Pass</v>
      </c>
      <c r="P75" s="173" t="e">
        <f t="shared" ref="P75" si="279">IF(H75&gt;=45, "Pass","Fail")</f>
        <v>#VALUE!</v>
      </c>
      <c r="Q75" s="173" t="e">
        <f t="shared" ref="Q75" si="280">IF(H75&gt;=100, "Pass","Fail")</f>
        <v>#VALUE!</v>
      </c>
    </row>
    <row r="76" spans="1:17" x14ac:dyDescent="0.2">
      <c r="A76" s="175"/>
      <c r="B76" s="57" t="str">
        <f>IF(ISNUMBER('qPCR Run Entry'!G77),'qPCR Run Entry'!G77,"")</f>
        <v/>
      </c>
      <c r="C76" s="57" t="str">
        <f>IF(ISNUMBER('qPCR Run Entry'!R77),'qPCR Run Entry'!R77,"")</f>
        <v/>
      </c>
      <c r="D76" s="57" t="str">
        <f>IF(ISNUMBER('qPCR Run Entry'!AC77),'qPCR Run Entry'!AC77,"")</f>
        <v/>
      </c>
      <c r="E76" s="65" t="s">
        <v>71</v>
      </c>
      <c r="F76" s="65"/>
      <c r="G76" s="65"/>
      <c r="H76" s="98" t="e">
        <f>IF(E76="X",10^((B76-'Standard Curve'!$B$20)/'Standard Curve'!$B$19),IF(F76="X",10^((C76-'Standard Curve'!$B$20)/'Standard Curve'!$B$19),IF(G76="X",10^((D76-'Standard Curve'!$B$20)/'Standard Curve'!$B$19),"")))</f>
        <v>#VALUE!</v>
      </c>
      <c r="I76" s="98" t="e">
        <f t="shared" ref="I76" si="281">AVERAGE(H75:H76)</f>
        <v>#VALUE!</v>
      </c>
      <c r="J76" s="98" t="e">
        <f t="shared" ref="J76" si="282">STDEV(H75:H76)</f>
        <v>#VALUE!</v>
      </c>
      <c r="K76" s="147"/>
      <c r="L76" s="147"/>
      <c r="M76" s="176"/>
      <c r="N76" s="149"/>
      <c r="O76" s="177"/>
      <c r="P76" s="149"/>
      <c r="Q76" s="149"/>
    </row>
    <row r="77" spans="1:17" x14ac:dyDescent="0.2">
      <c r="A77" s="174">
        <f>'Sample Metadata'!D39</f>
        <v>0</v>
      </c>
      <c r="B77" s="57" t="str">
        <f>IF(ISNUMBER('qPCR Run Entry'!G78),'qPCR Run Entry'!G78,"")</f>
        <v/>
      </c>
      <c r="C77" s="57" t="str">
        <f>IF(ISNUMBER('qPCR Run Entry'!R78),'qPCR Run Entry'!R78,"")</f>
        <v/>
      </c>
      <c r="D77" s="57" t="str">
        <f>IF(ISNUMBER('qPCR Run Entry'!AC78),'qPCR Run Entry'!AC78,"")</f>
        <v/>
      </c>
      <c r="E77" s="65" t="s">
        <v>71</v>
      </c>
      <c r="F77" s="65"/>
      <c r="G77" s="65"/>
      <c r="H77" s="98" t="e">
        <f>IF(E77="X",10^((B77-'Standard Curve'!$B$20)/'Standard Curve'!$B$19),IF(F77="X",10^((C77-'Standard Curve'!$B$20)/'Standard Curve'!$B$19),IF(G77="X",10^((D77-'Standard Curve'!$B$20)/'Standard Curve'!$B$19),"")))</f>
        <v>#VALUE!</v>
      </c>
      <c r="I77" s="98" t="e">
        <f t="shared" ref="I77" si="283">AVERAGE(H77:H78)</f>
        <v>#VALUE!</v>
      </c>
      <c r="J77" s="98" t="e">
        <f t="shared" ref="J77" si="284">STDEV(H77:H78)</f>
        <v>#VALUE!</v>
      </c>
      <c r="K77" s="147" t="e">
        <f t="shared" ref="K77" si="285">AVERAGE(H77:H78)</f>
        <v>#VALUE!</v>
      </c>
      <c r="L77" s="147" t="e">
        <f t="shared" ref="L77" si="286">STDEV(H77:H78)</f>
        <v>#VALUE!</v>
      </c>
      <c r="M77" s="176" t="e">
        <f t="shared" ref="M77" si="287">L77/K77</f>
        <v>#VALUE!</v>
      </c>
      <c r="N77" s="149" t="e">
        <f>IF(M77&lt;40%, "Pass","Fail")</f>
        <v>#VALUE!</v>
      </c>
      <c r="O77" s="177" t="str">
        <f>IF(AND(E77="X",E78="X"),
IF(OR(B77&lt;'Outlier Check'!$L$2,B78&lt;'Outlier Check'!$L$2),
"Fail","Pass"),
IF(AND(F77="X",F78="X"),
IF(OR(C77&lt;'Outlier Check'!$L$2,C78&lt;'Outlier Check'!$L$2),
"Fail","Pass"),
IF(AND(G77="X",G78="X"),
IF(OR(D77&lt;'Outlier Check'!$L$2,D78&lt;'Outlier Check'!$L$2),
"Fail","Pass"),
)))</f>
        <v>Pass</v>
      </c>
      <c r="P77" s="173" t="e">
        <f t="shared" ref="P77" si="288">IF(H77&gt;=45, "Pass","Fail")</f>
        <v>#VALUE!</v>
      </c>
      <c r="Q77" s="173" t="e">
        <f t="shared" ref="Q77" si="289">IF(H77&gt;=100, "Pass","Fail")</f>
        <v>#VALUE!</v>
      </c>
    </row>
    <row r="78" spans="1:17" x14ac:dyDescent="0.2">
      <c r="A78" s="175"/>
      <c r="B78" s="57" t="str">
        <f>IF(ISNUMBER('qPCR Run Entry'!G79),'qPCR Run Entry'!G79,"")</f>
        <v/>
      </c>
      <c r="C78" s="57" t="str">
        <f>IF(ISNUMBER('qPCR Run Entry'!R79),'qPCR Run Entry'!R79,"")</f>
        <v/>
      </c>
      <c r="D78" s="57" t="str">
        <f>IF(ISNUMBER('qPCR Run Entry'!AC79),'qPCR Run Entry'!AC79,"")</f>
        <v/>
      </c>
      <c r="E78" s="65" t="s">
        <v>71</v>
      </c>
      <c r="F78" s="65"/>
      <c r="G78" s="65"/>
      <c r="H78" s="98" t="e">
        <f>IF(E78="X",10^((B78-'Standard Curve'!$B$20)/'Standard Curve'!$B$19),IF(F78="X",10^((C78-'Standard Curve'!$B$20)/'Standard Curve'!$B$19),IF(G78="X",10^((D78-'Standard Curve'!$B$20)/'Standard Curve'!$B$19),"")))</f>
        <v>#VALUE!</v>
      </c>
      <c r="I78" s="98" t="e">
        <f t="shared" ref="I78" si="290">AVERAGE(H77:H78)</f>
        <v>#VALUE!</v>
      </c>
      <c r="J78" s="98" t="e">
        <f t="shared" ref="J78" si="291">STDEV(H77:H78)</f>
        <v>#VALUE!</v>
      </c>
      <c r="K78" s="147"/>
      <c r="L78" s="147"/>
      <c r="M78" s="176"/>
      <c r="N78" s="149"/>
      <c r="O78" s="177"/>
      <c r="P78" s="149"/>
      <c r="Q78" s="149"/>
    </row>
    <row r="79" spans="1:17" x14ac:dyDescent="0.2">
      <c r="A79" s="174">
        <f>'Sample Metadata'!D40</f>
        <v>0</v>
      </c>
      <c r="B79" s="57" t="str">
        <f>IF(ISNUMBER('qPCR Run Entry'!G80),'qPCR Run Entry'!G80,"")</f>
        <v/>
      </c>
      <c r="C79" s="57" t="str">
        <f>IF(ISNUMBER('qPCR Run Entry'!R80),'qPCR Run Entry'!R80,"")</f>
        <v/>
      </c>
      <c r="D79" s="57" t="str">
        <f>IF(ISNUMBER('qPCR Run Entry'!AC80),'qPCR Run Entry'!AC80,"")</f>
        <v/>
      </c>
      <c r="E79" s="65" t="s">
        <v>71</v>
      </c>
      <c r="F79" s="65"/>
      <c r="G79" s="65"/>
      <c r="H79" s="98" t="e">
        <f>IF(E79="X",10^((B79-'Standard Curve'!$B$20)/'Standard Curve'!$B$19),IF(F79="X",10^((C79-'Standard Curve'!$B$20)/'Standard Curve'!$B$19),IF(G79="X",10^((D79-'Standard Curve'!$B$20)/'Standard Curve'!$B$19),"")))</f>
        <v>#VALUE!</v>
      </c>
      <c r="I79" s="98" t="e">
        <f t="shared" ref="I79" si="292">AVERAGE(H79:H80)</f>
        <v>#VALUE!</v>
      </c>
      <c r="J79" s="98" t="e">
        <f t="shared" ref="J79" si="293">STDEV(H79:H80)</f>
        <v>#VALUE!</v>
      </c>
      <c r="K79" s="147" t="e">
        <f t="shared" ref="K79" si="294">AVERAGE(H79:H80)</f>
        <v>#VALUE!</v>
      </c>
      <c r="L79" s="147" t="e">
        <f t="shared" ref="L79" si="295">STDEV(H79:H80)</f>
        <v>#VALUE!</v>
      </c>
      <c r="M79" s="176" t="e">
        <f t="shared" ref="M79" si="296">L79/K79</f>
        <v>#VALUE!</v>
      </c>
      <c r="N79" s="149" t="e">
        <f>IF(M79&lt;40%, "Pass","Fail")</f>
        <v>#VALUE!</v>
      </c>
      <c r="O79" s="177" t="str">
        <f>IF(AND(E79="X",E80="X"),
IF(OR(B79&lt;'Outlier Check'!$L$2,B80&lt;'Outlier Check'!$L$2),
"Fail","Pass"),
IF(AND(F79="X",F80="X"),
IF(OR(C79&lt;'Outlier Check'!$L$2,C80&lt;'Outlier Check'!$L$2),
"Fail","Pass"),
IF(AND(G79="X",G80="X"),
IF(OR(D79&lt;'Outlier Check'!$L$2,D80&lt;'Outlier Check'!$L$2),
"Fail","Pass"),
)))</f>
        <v>Pass</v>
      </c>
      <c r="P79" s="173" t="e">
        <f t="shared" ref="P79" si="297">IF(H79&gt;=45, "Pass","Fail")</f>
        <v>#VALUE!</v>
      </c>
      <c r="Q79" s="173" t="e">
        <f t="shared" ref="Q79" si="298">IF(H79&gt;=100, "Pass","Fail")</f>
        <v>#VALUE!</v>
      </c>
    </row>
    <row r="80" spans="1:17" x14ac:dyDescent="0.2">
      <c r="A80" s="175"/>
      <c r="B80" s="57" t="str">
        <f>IF(ISNUMBER('qPCR Run Entry'!G81),'qPCR Run Entry'!G81,"")</f>
        <v/>
      </c>
      <c r="C80" s="57" t="str">
        <f>IF(ISNUMBER('qPCR Run Entry'!R81),'qPCR Run Entry'!R81,"")</f>
        <v/>
      </c>
      <c r="D80" s="57" t="str">
        <f>IF(ISNUMBER('qPCR Run Entry'!AC81),'qPCR Run Entry'!AC81,"")</f>
        <v/>
      </c>
      <c r="E80" s="65" t="s">
        <v>71</v>
      </c>
      <c r="F80" s="65"/>
      <c r="G80" s="65"/>
      <c r="H80" s="98" t="e">
        <f>IF(E80="X",10^((B80-'Standard Curve'!$B$20)/'Standard Curve'!$B$19),IF(F80="X",10^((C80-'Standard Curve'!$B$20)/'Standard Curve'!$B$19),IF(G80="X",10^((D80-'Standard Curve'!$B$20)/'Standard Curve'!$B$19),"")))</f>
        <v>#VALUE!</v>
      </c>
      <c r="I80" s="98" t="e">
        <f t="shared" ref="I80" si="299">AVERAGE(H79:H80)</f>
        <v>#VALUE!</v>
      </c>
      <c r="J80" s="98" t="e">
        <f t="shared" ref="J80" si="300">STDEV(H79:H80)</f>
        <v>#VALUE!</v>
      </c>
      <c r="K80" s="147"/>
      <c r="L80" s="147"/>
      <c r="M80" s="176"/>
      <c r="N80" s="149"/>
      <c r="O80" s="177"/>
      <c r="P80" s="149"/>
      <c r="Q80" s="149"/>
    </row>
    <row r="81" spans="1:18" x14ac:dyDescent="0.2">
      <c r="A81" s="174">
        <f>'Sample Metadata'!D41</f>
        <v>0</v>
      </c>
      <c r="B81" s="57" t="str">
        <f>IF(ISNUMBER('qPCR Run Entry'!G82),'qPCR Run Entry'!G82,"")</f>
        <v/>
      </c>
      <c r="C81" s="57" t="str">
        <f>IF(ISNUMBER('qPCR Run Entry'!R82),'qPCR Run Entry'!R82,"")</f>
        <v/>
      </c>
      <c r="D81" s="57" t="str">
        <f>IF(ISNUMBER('qPCR Run Entry'!AC82),'qPCR Run Entry'!AC82,"")</f>
        <v/>
      </c>
      <c r="E81" s="65" t="s">
        <v>71</v>
      </c>
      <c r="F81" s="65"/>
      <c r="G81" s="65"/>
      <c r="H81" s="98" t="e">
        <f>IF(E81="X",10^((B81-'Standard Curve'!$B$20)/'Standard Curve'!$B$19),IF(F81="X",10^((C81-'Standard Curve'!$B$20)/'Standard Curve'!$B$19),IF(G81="X",10^((D81-'Standard Curve'!$B$20)/'Standard Curve'!$B$19),"")))</f>
        <v>#VALUE!</v>
      </c>
      <c r="I81" s="98" t="e">
        <f t="shared" ref="I81" si="301">AVERAGE(H81:H82)</f>
        <v>#VALUE!</v>
      </c>
      <c r="J81" s="98" t="e">
        <f t="shared" ref="J81" si="302">STDEV(H81:H82)</f>
        <v>#VALUE!</v>
      </c>
      <c r="K81" s="147" t="e">
        <f t="shared" ref="K81" si="303">AVERAGE(H81:H82)</f>
        <v>#VALUE!</v>
      </c>
      <c r="L81" s="147" t="e">
        <f t="shared" ref="L81" si="304">STDEV(H81:H82)</f>
        <v>#VALUE!</v>
      </c>
      <c r="M81" s="176" t="e">
        <f t="shared" ref="M81" si="305">L81/K81</f>
        <v>#VALUE!</v>
      </c>
      <c r="N81" s="149" t="e">
        <f>IF(M81&lt;40%, "Pass","Fail")</f>
        <v>#VALUE!</v>
      </c>
      <c r="O81" s="177" t="str">
        <f>IF(AND(E81="X",E82="X"),
IF(OR(B81&lt;'Outlier Check'!$L$2,B82&lt;'Outlier Check'!$L$2),
"Fail","Pass"),
IF(AND(F81="X",F82="X"),
IF(OR(C81&lt;'Outlier Check'!$L$2,C82&lt;'Outlier Check'!$L$2),
"Fail","Pass"),
IF(AND(G81="X",G82="X"),
IF(OR(D81&lt;'Outlier Check'!$L$2,D82&lt;'Outlier Check'!$L$2),
"Fail","Pass"),
)))</f>
        <v>Pass</v>
      </c>
      <c r="P81" s="173" t="e">
        <f t="shared" ref="P81" si="306">IF(H81&gt;=45, "Pass","Fail")</f>
        <v>#VALUE!</v>
      </c>
      <c r="Q81" s="173" t="e">
        <f t="shared" ref="Q81" si="307">IF(H81&gt;=100, "Pass","Fail")</f>
        <v>#VALUE!</v>
      </c>
    </row>
    <row r="82" spans="1:18" x14ac:dyDescent="0.2">
      <c r="A82" s="175"/>
      <c r="B82" s="57" t="str">
        <f>IF(ISNUMBER('qPCR Run Entry'!G83),'qPCR Run Entry'!G83,"")</f>
        <v/>
      </c>
      <c r="C82" s="57" t="str">
        <f>IF(ISNUMBER('qPCR Run Entry'!R83),'qPCR Run Entry'!R83,"")</f>
        <v/>
      </c>
      <c r="D82" s="57" t="str">
        <f>IF(ISNUMBER('qPCR Run Entry'!AC83),'qPCR Run Entry'!AC83,"")</f>
        <v/>
      </c>
      <c r="E82" s="65" t="s">
        <v>71</v>
      </c>
      <c r="F82" s="65"/>
      <c r="G82" s="65"/>
      <c r="H82" s="98" t="e">
        <f>IF(E82="X",10^((B82-'Standard Curve'!$B$20)/'Standard Curve'!$B$19),IF(F82="X",10^((C82-'Standard Curve'!$B$20)/'Standard Curve'!$B$19),IF(G82="X",10^((D82-'Standard Curve'!$B$20)/'Standard Curve'!$B$19),"")))</f>
        <v>#VALUE!</v>
      </c>
      <c r="I82" s="98" t="e">
        <f t="shared" ref="I82" si="308">AVERAGE(H81:H82)</f>
        <v>#VALUE!</v>
      </c>
      <c r="J82" s="98" t="e">
        <f t="shared" ref="J82" si="309">STDEV(H81:H82)</f>
        <v>#VALUE!</v>
      </c>
      <c r="K82" s="147"/>
      <c r="L82" s="147"/>
      <c r="M82" s="176"/>
      <c r="N82" s="149"/>
      <c r="O82" s="177"/>
      <c r="P82" s="149"/>
      <c r="Q82" s="149"/>
    </row>
    <row r="83" spans="1:18" x14ac:dyDescent="0.2">
      <c r="A83" s="174">
        <f>'Sample Metadata'!D42</f>
        <v>0</v>
      </c>
      <c r="B83" s="57" t="str">
        <f>IF(ISNUMBER('qPCR Run Entry'!G84),'qPCR Run Entry'!G84,"")</f>
        <v/>
      </c>
      <c r="C83" s="57" t="str">
        <f>IF(ISNUMBER('qPCR Run Entry'!R84),'qPCR Run Entry'!R84,"")</f>
        <v/>
      </c>
      <c r="D83" s="57" t="str">
        <f>IF(ISNUMBER('qPCR Run Entry'!AC84),'qPCR Run Entry'!AC84,"")</f>
        <v/>
      </c>
      <c r="E83" s="65" t="s">
        <v>71</v>
      </c>
      <c r="F83" s="65"/>
      <c r="G83" s="65"/>
      <c r="H83" s="98" t="e">
        <f>IF(E83="X",10^((B83-'Standard Curve'!$B$20)/'Standard Curve'!$B$19),IF(F83="X",10^((C83-'Standard Curve'!$B$20)/'Standard Curve'!$B$19),IF(G83="X",10^((D83-'Standard Curve'!$B$20)/'Standard Curve'!$B$19),"")))</f>
        <v>#VALUE!</v>
      </c>
      <c r="I83" s="98" t="e">
        <f t="shared" ref="I83" si="310">AVERAGE(H83:H84)</f>
        <v>#VALUE!</v>
      </c>
      <c r="J83" s="98" t="e">
        <f t="shared" ref="J83" si="311">STDEV(H83:H84)</f>
        <v>#VALUE!</v>
      </c>
      <c r="K83" s="147" t="e">
        <f t="shared" ref="K83" si="312">AVERAGE(H83:H84)</f>
        <v>#VALUE!</v>
      </c>
      <c r="L83" s="147" t="e">
        <f t="shared" ref="L83" si="313">STDEV(H83:H84)</f>
        <v>#VALUE!</v>
      </c>
      <c r="M83" s="176" t="e">
        <f t="shared" ref="M83" si="314">L83/K83</f>
        <v>#VALUE!</v>
      </c>
      <c r="N83" s="149" t="e">
        <f>IF(M83&lt;40%, "Pass","Fail")</f>
        <v>#VALUE!</v>
      </c>
      <c r="O83" s="149" t="str">
        <f>IF(AND(E83="X",E84="X"),
IF(OR(B83&lt;'Outlier Check'!$L$2,B84&lt;'Outlier Check'!$L$2),
"Fail","Pass"),
IF(AND(F83="X",F84="X"),
IF(OR(C83&lt;'Outlier Check'!$L$2,C84&lt;'Outlier Check'!$L$2),
"Fail","Pass"),
IF(AND(G83="X",G84="X"),
IF(OR(D83&lt;'Outlier Check'!$L$2,D84&lt;'Outlier Check'!$L$2),
"Fail","Pass"),
)))</f>
        <v>Pass</v>
      </c>
      <c r="P83" s="173" t="e">
        <f t="shared" ref="P83" si="315">IF(H83&gt;=45, "Pass","Fail")</f>
        <v>#VALUE!</v>
      </c>
      <c r="Q83" s="173" t="e">
        <f t="shared" ref="Q83" si="316">IF(H83&gt;=100, "Pass","Fail")</f>
        <v>#VALUE!</v>
      </c>
      <c r="R83" s="4"/>
    </row>
    <row r="84" spans="1:18" x14ac:dyDescent="0.2">
      <c r="A84" s="175"/>
      <c r="B84" s="57" t="str">
        <f>IF(ISNUMBER('qPCR Run Entry'!G85),'qPCR Run Entry'!G85,"")</f>
        <v/>
      </c>
      <c r="C84" s="57" t="str">
        <f>IF(ISNUMBER('qPCR Run Entry'!R85),'qPCR Run Entry'!R85,"")</f>
        <v/>
      </c>
      <c r="D84" s="57" t="str">
        <f>IF(ISNUMBER('qPCR Run Entry'!AC85),'qPCR Run Entry'!AC85,"")</f>
        <v/>
      </c>
      <c r="E84" s="65" t="s">
        <v>71</v>
      </c>
      <c r="F84" s="65"/>
      <c r="G84" s="65"/>
      <c r="H84" s="98" t="e">
        <f>IF(E84="X",10^((B84-'Standard Curve'!$B$20)/'Standard Curve'!$B$19),IF(F84="X",10^((C84-'Standard Curve'!$B$20)/'Standard Curve'!$B$19),IF(G84="X",10^((D84-'Standard Curve'!$B$20)/'Standard Curve'!$B$19),"")))</f>
        <v>#VALUE!</v>
      </c>
      <c r="I84" s="98" t="e">
        <f t="shared" ref="I84" si="317">AVERAGE(H83:H84)</f>
        <v>#VALUE!</v>
      </c>
      <c r="J84" s="98" t="e">
        <f t="shared" ref="J84" si="318">STDEV(H83:H84)</f>
        <v>#VALUE!</v>
      </c>
      <c r="K84" s="147"/>
      <c r="L84" s="147"/>
      <c r="M84" s="176"/>
      <c r="N84" s="149"/>
      <c r="O84" s="149"/>
      <c r="P84" s="149"/>
      <c r="Q84" s="149"/>
      <c r="R84" s="4"/>
    </row>
    <row r="85" spans="1:18" x14ac:dyDescent="0.2">
      <c r="A85" s="174">
        <f>'Sample Metadata'!D43</f>
        <v>0</v>
      </c>
      <c r="B85" s="57" t="str">
        <f>IF(ISNUMBER('qPCR Run Entry'!G86),'qPCR Run Entry'!G86,"")</f>
        <v/>
      </c>
      <c r="C85" s="57" t="str">
        <f>IF(ISNUMBER('qPCR Run Entry'!R86),'qPCR Run Entry'!R86,"")</f>
        <v/>
      </c>
      <c r="D85" s="57" t="str">
        <f>IF(ISNUMBER('qPCR Run Entry'!AC86),'qPCR Run Entry'!AC86,"")</f>
        <v/>
      </c>
      <c r="E85" s="65" t="s">
        <v>71</v>
      </c>
      <c r="F85" s="65"/>
      <c r="G85" s="65"/>
      <c r="H85" s="98" t="e">
        <f>IF(E85="X",10^((B85-'Standard Curve'!$B$20)/'Standard Curve'!$B$19),IF(F85="X",10^((C85-'Standard Curve'!$B$20)/'Standard Curve'!$B$19),IF(G85="X",10^((D85-'Standard Curve'!$B$20)/'Standard Curve'!$B$19),"")))</f>
        <v>#VALUE!</v>
      </c>
      <c r="I85" s="98" t="e">
        <f t="shared" ref="I85" si="319">AVERAGE(H85:H86)</f>
        <v>#VALUE!</v>
      </c>
      <c r="J85" s="98" t="e">
        <f t="shared" ref="J85" si="320">STDEV(H85:H86)</f>
        <v>#VALUE!</v>
      </c>
      <c r="K85" s="147" t="e">
        <f t="shared" ref="K85" si="321">AVERAGE(H85:H86)</f>
        <v>#VALUE!</v>
      </c>
      <c r="L85" s="147" t="e">
        <f t="shared" ref="L85" si="322">STDEV(H85:H86)</f>
        <v>#VALUE!</v>
      </c>
      <c r="M85" s="176" t="e">
        <f t="shared" ref="M85" si="323">L85/K85</f>
        <v>#VALUE!</v>
      </c>
      <c r="N85" s="149" t="e">
        <f>IF(M85&lt;40%, "Pass","Fail")</f>
        <v>#VALUE!</v>
      </c>
      <c r="O85" s="177" t="str">
        <f>IF(AND(E85="X",E86="X"),
IF(OR(B85&lt;'Outlier Check'!$L$2,B86&lt;'Outlier Check'!$L$2),
"Fail","Pass"),
IF(AND(F85="X",F86="X"),
IF(OR(C85&lt;'Outlier Check'!$L$2,C86&lt;'Outlier Check'!$L$2),
"Fail","Pass"),
IF(AND(G85="X",G86="X"),
IF(OR(D85&lt;'Outlier Check'!$L$2,D86&lt;'Outlier Check'!$L$2),
"Fail","Pass"),
)))</f>
        <v>Pass</v>
      </c>
      <c r="P85" s="173" t="e">
        <f t="shared" ref="P85" si="324">IF(H85&gt;=45, "Pass","Fail")</f>
        <v>#VALUE!</v>
      </c>
      <c r="Q85" s="173" t="e">
        <f t="shared" ref="Q85" si="325">IF(H85&gt;=100, "Pass","Fail")</f>
        <v>#VALUE!</v>
      </c>
      <c r="R85" s="4"/>
    </row>
    <row r="86" spans="1:18" x14ac:dyDescent="0.2">
      <c r="A86" s="175"/>
      <c r="B86" s="57" t="str">
        <f>IF(ISNUMBER('qPCR Run Entry'!G87),'qPCR Run Entry'!G87,"")</f>
        <v/>
      </c>
      <c r="C86" s="57" t="str">
        <f>IF(ISNUMBER('qPCR Run Entry'!R87),'qPCR Run Entry'!R87,"")</f>
        <v/>
      </c>
      <c r="D86" s="57" t="str">
        <f>IF(ISNUMBER('qPCR Run Entry'!AC87),'qPCR Run Entry'!AC87,"")</f>
        <v/>
      </c>
      <c r="E86" s="65" t="s">
        <v>71</v>
      </c>
      <c r="F86" s="65"/>
      <c r="G86" s="65"/>
      <c r="H86" s="98" t="e">
        <f>IF(E86="X",10^((B86-'Standard Curve'!$B$20)/'Standard Curve'!$B$19),IF(F86="X",10^((C86-'Standard Curve'!$B$20)/'Standard Curve'!$B$19),IF(G86="X",10^((D86-'Standard Curve'!$B$20)/'Standard Curve'!$B$19),"")))</f>
        <v>#VALUE!</v>
      </c>
      <c r="I86" s="98" t="e">
        <f t="shared" ref="I86" si="326">AVERAGE(H85:H86)</f>
        <v>#VALUE!</v>
      </c>
      <c r="J86" s="98" t="e">
        <f t="shared" ref="J86" si="327">STDEV(H85:H86)</f>
        <v>#VALUE!</v>
      </c>
      <c r="K86" s="147"/>
      <c r="L86" s="147"/>
      <c r="M86" s="176"/>
      <c r="N86" s="149"/>
      <c r="O86" s="177"/>
      <c r="P86" s="149"/>
      <c r="Q86" s="149"/>
      <c r="R86" s="4"/>
    </row>
    <row r="87" spans="1:18" x14ac:dyDescent="0.2">
      <c r="A87" s="174">
        <f>'Sample Metadata'!D44</f>
        <v>0</v>
      </c>
      <c r="B87" s="57" t="str">
        <f>IF(ISNUMBER('qPCR Run Entry'!G88),'qPCR Run Entry'!G88,"")</f>
        <v/>
      </c>
      <c r="C87" s="57" t="str">
        <f>IF(ISNUMBER('qPCR Run Entry'!R88),'qPCR Run Entry'!R88,"")</f>
        <v/>
      </c>
      <c r="D87" s="57" t="str">
        <f>IF(ISNUMBER('qPCR Run Entry'!AC88),'qPCR Run Entry'!AC88,"")</f>
        <v/>
      </c>
      <c r="E87" s="65" t="s">
        <v>71</v>
      </c>
      <c r="F87" s="65"/>
      <c r="G87" s="65"/>
      <c r="H87" s="98" t="e">
        <f>IF(E87="X",10^((B87-'Standard Curve'!$B$20)/'Standard Curve'!$B$19),IF(F87="X",10^((C87-'Standard Curve'!$B$20)/'Standard Curve'!$B$19),IF(G87="X",10^((D87-'Standard Curve'!$B$20)/'Standard Curve'!$B$19),"")))</f>
        <v>#VALUE!</v>
      </c>
      <c r="I87" s="98" t="e">
        <f t="shared" ref="I87" si="328">AVERAGE(H87:H88)</f>
        <v>#VALUE!</v>
      </c>
      <c r="J87" s="98" t="e">
        <f t="shared" ref="J87" si="329">STDEV(H87:H88)</f>
        <v>#VALUE!</v>
      </c>
      <c r="K87" s="147" t="e">
        <f t="shared" ref="K87" si="330">AVERAGE(H87:H88)</f>
        <v>#VALUE!</v>
      </c>
      <c r="L87" s="147" t="e">
        <f t="shared" ref="L87" si="331">STDEV(H87:H88)</f>
        <v>#VALUE!</v>
      </c>
      <c r="M87" s="176" t="e">
        <f t="shared" ref="M87" si="332">L87/K87</f>
        <v>#VALUE!</v>
      </c>
      <c r="N87" s="149" t="e">
        <f>IF(M87&lt;40%, "Pass","Fail")</f>
        <v>#VALUE!</v>
      </c>
      <c r="O87" s="177" t="str">
        <f>IF(AND(E87="X",E88="X"),
IF(OR(B87&lt;'Outlier Check'!$L$2,B88&lt;'Outlier Check'!$L$2),
"Fail","Pass"),
IF(AND(F87="X",F88="X"),
IF(OR(C87&lt;'Outlier Check'!$L$2,C88&lt;'Outlier Check'!$L$2),
"Fail","Pass"),
IF(AND(G87="X",G88="X"),
IF(OR(D87&lt;'Outlier Check'!$L$2,D88&lt;'Outlier Check'!$L$2),
"Fail","Pass"),
)))</f>
        <v>Pass</v>
      </c>
      <c r="P87" s="173" t="e">
        <f t="shared" ref="P87" si="333">IF(H87&gt;=45, "Pass","Fail")</f>
        <v>#VALUE!</v>
      </c>
      <c r="Q87" s="173" t="e">
        <f t="shared" ref="Q87" si="334">IF(H87&gt;=100, "Pass","Fail")</f>
        <v>#VALUE!</v>
      </c>
      <c r="R87" s="4"/>
    </row>
    <row r="88" spans="1:18" x14ac:dyDescent="0.2">
      <c r="A88" s="175"/>
      <c r="B88" s="57" t="str">
        <f>IF(ISNUMBER('qPCR Run Entry'!G89),'qPCR Run Entry'!G89,"")</f>
        <v/>
      </c>
      <c r="C88" s="57" t="str">
        <f>IF(ISNUMBER('qPCR Run Entry'!R89),'qPCR Run Entry'!R89,"")</f>
        <v/>
      </c>
      <c r="D88" s="57" t="str">
        <f>IF(ISNUMBER('qPCR Run Entry'!AC89),'qPCR Run Entry'!AC89,"")</f>
        <v/>
      </c>
      <c r="E88" s="65" t="s">
        <v>71</v>
      </c>
      <c r="F88" s="65"/>
      <c r="G88" s="65"/>
      <c r="H88" s="98" t="e">
        <f>IF(E88="X",10^((B88-'Standard Curve'!$B$20)/'Standard Curve'!$B$19),IF(F88="X",10^((C88-'Standard Curve'!$B$20)/'Standard Curve'!$B$19),IF(G88="X",10^((D88-'Standard Curve'!$B$20)/'Standard Curve'!$B$19),"")))</f>
        <v>#VALUE!</v>
      </c>
      <c r="I88" s="98" t="e">
        <f t="shared" ref="I88" si="335">AVERAGE(H87:H88)</f>
        <v>#VALUE!</v>
      </c>
      <c r="J88" s="98" t="e">
        <f t="shared" ref="J88" si="336">STDEV(H87:H88)</f>
        <v>#VALUE!</v>
      </c>
      <c r="K88" s="147"/>
      <c r="L88" s="147"/>
      <c r="M88" s="176"/>
      <c r="N88" s="149"/>
      <c r="O88" s="177"/>
      <c r="P88" s="149"/>
      <c r="Q88" s="149"/>
      <c r="R88" s="4"/>
    </row>
    <row r="89" spans="1:18" x14ac:dyDescent="0.2">
      <c r="A89" s="174">
        <f>'Sample Metadata'!D45</f>
        <v>0</v>
      </c>
      <c r="B89" s="57" t="str">
        <f>IF(ISNUMBER('qPCR Run Entry'!G90),'qPCR Run Entry'!G90,"")</f>
        <v/>
      </c>
      <c r="C89" s="57" t="str">
        <f>IF(ISNUMBER('qPCR Run Entry'!R90),'qPCR Run Entry'!R90,"")</f>
        <v/>
      </c>
      <c r="D89" s="57" t="str">
        <f>IF(ISNUMBER('qPCR Run Entry'!AC90),'qPCR Run Entry'!AC90,"")</f>
        <v/>
      </c>
      <c r="E89" s="65" t="s">
        <v>71</v>
      </c>
      <c r="F89" s="65"/>
      <c r="G89" s="65"/>
      <c r="H89" s="98" t="e">
        <f>IF(E89="X",10^((B89-'Standard Curve'!$B$20)/'Standard Curve'!$B$19),IF(F89="X",10^((C89-'Standard Curve'!$B$20)/'Standard Curve'!$B$19),IF(G89="X",10^((D89-'Standard Curve'!$B$20)/'Standard Curve'!$B$19),"")))</f>
        <v>#VALUE!</v>
      </c>
      <c r="I89" s="98" t="e">
        <f t="shared" ref="I89" si="337">AVERAGE(H89:H90)</f>
        <v>#VALUE!</v>
      </c>
      <c r="J89" s="98" t="e">
        <f t="shared" ref="J89" si="338">STDEV(H89:H90)</f>
        <v>#VALUE!</v>
      </c>
      <c r="K89" s="147" t="e">
        <f t="shared" ref="K89" si="339">AVERAGE(H89:H90)</f>
        <v>#VALUE!</v>
      </c>
      <c r="L89" s="147" t="e">
        <f t="shared" ref="L89" si="340">STDEV(H89:H90)</f>
        <v>#VALUE!</v>
      </c>
      <c r="M89" s="176" t="e">
        <f t="shared" ref="M89" si="341">L89/K89</f>
        <v>#VALUE!</v>
      </c>
      <c r="N89" s="149" t="e">
        <f>IF(M89&lt;40%, "Pass","Fail")</f>
        <v>#VALUE!</v>
      </c>
      <c r="O89" s="177" t="str">
        <f>IF(AND(E89="X",E90="X"),
IF(OR(B89&lt;'Outlier Check'!$L$2,B90&lt;'Outlier Check'!$L$2),
"Fail","Pass"),
IF(AND(F89="X",F90="X"),
IF(OR(C89&lt;'Outlier Check'!$L$2,C90&lt;'Outlier Check'!$L$2),
"Fail","Pass"),
IF(AND(G89="X",G90="X"),
IF(OR(D89&lt;'Outlier Check'!$L$2,D90&lt;'Outlier Check'!$L$2),
"Fail","Pass"),
)))</f>
        <v>Pass</v>
      </c>
      <c r="P89" s="173" t="e">
        <f t="shared" ref="P89" si="342">IF(H89&gt;=45, "Pass","Fail")</f>
        <v>#VALUE!</v>
      </c>
      <c r="Q89" s="173" t="e">
        <f t="shared" ref="Q89" si="343">IF(H89&gt;=100, "Pass","Fail")</f>
        <v>#VALUE!</v>
      </c>
    </row>
    <row r="90" spans="1:18" x14ac:dyDescent="0.2">
      <c r="A90" s="175"/>
      <c r="B90" s="57" t="str">
        <f>IF(ISNUMBER('qPCR Run Entry'!G91),'qPCR Run Entry'!G91,"")</f>
        <v/>
      </c>
      <c r="C90" s="57" t="str">
        <f>IF(ISNUMBER('qPCR Run Entry'!R91),'qPCR Run Entry'!R91,"")</f>
        <v/>
      </c>
      <c r="D90" s="57" t="str">
        <f>IF(ISNUMBER('qPCR Run Entry'!AC91),'qPCR Run Entry'!AC91,"")</f>
        <v/>
      </c>
      <c r="E90" s="65" t="s">
        <v>71</v>
      </c>
      <c r="F90" s="65"/>
      <c r="G90" s="65"/>
      <c r="H90" s="98" t="e">
        <f>IF(E90="X",10^((B90-'Standard Curve'!$B$20)/'Standard Curve'!$B$19),IF(F90="X",10^((C90-'Standard Curve'!$B$20)/'Standard Curve'!$B$19),IF(G90="X",10^((D90-'Standard Curve'!$B$20)/'Standard Curve'!$B$19),"")))</f>
        <v>#VALUE!</v>
      </c>
      <c r="I90" s="98" t="e">
        <f t="shared" ref="I90" si="344">AVERAGE(H89:H90)</f>
        <v>#VALUE!</v>
      </c>
      <c r="J90" s="98" t="e">
        <f t="shared" ref="J90" si="345">STDEV(H89:H90)</f>
        <v>#VALUE!</v>
      </c>
      <c r="K90" s="147"/>
      <c r="L90" s="147"/>
      <c r="M90" s="176"/>
      <c r="N90" s="149"/>
      <c r="O90" s="177"/>
      <c r="P90" s="149"/>
      <c r="Q90" s="149"/>
    </row>
    <row r="91" spans="1:18" x14ac:dyDescent="0.2">
      <c r="A91" s="174">
        <f>'Sample Metadata'!D46</f>
        <v>0</v>
      </c>
      <c r="B91" s="57" t="str">
        <f>IF(ISNUMBER('qPCR Run Entry'!G92),'qPCR Run Entry'!G92,"")</f>
        <v/>
      </c>
      <c r="C91" s="57" t="str">
        <f>IF(ISNUMBER('qPCR Run Entry'!R92),'qPCR Run Entry'!R92,"")</f>
        <v/>
      </c>
      <c r="D91" s="57" t="str">
        <f>IF(ISNUMBER('qPCR Run Entry'!AC92),'qPCR Run Entry'!AC92,"")</f>
        <v/>
      </c>
      <c r="E91" s="65" t="s">
        <v>71</v>
      </c>
      <c r="F91" s="65"/>
      <c r="G91" s="65"/>
      <c r="H91" s="98" t="e">
        <f>IF(E91="X",10^((B91-'Standard Curve'!$B$20)/'Standard Curve'!$B$19),IF(F91="X",10^((C91-'Standard Curve'!$B$20)/'Standard Curve'!$B$19),IF(G91="X",10^((D91-'Standard Curve'!$B$20)/'Standard Curve'!$B$19),"")))</f>
        <v>#VALUE!</v>
      </c>
      <c r="I91" s="98" t="e">
        <f t="shared" ref="I91" si="346">AVERAGE(H91:H92)</f>
        <v>#VALUE!</v>
      </c>
      <c r="J91" s="98" t="e">
        <f t="shared" ref="J91" si="347">STDEV(H91:H92)</f>
        <v>#VALUE!</v>
      </c>
      <c r="K91" s="147" t="e">
        <f t="shared" ref="K91" si="348">AVERAGE(H91:H92)</f>
        <v>#VALUE!</v>
      </c>
      <c r="L91" s="147" t="e">
        <f t="shared" ref="L91" si="349">STDEV(H91:H92)</f>
        <v>#VALUE!</v>
      </c>
      <c r="M91" s="176" t="e">
        <f t="shared" ref="M91" si="350">L91/K91</f>
        <v>#VALUE!</v>
      </c>
      <c r="N91" s="149" t="e">
        <f>IF(M91&lt;40%, "Pass","Fail")</f>
        <v>#VALUE!</v>
      </c>
      <c r="O91" s="177" t="str">
        <f>IF(AND(E91="X",E92="X"),
IF(OR(B91&lt;'Outlier Check'!$L$2,B92&lt;'Outlier Check'!$L$2),
"Fail","Pass"),
IF(AND(F91="X",F92="X"),
IF(OR(C91&lt;'Outlier Check'!$L$2,C92&lt;'Outlier Check'!$L$2),
"Fail","Pass"),
IF(AND(G91="X",G92="X"),
IF(OR(D91&lt;'Outlier Check'!$L$2,D92&lt;'Outlier Check'!$L$2),
"Fail","Pass"),
)))</f>
        <v>Pass</v>
      </c>
      <c r="P91" s="173" t="e">
        <f t="shared" ref="P91" si="351">IF(H91&gt;=45, "Pass","Fail")</f>
        <v>#VALUE!</v>
      </c>
      <c r="Q91" s="173" t="e">
        <f t="shared" ref="Q91" si="352">IF(H91&gt;=100, "Pass","Fail")</f>
        <v>#VALUE!</v>
      </c>
    </row>
    <row r="92" spans="1:18" x14ac:dyDescent="0.2">
      <c r="A92" s="175"/>
      <c r="B92" s="57" t="str">
        <f>IF(ISNUMBER('qPCR Run Entry'!G93),'qPCR Run Entry'!G93,"")</f>
        <v/>
      </c>
      <c r="C92" s="57" t="str">
        <f>IF(ISNUMBER('qPCR Run Entry'!R93),'qPCR Run Entry'!R93,"")</f>
        <v/>
      </c>
      <c r="D92" s="57" t="str">
        <f>IF(ISNUMBER('qPCR Run Entry'!AC93),'qPCR Run Entry'!AC93,"")</f>
        <v/>
      </c>
      <c r="E92" s="65" t="s">
        <v>71</v>
      </c>
      <c r="F92" s="65"/>
      <c r="G92" s="65"/>
      <c r="H92" s="98" t="e">
        <f>IF(E92="X",10^((B92-'Standard Curve'!$B$20)/'Standard Curve'!$B$19),IF(F92="X",10^((C92-'Standard Curve'!$B$20)/'Standard Curve'!$B$19),IF(G92="X",10^((D92-'Standard Curve'!$B$20)/'Standard Curve'!$B$19),"")))</f>
        <v>#VALUE!</v>
      </c>
      <c r="I92" s="98" t="e">
        <f t="shared" ref="I92" si="353">AVERAGE(H91:H92)</f>
        <v>#VALUE!</v>
      </c>
      <c r="J92" s="98" t="e">
        <f t="shared" ref="J92" si="354">STDEV(H91:H92)</f>
        <v>#VALUE!</v>
      </c>
      <c r="K92" s="147"/>
      <c r="L92" s="147"/>
      <c r="M92" s="176"/>
      <c r="N92" s="149"/>
      <c r="O92" s="177"/>
      <c r="P92" s="149"/>
      <c r="Q92" s="149"/>
    </row>
    <row r="93" spans="1:18" x14ac:dyDescent="0.2">
      <c r="A93" s="174">
        <f>'Sample Metadata'!D47</f>
        <v>0</v>
      </c>
      <c r="B93" s="57" t="str">
        <f>IF(ISNUMBER('qPCR Run Entry'!G94),'qPCR Run Entry'!G94,"")</f>
        <v/>
      </c>
      <c r="C93" s="57" t="str">
        <f>IF(ISNUMBER('qPCR Run Entry'!R94),'qPCR Run Entry'!R94,"")</f>
        <v/>
      </c>
      <c r="D93" s="57" t="str">
        <f>IF(ISNUMBER('qPCR Run Entry'!AC94),'qPCR Run Entry'!AC94,"")</f>
        <v/>
      </c>
      <c r="E93" s="65" t="s">
        <v>71</v>
      </c>
      <c r="F93" s="65"/>
      <c r="G93" s="65"/>
      <c r="H93" s="98" t="e">
        <f>IF(E93="X",10^((B93-'Standard Curve'!$B$20)/'Standard Curve'!$B$19),IF(F93="X",10^((C93-'Standard Curve'!$B$20)/'Standard Curve'!$B$19),IF(G93="X",10^((D93-'Standard Curve'!$B$20)/'Standard Curve'!$B$19),"")))</f>
        <v>#VALUE!</v>
      </c>
      <c r="I93" s="98" t="e">
        <f t="shared" ref="I93" si="355">AVERAGE(H93:H94)</f>
        <v>#VALUE!</v>
      </c>
      <c r="J93" s="98" t="e">
        <f t="shared" ref="J93" si="356">STDEV(H93:H94)</f>
        <v>#VALUE!</v>
      </c>
      <c r="K93" s="147" t="e">
        <f t="shared" ref="K93" si="357">AVERAGE(H93:H94)</f>
        <v>#VALUE!</v>
      </c>
      <c r="L93" s="147" t="e">
        <f t="shared" ref="L93" si="358">STDEV(H93:H94)</f>
        <v>#VALUE!</v>
      </c>
      <c r="M93" s="176" t="e">
        <f t="shared" ref="M93" si="359">L93/K93</f>
        <v>#VALUE!</v>
      </c>
      <c r="N93" s="149" t="e">
        <f>IF(M93&lt;40%, "Pass","Fail")</f>
        <v>#VALUE!</v>
      </c>
      <c r="O93" s="177" t="str">
        <f>IF(AND(E93="X",E94="X"),
IF(OR(B93&lt;'Outlier Check'!$L$2,B94&lt;'Outlier Check'!$L$2),
"Fail","Pass"),
IF(AND(F93="X",F94="X"),
IF(OR(C93&lt;'Outlier Check'!$L$2,C94&lt;'Outlier Check'!$L$2),
"Fail","Pass"),
IF(AND(G93="X",G94="X"),
IF(OR(D93&lt;'Outlier Check'!$L$2,D94&lt;'Outlier Check'!$L$2),
"Fail","Pass"),
)))</f>
        <v>Pass</v>
      </c>
      <c r="P93" s="173" t="e">
        <f t="shared" ref="P93" si="360">IF(H93&gt;=45, "Pass","Fail")</f>
        <v>#VALUE!</v>
      </c>
      <c r="Q93" s="173" t="e">
        <f t="shared" ref="Q93" si="361">IF(H93&gt;=100, "Pass","Fail")</f>
        <v>#VALUE!</v>
      </c>
      <c r="R93" s="4"/>
    </row>
    <row r="94" spans="1:18" x14ac:dyDescent="0.2">
      <c r="A94" s="175"/>
      <c r="B94" s="57" t="str">
        <f>IF(ISNUMBER('qPCR Run Entry'!G95),'qPCR Run Entry'!G95,"")</f>
        <v/>
      </c>
      <c r="C94" s="57" t="str">
        <f>IF(ISNUMBER('qPCR Run Entry'!R95),'qPCR Run Entry'!R95,"")</f>
        <v/>
      </c>
      <c r="D94" s="57" t="str">
        <f>IF(ISNUMBER('qPCR Run Entry'!AC95),'qPCR Run Entry'!AC95,"")</f>
        <v/>
      </c>
      <c r="E94" s="65" t="s">
        <v>71</v>
      </c>
      <c r="F94" s="65"/>
      <c r="G94" s="65"/>
      <c r="H94" s="98" t="e">
        <f>IF(E94="X",10^((B94-'Standard Curve'!$B$20)/'Standard Curve'!$B$19),IF(F94="X",10^((C94-'Standard Curve'!$B$20)/'Standard Curve'!$B$19),IF(G94="X",10^((D94-'Standard Curve'!$B$20)/'Standard Curve'!$B$19),"")))</f>
        <v>#VALUE!</v>
      </c>
      <c r="I94" s="98" t="e">
        <f t="shared" ref="I94" si="362">AVERAGE(H93:H94)</f>
        <v>#VALUE!</v>
      </c>
      <c r="J94" s="98" t="e">
        <f t="shared" ref="J94" si="363">STDEV(H93:H94)</f>
        <v>#VALUE!</v>
      </c>
      <c r="K94" s="147"/>
      <c r="L94" s="147"/>
      <c r="M94" s="176"/>
      <c r="N94" s="149"/>
      <c r="O94" s="177"/>
      <c r="P94" s="149"/>
      <c r="Q94" s="149"/>
      <c r="R94" s="4"/>
    </row>
    <row r="95" spans="1:18" x14ac:dyDescent="0.2">
      <c r="A95" s="174">
        <f>'Sample Metadata'!D48</f>
        <v>0</v>
      </c>
      <c r="B95" s="57" t="str">
        <f>IF(ISNUMBER('qPCR Run Entry'!G96),'qPCR Run Entry'!G96,"")</f>
        <v/>
      </c>
      <c r="C95" s="57" t="str">
        <f>IF(ISNUMBER('qPCR Run Entry'!R96),'qPCR Run Entry'!R96,"")</f>
        <v/>
      </c>
      <c r="D95" s="57" t="str">
        <f>IF(ISNUMBER('qPCR Run Entry'!AC96),'qPCR Run Entry'!AC96,"")</f>
        <v/>
      </c>
      <c r="E95" s="65" t="s">
        <v>71</v>
      </c>
      <c r="F95" s="65"/>
      <c r="G95" s="65"/>
      <c r="H95" s="98" t="e">
        <f>IF(E95="X",10^((B95-'Standard Curve'!$B$20)/'Standard Curve'!$B$19),IF(F95="X",10^((C95-'Standard Curve'!$B$20)/'Standard Curve'!$B$19),IF(G95="X",10^((D95-'Standard Curve'!$B$20)/'Standard Curve'!$B$19),"")))</f>
        <v>#VALUE!</v>
      </c>
      <c r="I95" s="98" t="e">
        <f t="shared" ref="I95" si="364">AVERAGE(H95:H96)</f>
        <v>#VALUE!</v>
      </c>
      <c r="J95" s="98" t="e">
        <f t="shared" ref="J95" si="365">STDEV(H95:H96)</f>
        <v>#VALUE!</v>
      </c>
      <c r="K95" s="147" t="e">
        <f t="shared" ref="K95" si="366">AVERAGE(H95:H96)</f>
        <v>#VALUE!</v>
      </c>
      <c r="L95" s="147" t="e">
        <f t="shared" ref="L95" si="367">STDEV(H95:H96)</f>
        <v>#VALUE!</v>
      </c>
      <c r="M95" s="176" t="e">
        <f t="shared" ref="M95" si="368">L95/K95</f>
        <v>#VALUE!</v>
      </c>
      <c r="N95" s="149" t="e">
        <f>IF(M95&lt;40%, "Pass","Fail")</f>
        <v>#VALUE!</v>
      </c>
      <c r="O95" s="177" t="str">
        <f>IF(AND(E95="X",E96="X"),
IF(OR(B95&lt;'Outlier Check'!$L$2,B96&lt;'Outlier Check'!$L$2),
"Fail","Pass"),
IF(AND(F95="X",F96="X"),
IF(OR(C95&lt;'Outlier Check'!$L$2,C96&lt;'Outlier Check'!$L$2),
"Fail","Pass"),
IF(AND(G95="X",G96="X"),
IF(OR(D95&lt;'Outlier Check'!$L$2,D96&lt;'Outlier Check'!$L$2),
"Fail","Pass"),
)))</f>
        <v>Pass</v>
      </c>
      <c r="P95" s="173" t="e">
        <f t="shared" ref="P95" si="369">IF(H95&gt;=45, "Pass","Fail")</f>
        <v>#VALUE!</v>
      </c>
      <c r="Q95" s="173" t="e">
        <f t="shared" ref="Q95" si="370">IF(H95&gt;=100, "Pass","Fail")</f>
        <v>#VALUE!</v>
      </c>
      <c r="R95" s="4"/>
    </row>
    <row r="96" spans="1:18" x14ac:dyDescent="0.2">
      <c r="A96" s="175"/>
      <c r="B96" s="57" t="str">
        <f>IF(ISNUMBER('qPCR Run Entry'!G97),'qPCR Run Entry'!G97,"")</f>
        <v/>
      </c>
      <c r="C96" s="57" t="str">
        <f>IF(ISNUMBER('qPCR Run Entry'!R97),'qPCR Run Entry'!R97,"")</f>
        <v/>
      </c>
      <c r="D96" s="57" t="str">
        <f>IF(ISNUMBER('qPCR Run Entry'!AC97),'qPCR Run Entry'!AC97,"")</f>
        <v/>
      </c>
      <c r="E96" s="65" t="s">
        <v>71</v>
      </c>
      <c r="F96" s="65"/>
      <c r="G96" s="65"/>
      <c r="H96" s="98" t="e">
        <f>IF(E96="X",10^((B96-'Standard Curve'!$B$20)/'Standard Curve'!$B$19),IF(F96="X",10^((C96-'Standard Curve'!$B$20)/'Standard Curve'!$B$19),IF(G96="X",10^((D96-'Standard Curve'!$B$20)/'Standard Curve'!$B$19),"")))</f>
        <v>#VALUE!</v>
      </c>
      <c r="I96" s="98" t="e">
        <f t="shared" ref="I96" si="371">AVERAGE(H95:H96)</f>
        <v>#VALUE!</v>
      </c>
      <c r="J96" s="98" t="e">
        <f t="shared" ref="J96" si="372">STDEV(H95:H96)</f>
        <v>#VALUE!</v>
      </c>
      <c r="K96" s="147"/>
      <c r="L96" s="147"/>
      <c r="M96" s="176"/>
      <c r="N96" s="149"/>
      <c r="O96" s="177"/>
      <c r="P96" s="149"/>
      <c r="Q96" s="149"/>
      <c r="R96" s="4"/>
    </row>
    <row r="97" spans="1:18" x14ac:dyDescent="0.2">
      <c r="A97" s="174">
        <f>'Sample Metadata'!D49</f>
        <v>0</v>
      </c>
      <c r="B97" s="57" t="str">
        <f>IF(ISNUMBER('qPCR Run Entry'!G98),'qPCR Run Entry'!G98,"")</f>
        <v/>
      </c>
      <c r="C97" s="57" t="str">
        <f>IF(ISNUMBER('qPCR Run Entry'!R98),'qPCR Run Entry'!R98,"")</f>
        <v/>
      </c>
      <c r="D97" s="57" t="str">
        <f>IF(ISNUMBER('qPCR Run Entry'!AC98),'qPCR Run Entry'!AC98,"")</f>
        <v/>
      </c>
      <c r="E97" s="65" t="s">
        <v>71</v>
      </c>
      <c r="F97" s="65"/>
      <c r="G97" s="65"/>
      <c r="H97" s="98" t="e">
        <f>IF(E97="X",10^((B97-'Standard Curve'!$B$20)/'Standard Curve'!$B$19),IF(F97="X",10^((C97-'Standard Curve'!$B$20)/'Standard Curve'!$B$19),IF(G97="X",10^((D97-'Standard Curve'!$B$20)/'Standard Curve'!$B$19),"")))</f>
        <v>#VALUE!</v>
      </c>
      <c r="I97" s="98" t="e">
        <f t="shared" ref="I97" si="373">AVERAGE(H97:H98)</f>
        <v>#VALUE!</v>
      </c>
      <c r="J97" s="98" t="e">
        <f t="shared" ref="J97" si="374">STDEV(H97:H98)</f>
        <v>#VALUE!</v>
      </c>
      <c r="K97" s="147" t="e">
        <f t="shared" ref="K97" si="375">AVERAGE(H97:H98)</f>
        <v>#VALUE!</v>
      </c>
      <c r="L97" s="147" t="e">
        <f t="shared" ref="L97" si="376">STDEV(H97:H98)</f>
        <v>#VALUE!</v>
      </c>
      <c r="M97" s="176" t="e">
        <f t="shared" ref="M97" si="377">L97/K97</f>
        <v>#VALUE!</v>
      </c>
      <c r="N97" s="149" t="e">
        <f>IF(M97&lt;40%, "Pass","Fail")</f>
        <v>#VALUE!</v>
      </c>
      <c r="O97" s="177" t="str">
        <f>IF(AND(E97="X",E98="X"),
IF(OR(B97&lt;'Outlier Check'!$L$2,B98&lt;'Outlier Check'!$L$2),
"Fail","Pass"),
IF(AND(F97="X",F98="X"),
IF(OR(C97&lt;'Outlier Check'!$L$2,C98&lt;'Outlier Check'!$L$2),
"Fail","Pass"),
IF(AND(G97="X",G98="X"),
IF(OR(D97&lt;'Outlier Check'!$L$2,D98&lt;'Outlier Check'!$L$2),
"Fail","Pass"),
)))</f>
        <v>Pass</v>
      </c>
      <c r="P97" s="173" t="e">
        <f t="shared" ref="P97" si="378">IF(H97&gt;=45, "Pass","Fail")</f>
        <v>#VALUE!</v>
      </c>
      <c r="Q97" s="173" t="e">
        <f t="shared" ref="Q97" si="379">IF(H97&gt;=100, "Pass","Fail")</f>
        <v>#VALUE!</v>
      </c>
      <c r="R97" s="4"/>
    </row>
    <row r="98" spans="1:18" x14ac:dyDescent="0.2">
      <c r="A98" s="175"/>
      <c r="B98" s="57" t="str">
        <f>IF(ISNUMBER('qPCR Run Entry'!G99),'qPCR Run Entry'!G99,"")</f>
        <v/>
      </c>
      <c r="C98" s="57" t="str">
        <f>IF(ISNUMBER('qPCR Run Entry'!R99),'qPCR Run Entry'!R99,"")</f>
        <v/>
      </c>
      <c r="D98" s="57" t="str">
        <f>IF(ISNUMBER('qPCR Run Entry'!AC99),'qPCR Run Entry'!AC99,"")</f>
        <v/>
      </c>
      <c r="E98" s="65" t="s">
        <v>71</v>
      </c>
      <c r="F98" s="65"/>
      <c r="G98" s="65"/>
      <c r="H98" s="98" t="e">
        <f>IF(E98="X",10^((B98-'Standard Curve'!$B$20)/'Standard Curve'!$B$19),IF(F98="X",10^((C98-'Standard Curve'!$B$20)/'Standard Curve'!$B$19),IF(G98="X",10^((D98-'Standard Curve'!$B$20)/'Standard Curve'!$B$19),"")))</f>
        <v>#VALUE!</v>
      </c>
      <c r="I98" s="98" t="e">
        <f t="shared" ref="I98" si="380">AVERAGE(H97:H98)</f>
        <v>#VALUE!</v>
      </c>
      <c r="J98" s="98" t="e">
        <f t="shared" ref="J98" si="381">STDEV(H97:H98)</f>
        <v>#VALUE!</v>
      </c>
      <c r="K98" s="147"/>
      <c r="L98" s="147"/>
      <c r="M98" s="176"/>
      <c r="N98" s="149"/>
      <c r="O98" s="177"/>
      <c r="P98" s="149"/>
      <c r="Q98" s="149"/>
      <c r="R98" s="4"/>
    </row>
    <row r="99" spans="1:18" x14ac:dyDescent="0.2">
      <c r="A99" s="174">
        <f>'Sample Metadata'!D50</f>
        <v>0</v>
      </c>
      <c r="B99" s="57" t="str">
        <f>IF(ISNUMBER('qPCR Run Entry'!G100),'qPCR Run Entry'!G100,"")</f>
        <v/>
      </c>
      <c r="C99" s="57" t="str">
        <f>IF(ISNUMBER('qPCR Run Entry'!R100),'qPCR Run Entry'!R100,"")</f>
        <v/>
      </c>
      <c r="D99" s="57" t="str">
        <f>IF(ISNUMBER('qPCR Run Entry'!AC100),'qPCR Run Entry'!AC100,"")</f>
        <v/>
      </c>
      <c r="E99" s="65" t="s">
        <v>71</v>
      </c>
      <c r="F99" s="65"/>
      <c r="G99" s="65"/>
      <c r="H99" s="98" t="e">
        <f>IF(E99="X",10^((B99-'Standard Curve'!$B$20)/'Standard Curve'!$B$19),IF(F99="X",10^((C99-'Standard Curve'!$B$20)/'Standard Curve'!$B$19),IF(G99="X",10^((D99-'Standard Curve'!$B$20)/'Standard Curve'!$B$19),"")))</f>
        <v>#VALUE!</v>
      </c>
      <c r="I99" s="98" t="e">
        <f t="shared" ref="I99" si="382">AVERAGE(H99:H100)</f>
        <v>#VALUE!</v>
      </c>
      <c r="J99" s="98" t="e">
        <f t="shared" ref="J99" si="383">STDEV(H99:H100)</f>
        <v>#VALUE!</v>
      </c>
      <c r="K99" s="147" t="e">
        <f t="shared" ref="K99" si="384">AVERAGE(H99:H100)</f>
        <v>#VALUE!</v>
      </c>
      <c r="L99" s="147" t="e">
        <f t="shared" ref="L99" si="385">STDEV(H99:H100)</f>
        <v>#VALUE!</v>
      </c>
      <c r="M99" s="176" t="e">
        <f t="shared" ref="M99" si="386">L99/K99</f>
        <v>#VALUE!</v>
      </c>
      <c r="N99" s="149" t="e">
        <f>IF(M99&lt;40%, "Pass","Fail")</f>
        <v>#VALUE!</v>
      </c>
      <c r="O99" s="177" t="str">
        <f>IF(AND(E99="X",E100="X"),
IF(OR(B99&lt;'Outlier Check'!$L$2,B100&lt;'Outlier Check'!$L$2),
"Fail","Pass"),
IF(AND(F99="X",F100="X"),
IF(OR(C99&lt;'Outlier Check'!$L$2,C100&lt;'Outlier Check'!$L$2),
"Fail","Pass"),
IF(AND(G99="X",G100="X"),
IF(OR(D99&lt;'Outlier Check'!$L$2,D100&lt;'Outlier Check'!$L$2),
"Fail","Pass"),
)))</f>
        <v>Pass</v>
      </c>
      <c r="P99" s="173" t="e">
        <f t="shared" ref="P99" si="387">IF(H99&gt;=45, "Pass","Fail")</f>
        <v>#VALUE!</v>
      </c>
      <c r="Q99" s="173" t="e">
        <f t="shared" ref="Q99" si="388">IF(H99&gt;=100, "Pass","Fail")</f>
        <v>#VALUE!</v>
      </c>
      <c r="R99" s="4"/>
    </row>
    <row r="100" spans="1:18" x14ac:dyDescent="0.2">
      <c r="A100" s="175"/>
      <c r="B100" s="57" t="str">
        <f>IF(ISNUMBER('qPCR Run Entry'!G101),'qPCR Run Entry'!G101,"")</f>
        <v/>
      </c>
      <c r="C100" s="57" t="str">
        <f>IF(ISNUMBER('qPCR Run Entry'!R101),'qPCR Run Entry'!R101,"")</f>
        <v/>
      </c>
      <c r="D100" s="57" t="str">
        <f>IF(ISNUMBER('qPCR Run Entry'!AC101),'qPCR Run Entry'!AC101,"")</f>
        <v/>
      </c>
      <c r="E100" s="65" t="s">
        <v>71</v>
      </c>
      <c r="F100" s="65"/>
      <c r="G100" s="65"/>
      <c r="H100" s="98" t="e">
        <f>IF(E100="X",10^((B100-'Standard Curve'!$B$20)/'Standard Curve'!$B$19),IF(F100="X",10^((C100-'Standard Curve'!$B$20)/'Standard Curve'!$B$19),IF(G100="X",10^((D100-'Standard Curve'!$B$20)/'Standard Curve'!$B$19),"")))</f>
        <v>#VALUE!</v>
      </c>
      <c r="I100" s="98" t="e">
        <f t="shared" ref="I100" si="389">AVERAGE(H99:H100)</f>
        <v>#VALUE!</v>
      </c>
      <c r="J100" s="98" t="e">
        <f t="shared" ref="J100" si="390">STDEV(H99:H100)</f>
        <v>#VALUE!</v>
      </c>
      <c r="K100" s="147"/>
      <c r="L100" s="147"/>
      <c r="M100" s="176"/>
      <c r="N100" s="149"/>
      <c r="O100" s="177"/>
      <c r="P100" s="149"/>
      <c r="Q100" s="149"/>
      <c r="R100" s="4"/>
    </row>
    <row r="101" spans="1:18" x14ac:dyDescent="0.2">
      <c r="A101" s="174">
        <f>'Sample Metadata'!D51</f>
        <v>0</v>
      </c>
      <c r="B101" s="57" t="str">
        <f>IF(ISNUMBER('qPCR Run Entry'!G102),'qPCR Run Entry'!G102,"")</f>
        <v/>
      </c>
      <c r="C101" s="57" t="str">
        <f>IF(ISNUMBER('qPCR Run Entry'!R102),'qPCR Run Entry'!R102,"")</f>
        <v/>
      </c>
      <c r="D101" s="57" t="str">
        <f>IF(ISNUMBER('qPCR Run Entry'!AC102),'qPCR Run Entry'!AC102,"")</f>
        <v/>
      </c>
      <c r="E101" s="65" t="s">
        <v>71</v>
      </c>
      <c r="F101" s="65"/>
      <c r="G101" s="65"/>
      <c r="H101" s="98" t="e">
        <f>IF(E101="X",10^((B101-'Standard Curve'!$B$20)/'Standard Curve'!$B$19),IF(F101="X",10^((C101-'Standard Curve'!$B$20)/'Standard Curve'!$B$19),IF(G101="X",10^((D101-'Standard Curve'!$B$20)/'Standard Curve'!$B$19),"")))</f>
        <v>#VALUE!</v>
      </c>
      <c r="I101" s="98" t="e">
        <f t="shared" ref="I101" si="391">AVERAGE(H101:H102)</f>
        <v>#VALUE!</v>
      </c>
      <c r="J101" s="98" t="e">
        <f t="shared" ref="J101" si="392">STDEV(H101:H102)</f>
        <v>#VALUE!</v>
      </c>
      <c r="K101" s="147" t="e">
        <f t="shared" ref="K101" si="393">AVERAGE(H101:H102)</f>
        <v>#VALUE!</v>
      </c>
      <c r="L101" s="147" t="e">
        <f t="shared" ref="L101" si="394">STDEV(H101:H102)</f>
        <v>#VALUE!</v>
      </c>
      <c r="M101" s="176" t="e">
        <f t="shared" ref="M101" si="395">L101/K101</f>
        <v>#VALUE!</v>
      </c>
      <c r="N101" s="149" t="e">
        <f>IF(M101&lt;40%, "Pass","Fail")</f>
        <v>#VALUE!</v>
      </c>
      <c r="O101" s="177" t="str">
        <f>IF(AND(E101="X",E102="X"),
IF(OR(B101&lt;'Outlier Check'!$L$2,B102&lt;'Outlier Check'!$L$2),
"Fail","Pass"),
IF(AND(F101="X",F102="X"),
IF(OR(C101&lt;'Outlier Check'!$L$2,C102&lt;'Outlier Check'!$L$2),
"Fail","Pass"),
IF(AND(G101="X",G102="X"),
IF(OR(D101&lt;'Outlier Check'!$L$2,D102&lt;'Outlier Check'!$L$2),
"Fail","Pass"),
)))</f>
        <v>Pass</v>
      </c>
      <c r="P101" s="173" t="e">
        <f t="shared" ref="P101" si="396">IF(H101&gt;=45, "Pass","Fail")</f>
        <v>#VALUE!</v>
      </c>
      <c r="Q101" s="173" t="e">
        <f t="shared" ref="Q101" si="397">IF(H101&gt;=100, "Pass","Fail")</f>
        <v>#VALUE!</v>
      </c>
    </row>
    <row r="102" spans="1:18" x14ac:dyDescent="0.2">
      <c r="A102" s="175"/>
      <c r="B102" s="57" t="str">
        <f>IF(ISNUMBER('qPCR Run Entry'!G103),'qPCR Run Entry'!G103,"")</f>
        <v/>
      </c>
      <c r="C102" s="57" t="str">
        <f>IF(ISNUMBER('qPCR Run Entry'!R103),'qPCR Run Entry'!R103,"")</f>
        <v/>
      </c>
      <c r="D102" s="57" t="str">
        <f>IF(ISNUMBER('qPCR Run Entry'!AC103),'qPCR Run Entry'!AC103,"")</f>
        <v/>
      </c>
      <c r="E102" s="65" t="s">
        <v>71</v>
      </c>
      <c r="F102" s="65"/>
      <c r="G102" s="65"/>
      <c r="H102" s="98" t="e">
        <f>IF(E102="X",10^((B102-'Standard Curve'!$B$20)/'Standard Curve'!$B$19),IF(F102="X",10^((C102-'Standard Curve'!$B$20)/'Standard Curve'!$B$19),IF(G102="X",10^((D102-'Standard Curve'!$B$20)/'Standard Curve'!$B$19),"")))</f>
        <v>#VALUE!</v>
      </c>
      <c r="I102" s="98" t="e">
        <f t="shared" ref="I102" si="398">AVERAGE(H101:H102)</f>
        <v>#VALUE!</v>
      </c>
      <c r="J102" s="98" t="e">
        <f t="shared" ref="J102" si="399">STDEV(H101:H102)</f>
        <v>#VALUE!</v>
      </c>
      <c r="K102" s="147"/>
      <c r="L102" s="147"/>
      <c r="M102" s="176"/>
      <c r="N102" s="149"/>
      <c r="O102" s="177"/>
      <c r="P102" s="149"/>
      <c r="Q102" s="149"/>
    </row>
    <row r="103" spans="1:18" x14ac:dyDescent="0.2">
      <c r="A103" s="174">
        <f>'Sample Metadata'!D52</f>
        <v>0</v>
      </c>
      <c r="B103" s="57" t="str">
        <f>IF(ISNUMBER('qPCR Run Entry'!G104),'qPCR Run Entry'!G104,"")</f>
        <v/>
      </c>
      <c r="C103" s="57" t="str">
        <f>IF(ISNUMBER('qPCR Run Entry'!R104),'qPCR Run Entry'!R104,"")</f>
        <v/>
      </c>
      <c r="D103" s="57" t="str">
        <f>IF(ISNUMBER('qPCR Run Entry'!AC104),'qPCR Run Entry'!AC104,"")</f>
        <v/>
      </c>
      <c r="E103" s="65" t="s">
        <v>71</v>
      </c>
      <c r="F103" s="65"/>
      <c r="G103" s="65"/>
      <c r="H103" s="98" t="e">
        <f>IF(E103="X",10^((B103-'Standard Curve'!$B$20)/'Standard Curve'!$B$19),IF(F103="X",10^((C103-'Standard Curve'!$B$20)/'Standard Curve'!$B$19),IF(G103="X",10^((D103-'Standard Curve'!$B$20)/'Standard Curve'!$B$19),"")))</f>
        <v>#VALUE!</v>
      </c>
      <c r="I103" s="98" t="e">
        <f t="shared" ref="I103" si="400">AVERAGE(H103:H104)</f>
        <v>#VALUE!</v>
      </c>
      <c r="J103" s="98" t="e">
        <f t="shared" ref="J103" si="401">STDEV(H103:H104)</f>
        <v>#VALUE!</v>
      </c>
      <c r="K103" s="147" t="e">
        <f t="shared" ref="K103" si="402">AVERAGE(H103:H104)</f>
        <v>#VALUE!</v>
      </c>
      <c r="L103" s="147" t="e">
        <f t="shared" ref="L103" si="403">STDEV(H103:H104)</f>
        <v>#VALUE!</v>
      </c>
      <c r="M103" s="176" t="e">
        <f t="shared" ref="M103" si="404">L103/K103</f>
        <v>#VALUE!</v>
      </c>
      <c r="N103" s="149" t="e">
        <f>IF(M103&lt;40%, "Pass","Fail")</f>
        <v>#VALUE!</v>
      </c>
      <c r="O103" s="177" t="str">
        <f>IF(AND(E103="X",E104="X"),
IF(OR(B103&lt;'Outlier Check'!$L$2,B104&lt;'Outlier Check'!$L$2),
"Fail","Pass"),
IF(AND(F103="X",F104="X"),
IF(OR(C103&lt;'Outlier Check'!$L$2,C104&lt;'Outlier Check'!$L$2),
"Fail","Pass"),
IF(AND(G103="X",G104="X"),
IF(OR(D103&lt;'Outlier Check'!$L$2,D104&lt;'Outlier Check'!$L$2),
"Fail","Pass"),
)))</f>
        <v>Pass</v>
      </c>
      <c r="P103" s="173" t="e">
        <f t="shared" ref="P103" si="405">IF(H103&gt;=45, "Pass","Fail")</f>
        <v>#VALUE!</v>
      </c>
      <c r="Q103" s="173" t="e">
        <f t="shared" ref="Q103" si="406">IF(H103&gt;=100, "Pass","Fail")</f>
        <v>#VALUE!</v>
      </c>
      <c r="R103" s="4"/>
    </row>
    <row r="104" spans="1:18" x14ac:dyDescent="0.2">
      <c r="A104" s="175"/>
      <c r="B104" s="57" t="str">
        <f>IF(ISNUMBER('qPCR Run Entry'!G105),'qPCR Run Entry'!G105,"")</f>
        <v/>
      </c>
      <c r="C104" s="57" t="str">
        <f>IF(ISNUMBER('qPCR Run Entry'!R105),'qPCR Run Entry'!R105,"")</f>
        <v/>
      </c>
      <c r="D104" s="57" t="str">
        <f>IF(ISNUMBER('qPCR Run Entry'!AC105),'qPCR Run Entry'!AC105,"")</f>
        <v/>
      </c>
      <c r="E104" s="65" t="s">
        <v>71</v>
      </c>
      <c r="F104" s="65"/>
      <c r="G104" s="65"/>
      <c r="H104" s="98" t="e">
        <f>IF(E104="X",10^((B104-'Standard Curve'!$B$20)/'Standard Curve'!$B$19),IF(F104="X",10^((C104-'Standard Curve'!$B$20)/'Standard Curve'!$B$19),IF(G104="X",10^((D104-'Standard Curve'!$B$20)/'Standard Curve'!$B$19),"")))</f>
        <v>#VALUE!</v>
      </c>
      <c r="I104" s="98" t="e">
        <f t="shared" ref="I104" si="407">AVERAGE(H103:H104)</f>
        <v>#VALUE!</v>
      </c>
      <c r="J104" s="98" t="e">
        <f t="shared" ref="J104" si="408">STDEV(H103:H104)</f>
        <v>#VALUE!</v>
      </c>
      <c r="K104" s="147"/>
      <c r="L104" s="147"/>
      <c r="M104" s="176"/>
      <c r="N104" s="149"/>
      <c r="O104" s="177"/>
      <c r="P104" s="149"/>
      <c r="Q104" s="149"/>
      <c r="R104" s="4"/>
    </row>
    <row r="105" spans="1:18" x14ac:dyDescent="0.2">
      <c r="A105" s="174">
        <f>'Sample Metadata'!D53</f>
        <v>0</v>
      </c>
      <c r="B105" s="57" t="str">
        <f>IF(ISNUMBER('qPCR Run Entry'!G106),'qPCR Run Entry'!G106,"")</f>
        <v/>
      </c>
      <c r="C105" s="57" t="str">
        <f>IF(ISNUMBER('qPCR Run Entry'!R106),'qPCR Run Entry'!R106,"")</f>
        <v/>
      </c>
      <c r="D105" s="57" t="str">
        <f>IF(ISNUMBER('qPCR Run Entry'!AC106),'qPCR Run Entry'!AC106,"")</f>
        <v/>
      </c>
      <c r="E105" s="65" t="s">
        <v>71</v>
      </c>
      <c r="F105" s="65"/>
      <c r="G105" s="65"/>
      <c r="H105" s="98" t="e">
        <f>IF(E105="X",10^((B105-'Standard Curve'!$B$20)/'Standard Curve'!$B$19),IF(F105="X",10^((C105-'Standard Curve'!$B$20)/'Standard Curve'!$B$19),IF(G105="X",10^((D105-'Standard Curve'!$B$20)/'Standard Curve'!$B$19),"")))</f>
        <v>#VALUE!</v>
      </c>
      <c r="I105" s="98" t="e">
        <f t="shared" ref="I105" si="409">AVERAGE(H105:H106)</f>
        <v>#VALUE!</v>
      </c>
      <c r="J105" s="98" t="e">
        <f t="shared" ref="J105" si="410">STDEV(H105:H106)</f>
        <v>#VALUE!</v>
      </c>
      <c r="K105" s="147" t="e">
        <f t="shared" ref="K105" si="411">AVERAGE(H105:H106)</f>
        <v>#VALUE!</v>
      </c>
      <c r="L105" s="147" t="e">
        <f t="shared" ref="L105" si="412">STDEV(H105:H106)</f>
        <v>#VALUE!</v>
      </c>
      <c r="M105" s="176" t="e">
        <f t="shared" ref="M105" si="413">L105/K105</f>
        <v>#VALUE!</v>
      </c>
      <c r="N105" s="149" t="e">
        <f>IF(M105&lt;40%, "Pass","Fail")</f>
        <v>#VALUE!</v>
      </c>
      <c r="O105" s="177" t="str">
        <f>IF(AND(E105="X",E106="X"),
IF(OR(B105&lt;'Outlier Check'!$L$2,B106&lt;'Outlier Check'!$L$2),
"Fail","Pass"),
IF(AND(F105="X",F106="X"),
IF(OR(C105&lt;'Outlier Check'!$L$2,C106&lt;'Outlier Check'!$L$2),
"Fail","Pass"),
IF(AND(G105="X",G106="X"),
IF(OR(D105&lt;'Outlier Check'!$L$2,D106&lt;'Outlier Check'!$L$2),
"Fail","Pass"),
)))</f>
        <v>Pass</v>
      </c>
      <c r="P105" s="173" t="e">
        <f t="shared" ref="P105" si="414">IF(H105&gt;=45, "Pass","Fail")</f>
        <v>#VALUE!</v>
      </c>
      <c r="Q105" s="173" t="e">
        <f t="shared" ref="Q105" si="415">IF(H105&gt;=100, "Pass","Fail")</f>
        <v>#VALUE!</v>
      </c>
      <c r="R105" s="4"/>
    </row>
    <row r="106" spans="1:18" x14ac:dyDescent="0.2">
      <c r="A106" s="175"/>
      <c r="B106" s="57" t="str">
        <f>IF(ISNUMBER('qPCR Run Entry'!G107),'qPCR Run Entry'!G107,"")</f>
        <v/>
      </c>
      <c r="C106" s="57" t="str">
        <f>IF(ISNUMBER('qPCR Run Entry'!R107),'qPCR Run Entry'!R107,"")</f>
        <v/>
      </c>
      <c r="D106" s="57" t="str">
        <f>IF(ISNUMBER('qPCR Run Entry'!AC107),'qPCR Run Entry'!AC107,"")</f>
        <v/>
      </c>
      <c r="E106" s="65" t="s">
        <v>71</v>
      </c>
      <c r="F106" s="65"/>
      <c r="G106" s="65"/>
      <c r="H106" s="98" t="e">
        <f>IF(E106="X",10^((B106-'Standard Curve'!$B$20)/'Standard Curve'!$B$19),IF(F106="X",10^((C106-'Standard Curve'!$B$20)/'Standard Curve'!$B$19),IF(G106="X",10^((D106-'Standard Curve'!$B$20)/'Standard Curve'!$B$19),"")))</f>
        <v>#VALUE!</v>
      </c>
      <c r="I106" s="98" t="e">
        <f t="shared" ref="I106" si="416">AVERAGE(H105:H106)</f>
        <v>#VALUE!</v>
      </c>
      <c r="J106" s="98" t="e">
        <f t="shared" ref="J106" si="417">STDEV(H105:H106)</f>
        <v>#VALUE!</v>
      </c>
      <c r="K106" s="147"/>
      <c r="L106" s="147"/>
      <c r="M106" s="176"/>
      <c r="N106" s="149"/>
      <c r="O106" s="177"/>
      <c r="P106" s="149"/>
      <c r="Q106" s="149"/>
      <c r="R106" s="4"/>
    </row>
    <row r="107" spans="1:18" x14ac:dyDescent="0.2">
      <c r="A107" s="174">
        <f>'Sample Metadata'!D54</f>
        <v>0</v>
      </c>
      <c r="B107" s="57" t="str">
        <f>IF(ISNUMBER('qPCR Run Entry'!G108),'qPCR Run Entry'!G108,"")</f>
        <v/>
      </c>
      <c r="C107" s="57" t="str">
        <f>IF(ISNUMBER('qPCR Run Entry'!R108),'qPCR Run Entry'!R108,"")</f>
        <v/>
      </c>
      <c r="D107" s="57" t="str">
        <f>IF(ISNUMBER('qPCR Run Entry'!AC108),'qPCR Run Entry'!AC108,"")</f>
        <v/>
      </c>
      <c r="E107" s="65" t="s">
        <v>71</v>
      </c>
      <c r="F107" s="65"/>
      <c r="G107" s="65"/>
      <c r="H107" s="98" t="e">
        <f>IF(E107="X",10^((B107-'Standard Curve'!$B$20)/'Standard Curve'!$B$19),IF(F107="X",10^((C107-'Standard Curve'!$B$20)/'Standard Curve'!$B$19),IF(G107="X",10^((D107-'Standard Curve'!$B$20)/'Standard Curve'!$B$19),"")))</f>
        <v>#VALUE!</v>
      </c>
      <c r="I107" s="98" t="e">
        <f t="shared" ref="I107" si="418">AVERAGE(H107:H108)</f>
        <v>#VALUE!</v>
      </c>
      <c r="J107" s="98" t="e">
        <f t="shared" ref="J107" si="419">STDEV(H107:H108)</f>
        <v>#VALUE!</v>
      </c>
      <c r="K107" s="147" t="e">
        <f t="shared" ref="K107" si="420">AVERAGE(H107:H108)</f>
        <v>#VALUE!</v>
      </c>
      <c r="L107" s="147" t="e">
        <f t="shared" ref="L107" si="421">STDEV(H107:H108)</f>
        <v>#VALUE!</v>
      </c>
      <c r="M107" s="176" t="e">
        <f t="shared" ref="M107" si="422">L107/K107</f>
        <v>#VALUE!</v>
      </c>
      <c r="N107" s="149" t="e">
        <f>IF(M107&lt;40%, "Pass","Fail")</f>
        <v>#VALUE!</v>
      </c>
      <c r="O107" s="177" t="str">
        <f>IF(AND(E107="X",E108="X"),
IF(OR(B107&lt;'Outlier Check'!$L$2,B108&lt;'Outlier Check'!$L$2),
"Fail","Pass"),
IF(AND(F107="X",F108="X"),
IF(OR(C107&lt;'Outlier Check'!$L$2,C108&lt;'Outlier Check'!$L$2),
"Fail","Pass"),
IF(AND(G107="X",G108="X"),
IF(OR(D107&lt;'Outlier Check'!$L$2,D108&lt;'Outlier Check'!$L$2),
"Fail","Pass"),
)))</f>
        <v>Pass</v>
      </c>
      <c r="P107" s="173" t="e">
        <f t="shared" ref="P107" si="423">IF(H107&gt;=45, "Pass","Fail")</f>
        <v>#VALUE!</v>
      </c>
      <c r="Q107" s="173" t="e">
        <f t="shared" ref="Q107" si="424">IF(H107&gt;=100, "Pass","Fail")</f>
        <v>#VALUE!</v>
      </c>
      <c r="R107" s="4"/>
    </row>
    <row r="108" spans="1:18" x14ac:dyDescent="0.2">
      <c r="A108" s="175"/>
      <c r="B108" s="57" t="str">
        <f>IF(ISNUMBER('qPCR Run Entry'!G109),'qPCR Run Entry'!G109,"")</f>
        <v/>
      </c>
      <c r="C108" s="57" t="str">
        <f>IF(ISNUMBER('qPCR Run Entry'!R109),'qPCR Run Entry'!R109,"")</f>
        <v/>
      </c>
      <c r="D108" s="57" t="str">
        <f>IF(ISNUMBER('qPCR Run Entry'!AC109),'qPCR Run Entry'!AC109,"")</f>
        <v/>
      </c>
      <c r="E108" s="65" t="s">
        <v>71</v>
      </c>
      <c r="F108" s="65"/>
      <c r="G108" s="65"/>
      <c r="H108" s="98" t="e">
        <f>IF(E108="X",10^((B108-'Standard Curve'!$B$20)/'Standard Curve'!$B$19),IF(F108="X",10^((C108-'Standard Curve'!$B$20)/'Standard Curve'!$B$19),IF(G108="X",10^((D108-'Standard Curve'!$B$20)/'Standard Curve'!$B$19),"")))</f>
        <v>#VALUE!</v>
      </c>
      <c r="I108" s="98" t="e">
        <f t="shared" ref="I108" si="425">AVERAGE(H107:H108)</f>
        <v>#VALUE!</v>
      </c>
      <c r="J108" s="98" t="e">
        <f t="shared" ref="J108" si="426">STDEV(H107:H108)</f>
        <v>#VALUE!</v>
      </c>
      <c r="K108" s="147"/>
      <c r="L108" s="147"/>
      <c r="M108" s="176"/>
      <c r="N108" s="149"/>
      <c r="O108" s="177"/>
      <c r="P108" s="149"/>
      <c r="Q108" s="149"/>
      <c r="R108" s="4"/>
    </row>
    <row r="109" spans="1:18" x14ac:dyDescent="0.2">
      <c r="A109" s="174">
        <f>'Sample Metadata'!D55</f>
        <v>0</v>
      </c>
      <c r="B109" s="57" t="str">
        <f>IF(ISNUMBER('qPCR Run Entry'!G110),'qPCR Run Entry'!G110,"")</f>
        <v/>
      </c>
      <c r="C109" s="57" t="str">
        <f>IF(ISNUMBER('qPCR Run Entry'!R110),'qPCR Run Entry'!R110,"")</f>
        <v/>
      </c>
      <c r="D109" s="57" t="str">
        <f>IF(ISNUMBER('qPCR Run Entry'!AC110),'qPCR Run Entry'!AC110,"")</f>
        <v/>
      </c>
      <c r="E109" s="65" t="s">
        <v>71</v>
      </c>
      <c r="F109" s="65"/>
      <c r="G109" s="65"/>
      <c r="H109" s="98" t="e">
        <f>IF(E109="X",10^((B109-'Standard Curve'!$B$20)/'Standard Curve'!$B$19),IF(F109="X",10^((C109-'Standard Curve'!$B$20)/'Standard Curve'!$B$19),IF(G109="X",10^((D109-'Standard Curve'!$B$20)/'Standard Curve'!$B$19),"")))</f>
        <v>#VALUE!</v>
      </c>
      <c r="I109" s="98" t="e">
        <f t="shared" ref="I109" si="427">AVERAGE(H109:H110)</f>
        <v>#VALUE!</v>
      </c>
      <c r="J109" s="98" t="e">
        <f t="shared" ref="J109" si="428">STDEV(H109:H110)</f>
        <v>#VALUE!</v>
      </c>
      <c r="K109" s="147" t="e">
        <f t="shared" ref="K109" si="429">AVERAGE(H109:H110)</f>
        <v>#VALUE!</v>
      </c>
      <c r="L109" s="147" t="e">
        <f t="shared" ref="L109" si="430">STDEV(H109:H110)</f>
        <v>#VALUE!</v>
      </c>
      <c r="M109" s="176" t="e">
        <f t="shared" ref="M109" si="431">L109/K109</f>
        <v>#VALUE!</v>
      </c>
      <c r="N109" s="149" t="e">
        <f>IF(M109&lt;40%, "Pass","Fail")</f>
        <v>#VALUE!</v>
      </c>
      <c r="O109" s="177" t="str">
        <f>IF(AND(E109="X",E110="X"),
IF(OR(B109&lt;'Outlier Check'!$L$2,B110&lt;'Outlier Check'!$L$2),
"Fail","Pass"),
IF(AND(F109="X",F110="X"),
IF(OR(C109&lt;'Outlier Check'!$L$2,C110&lt;'Outlier Check'!$L$2),
"Fail","Pass"),
IF(AND(G109="X",G110="X"),
IF(OR(D109&lt;'Outlier Check'!$L$2,D110&lt;'Outlier Check'!$L$2),
"Fail","Pass"),
)))</f>
        <v>Pass</v>
      </c>
      <c r="P109" s="173" t="e">
        <f t="shared" ref="P109" si="432">IF(H109&gt;=45, "Pass","Fail")</f>
        <v>#VALUE!</v>
      </c>
      <c r="Q109" s="173" t="e">
        <f t="shared" ref="Q109" si="433">IF(H109&gt;=100, "Pass","Fail")</f>
        <v>#VALUE!</v>
      </c>
      <c r="R109" s="4"/>
    </row>
    <row r="110" spans="1:18" x14ac:dyDescent="0.2">
      <c r="A110" s="175"/>
      <c r="B110" s="57" t="str">
        <f>IF(ISNUMBER('qPCR Run Entry'!G111),'qPCR Run Entry'!G111,"")</f>
        <v/>
      </c>
      <c r="C110" s="57" t="str">
        <f>IF(ISNUMBER('qPCR Run Entry'!R111),'qPCR Run Entry'!R111,"")</f>
        <v/>
      </c>
      <c r="D110" s="57" t="str">
        <f>IF(ISNUMBER('qPCR Run Entry'!AC111),'qPCR Run Entry'!AC111,"")</f>
        <v/>
      </c>
      <c r="E110" s="65" t="s">
        <v>71</v>
      </c>
      <c r="F110" s="65"/>
      <c r="G110" s="65"/>
      <c r="H110" s="98" t="e">
        <f>IF(E110="X",10^((B110-'Standard Curve'!$B$20)/'Standard Curve'!$B$19),IF(F110="X",10^((C110-'Standard Curve'!$B$20)/'Standard Curve'!$B$19),IF(G110="X",10^((D110-'Standard Curve'!$B$20)/'Standard Curve'!$B$19),"")))</f>
        <v>#VALUE!</v>
      </c>
      <c r="I110" s="98" t="e">
        <f t="shared" ref="I110" si="434">AVERAGE(H109:H110)</f>
        <v>#VALUE!</v>
      </c>
      <c r="J110" s="98" t="e">
        <f t="shared" ref="J110" si="435">STDEV(H109:H110)</f>
        <v>#VALUE!</v>
      </c>
      <c r="K110" s="147"/>
      <c r="L110" s="147"/>
      <c r="M110" s="176"/>
      <c r="N110" s="149"/>
      <c r="O110" s="177"/>
      <c r="P110" s="149"/>
      <c r="Q110" s="149"/>
      <c r="R110" s="4"/>
    </row>
    <row r="111" spans="1:18" x14ac:dyDescent="0.2">
      <c r="A111" s="174">
        <f>'Sample Metadata'!D56</f>
        <v>0</v>
      </c>
      <c r="B111" s="57" t="str">
        <f>IF(ISNUMBER('qPCR Run Entry'!G112),'qPCR Run Entry'!G112,"")</f>
        <v/>
      </c>
      <c r="C111" s="57" t="str">
        <f>IF(ISNUMBER('qPCR Run Entry'!R112),'qPCR Run Entry'!R112,"")</f>
        <v/>
      </c>
      <c r="D111" s="57" t="str">
        <f>IF(ISNUMBER('qPCR Run Entry'!AC114),'qPCR Run Entry'!AC114,"")</f>
        <v/>
      </c>
      <c r="E111" s="65" t="s">
        <v>71</v>
      </c>
      <c r="F111" s="65"/>
      <c r="G111" s="65"/>
      <c r="H111" s="98" t="e">
        <f>IF(E111="X",10^((B111-'Standard Curve'!$B$20)/'Standard Curve'!$B$19),IF(F111="X",10^((C111-'Standard Curve'!$B$20)/'Standard Curve'!$B$19),IF(G111="X",10^((D111-'Standard Curve'!$B$20)/'Standard Curve'!$B$19),"")))</f>
        <v>#VALUE!</v>
      </c>
      <c r="I111" s="98" t="e">
        <f t="shared" ref="I111" si="436">AVERAGE(H111:H112)</f>
        <v>#VALUE!</v>
      </c>
      <c r="J111" s="98" t="e">
        <f t="shared" ref="J111" si="437">STDEV(H111:H112)</f>
        <v>#VALUE!</v>
      </c>
      <c r="K111" s="147" t="e">
        <f t="shared" ref="K111" si="438">AVERAGE(H111:H112)</f>
        <v>#VALUE!</v>
      </c>
      <c r="L111" s="147" t="e">
        <f t="shared" ref="L111" si="439">STDEV(H111:H112)</f>
        <v>#VALUE!</v>
      </c>
      <c r="M111" s="176" t="e">
        <f t="shared" ref="M111" si="440">L111/K111</f>
        <v>#VALUE!</v>
      </c>
      <c r="N111" s="149" t="e">
        <f>IF(M111&lt;40%, "Pass","Fail")</f>
        <v>#VALUE!</v>
      </c>
      <c r="O111" s="177" t="str">
        <f>IF(AND(E111="X",E112="X"),
IF(OR(B111&lt;'Outlier Check'!$L$2,B112&lt;'Outlier Check'!$L$2),
"Fail","Pass"),
IF(AND(F111="X",F112="X"),
IF(OR(C111&lt;'Outlier Check'!$L$2,C112&lt;'Outlier Check'!$L$2),
"Fail","Pass"),
IF(AND(G111="X",G112="X"),
IF(OR(D111&lt;'Outlier Check'!$L$2,D112&lt;'Outlier Check'!$L$2),
"Fail","Pass"),
)))</f>
        <v>Pass</v>
      </c>
      <c r="P111" s="173" t="e">
        <f t="shared" ref="P111" si="441">IF(H111&gt;=45, "Pass","Fail")</f>
        <v>#VALUE!</v>
      </c>
      <c r="Q111" s="173" t="e">
        <f t="shared" ref="Q111" si="442">IF(H111&gt;=100, "Pass","Fail")</f>
        <v>#VALUE!</v>
      </c>
    </row>
    <row r="112" spans="1:18" x14ac:dyDescent="0.2">
      <c r="A112" s="175"/>
      <c r="B112" s="57" t="str">
        <f>IF(ISNUMBER('qPCR Run Entry'!G113),'qPCR Run Entry'!G113,"")</f>
        <v/>
      </c>
      <c r="C112" s="57" t="str">
        <f>IF(ISNUMBER('qPCR Run Entry'!R113),'qPCR Run Entry'!R113,"")</f>
        <v/>
      </c>
      <c r="D112" s="57" t="str">
        <f>IF(ISNUMBER('qPCR Run Entry'!AC115),'qPCR Run Entry'!AC115,"")</f>
        <v/>
      </c>
      <c r="E112" s="65" t="s">
        <v>71</v>
      </c>
      <c r="F112" s="65"/>
      <c r="G112" s="65"/>
      <c r="H112" s="98" t="e">
        <f>IF(E112="X",10^((B112-'Standard Curve'!$B$20)/'Standard Curve'!$B$19),IF(F112="X",10^((C112-'Standard Curve'!$B$20)/'Standard Curve'!$B$19),IF(G112="X",10^((D112-'Standard Curve'!$B$20)/'Standard Curve'!$B$19),"")))</f>
        <v>#VALUE!</v>
      </c>
      <c r="I112" s="98" t="e">
        <f t="shared" ref="I112" si="443">AVERAGE(H111:H112)</f>
        <v>#VALUE!</v>
      </c>
      <c r="J112" s="98" t="e">
        <f t="shared" ref="J112" si="444">STDEV(H111:H112)</f>
        <v>#VALUE!</v>
      </c>
      <c r="K112" s="147"/>
      <c r="L112" s="147"/>
      <c r="M112" s="176"/>
      <c r="N112" s="149"/>
      <c r="O112" s="177"/>
      <c r="P112" s="149"/>
      <c r="Q112" s="149"/>
    </row>
    <row r="113" spans="1:17" x14ac:dyDescent="0.2">
      <c r="A113" s="174">
        <f>'Sample Metadata'!D57</f>
        <v>0</v>
      </c>
      <c r="B113" s="57" t="str">
        <f>IF(ISNUMBER('qPCR Run Entry'!G114),'qPCR Run Entry'!G114,"")</f>
        <v/>
      </c>
      <c r="C113" s="57" t="str">
        <f>IF(ISNUMBER('qPCR Run Entry'!R114),'qPCR Run Entry'!R114,"")</f>
        <v/>
      </c>
      <c r="D113" s="57" t="str">
        <f>IF(ISNUMBER('qPCR Run Entry'!AC116),'qPCR Run Entry'!AC116,"")</f>
        <v/>
      </c>
      <c r="E113" s="65" t="s">
        <v>71</v>
      </c>
      <c r="F113" s="65"/>
      <c r="G113" s="65"/>
      <c r="H113" s="98" t="e">
        <f>IF(E113="X",10^((B113-'Standard Curve'!$B$20)/'Standard Curve'!$B$19),IF(F113="X",10^((C113-'Standard Curve'!$B$20)/'Standard Curve'!$B$19),IF(G113="X",10^((D113-'Standard Curve'!$B$20)/'Standard Curve'!$B$19),"")))</f>
        <v>#VALUE!</v>
      </c>
      <c r="I113" s="98" t="e">
        <f t="shared" ref="I113" si="445">AVERAGE(H113:H114)</f>
        <v>#VALUE!</v>
      </c>
      <c r="J113" s="98" t="e">
        <f t="shared" ref="J113" si="446">STDEV(H113:H114)</f>
        <v>#VALUE!</v>
      </c>
      <c r="K113" s="147" t="e">
        <f>AVERAGE(H113:H114)</f>
        <v>#VALUE!</v>
      </c>
      <c r="L113" s="147" t="e">
        <f t="shared" ref="L113" si="447">STDEV(H113:H114)</f>
        <v>#VALUE!</v>
      </c>
      <c r="M113" s="176" t="e">
        <f t="shared" ref="M113" si="448">L113/K113</f>
        <v>#VALUE!</v>
      </c>
      <c r="N113" s="149" t="e">
        <f>IF(M113&lt;40%, "Pass","Fail")</f>
        <v>#VALUE!</v>
      </c>
      <c r="O113" s="177" t="str">
        <f>IF(AND(E113="X",E114="X"),
IF(OR(B113&lt;'Outlier Check'!$L$2,B114&lt;'Outlier Check'!$L$2),
"Fail","Pass"),
IF(AND(F113="X",F114="X"),
IF(OR(C113&lt;'Outlier Check'!$L$2,C114&lt;'Outlier Check'!$L$2),
"Fail","Pass"),
IF(AND(G113="X",G114="X"),
IF(OR(D113&lt;'Outlier Check'!$L$2,D114&lt;'Outlier Check'!$L$2),
"Fail","Pass"),
)))</f>
        <v>Pass</v>
      </c>
      <c r="P113" s="173" t="e">
        <f t="shared" ref="P113" si="449">IF(H113&gt;=45, "Pass","Fail")</f>
        <v>#VALUE!</v>
      </c>
      <c r="Q113" s="173" t="e">
        <f t="shared" ref="Q113" si="450">IF(H113&gt;=100, "Pass","Fail")</f>
        <v>#VALUE!</v>
      </c>
    </row>
    <row r="114" spans="1:17" x14ac:dyDescent="0.2">
      <c r="A114" s="175"/>
      <c r="B114" s="57" t="str">
        <f>IF(ISNUMBER('qPCR Run Entry'!G115),'qPCR Run Entry'!G115,"")</f>
        <v/>
      </c>
      <c r="C114" s="57" t="str">
        <f>IF(ISNUMBER('qPCR Run Entry'!R115),'qPCR Run Entry'!R115,"")</f>
        <v/>
      </c>
      <c r="D114" s="57" t="str">
        <f>IF(ISNUMBER('qPCR Run Entry'!AC117),'qPCR Run Entry'!AC117,"")</f>
        <v/>
      </c>
      <c r="E114" s="65" t="s">
        <v>71</v>
      </c>
      <c r="F114" s="65"/>
      <c r="G114" s="65"/>
      <c r="H114" s="98" t="e">
        <f>IF(E114="X",10^((B114-'Standard Curve'!$B$20)/'Standard Curve'!$B$19),IF(F114="X",10^((C114-'Standard Curve'!$B$20)/'Standard Curve'!$B$19),IF(G114="X",10^((D114-'Standard Curve'!$B$20)/'Standard Curve'!$B$19),"")))</f>
        <v>#VALUE!</v>
      </c>
      <c r="I114" s="98" t="e">
        <f t="shared" ref="I114" si="451">AVERAGE(H113:H114)</f>
        <v>#VALUE!</v>
      </c>
      <c r="J114" s="98" t="e">
        <f t="shared" ref="J114" si="452">STDEV(H113:H114)</f>
        <v>#VALUE!</v>
      </c>
      <c r="K114" s="147"/>
      <c r="L114" s="147"/>
      <c r="M114" s="176"/>
      <c r="N114" s="149"/>
      <c r="O114" s="177"/>
      <c r="P114" s="149"/>
      <c r="Q114" s="149"/>
    </row>
    <row r="115" spans="1:17" x14ac:dyDescent="0.2">
      <c r="A115" s="174">
        <f>'Sample Metadata'!D58</f>
        <v>0</v>
      </c>
      <c r="B115" s="57" t="str">
        <f>IF(ISNUMBER('qPCR Run Entry'!G116),'qPCR Run Entry'!G116,"")</f>
        <v/>
      </c>
      <c r="C115" s="57" t="str">
        <f>IF(ISNUMBER('qPCR Run Entry'!R116),'qPCR Run Entry'!R116,"")</f>
        <v/>
      </c>
      <c r="D115" s="57" t="str">
        <f>IF(ISNUMBER('qPCR Run Entry'!AC118),'qPCR Run Entry'!AC118,"")</f>
        <v/>
      </c>
      <c r="E115" s="65" t="s">
        <v>71</v>
      </c>
      <c r="F115" s="65"/>
      <c r="G115" s="65"/>
      <c r="H115" s="98" t="e">
        <f>IF(E115="X",10^((B115-'Standard Curve'!$B$20)/'Standard Curve'!$B$19),IF(F115="X",10^((C115-'Standard Curve'!$B$20)/'Standard Curve'!$B$19),IF(G115="X",10^((D115-'Standard Curve'!$B$20)/'Standard Curve'!$B$19),"")))</f>
        <v>#VALUE!</v>
      </c>
      <c r="I115" s="98" t="e">
        <f t="shared" ref="I115" si="453">AVERAGE(H115:H116)</f>
        <v>#VALUE!</v>
      </c>
      <c r="J115" s="98" t="e">
        <f t="shared" ref="J115" si="454">STDEV(H115:H116)</f>
        <v>#VALUE!</v>
      </c>
      <c r="K115" s="147" t="e">
        <f t="shared" ref="K115" si="455">AVERAGE(H115:H116)</f>
        <v>#VALUE!</v>
      </c>
      <c r="L115" s="147" t="e">
        <f t="shared" ref="L115" si="456">STDEV(H115:H116)</f>
        <v>#VALUE!</v>
      </c>
      <c r="M115" s="176" t="e">
        <f t="shared" ref="M115" si="457">L115/K115</f>
        <v>#VALUE!</v>
      </c>
      <c r="N115" s="149" t="e">
        <f>IF(M115&lt;40%, "Pass","Fail")</f>
        <v>#VALUE!</v>
      </c>
      <c r="O115" s="177" t="str">
        <f>IF(AND(E115="X",E116="X"),
IF(OR(B115&lt;'Outlier Check'!$L$2,B116&lt;'Outlier Check'!$L$2),
"Fail","Pass"),
IF(AND(F115="X",F116="X"),
IF(OR(C115&lt;'Outlier Check'!$L$2,C116&lt;'Outlier Check'!$L$2),
"Fail","Pass"),
IF(AND(G115="X",G116="X"),
IF(OR(D115&lt;'Outlier Check'!$L$2,D116&lt;'Outlier Check'!$L$2),
"Fail","Pass"),
)))</f>
        <v>Pass</v>
      </c>
      <c r="P115" s="173" t="e">
        <f t="shared" ref="P115" si="458">IF(H115&gt;=45, "Pass","Fail")</f>
        <v>#VALUE!</v>
      </c>
      <c r="Q115" s="173" t="e">
        <f t="shared" ref="Q115" si="459">IF(H115&gt;=100, "Pass","Fail")</f>
        <v>#VALUE!</v>
      </c>
    </row>
    <row r="116" spans="1:17" x14ac:dyDescent="0.2">
      <c r="A116" s="175"/>
      <c r="B116" s="57" t="str">
        <f>IF(ISNUMBER('qPCR Run Entry'!G117),'qPCR Run Entry'!G117,"")</f>
        <v/>
      </c>
      <c r="C116" s="57" t="str">
        <f>IF(ISNUMBER('qPCR Run Entry'!R117),'qPCR Run Entry'!R117,"")</f>
        <v/>
      </c>
      <c r="D116" s="57" t="str">
        <f>IF(ISNUMBER('qPCR Run Entry'!AC119),'qPCR Run Entry'!AC119,"")</f>
        <v/>
      </c>
      <c r="E116" s="65" t="s">
        <v>71</v>
      </c>
      <c r="F116" s="65"/>
      <c r="G116" s="65"/>
      <c r="H116" s="98" t="e">
        <f>IF(E116="X",10^((B116-'Standard Curve'!$B$20)/'Standard Curve'!$B$19),IF(F116="X",10^((C116-'Standard Curve'!$B$20)/'Standard Curve'!$B$19),IF(G116="X",10^((D116-'Standard Curve'!$B$20)/'Standard Curve'!$B$19),"")))</f>
        <v>#VALUE!</v>
      </c>
      <c r="I116" s="98" t="e">
        <f t="shared" ref="I116" si="460">AVERAGE(H115:H116)</f>
        <v>#VALUE!</v>
      </c>
      <c r="J116" s="98" t="e">
        <f t="shared" ref="J116" si="461">STDEV(H115:H116)</f>
        <v>#VALUE!</v>
      </c>
      <c r="K116" s="147"/>
      <c r="L116" s="147"/>
      <c r="M116" s="176"/>
      <c r="N116" s="149"/>
      <c r="O116" s="177"/>
      <c r="P116" s="149"/>
      <c r="Q116" s="149"/>
    </row>
    <row r="117" spans="1:17" x14ac:dyDescent="0.2">
      <c r="A117" s="174">
        <f>'Sample Metadata'!D59</f>
        <v>0</v>
      </c>
      <c r="B117" s="57" t="str">
        <f>IF(ISNUMBER('qPCR Run Entry'!G118),'qPCR Run Entry'!G118,"")</f>
        <v/>
      </c>
      <c r="C117" s="57" t="str">
        <f>IF(ISNUMBER('qPCR Run Entry'!R118),'qPCR Run Entry'!R118,"")</f>
        <v/>
      </c>
      <c r="D117" s="57" t="str">
        <f>IF(ISNUMBER('qPCR Run Entry'!AC120),'qPCR Run Entry'!AC120,"")</f>
        <v/>
      </c>
      <c r="E117" s="65" t="s">
        <v>71</v>
      </c>
      <c r="F117" s="65"/>
      <c r="G117" s="65"/>
      <c r="H117" s="98" t="e">
        <f>IF(E117="X",10^((B117-'Standard Curve'!$B$20)/'Standard Curve'!$B$19),IF(F117="X",10^((C117-'Standard Curve'!$B$20)/'Standard Curve'!$B$19),IF(G117="X",10^((D117-'Standard Curve'!$B$20)/'Standard Curve'!$B$19),"")))</f>
        <v>#VALUE!</v>
      </c>
      <c r="I117" s="98" t="e">
        <f t="shared" ref="I117" si="462">AVERAGE(H117:H118)</f>
        <v>#VALUE!</v>
      </c>
      <c r="J117" s="98" t="e">
        <f t="shared" ref="J117" si="463">STDEV(H117:H118)</f>
        <v>#VALUE!</v>
      </c>
      <c r="K117" s="147" t="e">
        <f t="shared" ref="K117" si="464">AVERAGE(H117:H118)</f>
        <v>#VALUE!</v>
      </c>
      <c r="L117" s="147" t="e">
        <f t="shared" ref="L117" si="465">STDEV(H117:H118)</f>
        <v>#VALUE!</v>
      </c>
      <c r="M117" s="176" t="e">
        <f t="shared" ref="M117" si="466">L117/K117</f>
        <v>#VALUE!</v>
      </c>
      <c r="N117" s="149" t="e">
        <f>IF(M117&lt;40%, "Pass","Fail")</f>
        <v>#VALUE!</v>
      </c>
      <c r="O117" s="177" t="str">
        <f>IF(AND(E117="X",E118="X"),
IF(OR(B117&lt;'Outlier Check'!$L$2,B118&lt;'Outlier Check'!$L$2),
"Fail","Pass"),
IF(AND(F117="X",F118="X"),
IF(OR(C117&lt;'Outlier Check'!$L$2,C118&lt;'Outlier Check'!$L$2),
"Fail","Pass"),
IF(AND(G117="X",G118="X"),
IF(OR(D117&lt;'Outlier Check'!$L$2,D118&lt;'Outlier Check'!$L$2),
"Fail","Pass"),
)))</f>
        <v>Pass</v>
      </c>
      <c r="P117" s="173" t="e">
        <f t="shared" ref="P117" si="467">IF(H117&gt;=45, "Pass","Fail")</f>
        <v>#VALUE!</v>
      </c>
      <c r="Q117" s="173" t="e">
        <f t="shared" ref="Q117" si="468">IF(H117&gt;=100, "Pass","Fail")</f>
        <v>#VALUE!</v>
      </c>
    </row>
    <row r="118" spans="1:17" x14ac:dyDescent="0.2">
      <c r="A118" s="175"/>
      <c r="B118" s="57" t="str">
        <f>IF(ISNUMBER('qPCR Run Entry'!G119),'qPCR Run Entry'!G119,"")</f>
        <v/>
      </c>
      <c r="C118" s="57" t="str">
        <f>IF(ISNUMBER('qPCR Run Entry'!R119),'qPCR Run Entry'!R119,"")</f>
        <v/>
      </c>
      <c r="D118" s="57" t="str">
        <f>IF(ISNUMBER('qPCR Run Entry'!AC121),'qPCR Run Entry'!AC121,"")</f>
        <v/>
      </c>
      <c r="E118" s="65" t="s">
        <v>71</v>
      </c>
      <c r="F118" s="65"/>
      <c r="G118" s="65"/>
      <c r="H118" s="98" t="e">
        <f>IF(E118="X",10^((B118-'Standard Curve'!$B$20)/'Standard Curve'!$B$19),IF(F118="X",10^((C118-'Standard Curve'!$B$20)/'Standard Curve'!$B$19),IF(G118="X",10^((D118-'Standard Curve'!$B$20)/'Standard Curve'!$B$19),"")))</f>
        <v>#VALUE!</v>
      </c>
      <c r="I118" s="98" t="e">
        <f t="shared" ref="I118" si="469">AVERAGE(H117:H118)</f>
        <v>#VALUE!</v>
      </c>
      <c r="J118" s="98" t="e">
        <f t="shared" ref="J118" si="470">STDEV(H117:H118)</f>
        <v>#VALUE!</v>
      </c>
      <c r="K118" s="147"/>
      <c r="L118" s="147"/>
      <c r="M118" s="176"/>
      <c r="N118" s="149"/>
      <c r="O118" s="177"/>
      <c r="P118" s="149"/>
      <c r="Q118" s="149"/>
    </row>
    <row r="119" spans="1:17" x14ac:dyDescent="0.2">
      <c r="A119" s="174">
        <f>'Sample Metadata'!D60</f>
        <v>0</v>
      </c>
      <c r="B119" s="57" t="str">
        <f>IF(ISNUMBER('qPCR Run Entry'!G120),'qPCR Run Entry'!G120,"")</f>
        <v/>
      </c>
      <c r="C119" s="57" t="str">
        <f>IF(ISNUMBER('qPCR Run Entry'!R120),'qPCR Run Entry'!R120,"")</f>
        <v/>
      </c>
      <c r="D119" s="57" t="str">
        <f>IF(ISNUMBER('qPCR Run Entry'!AC122),'qPCR Run Entry'!AC122,"")</f>
        <v/>
      </c>
      <c r="E119" s="65" t="s">
        <v>71</v>
      </c>
      <c r="F119" s="65"/>
      <c r="G119" s="65"/>
      <c r="H119" s="98" t="e">
        <f>IF(E119="X",10^((B119-'Standard Curve'!$B$20)/'Standard Curve'!$B$19),IF(F119="X",10^((C119-'Standard Curve'!$B$20)/'Standard Curve'!$B$19),IF(G119="X",10^((D119-'Standard Curve'!$B$20)/'Standard Curve'!$B$19),"")))</f>
        <v>#VALUE!</v>
      </c>
      <c r="I119" s="98" t="e">
        <f t="shared" ref="I119" si="471">AVERAGE(H119:H120)</f>
        <v>#VALUE!</v>
      </c>
      <c r="J119" s="98" t="e">
        <f t="shared" ref="J119" si="472">STDEV(H119:H120)</f>
        <v>#VALUE!</v>
      </c>
      <c r="K119" s="147" t="e">
        <f t="shared" ref="K119" si="473">AVERAGE(H119:H120)</f>
        <v>#VALUE!</v>
      </c>
      <c r="L119" s="147" t="e">
        <f t="shared" ref="L119" si="474">STDEV(H119:H120)</f>
        <v>#VALUE!</v>
      </c>
      <c r="M119" s="176" t="e">
        <f t="shared" ref="M119" si="475">L119/K119</f>
        <v>#VALUE!</v>
      </c>
      <c r="N119" s="149" t="e">
        <f>IF(M119&lt;40%, "Pass","Fail")</f>
        <v>#VALUE!</v>
      </c>
      <c r="O119" s="177" t="str">
        <f>IF(AND(E119="X",E120="X"),
IF(OR(B119&lt;'Outlier Check'!$L$2,B120&lt;'Outlier Check'!$L$2),
"Fail","Pass"),
IF(AND(F119="X",F120="X"),
IF(OR(C119&lt;'Outlier Check'!$L$2,C120&lt;'Outlier Check'!$L$2),
"Fail","Pass"),
IF(AND(G119="X",G120="X"),
IF(OR(D119&lt;'Outlier Check'!$L$2,D120&lt;'Outlier Check'!$L$2),
"Fail","Pass"),
)))</f>
        <v>Pass</v>
      </c>
      <c r="P119" s="173" t="e">
        <f t="shared" ref="P119" si="476">IF(H119&gt;=45, "Pass","Fail")</f>
        <v>#VALUE!</v>
      </c>
      <c r="Q119" s="173" t="e">
        <f t="shared" ref="Q119" si="477">IF(H119&gt;=100, "Pass","Fail")</f>
        <v>#VALUE!</v>
      </c>
    </row>
    <row r="120" spans="1:17" x14ac:dyDescent="0.2">
      <c r="A120" s="175"/>
      <c r="B120" s="57" t="str">
        <f>IF(ISNUMBER('qPCR Run Entry'!G121),'qPCR Run Entry'!G121,"")</f>
        <v/>
      </c>
      <c r="C120" s="57" t="str">
        <f>IF(ISNUMBER('qPCR Run Entry'!R121),'qPCR Run Entry'!R121,"")</f>
        <v/>
      </c>
      <c r="D120" s="57" t="str">
        <f>IF(ISNUMBER('qPCR Run Entry'!AC123),'qPCR Run Entry'!AC123,"")</f>
        <v/>
      </c>
      <c r="E120" s="65" t="s">
        <v>71</v>
      </c>
      <c r="F120" s="65"/>
      <c r="G120" s="65"/>
      <c r="H120" s="98" t="e">
        <f>IF(E120="X",10^((B120-'Standard Curve'!$B$20)/'Standard Curve'!$B$19),IF(F120="X",10^((C120-'Standard Curve'!$B$20)/'Standard Curve'!$B$19),IF(G120="X",10^((D120-'Standard Curve'!$B$20)/'Standard Curve'!$B$19),"")))</f>
        <v>#VALUE!</v>
      </c>
      <c r="I120" s="98" t="e">
        <f t="shared" ref="I120" si="478">AVERAGE(H119:H120)</f>
        <v>#VALUE!</v>
      </c>
      <c r="J120" s="98" t="e">
        <f t="shared" ref="J120" si="479">STDEV(H119:H120)</f>
        <v>#VALUE!</v>
      </c>
      <c r="K120" s="147"/>
      <c r="L120" s="147"/>
      <c r="M120" s="176"/>
      <c r="N120" s="149"/>
      <c r="O120" s="177"/>
      <c r="P120" s="149"/>
      <c r="Q120" s="149"/>
    </row>
    <row r="121" spans="1:17" x14ac:dyDescent="0.2">
      <c r="A121" s="174">
        <f>'Sample Metadata'!D61</f>
        <v>0</v>
      </c>
      <c r="B121" s="57" t="str">
        <f>IF(ISNUMBER('qPCR Run Entry'!G122),'qPCR Run Entry'!G122,"")</f>
        <v/>
      </c>
      <c r="C121" s="57" t="str">
        <f>IF(ISNUMBER('qPCR Run Entry'!R122),'qPCR Run Entry'!R122,"")</f>
        <v/>
      </c>
      <c r="D121" s="57" t="str">
        <f>IF(ISNUMBER('qPCR Run Entry'!AC124),'qPCR Run Entry'!AC124,"")</f>
        <v/>
      </c>
      <c r="E121" s="65" t="s">
        <v>71</v>
      </c>
      <c r="F121" s="65"/>
      <c r="G121" s="65"/>
      <c r="H121" s="98" t="e">
        <f>IF(E121="X",10^((B121-'Standard Curve'!$B$20)/'Standard Curve'!$B$19),IF(F121="X",10^((C121-'Standard Curve'!$B$20)/'Standard Curve'!$B$19),IF(G121="X",10^((D121-'Standard Curve'!$B$20)/'Standard Curve'!$B$19),"")))</f>
        <v>#VALUE!</v>
      </c>
      <c r="I121" s="98" t="e">
        <f t="shared" ref="I121" si="480">AVERAGE(H121:H122)</f>
        <v>#VALUE!</v>
      </c>
      <c r="J121" s="98" t="e">
        <f t="shared" ref="J121" si="481">STDEV(H121:H122)</f>
        <v>#VALUE!</v>
      </c>
      <c r="K121" s="147" t="e">
        <f t="shared" ref="K121" si="482">AVERAGE(H121:H122)</f>
        <v>#VALUE!</v>
      </c>
      <c r="L121" s="147" t="e">
        <f t="shared" ref="L121" si="483">STDEV(H121:H122)</f>
        <v>#VALUE!</v>
      </c>
      <c r="M121" s="176" t="e">
        <f t="shared" ref="M121" si="484">L121/K121</f>
        <v>#VALUE!</v>
      </c>
      <c r="N121" s="149" t="e">
        <f>IF(M121&lt;40%, "Pass","Fail")</f>
        <v>#VALUE!</v>
      </c>
      <c r="O121" s="177" t="str">
        <f>IF(AND(E121="X",E122="X"),
IF(OR(B121&lt;'Outlier Check'!$L$2,B122&lt;'Outlier Check'!$L$2),
"Fail","Pass"),
IF(AND(F121="X",F122="X"),
IF(OR(C121&lt;'Outlier Check'!$L$2,C122&lt;'Outlier Check'!$L$2),
"Fail","Pass"),
IF(AND(G121="X",G122="X"),
IF(OR(D121&lt;'Outlier Check'!$L$2,D122&lt;'Outlier Check'!$L$2),
"Fail","Pass"),
)))</f>
        <v>Pass</v>
      </c>
      <c r="P121" s="173" t="e">
        <f t="shared" ref="P121" si="485">IF(H121&gt;=45, "Pass","Fail")</f>
        <v>#VALUE!</v>
      </c>
      <c r="Q121" s="173" t="e">
        <f t="shared" ref="Q121" si="486">IF(H121&gt;=100, "Pass","Fail")</f>
        <v>#VALUE!</v>
      </c>
    </row>
    <row r="122" spans="1:17" x14ac:dyDescent="0.2">
      <c r="A122" s="175"/>
      <c r="B122" s="57" t="str">
        <f>IF(ISNUMBER('qPCR Run Entry'!G123),'qPCR Run Entry'!G123,"")</f>
        <v/>
      </c>
      <c r="C122" s="57" t="str">
        <f>IF(ISNUMBER('qPCR Run Entry'!R123),'qPCR Run Entry'!R123,"")</f>
        <v/>
      </c>
      <c r="D122" s="57" t="str">
        <f>IF(ISNUMBER('qPCR Run Entry'!AC125),'qPCR Run Entry'!AC125,"")</f>
        <v/>
      </c>
      <c r="E122" s="65" t="s">
        <v>71</v>
      </c>
      <c r="F122" s="65"/>
      <c r="G122" s="65"/>
      <c r="H122" s="98" t="e">
        <f>IF(E122="X",10^((B122-'Standard Curve'!$B$20)/'Standard Curve'!$B$19),IF(F122="X",10^((C122-'Standard Curve'!$B$20)/'Standard Curve'!$B$19),IF(G122="X",10^((D122-'Standard Curve'!$B$20)/'Standard Curve'!$B$19),"")))</f>
        <v>#VALUE!</v>
      </c>
      <c r="I122" s="98" t="e">
        <f t="shared" ref="I122" si="487">AVERAGE(H121:H122)</f>
        <v>#VALUE!</v>
      </c>
      <c r="J122" s="98" t="e">
        <f t="shared" ref="J122" si="488">STDEV(H121:H122)</f>
        <v>#VALUE!</v>
      </c>
      <c r="K122" s="147"/>
      <c r="L122" s="147"/>
      <c r="M122" s="176"/>
      <c r="N122" s="149"/>
      <c r="O122" s="177"/>
      <c r="P122" s="149"/>
      <c r="Q122" s="149"/>
    </row>
    <row r="123" spans="1:17" x14ac:dyDescent="0.2">
      <c r="A123" s="174">
        <f>'Sample Metadata'!D62</f>
        <v>0</v>
      </c>
      <c r="B123" s="57" t="str">
        <f>IF(ISNUMBER('qPCR Run Entry'!G124),'qPCR Run Entry'!G124,"")</f>
        <v/>
      </c>
      <c r="C123" s="57" t="str">
        <f>IF(ISNUMBER('qPCR Run Entry'!R124),'qPCR Run Entry'!R124,"")</f>
        <v/>
      </c>
      <c r="D123" s="57" t="str">
        <f>IF(ISNUMBER('qPCR Run Entry'!AC126),'qPCR Run Entry'!AC126,"")</f>
        <v/>
      </c>
      <c r="E123" s="65" t="s">
        <v>71</v>
      </c>
      <c r="F123" s="65"/>
      <c r="G123" s="65"/>
      <c r="H123" s="98" t="e">
        <f>IF(E123="X",10^((B123-'Standard Curve'!$B$20)/'Standard Curve'!$B$19),IF(F123="X",10^((C123-'Standard Curve'!$B$20)/'Standard Curve'!$B$19),IF(G123="X",10^((D123-'Standard Curve'!$B$20)/'Standard Curve'!$B$19),"")))</f>
        <v>#VALUE!</v>
      </c>
      <c r="I123" s="98" t="e">
        <f t="shared" ref="I123" si="489">AVERAGE(H123:H124)</f>
        <v>#VALUE!</v>
      </c>
      <c r="J123" s="98" t="e">
        <f t="shared" ref="J123" si="490">STDEV(H123:H124)</f>
        <v>#VALUE!</v>
      </c>
      <c r="K123" s="147" t="e">
        <f t="shared" ref="K123" si="491">AVERAGE(H123:H124)</f>
        <v>#VALUE!</v>
      </c>
      <c r="L123" s="147" t="e">
        <f t="shared" ref="L123" si="492">STDEV(H123:H124)</f>
        <v>#VALUE!</v>
      </c>
      <c r="M123" s="176" t="e">
        <f t="shared" ref="M123" si="493">L123/K123</f>
        <v>#VALUE!</v>
      </c>
      <c r="N123" s="149" t="e">
        <f>IF(M123&lt;40%, "Pass","Fail")</f>
        <v>#VALUE!</v>
      </c>
      <c r="O123" s="177" t="str">
        <f>IF(AND(E123="X",E124="X"),
IF(OR(B123&lt;'Outlier Check'!$L$2,B124&lt;'Outlier Check'!$L$2),
"Fail","Pass"),
IF(AND(F123="X",F124="X"),
IF(OR(C123&lt;'Outlier Check'!$L$2,C124&lt;'Outlier Check'!$L$2),
"Fail","Pass"),
IF(AND(G123="X",G124="X"),
IF(OR(D123&lt;'Outlier Check'!$L$2,D124&lt;'Outlier Check'!$L$2),
"Fail","Pass"),
)))</f>
        <v>Pass</v>
      </c>
      <c r="P123" s="173" t="e">
        <f t="shared" ref="P123" si="494">IF(H123&gt;=45, "Pass","Fail")</f>
        <v>#VALUE!</v>
      </c>
      <c r="Q123" s="173" t="e">
        <f t="shared" ref="Q123" si="495">IF(H123&gt;=100, "Pass","Fail")</f>
        <v>#VALUE!</v>
      </c>
    </row>
    <row r="124" spans="1:17" x14ac:dyDescent="0.2">
      <c r="A124" s="175"/>
      <c r="B124" s="57" t="str">
        <f>IF(ISNUMBER('qPCR Run Entry'!G125),'qPCR Run Entry'!G125,"")</f>
        <v/>
      </c>
      <c r="C124" s="57" t="str">
        <f>IF(ISNUMBER('qPCR Run Entry'!R125),'qPCR Run Entry'!R125,"")</f>
        <v/>
      </c>
      <c r="D124" s="57" t="str">
        <f>IF(ISNUMBER('qPCR Run Entry'!AC127),'qPCR Run Entry'!AC127,"")</f>
        <v/>
      </c>
      <c r="E124" s="65" t="s">
        <v>71</v>
      </c>
      <c r="F124" s="65"/>
      <c r="G124" s="65"/>
      <c r="H124" s="98" t="e">
        <f>IF(E124="X",10^((B124-'Standard Curve'!$B$20)/'Standard Curve'!$B$19),IF(F124="X",10^((C124-'Standard Curve'!$B$20)/'Standard Curve'!$B$19),IF(G124="X",10^((D124-'Standard Curve'!$B$20)/'Standard Curve'!$B$19),"")))</f>
        <v>#VALUE!</v>
      </c>
      <c r="I124" s="98" t="e">
        <f t="shared" ref="I124" si="496">AVERAGE(H123:H124)</f>
        <v>#VALUE!</v>
      </c>
      <c r="J124" s="98" t="e">
        <f t="shared" ref="J124" si="497">STDEV(H123:H124)</f>
        <v>#VALUE!</v>
      </c>
      <c r="K124" s="147"/>
      <c r="L124" s="147"/>
      <c r="M124" s="176"/>
      <c r="N124" s="149"/>
      <c r="O124" s="177"/>
      <c r="P124" s="149"/>
      <c r="Q124" s="149"/>
    </row>
    <row r="125" spans="1:17" x14ac:dyDescent="0.2">
      <c r="A125" s="174">
        <f>'Sample Metadata'!D63</f>
        <v>0</v>
      </c>
      <c r="B125" s="57" t="str">
        <f>IF(ISNUMBER('qPCR Run Entry'!G126),'qPCR Run Entry'!G126,"")</f>
        <v/>
      </c>
      <c r="C125" s="57" t="str">
        <f>IF(ISNUMBER('qPCR Run Entry'!R126),'qPCR Run Entry'!R126,"")</f>
        <v/>
      </c>
      <c r="D125" s="57" t="str">
        <f>IF(ISNUMBER('qPCR Run Entry'!AC128),'qPCR Run Entry'!AC128,"")</f>
        <v/>
      </c>
      <c r="E125" s="65" t="s">
        <v>71</v>
      </c>
      <c r="F125" s="65"/>
      <c r="G125" s="65"/>
      <c r="H125" s="98" t="e">
        <f>IF(E125="X",10^((B125-'Standard Curve'!$B$20)/'Standard Curve'!$B$19),IF(F125="X",10^((C125-'Standard Curve'!$B$20)/'Standard Curve'!$B$19),IF(G125="X",10^((D125-'Standard Curve'!$B$20)/'Standard Curve'!$B$19),"")))</f>
        <v>#VALUE!</v>
      </c>
      <c r="I125" s="98" t="e">
        <f t="shared" ref="I125" si="498">AVERAGE(H125:H126)</f>
        <v>#VALUE!</v>
      </c>
      <c r="J125" s="98" t="e">
        <f t="shared" ref="J125" si="499">STDEV(H125:H126)</f>
        <v>#VALUE!</v>
      </c>
      <c r="K125" s="147" t="e">
        <f t="shared" ref="K125" si="500">AVERAGE(H125:H126)</f>
        <v>#VALUE!</v>
      </c>
      <c r="L125" s="147" t="e">
        <f t="shared" ref="L125" si="501">STDEV(H125:H126)</f>
        <v>#VALUE!</v>
      </c>
      <c r="M125" s="176" t="e">
        <f t="shared" ref="M125" si="502">L125/K125</f>
        <v>#VALUE!</v>
      </c>
      <c r="N125" s="149" t="e">
        <f>IF(M125&lt;40%, "Pass","Fail")</f>
        <v>#VALUE!</v>
      </c>
      <c r="O125" s="177" t="str">
        <f>IF(AND(E125="X",E126="X"),
IF(OR(B125&lt;'Outlier Check'!$L$2,B126&lt;'Outlier Check'!$L$2),
"Fail","Pass"),
IF(AND(F125="X",F126="X"),
IF(OR(C125&lt;'Outlier Check'!$L$2,C126&lt;'Outlier Check'!$L$2),
"Fail","Pass"),
IF(AND(G125="X",G126="X"),
IF(OR(D125&lt;'Outlier Check'!$L$2,D126&lt;'Outlier Check'!$L$2),
"Fail","Pass"),
)))</f>
        <v>Pass</v>
      </c>
      <c r="P125" s="173" t="e">
        <f t="shared" ref="P125" si="503">IF(H125&gt;=45, "Pass","Fail")</f>
        <v>#VALUE!</v>
      </c>
      <c r="Q125" s="173" t="e">
        <f t="shared" ref="Q125" si="504">IF(H125&gt;=100, "Pass","Fail")</f>
        <v>#VALUE!</v>
      </c>
    </row>
    <row r="126" spans="1:17" x14ac:dyDescent="0.2">
      <c r="A126" s="175"/>
      <c r="B126" s="57" t="str">
        <f>IF(ISNUMBER('qPCR Run Entry'!G127),'qPCR Run Entry'!G127,"")</f>
        <v/>
      </c>
      <c r="C126" s="57" t="str">
        <f>IF(ISNUMBER('qPCR Run Entry'!R127),'qPCR Run Entry'!R127,"")</f>
        <v/>
      </c>
      <c r="D126" s="57" t="str">
        <f>IF(ISNUMBER('qPCR Run Entry'!AC129),'qPCR Run Entry'!AC129,"")</f>
        <v/>
      </c>
      <c r="E126" s="65" t="s">
        <v>71</v>
      </c>
      <c r="F126" s="65"/>
      <c r="G126" s="65"/>
      <c r="H126" s="98" t="e">
        <f>IF(E126="X",10^((B126-'Standard Curve'!$B$20)/'Standard Curve'!$B$19),IF(F126="X",10^((C126-'Standard Curve'!$B$20)/'Standard Curve'!$B$19),IF(G126="X",10^((D126-'Standard Curve'!$B$20)/'Standard Curve'!$B$19),"")))</f>
        <v>#VALUE!</v>
      </c>
      <c r="I126" s="98" t="e">
        <f t="shared" ref="I126" si="505">AVERAGE(H125:H126)</f>
        <v>#VALUE!</v>
      </c>
      <c r="J126" s="98" t="e">
        <f t="shared" ref="J126" si="506">STDEV(H125:H126)</f>
        <v>#VALUE!</v>
      </c>
      <c r="K126" s="147"/>
      <c r="L126" s="147"/>
      <c r="M126" s="176"/>
      <c r="N126" s="149"/>
      <c r="O126" s="177"/>
      <c r="P126" s="149"/>
      <c r="Q126" s="149"/>
    </row>
    <row r="127" spans="1:17" x14ac:dyDescent="0.2">
      <c r="A127" s="174">
        <f>'Sample Metadata'!D64</f>
        <v>0</v>
      </c>
      <c r="B127" s="57" t="str">
        <f>IF(ISNUMBER('qPCR Run Entry'!G128),'qPCR Run Entry'!G128,"")</f>
        <v/>
      </c>
      <c r="C127" s="57" t="str">
        <f>IF(ISNUMBER('qPCR Run Entry'!R128),'qPCR Run Entry'!R128,"")</f>
        <v/>
      </c>
      <c r="D127" s="57" t="str">
        <f>IF(ISNUMBER('qPCR Run Entry'!AC130),'qPCR Run Entry'!AC130,"")</f>
        <v/>
      </c>
      <c r="E127" s="65" t="s">
        <v>71</v>
      </c>
      <c r="F127" s="65"/>
      <c r="G127" s="65"/>
      <c r="H127" s="98" t="e">
        <f>IF(E127="X",10^((B127-'Standard Curve'!$B$20)/'Standard Curve'!$B$19),IF(F127="X",10^((C127-'Standard Curve'!$B$20)/'Standard Curve'!$B$19),IF(G127="X",10^((D127-'Standard Curve'!$B$20)/'Standard Curve'!$B$19),"")))</f>
        <v>#VALUE!</v>
      </c>
      <c r="I127" s="98" t="e">
        <f t="shared" ref="I127" si="507">AVERAGE(H127:H128)</f>
        <v>#VALUE!</v>
      </c>
      <c r="J127" s="98" t="e">
        <f t="shared" ref="J127" si="508">STDEV(H127:H128)</f>
        <v>#VALUE!</v>
      </c>
      <c r="K127" s="147" t="e">
        <f t="shared" ref="K127" si="509">AVERAGE(H127:H128)</f>
        <v>#VALUE!</v>
      </c>
      <c r="L127" s="147" t="e">
        <f t="shared" ref="L127" si="510">STDEV(H127:H128)</f>
        <v>#VALUE!</v>
      </c>
      <c r="M127" s="176" t="e">
        <f t="shared" ref="M127" si="511">L127/K127</f>
        <v>#VALUE!</v>
      </c>
      <c r="N127" s="149" t="e">
        <f>IF(M127&lt;40%, "Pass","Fail")</f>
        <v>#VALUE!</v>
      </c>
      <c r="O127" s="177" t="str">
        <f>IF(AND(E127="X",E128="X"),
IF(OR(B127&lt;'Outlier Check'!$L$2,B128&lt;'Outlier Check'!$L$2),
"Fail","Pass"),
IF(AND(F127="X",F128="X"),
IF(OR(C127&lt;'Outlier Check'!$L$2,C128&lt;'Outlier Check'!$L$2),
"Fail","Pass"),
IF(AND(G127="X",G128="X"),
IF(OR(D127&lt;'Outlier Check'!$L$2,D128&lt;'Outlier Check'!$L$2),
"Fail","Pass"),
)))</f>
        <v>Pass</v>
      </c>
      <c r="P127" s="173" t="e">
        <f t="shared" ref="P127" si="512">IF(H127&gt;=45, "Pass","Fail")</f>
        <v>#VALUE!</v>
      </c>
      <c r="Q127" s="173" t="e">
        <f t="shared" ref="Q127" si="513">IF(H127&gt;=100, "Pass","Fail")</f>
        <v>#VALUE!</v>
      </c>
    </row>
    <row r="128" spans="1:17" x14ac:dyDescent="0.2">
      <c r="A128" s="175"/>
      <c r="B128" s="57" t="str">
        <f>IF(ISNUMBER('qPCR Run Entry'!G129),'qPCR Run Entry'!G129,"")</f>
        <v/>
      </c>
      <c r="C128" s="57" t="str">
        <f>IF(ISNUMBER('qPCR Run Entry'!R129),'qPCR Run Entry'!R129,"")</f>
        <v/>
      </c>
      <c r="D128" s="57" t="str">
        <f>IF(ISNUMBER('qPCR Run Entry'!AC131),'qPCR Run Entry'!AC131,"")</f>
        <v/>
      </c>
      <c r="E128" s="65" t="s">
        <v>71</v>
      </c>
      <c r="F128" s="65"/>
      <c r="G128" s="65"/>
      <c r="H128" s="98" t="e">
        <f>IF(E128="X",10^((B128-'Standard Curve'!$B$20)/'Standard Curve'!$B$19),IF(F128="X",10^((C128-'Standard Curve'!$B$20)/'Standard Curve'!$B$19),IF(G128="X",10^((D128-'Standard Curve'!$B$20)/'Standard Curve'!$B$19),"")))</f>
        <v>#VALUE!</v>
      </c>
      <c r="I128" s="98" t="e">
        <f t="shared" ref="I128" si="514">AVERAGE(H127:H128)</f>
        <v>#VALUE!</v>
      </c>
      <c r="J128" s="98" t="e">
        <f t="shared" ref="J128" si="515">STDEV(H127:H128)</f>
        <v>#VALUE!</v>
      </c>
      <c r="K128" s="147"/>
      <c r="L128" s="147"/>
      <c r="M128" s="176"/>
      <c r="N128" s="149"/>
      <c r="O128" s="177"/>
      <c r="P128" s="149"/>
      <c r="Q128" s="149"/>
    </row>
    <row r="129" spans="1:17" x14ac:dyDescent="0.2">
      <c r="A129" s="174">
        <f>'Sample Metadata'!D65</f>
        <v>0</v>
      </c>
      <c r="B129" s="57" t="str">
        <f>IF(ISNUMBER('qPCR Run Entry'!G130),'qPCR Run Entry'!G130,"")</f>
        <v/>
      </c>
      <c r="C129" s="57" t="str">
        <f>IF(ISNUMBER('qPCR Run Entry'!R130),'qPCR Run Entry'!R130,"")</f>
        <v/>
      </c>
      <c r="D129" s="57" t="str">
        <f>IF(ISNUMBER('qPCR Run Entry'!AC132),'qPCR Run Entry'!AC132,"")</f>
        <v/>
      </c>
      <c r="E129" s="65" t="s">
        <v>71</v>
      </c>
      <c r="F129" s="65"/>
      <c r="G129" s="65"/>
      <c r="H129" s="98" t="e">
        <f>IF(E129="X",10^((B129-'Standard Curve'!$B$20)/'Standard Curve'!$B$19),IF(F129="X",10^((C129-'Standard Curve'!$B$20)/'Standard Curve'!$B$19),IF(G129="X",10^((D129-'Standard Curve'!$B$20)/'Standard Curve'!$B$19),"")))</f>
        <v>#VALUE!</v>
      </c>
      <c r="I129" s="98" t="e">
        <f t="shared" ref="I129" si="516">AVERAGE(H129:H130)</f>
        <v>#VALUE!</v>
      </c>
      <c r="J129" s="98" t="e">
        <f t="shared" ref="J129" si="517">STDEV(H129:H130)</f>
        <v>#VALUE!</v>
      </c>
      <c r="K129" s="147" t="e">
        <f t="shared" ref="K129" si="518">AVERAGE(H129:H130)</f>
        <v>#VALUE!</v>
      </c>
      <c r="L129" s="147" t="e">
        <f t="shared" ref="L129" si="519">STDEV(H129:H130)</f>
        <v>#VALUE!</v>
      </c>
      <c r="M129" s="176" t="e">
        <f t="shared" ref="M129" si="520">L129/K129</f>
        <v>#VALUE!</v>
      </c>
      <c r="N129" s="149" t="e">
        <f>IF(M129&lt;40%, "Pass","Fail")</f>
        <v>#VALUE!</v>
      </c>
      <c r="O129" s="177" t="str">
        <f>IF(AND(E129="X",E130="X"),
IF(OR(B129&lt;'Outlier Check'!$L$2,B130&lt;'Outlier Check'!$L$2),
"Fail","Pass"),
IF(AND(F129="X",F130="X"),
IF(OR(C129&lt;'Outlier Check'!$L$2,C130&lt;'Outlier Check'!$L$2),
"Fail","Pass"),
IF(AND(G129="X",G130="X"),
IF(OR(D129&lt;'Outlier Check'!$L$2,D130&lt;'Outlier Check'!$L$2),
"Fail","Pass"),
)))</f>
        <v>Pass</v>
      </c>
      <c r="P129" s="173" t="e">
        <f t="shared" ref="P129" si="521">IF(H129&gt;=45, "Pass","Fail")</f>
        <v>#VALUE!</v>
      </c>
      <c r="Q129" s="173" t="e">
        <f t="shared" ref="Q129" si="522">IF(H129&gt;=100, "Pass","Fail")</f>
        <v>#VALUE!</v>
      </c>
    </row>
    <row r="130" spans="1:17" x14ac:dyDescent="0.2">
      <c r="A130" s="175"/>
      <c r="B130" s="57" t="str">
        <f>IF(ISNUMBER('qPCR Run Entry'!G131),'qPCR Run Entry'!G131,"")</f>
        <v/>
      </c>
      <c r="C130" s="57" t="str">
        <f>IF(ISNUMBER('qPCR Run Entry'!R131),'qPCR Run Entry'!R131,"")</f>
        <v/>
      </c>
      <c r="D130" s="57" t="str">
        <f>IF(ISNUMBER('qPCR Run Entry'!AC133),'qPCR Run Entry'!AC133,"")</f>
        <v/>
      </c>
      <c r="E130" s="65" t="s">
        <v>71</v>
      </c>
      <c r="F130" s="65"/>
      <c r="G130" s="65"/>
      <c r="H130" s="98" t="e">
        <f>IF(E130="X",10^((B130-'Standard Curve'!$B$20)/'Standard Curve'!$B$19),IF(F130="X",10^((C130-'Standard Curve'!$B$20)/'Standard Curve'!$B$19),IF(G130="X",10^((D130-'Standard Curve'!$B$20)/'Standard Curve'!$B$19),"")))</f>
        <v>#VALUE!</v>
      </c>
      <c r="I130" s="98" t="e">
        <f t="shared" ref="I130" si="523">AVERAGE(H129:H130)</f>
        <v>#VALUE!</v>
      </c>
      <c r="J130" s="98" t="e">
        <f t="shared" ref="J130" si="524">STDEV(H129:H130)</f>
        <v>#VALUE!</v>
      </c>
      <c r="K130" s="147"/>
      <c r="L130" s="147"/>
      <c r="M130" s="176"/>
      <c r="N130" s="149"/>
      <c r="O130" s="177"/>
      <c r="P130" s="149"/>
      <c r="Q130" s="149"/>
    </row>
    <row r="131" spans="1:17" x14ac:dyDescent="0.2">
      <c r="A131" s="174">
        <f>'Sample Metadata'!D66</f>
        <v>0</v>
      </c>
      <c r="B131" s="57" t="str">
        <f>IF(ISNUMBER('qPCR Run Entry'!G132),'qPCR Run Entry'!G132,"")</f>
        <v/>
      </c>
      <c r="C131" s="57" t="str">
        <f>IF(ISNUMBER('qPCR Run Entry'!R132),'qPCR Run Entry'!R132,"")</f>
        <v/>
      </c>
      <c r="D131" s="57" t="str">
        <f>IF(ISNUMBER('qPCR Run Entry'!AC134),'qPCR Run Entry'!AC134,"")</f>
        <v/>
      </c>
      <c r="E131" s="65" t="s">
        <v>71</v>
      </c>
      <c r="F131" s="65"/>
      <c r="G131" s="65"/>
      <c r="H131" s="98" t="e">
        <f>IF(E131="X",10^((B131-'Standard Curve'!$B$20)/'Standard Curve'!$B$19),IF(F131="X",10^((C131-'Standard Curve'!$B$20)/'Standard Curve'!$B$19),IF(G131="X",10^((D131-'Standard Curve'!$B$20)/'Standard Curve'!$B$19),"")))</f>
        <v>#VALUE!</v>
      </c>
      <c r="I131" s="98" t="e">
        <f t="shared" ref="I131" si="525">AVERAGE(H131:H132)</f>
        <v>#VALUE!</v>
      </c>
      <c r="J131" s="98" t="e">
        <f t="shared" ref="J131" si="526">STDEV(H131:H132)</f>
        <v>#VALUE!</v>
      </c>
      <c r="K131" s="147" t="e">
        <f t="shared" ref="K131" si="527">AVERAGE(H131:H132)</f>
        <v>#VALUE!</v>
      </c>
      <c r="L131" s="147" t="e">
        <f t="shared" ref="L131" si="528">STDEV(H131:H132)</f>
        <v>#VALUE!</v>
      </c>
      <c r="M131" s="176" t="e">
        <f t="shared" ref="M131" si="529">L131/K131</f>
        <v>#VALUE!</v>
      </c>
      <c r="N131" s="149" t="e">
        <f>IF(M131&lt;40%, "Pass","Fail")</f>
        <v>#VALUE!</v>
      </c>
      <c r="O131" s="177" t="str">
        <f>IF(AND(E131="X",E132="X"),
IF(OR(B131&lt;'Outlier Check'!$L$2,B132&lt;'Outlier Check'!$L$2),
"Fail","Pass"),
IF(AND(F131="X",F132="X"),
IF(OR(C131&lt;'Outlier Check'!$L$2,C132&lt;'Outlier Check'!$L$2),
"Fail","Pass"),
IF(AND(G131="X",G132="X"),
IF(OR(D131&lt;'Outlier Check'!$L$2,D132&lt;'Outlier Check'!$L$2),
"Fail","Pass"),
)))</f>
        <v>Pass</v>
      </c>
      <c r="P131" s="173" t="e">
        <f t="shared" ref="P131" si="530">IF(H131&gt;=45, "Pass","Fail")</f>
        <v>#VALUE!</v>
      </c>
      <c r="Q131" s="173" t="e">
        <f t="shared" ref="Q131" si="531">IF(H131&gt;=100, "Pass","Fail")</f>
        <v>#VALUE!</v>
      </c>
    </row>
    <row r="132" spans="1:17" x14ac:dyDescent="0.2">
      <c r="A132" s="175"/>
      <c r="B132" s="57" t="str">
        <f>IF(ISNUMBER('qPCR Run Entry'!G133),'qPCR Run Entry'!G133,"")</f>
        <v/>
      </c>
      <c r="C132" s="57" t="str">
        <f>IF(ISNUMBER('qPCR Run Entry'!R133),'qPCR Run Entry'!R133,"")</f>
        <v/>
      </c>
      <c r="D132" s="57" t="str">
        <f>IF(ISNUMBER('qPCR Run Entry'!AC135),'qPCR Run Entry'!AC135,"")</f>
        <v/>
      </c>
      <c r="E132" s="65" t="s">
        <v>71</v>
      </c>
      <c r="F132" s="65"/>
      <c r="G132" s="65"/>
      <c r="H132" s="98" t="e">
        <f>IF(E132="X",10^((B132-'Standard Curve'!$B$20)/'Standard Curve'!$B$19),IF(F132="X",10^((C132-'Standard Curve'!$B$20)/'Standard Curve'!$B$19),IF(G132="X",10^((D132-'Standard Curve'!$B$20)/'Standard Curve'!$B$19),"")))</f>
        <v>#VALUE!</v>
      </c>
      <c r="I132" s="98" t="e">
        <f t="shared" ref="I132" si="532">AVERAGE(H131:H132)</f>
        <v>#VALUE!</v>
      </c>
      <c r="J132" s="98" t="e">
        <f t="shared" ref="J132" si="533">STDEV(H131:H132)</f>
        <v>#VALUE!</v>
      </c>
      <c r="K132" s="147"/>
      <c r="L132" s="147"/>
      <c r="M132" s="176"/>
      <c r="N132" s="149"/>
      <c r="O132" s="177"/>
      <c r="P132" s="149"/>
      <c r="Q132" s="149"/>
    </row>
    <row r="133" spans="1:17" x14ac:dyDescent="0.2">
      <c r="A133" s="174">
        <f>'Sample Metadata'!D67</f>
        <v>0</v>
      </c>
      <c r="B133" s="57" t="str">
        <f>IF(ISNUMBER('qPCR Run Entry'!G134),'qPCR Run Entry'!G134,"")</f>
        <v/>
      </c>
      <c r="C133" s="57" t="str">
        <f>IF(ISNUMBER('qPCR Run Entry'!R134),'qPCR Run Entry'!R134,"")</f>
        <v/>
      </c>
      <c r="D133" s="57" t="str">
        <f>IF(ISNUMBER('qPCR Run Entry'!AC136),'qPCR Run Entry'!AC136,"")</f>
        <v/>
      </c>
      <c r="E133" s="65" t="s">
        <v>71</v>
      </c>
      <c r="F133" s="65"/>
      <c r="G133" s="65"/>
      <c r="H133" s="98" t="e">
        <f>IF(E133="X",10^((B133-'Standard Curve'!$B$20)/'Standard Curve'!$B$19),IF(F133="X",10^((C133-'Standard Curve'!$B$20)/'Standard Curve'!$B$19),IF(G133="X",10^((D133-'Standard Curve'!$B$20)/'Standard Curve'!$B$19),"")))</f>
        <v>#VALUE!</v>
      </c>
      <c r="I133" s="98" t="e">
        <f t="shared" ref="I133" si="534">AVERAGE(H133:H134)</f>
        <v>#VALUE!</v>
      </c>
      <c r="J133" s="98" t="e">
        <f t="shared" ref="J133" si="535">STDEV(H133:H134)</f>
        <v>#VALUE!</v>
      </c>
      <c r="K133" s="147" t="e">
        <f t="shared" ref="K133" si="536">AVERAGE(H133:H134)</f>
        <v>#VALUE!</v>
      </c>
      <c r="L133" s="147" t="e">
        <f t="shared" ref="L133" si="537">STDEV(H133:H134)</f>
        <v>#VALUE!</v>
      </c>
      <c r="M133" s="176" t="e">
        <f t="shared" ref="M133" si="538">L133/K133</f>
        <v>#VALUE!</v>
      </c>
      <c r="N133" s="149" t="e">
        <f>IF(M133&lt;40%, "Pass","Fail")</f>
        <v>#VALUE!</v>
      </c>
      <c r="O133" s="177" t="str">
        <f>IF(AND(E133="X",E134="X"),
IF(OR(B133&lt;'Outlier Check'!$L$2,B134&lt;'Outlier Check'!$L$2),
"Fail","Pass"),
IF(AND(F133="X",F134="X"),
IF(OR(C133&lt;'Outlier Check'!$L$2,C134&lt;'Outlier Check'!$L$2),
"Fail","Pass"),
IF(AND(G133="X",G134="X"),
IF(OR(D133&lt;'Outlier Check'!$L$2,D134&lt;'Outlier Check'!$L$2),
"Fail","Pass"),
)))</f>
        <v>Pass</v>
      </c>
      <c r="P133" s="173" t="e">
        <f t="shared" ref="P133" si="539">IF(H133&gt;=45, "Pass","Fail")</f>
        <v>#VALUE!</v>
      </c>
      <c r="Q133" s="173" t="e">
        <f t="shared" ref="Q133" si="540">IF(H133&gt;=100, "Pass","Fail")</f>
        <v>#VALUE!</v>
      </c>
    </row>
    <row r="134" spans="1:17" x14ac:dyDescent="0.2">
      <c r="A134" s="175"/>
      <c r="B134" s="57" t="str">
        <f>IF(ISNUMBER('qPCR Run Entry'!G135),'qPCR Run Entry'!G135,"")</f>
        <v/>
      </c>
      <c r="C134" s="57" t="str">
        <f>IF(ISNUMBER('qPCR Run Entry'!R135),'qPCR Run Entry'!R135,"")</f>
        <v/>
      </c>
      <c r="D134" s="57" t="str">
        <f>IF(ISNUMBER('qPCR Run Entry'!AC137),'qPCR Run Entry'!AC137,"")</f>
        <v/>
      </c>
      <c r="E134" s="65" t="s">
        <v>71</v>
      </c>
      <c r="F134" s="65"/>
      <c r="G134" s="65"/>
      <c r="H134" s="98" t="e">
        <f>IF(E134="X",10^((B134-'Standard Curve'!$B$20)/'Standard Curve'!$B$19),IF(F134="X",10^((C134-'Standard Curve'!$B$20)/'Standard Curve'!$B$19),IF(G134="X",10^((D134-'Standard Curve'!$B$20)/'Standard Curve'!$B$19),"")))</f>
        <v>#VALUE!</v>
      </c>
      <c r="I134" s="98" t="e">
        <f t="shared" ref="I134" si="541">AVERAGE(H133:H134)</f>
        <v>#VALUE!</v>
      </c>
      <c r="J134" s="98" t="e">
        <f t="shared" ref="J134" si="542">STDEV(H133:H134)</f>
        <v>#VALUE!</v>
      </c>
      <c r="K134" s="147"/>
      <c r="L134" s="147"/>
      <c r="M134" s="176"/>
      <c r="N134" s="149"/>
      <c r="O134" s="177"/>
      <c r="P134" s="149"/>
      <c r="Q134" s="149"/>
    </row>
    <row r="135" spans="1:17" x14ac:dyDescent="0.2">
      <c r="A135" s="174">
        <f>'Sample Metadata'!D68</f>
        <v>0</v>
      </c>
      <c r="B135" s="57" t="str">
        <f>IF(ISNUMBER('qPCR Run Entry'!G136),'qPCR Run Entry'!G136,"")</f>
        <v/>
      </c>
      <c r="C135" s="57" t="str">
        <f>IF(ISNUMBER('qPCR Run Entry'!R136),'qPCR Run Entry'!R136,"")</f>
        <v/>
      </c>
      <c r="D135" s="57" t="str">
        <f>IF(ISNUMBER('qPCR Run Entry'!AC138),'qPCR Run Entry'!AC138,"")</f>
        <v/>
      </c>
      <c r="E135" s="65" t="s">
        <v>71</v>
      </c>
      <c r="F135" s="65"/>
      <c r="G135" s="65"/>
      <c r="H135" s="98" t="e">
        <f>IF(E135="X",10^((B135-'Standard Curve'!$B$20)/'Standard Curve'!$B$19),IF(F135="X",10^((C135-'Standard Curve'!$B$20)/'Standard Curve'!$B$19),IF(G135="X",10^((D135-'Standard Curve'!$B$20)/'Standard Curve'!$B$19),"")))</f>
        <v>#VALUE!</v>
      </c>
      <c r="I135" s="98" t="e">
        <f t="shared" ref="I135" si="543">AVERAGE(H135:H136)</f>
        <v>#VALUE!</v>
      </c>
      <c r="J135" s="98" t="e">
        <f t="shared" ref="J135" si="544">STDEV(H135:H136)</f>
        <v>#VALUE!</v>
      </c>
      <c r="K135" s="147" t="e">
        <f t="shared" ref="K135" si="545">AVERAGE(H135:H136)</f>
        <v>#VALUE!</v>
      </c>
      <c r="L135" s="147" t="e">
        <f t="shared" ref="L135" si="546">STDEV(H135:H136)</f>
        <v>#VALUE!</v>
      </c>
      <c r="M135" s="176" t="e">
        <f t="shared" ref="M135" si="547">L135/K135</f>
        <v>#VALUE!</v>
      </c>
      <c r="N135" s="149" t="e">
        <f>IF(M135&lt;40%, "Pass","Fail")</f>
        <v>#VALUE!</v>
      </c>
      <c r="O135" s="177" t="str">
        <f>IF(AND(E135="X",E136="X"),
IF(OR(B135&lt;'Outlier Check'!$L$2,B136&lt;'Outlier Check'!$L$2),
"Fail","Pass"),
IF(AND(F135="X",F136="X"),
IF(OR(C135&lt;'Outlier Check'!$L$2,C136&lt;'Outlier Check'!$L$2),
"Fail","Pass"),
IF(AND(G135="X",G136="X"),
IF(OR(D135&lt;'Outlier Check'!$L$2,D136&lt;'Outlier Check'!$L$2),
"Fail","Pass"),
)))</f>
        <v>Pass</v>
      </c>
      <c r="P135" s="173" t="e">
        <f t="shared" ref="P135" si="548">IF(H135&gt;=45, "Pass","Fail")</f>
        <v>#VALUE!</v>
      </c>
      <c r="Q135" s="173" t="e">
        <f t="shared" ref="Q135" si="549">IF(H135&gt;=100, "Pass","Fail")</f>
        <v>#VALUE!</v>
      </c>
    </row>
    <row r="136" spans="1:17" x14ac:dyDescent="0.2">
      <c r="A136" s="175"/>
      <c r="B136" s="57" t="str">
        <f>IF(ISNUMBER('qPCR Run Entry'!G137),'qPCR Run Entry'!G137,"")</f>
        <v/>
      </c>
      <c r="C136" s="57" t="str">
        <f>IF(ISNUMBER('qPCR Run Entry'!R137),'qPCR Run Entry'!R137,"")</f>
        <v/>
      </c>
      <c r="D136" s="57" t="str">
        <f>IF(ISNUMBER('qPCR Run Entry'!AC139),'qPCR Run Entry'!AC139,"")</f>
        <v/>
      </c>
      <c r="E136" s="65" t="s">
        <v>71</v>
      </c>
      <c r="F136" s="65"/>
      <c r="G136" s="65"/>
      <c r="H136" s="98" t="e">
        <f>IF(E136="X",10^((B136-'Standard Curve'!$B$20)/'Standard Curve'!$B$19),IF(F136="X",10^((C136-'Standard Curve'!$B$20)/'Standard Curve'!$B$19),IF(G136="X",10^((D136-'Standard Curve'!$B$20)/'Standard Curve'!$B$19),"")))</f>
        <v>#VALUE!</v>
      </c>
      <c r="I136" s="98" t="e">
        <f t="shared" ref="I136" si="550">AVERAGE(H135:H136)</f>
        <v>#VALUE!</v>
      </c>
      <c r="J136" s="98" t="e">
        <f t="shared" ref="J136" si="551">STDEV(H135:H136)</f>
        <v>#VALUE!</v>
      </c>
      <c r="K136" s="147"/>
      <c r="L136" s="147"/>
      <c r="M136" s="176"/>
      <c r="N136" s="149"/>
      <c r="O136" s="177"/>
      <c r="P136" s="149"/>
      <c r="Q136" s="149"/>
    </row>
    <row r="137" spans="1:17" x14ac:dyDescent="0.2">
      <c r="A137" s="174">
        <f>'Sample Metadata'!D69</f>
        <v>0</v>
      </c>
      <c r="B137" s="57" t="str">
        <f>IF(ISNUMBER('qPCR Run Entry'!G138),'qPCR Run Entry'!G138,"")</f>
        <v/>
      </c>
      <c r="C137" s="57" t="str">
        <f>IF(ISNUMBER('qPCR Run Entry'!R138),'qPCR Run Entry'!R138,"")</f>
        <v/>
      </c>
      <c r="D137" s="57" t="str">
        <f>IF(ISNUMBER('qPCR Run Entry'!AC140),'qPCR Run Entry'!AC140,"")</f>
        <v/>
      </c>
      <c r="E137" s="65" t="s">
        <v>71</v>
      </c>
      <c r="F137" s="65"/>
      <c r="G137" s="65"/>
      <c r="H137" s="98" t="e">
        <f>IF(E137="X",10^((B137-'Standard Curve'!$B$20)/'Standard Curve'!$B$19),IF(F137="X",10^((C137-'Standard Curve'!$B$20)/'Standard Curve'!$B$19),IF(G137="X",10^((D137-'Standard Curve'!$B$20)/'Standard Curve'!$B$19),"")))</f>
        <v>#VALUE!</v>
      </c>
      <c r="I137" s="98" t="e">
        <f t="shared" ref="I137" si="552">AVERAGE(H137:H138)</f>
        <v>#VALUE!</v>
      </c>
      <c r="J137" s="98" t="e">
        <f t="shared" ref="J137" si="553">STDEV(H137:H138)</f>
        <v>#VALUE!</v>
      </c>
      <c r="K137" s="147" t="e">
        <f t="shared" ref="K137" si="554">AVERAGE(H137:H138)</f>
        <v>#VALUE!</v>
      </c>
      <c r="L137" s="147" t="e">
        <f t="shared" ref="L137" si="555">STDEV(H137:H138)</f>
        <v>#VALUE!</v>
      </c>
      <c r="M137" s="176" t="e">
        <f t="shared" ref="M137" si="556">L137/K137</f>
        <v>#VALUE!</v>
      </c>
      <c r="N137" s="149" t="e">
        <f>IF(M137&lt;40%, "Pass","Fail")</f>
        <v>#VALUE!</v>
      </c>
      <c r="O137" s="177" t="str">
        <f>IF(AND(E137="X",E138="X"),
IF(OR(B137&lt;'Outlier Check'!$L$2,B138&lt;'Outlier Check'!$L$2),
"Fail","Pass"),
IF(AND(F137="X",F138="X"),
IF(OR(C137&lt;'Outlier Check'!$L$2,C138&lt;'Outlier Check'!$L$2),
"Fail","Pass"),
IF(AND(G137="X",G138="X"),
IF(OR(D137&lt;'Outlier Check'!$L$2,D138&lt;'Outlier Check'!$L$2),
"Fail","Pass"),
)))</f>
        <v>Pass</v>
      </c>
      <c r="P137" s="173" t="e">
        <f t="shared" ref="P137" si="557">IF(H137&gt;=45, "Pass","Fail")</f>
        <v>#VALUE!</v>
      </c>
      <c r="Q137" s="173" t="e">
        <f t="shared" ref="Q137" si="558">IF(H137&gt;=100, "Pass","Fail")</f>
        <v>#VALUE!</v>
      </c>
    </row>
    <row r="138" spans="1:17" x14ac:dyDescent="0.2">
      <c r="A138" s="175"/>
      <c r="B138" s="57" t="str">
        <f>IF(ISNUMBER('qPCR Run Entry'!G139),'qPCR Run Entry'!G139,"")</f>
        <v/>
      </c>
      <c r="C138" s="57" t="str">
        <f>IF(ISNUMBER('qPCR Run Entry'!R139),'qPCR Run Entry'!R139,"")</f>
        <v/>
      </c>
      <c r="D138" s="57" t="str">
        <f>IF(ISNUMBER('qPCR Run Entry'!AC141),'qPCR Run Entry'!AC141,"")</f>
        <v/>
      </c>
      <c r="E138" s="65" t="s">
        <v>71</v>
      </c>
      <c r="F138" s="65"/>
      <c r="G138" s="65"/>
      <c r="H138" s="98" t="e">
        <f>IF(E138="X",10^((B138-'Standard Curve'!$B$20)/'Standard Curve'!$B$19),IF(F138="X",10^((C138-'Standard Curve'!$B$20)/'Standard Curve'!$B$19),IF(G138="X",10^((D138-'Standard Curve'!$B$20)/'Standard Curve'!$B$19),"")))</f>
        <v>#VALUE!</v>
      </c>
      <c r="I138" s="98" t="e">
        <f t="shared" ref="I138" si="559">AVERAGE(H137:H138)</f>
        <v>#VALUE!</v>
      </c>
      <c r="J138" s="98" t="e">
        <f t="shared" ref="J138" si="560">STDEV(H137:H138)</f>
        <v>#VALUE!</v>
      </c>
      <c r="K138" s="147"/>
      <c r="L138" s="147"/>
      <c r="M138" s="176"/>
      <c r="N138" s="149"/>
      <c r="O138" s="177"/>
      <c r="P138" s="149"/>
      <c r="Q138" s="149"/>
    </row>
    <row r="139" spans="1:17" x14ac:dyDescent="0.2">
      <c r="A139" s="174">
        <f>'Sample Metadata'!D70</f>
        <v>0</v>
      </c>
      <c r="B139" s="57" t="str">
        <f>IF(ISNUMBER('qPCR Run Entry'!G140),'qPCR Run Entry'!G140,"")</f>
        <v/>
      </c>
      <c r="C139" s="57" t="str">
        <f>IF(ISNUMBER('qPCR Run Entry'!R140),'qPCR Run Entry'!R140,"")</f>
        <v/>
      </c>
      <c r="D139" s="57" t="str">
        <f>IF(ISNUMBER('qPCR Run Entry'!AC142),'qPCR Run Entry'!AC142,"")</f>
        <v/>
      </c>
      <c r="E139" s="65" t="s">
        <v>71</v>
      </c>
      <c r="F139" s="65"/>
      <c r="G139" s="65"/>
      <c r="H139" s="98" t="e">
        <f>IF(E139="X",10^((B139-'Standard Curve'!$B$20)/'Standard Curve'!$B$19),IF(F139="X",10^((C139-'Standard Curve'!$B$20)/'Standard Curve'!$B$19),IF(G139="X",10^((D139-'Standard Curve'!$B$20)/'Standard Curve'!$B$19),"")))</f>
        <v>#VALUE!</v>
      </c>
      <c r="I139" s="98" t="e">
        <f t="shared" ref="I139" si="561">AVERAGE(H139:H140)</f>
        <v>#VALUE!</v>
      </c>
      <c r="J139" s="98" t="e">
        <f t="shared" ref="J139" si="562">STDEV(H139:H140)</f>
        <v>#VALUE!</v>
      </c>
      <c r="K139" s="147" t="e">
        <f t="shared" ref="K139" si="563">AVERAGE(H139:H140)</f>
        <v>#VALUE!</v>
      </c>
      <c r="L139" s="147" t="e">
        <f t="shared" ref="L139" si="564">STDEV(H139:H140)</f>
        <v>#VALUE!</v>
      </c>
      <c r="M139" s="176" t="e">
        <f t="shared" ref="M139" si="565">L139/K139</f>
        <v>#VALUE!</v>
      </c>
      <c r="N139" s="149" t="e">
        <f>IF(M139&lt;40%, "Pass","Fail")</f>
        <v>#VALUE!</v>
      </c>
      <c r="O139" s="177" t="str">
        <f>IF(AND(E139="X",E140="X"),
IF(OR(B139&lt;'Outlier Check'!$L$2,B140&lt;'Outlier Check'!$L$2),
"Fail","Pass"),
IF(AND(F139="X",F140="X"),
IF(OR(C139&lt;'Outlier Check'!$L$2,C140&lt;'Outlier Check'!$L$2),
"Fail","Pass"),
IF(AND(G139="X",G140="X"),
IF(OR(D139&lt;'Outlier Check'!$L$2,D140&lt;'Outlier Check'!$L$2),
"Fail","Pass"),
)))</f>
        <v>Pass</v>
      </c>
      <c r="P139" s="173" t="e">
        <f t="shared" ref="P139" si="566">IF(H139&gt;=45, "Pass","Fail")</f>
        <v>#VALUE!</v>
      </c>
      <c r="Q139" s="173" t="e">
        <f t="shared" ref="Q139" si="567">IF(H139&gt;=100, "Pass","Fail")</f>
        <v>#VALUE!</v>
      </c>
    </row>
    <row r="140" spans="1:17" x14ac:dyDescent="0.2">
      <c r="A140" s="175"/>
      <c r="B140" s="57" t="str">
        <f>IF(ISNUMBER('qPCR Run Entry'!G141),'qPCR Run Entry'!G141,"")</f>
        <v/>
      </c>
      <c r="C140" s="57" t="str">
        <f>IF(ISNUMBER('qPCR Run Entry'!R141),'qPCR Run Entry'!R141,"")</f>
        <v/>
      </c>
      <c r="D140" s="57" t="str">
        <f>IF(ISNUMBER('qPCR Run Entry'!AC143),'qPCR Run Entry'!AC143,"")</f>
        <v/>
      </c>
      <c r="E140" s="65" t="s">
        <v>71</v>
      </c>
      <c r="F140" s="65"/>
      <c r="G140" s="65"/>
      <c r="H140" s="98" t="e">
        <f>IF(E140="X",10^((B140-'Standard Curve'!$B$20)/'Standard Curve'!$B$19),IF(F140="X",10^((C140-'Standard Curve'!$B$20)/'Standard Curve'!$B$19),IF(G140="X",10^((D140-'Standard Curve'!$B$20)/'Standard Curve'!$B$19),"")))</f>
        <v>#VALUE!</v>
      </c>
      <c r="I140" s="98" t="e">
        <f t="shared" ref="I140" si="568">AVERAGE(H139:H140)</f>
        <v>#VALUE!</v>
      </c>
      <c r="J140" s="98" t="e">
        <f t="shared" ref="J140" si="569">STDEV(H139:H140)</f>
        <v>#VALUE!</v>
      </c>
      <c r="K140" s="147"/>
      <c r="L140" s="147"/>
      <c r="M140" s="176"/>
      <c r="N140" s="149"/>
      <c r="O140" s="177"/>
      <c r="P140" s="149"/>
      <c r="Q140" s="149"/>
    </row>
    <row r="141" spans="1:17" x14ac:dyDescent="0.2">
      <c r="A141" s="174">
        <f>'Sample Metadata'!D71</f>
        <v>0</v>
      </c>
      <c r="B141" s="57" t="str">
        <f>IF(ISNUMBER('qPCR Run Entry'!G142),'qPCR Run Entry'!G142,"")</f>
        <v/>
      </c>
      <c r="C141" s="57" t="str">
        <f>IF(ISNUMBER('qPCR Run Entry'!R142),'qPCR Run Entry'!R142,"")</f>
        <v/>
      </c>
      <c r="D141" s="57" t="str">
        <f>IF(ISNUMBER('qPCR Run Entry'!AC144),'qPCR Run Entry'!AC144,"")</f>
        <v/>
      </c>
      <c r="E141" s="65" t="s">
        <v>71</v>
      </c>
      <c r="F141" s="65"/>
      <c r="G141" s="65"/>
      <c r="H141" s="98" t="e">
        <f>IF(E141="X",10^((B141-'Standard Curve'!$B$20)/'Standard Curve'!$B$19),IF(F141="X",10^((C141-'Standard Curve'!$B$20)/'Standard Curve'!$B$19),IF(G141="X",10^((D141-'Standard Curve'!$B$20)/'Standard Curve'!$B$19),"")))</f>
        <v>#VALUE!</v>
      </c>
      <c r="I141" s="98" t="e">
        <f t="shared" ref="I141:I143" si="570">AVERAGE(H141:H142)</f>
        <v>#VALUE!</v>
      </c>
      <c r="J141" s="98" t="e">
        <f t="shared" ref="J141:J143" si="571">STDEV(H141:H142)</f>
        <v>#VALUE!</v>
      </c>
      <c r="K141" s="147" t="e">
        <f t="shared" ref="K141:K143" si="572">AVERAGE(H141:H142)</f>
        <v>#VALUE!</v>
      </c>
      <c r="L141" s="147" t="e">
        <f t="shared" ref="L141:L143" si="573">STDEV(H141:H142)</f>
        <v>#VALUE!</v>
      </c>
      <c r="M141" s="176" t="e">
        <f t="shared" ref="M141:M143" si="574">L141/K141</f>
        <v>#VALUE!</v>
      </c>
      <c r="N141" s="149" t="e">
        <f>IF(M141&lt;40%, "Pass","Fail")</f>
        <v>#VALUE!</v>
      </c>
      <c r="O141" s="177" t="str">
        <f>IF(AND(E141="X",E142="X"),
IF(OR(B141&lt;'Outlier Check'!$L$2,B142&lt;'Outlier Check'!$L$2),
"Fail","Pass"),
IF(AND(F141="X",F142="X"),
IF(OR(C141&lt;'Outlier Check'!$L$2,C142&lt;'Outlier Check'!$L$2),
"Fail","Pass"),
IF(AND(G141="X",G142="X"),
IF(OR(D141&lt;'Outlier Check'!$L$2,D142&lt;'Outlier Check'!$L$2),
"Fail","Pass"),
)))</f>
        <v>Pass</v>
      </c>
      <c r="P141" s="173" t="e">
        <f t="shared" ref="P141" si="575">IF(H141&gt;=45, "Pass","Fail")</f>
        <v>#VALUE!</v>
      </c>
      <c r="Q141" s="173" t="e">
        <f t="shared" ref="Q141" si="576">IF(H141&gt;=100, "Pass","Fail")</f>
        <v>#VALUE!</v>
      </c>
    </row>
    <row r="142" spans="1:17" x14ac:dyDescent="0.2">
      <c r="A142" s="175"/>
      <c r="B142" s="57" t="str">
        <f>IF(ISNUMBER('qPCR Run Entry'!G143),'qPCR Run Entry'!G143,"")</f>
        <v/>
      </c>
      <c r="C142" s="57" t="str">
        <f>IF(ISNUMBER('qPCR Run Entry'!R143),'qPCR Run Entry'!R143,"")</f>
        <v/>
      </c>
      <c r="D142" s="57" t="str">
        <f>IF(ISNUMBER('qPCR Run Entry'!AC145),'qPCR Run Entry'!AC145,"")</f>
        <v/>
      </c>
      <c r="E142" s="65" t="s">
        <v>71</v>
      </c>
      <c r="F142" s="65"/>
      <c r="G142" s="65"/>
      <c r="H142" s="98" t="e">
        <f>IF(E142="X",10^((B142-'Standard Curve'!$B$20)/'Standard Curve'!$B$19),IF(F142="X",10^((C142-'Standard Curve'!$B$20)/'Standard Curve'!$B$19),IF(G142="X",10^((D142-'Standard Curve'!$B$20)/'Standard Curve'!$B$19),"")))</f>
        <v>#VALUE!</v>
      </c>
      <c r="I142" s="98" t="e">
        <f t="shared" ref="I142:I144" si="577">AVERAGE(H141:H142)</f>
        <v>#VALUE!</v>
      </c>
      <c r="J142" s="98" t="e">
        <f t="shared" ref="J142:J144" si="578">STDEV(H141:H142)</f>
        <v>#VALUE!</v>
      </c>
      <c r="K142" s="147"/>
      <c r="L142" s="147"/>
      <c r="M142" s="176"/>
      <c r="N142" s="149"/>
      <c r="O142" s="177"/>
      <c r="P142" s="149"/>
      <c r="Q142" s="149"/>
    </row>
    <row r="143" spans="1:17" x14ac:dyDescent="0.2">
      <c r="A143" s="174">
        <f>'Sample Metadata'!D72</f>
        <v>0</v>
      </c>
      <c r="B143" s="57" t="str">
        <f>IF(ISNUMBER('qPCR Run Entry'!G144),'qPCR Run Entry'!G144,"")</f>
        <v/>
      </c>
      <c r="C143" s="57" t="str">
        <f>IF(ISNUMBER('qPCR Run Entry'!R144),'qPCR Run Entry'!R144,"")</f>
        <v/>
      </c>
      <c r="D143" s="57" t="str">
        <f>IF(ISNUMBER('qPCR Run Entry'!AC146),'qPCR Run Entry'!AC146,"")</f>
        <v/>
      </c>
      <c r="E143" s="65" t="s">
        <v>71</v>
      </c>
      <c r="F143" s="65"/>
      <c r="G143" s="65"/>
      <c r="H143" s="98" t="e">
        <f>IF(E143="X",10^((B143-'Standard Curve'!$B$20)/'Standard Curve'!$B$19),IF(F143="X",10^((C143-'Standard Curve'!$B$20)/'Standard Curve'!$B$19),IF(G143="X",10^((D143-'Standard Curve'!$B$20)/'Standard Curve'!$B$19),"")))</f>
        <v>#VALUE!</v>
      </c>
      <c r="I143" s="98" t="e">
        <f t="shared" si="570"/>
        <v>#VALUE!</v>
      </c>
      <c r="J143" s="98" t="e">
        <f t="shared" si="571"/>
        <v>#VALUE!</v>
      </c>
      <c r="K143" s="147" t="e">
        <f t="shared" si="572"/>
        <v>#VALUE!</v>
      </c>
      <c r="L143" s="147" t="e">
        <f t="shared" si="573"/>
        <v>#VALUE!</v>
      </c>
      <c r="M143" s="176" t="e">
        <f t="shared" si="574"/>
        <v>#VALUE!</v>
      </c>
      <c r="N143" s="149" t="e">
        <f>IF(M143&lt;40%, "Pass","Fail")</f>
        <v>#VALUE!</v>
      </c>
      <c r="O143" s="177" t="str">
        <f>IF(AND(E143="X",E144="X"),
IF(OR(B143&lt;'Outlier Check'!$L$2,B144&lt;'Outlier Check'!$L$2),
"Fail","Pass"),
IF(AND(F143="X",F144="X"),
IF(OR(C143&lt;'Outlier Check'!$L$2,C144&lt;'Outlier Check'!$L$2),
"Fail","Pass"),
IF(AND(G143="X",G144="X"),
IF(OR(D143&lt;'Outlier Check'!$L$2,D144&lt;'Outlier Check'!$L$2),
"Fail","Pass"),
)))</f>
        <v>Pass</v>
      </c>
      <c r="P143" s="173" t="e">
        <f t="shared" ref="P143" si="579">IF(H143&gt;=45, "Pass","Fail")</f>
        <v>#VALUE!</v>
      </c>
      <c r="Q143" s="173" t="e">
        <f t="shared" ref="Q143" si="580">IF(H143&gt;=100, "Pass","Fail")</f>
        <v>#VALUE!</v>
      </c>
    </row>
    <row r="144" spans="1:17" x14ac:dyDescent="0.2">
      <c r="A144" s="175"/>
      <c r="B144" s="57" t="str">
        <f>IF(ISNUMBER('qPCR Run Entry'!G145),'qPCR Run Entry'!G145,"")</f>
        <v/>
      </c>
      <c r="C144" s="57" t="str">
        <f>IF(ISNUMBER('qPCR Run Entry'!R145),'qPCR Run Entry'!R145,"")</f>
        <v/>
      </c>
      <c r="D144" s="57" t="str">
        <f>IF(ISNUMBER('qPCR Run Entry'!AC147),'qPCR Run Entry'!AC147,"")</f>
        <v/>
      </c>
      <c r="E144" s="65" t="s">
        <v>71</v>
      </c>
      <c r="F144" s="65"/>
      <c r="G144" s="65"/>
      <c r="H144" s="98" t="e">
        <f>IF(E144="X",10^((B144-'Standard Curve'!$B$20)/'Standard Curve'!$B$19),IF(F144="X",10^((C144-'Standard Curve'!$B$20)/'Standard Curve'!$B$19),IF(G144="X",10^((D144-'Standard Curve'!$B$20)/'Standard Curve'!$B$19),"")))</f>
        <v>#VALUE!</v>
      </c>
      <c r="I144" s="98" t="e">
        <f t="shared" si="577"/>
        <v>#VALUE!</v>
      </c>
      <c r="J144" s="98" t="e">
        <f t="shared" si="578"/>
        <v>#VALUE!</v>
      </c>
      <c r="K144" s="147"/>
      <c r="L144" s="147"/>
      <c r="M144" s="176"/>
      <c r="N144" s="149"/>
      <c r="O144" s="177"/>
      <c r="P144" s="149"/>
      <c r="Q144" s="149"/>
    </row>
  </sheetData>
  <mergeCells count="571">
    <mergeCell ref="A21:A22"/>
    <mergeCell ref="A23:A24"/>
    <mergeCell ref="A49:A50"/>
    <mergeCell ref="A51:A52"/>
    <mergeCell ref="A53:A54"/>
    <mergeCell ref="A55:A56"/>
    <mergeCell ref="A45:A46"/>
    <mergeCell ref="A47:A48"/>
    <mergeCell ref="A25:A26"/>
    <mergeCell ref="A27:A28"/>
    <mergeCell ref="A29:A30"/>
    <mergeCell ref="A31:A3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57:A58"/>
    <mergeCell ref="A59:A60"/>
    <mergeCell ref="A61:A62"/>
    <mergeCell ref="A63:A64"/>
    <mergeCell ref="A65:A66"/>
    <mergeCell ref="A33:A34"/>
    <mergeCell ref="A35:A36"/>
    <mergeCell ref="A37:A38"/>
    <mergeCell ref="A39:A40"/>
    <mergeCell ref="A41:A42"/>
    <mergeCell ref="A43:A44"/>
    <mergeCell ref="K7:K8"/>
    <mergeCell ref="L7:L8"/>
    <mergeCell ref="M7:M8"/>
    <mergeCell ref="K9:K10"/>
    <mergeCell ref="L9:L10"/>
    <mergeCell ref="M9:M10"/>
    <mergeCell ref="B1:D1"/>
    <mergeCell ref="K3:K4"/>
    <mergeCell ref="L3:L4"/>
    <mergeCell ref="M3:M4"/>
    <mergeCell ref="K5:K6"/>
    <mergeCell ref="L5:L6"/>
    <mergeCell ref="M5:M6"/>
    <mergeCell ref="H1:M1"/>
    <mergeCell ref="E1:G1"/>
    <mergeCell ref="K15:K16"/>
    <mergeCell ref="L15:L16"/>
    <mergeCell ref="M15:M16"/>
    <mergeCell ref="K17:K18"/>
    <mergeCell ref="L17:L18"/>
    <mergeCell ref="M17:M18"/>
    <mergeCell ref="K11:K12"/>
    <mergeCell ref="L11:L12"/>
    <mergeCell ref="M11:M12"/>
    <mergeCell ref="K13:K14"/>
    <mergeCell ref="L13:L14"/>
    <mergeCell ref="M13:M14"/>
    <mergeCell ref="K23:K24"/>
    <mergeCell ref="L23:L24"/>
    <mergeCell ref="M23:M24"/>
    <mergeCell ref="K25:K26"/>
    <mergeCell ref="L25:L26"/>
    <mergeCell ref="M25:M26"/>
    <mergeCell ref="K19:K20"/>
    <mergeCell ref="L19:L20"/>
    <mergeCell ref="M19:M20"/>
    <mergeCell ref="K21:K22"/>
    <mergeCell ref="L21:L22"/>
    <mergeCell ref="M21:M22"/>
    <mergeCell ref="K31:K32"/>
    <mergeCell ref="L31:L32"/>
    <mergeCell ref="M31:M32"/>
    <mergeCell ref="K33:K34"/>
    <mergeCell ref="L33:L34"/>
    <mergeCell ref="M33:M34"/>
    <mergeCell ref="K27:K28"/>
    <mergeCell ref="L27:L28"/>
    <mergeCell ref="M27:M28"/>
    <mergeCell ref="K29:K30"/>
    <mergeCell ref="L29:L30"/>
    <mergeCell ref="M29:M30"/>
    <mergeCell ref="K39:K40"/>
    <mergeCell ref="L39:L40"/>
    <mergeCell ref="M39:M40"/>
    <mergeCell ref="K41:K42"/>
    <mergeCell ref="L41:L42"/>
    <mergeCell ref="M41:M42"/>
    <mergeCell ref="K35:K36"/>
    <mergeCell ref="L35:L36"/>
    <mergeCell ref="M35:M36"/>
    <mergeCell ref="K37:K38"/>
    <mergeCell ref="L37:L38"/>
    <mergeCell ref="M37:M38"/>
    <mergeCell ref="K47:K48"/>
    <mergeCell ref="L47:L48"/>
    <mergeCell ref="M47:M48"/>
    <mergeCell ref="K49:K50"/>
    <mergeCell ref="L49:L50"/>
    <mergeCell ref="M49:M50"/>
    <mergeCell ref="K43:K44"/>
    <mergeCell ref="L43:L44"/>
    <mergeCell ref="M43:M44"/>
    <mergeCell ref="K45:K46"/>
    <mergeCell ref="L45:L46"/>
    <mergeCell ref="M45:M46"/>
    <mergeCell ref="K55:K56"/>
    <mergeCell ref="L55:L56"/>
    <mergeCell ref="M55:M56"/>
    <mergeCell ref="K57:K58"/>
    <mergeCell ref="L57:L58"/>
    <mergeCell ref="M57:M58"/>
    <mergeCell ref="K51:K52"/>
    <mergeCell ref="L51:L52"/>
    <mergeCell ref="M51:M52"/>
    <mergeCell ref="K53:K54"/>
    <mergeCell ref="L53:L54"/>
    <mergeCell ref="M53:M54"/>
    <mergeCell ref="K63:K64"/>
    <mergeCell ref="L63:L64"/>
    <mergeCell ref="M63:M64"/>
    <mergeCell ref="K65:K66"/>
    <mergeCell ref="L65:L66"/>
    <mergeCell ref="M65:M66"/>
    <mergeCell ref="K59:K60"/>
    <mergeCell ref="L59:L60"/>
    <mergeCell ref="M59:M60"/>
    <mergeCell ref="K61:K62"/>
    <mergeCell ref="L61:L62"/>
    <mergeCell ref="M61:M62"/>
    <mergeCell ref="A85:A8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K67:K68"/>
    <mergeCell ref="L67:L68"/>
    <mergeCell ref="M67:M68"/>
    <mergeCell ref="K69:K70"/>
    <mergeCell ref="L69:L70"/>
    <mergeCell ref="M69:M70"/>
    <mergeCell ref="K71:K72"/>
    <mergeCell ref="L71:L72"/>
    <mergeCell ref="M71:M72"/>
    <mergeCell ref="K73:K74"/>
    <mergeCell ref="L73:L74"/>
    <mergeCell ref="M73:M74"/>
    <mergeCell ref="K75:K76"/>
    <mergeCell ref="L75:L76"/>
    <mergeCell ref="M75:M76"/>
    <mergeCell ref="K77:K78"/>
    <mergeCell ref="L77:L78"/>
    <mergeCell ref="M77:M78"/>
    <mergeCell ref="K85:K86"/>
    <mergeCell ref="L85:L86"/>
    <mergeCell ref="M85:M86"/>
    <mergeCell ref="K79:K80"/>
    <mergeCell ref="L79:L80"/>
    <mergeCell ref="M79:M80"/>
    <mergeCell ref="K81:K82"/>
    <mergeCell ref="L81:L82"/>
    <mergeCell ref="M81:M82"/>
    <mergeCell ref="K83:K84"/>
    <mergeCell ref="L83:L84"/>
    <mergeCell ref="M83:M84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N53:N54"/>
    <mergeCell ref="N55:N56"/>
    <mergeCell ref="N75:N76"/>
    <mergeCell ref="N77:N78"/>
    <mergeCell ref="N79:N80"/>
    <mergeCell ref="N81:N82"/>
    <mergeCell ref="N83:N84"/>
    <mergeCell ref="N85:N86"/>
    <mergeCell ref="N57:N58"/>
    <mergeCell ref="N59:N60"/>
    <mergeCell ref="N61:N62"/>
    <mergeCell ref="N63:N64"/>
    <mergeCell ref="N65:N66"/>
    <mergeCell ref="N67:N68"/>
    <mergeCell ref="N69:N70"/>
    <mergeCell ref="N71:N72"/>
    <mergeCell ref="N73:N74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O39:O40"/>
    <mergeCell ref="O41:O42"/>
    <mergeCell ref="O43:O44"/>
    <mergeCell ref="O45:O46"/>
    <mergeCell ref="O47:O48"/>
    <mergeCell ref="O49:O50"/>
    <mergeCell ref="O51:O52"/>
    <mergeCell ref="O53:O54"/>
    <mergeCell ref="O55:O56"/>
    <mergeCell ref="O75:O76"/>
    <mergeCell ref="O77:O78"/>
    <mergeCell ref="O79:O80"/>
    <mergeCell ref="O81:O82"/>
    <mergeCell ref="O83:O84"/>
    <mergeCell ref="O85:O86"/>
    <mergeCell ref="O57:O58"/>
    <mergeCell ref="O59:O60"/>
    <mergeCell ref="O61:O62"/>
    <mergeCell ref="O63:O64"/>
    <mergeCell ref="O65:O66"/>
    <mergeCell ref="O67:O68"/>
    <mergeCell ref="O69:O70"/>
    <mergeCell ref="O71:O72"/>
    <mergeCell ref="O73:O74"/>
    <mergeCell ref="A87:A88"/>
    <mergeCell ref="K87:K88"/>
    <mergeCell ref="L87:L88"/>
    <mergeCell ref="M87:M88"/>
    <mergeCell ref="N87:N88"/>
    <mergeCell ref="O87:O88"/>
    <mergeCell ref="A89:A90"/>
    <mergeCell ref="K89:K90"/>
    <mergeCell ref="L89:L90"/>
    <mergeCell ref="M89:M90"/>
    <mergeCell ref="N89:N90"/>
    <mergeCell ref="O89:O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K91:K92"/>
    <mergeCell ref="L91:L92"/>
    <mergeCell ref="M91:M92"/>
    <mergeCell ref="N91:N92"/>
    <mergeCell ref="O91:O92"/>
    <mergeCell ref="K93:K94"/>
    <mergeCell ref="L93:L94"/>
    <mergeCell ref="M93:M94"/>
    <mergeCell ref="N93:N94"/>
    <mergeCell ref="O93:O94"/>
    <mergeCell ref="K95:K96"/>
    <mergeCell ref="L95:L96"/>
    <mergeCell ref="M95:M96"/>
    <mergeCell ref="N95:N96"/>
    <mergeCell ref="O95:O96"/>
    <mergeCell ref="K97:K98"/>
    <mergeCell ref="L97:L98"/>
    <mergeCell ref="M97:M98"/>
    <mergeCell ref="N97:N98"/>
    <mergeCell ref="O97:O98"/>
    <mergeCell ref="K99:K100"/>
    <mergeCell ref="L99:L100"/>
    <mergeCell ref="M99:M100"/>
    <mergeCell ref="N99:N100"/>
    <mergeCell ref="O99:O100"/>
    <mergeCell ref="K101:K102"/>
    <mergeCell ref="L101:L102"/>
    <mergeCell ref="M101:M102"/>
    <mergeCell ref="N101:N102"/>
    <mergeCell ref="O101:O102"/>
    <mergeCell ref="K103:K104"/>
    <mergeCell ref="L103:L104"/>
    <mergeCell ref="M103:M104"/>
    <mergeCell ref="N103:N104"/>
    <mergeCell ref="O103:O104"/>
    <mergeCell ref="K105:K106"/>
    <mergeCell ref="L105:L106"/>
    <mergeCell ref="M105:M106"/>
    <mergeCell ref="N105:N106"/>
    <mergeCell ref="O105:O106"/>
    <mergeCell ref="K107:K108"/>
    <mergeCell ref="L107:L108"/>
    <mergeCell ref="M107:M108"/>
    <mergeCell ref="N107:N108"/>
    <mergeCell ref="O107:O108"/>
    <mergeCell ref="K109:K110"/>
    <mergeCell ref="L109:L110"/>
    <mergeCell ref="M109:M110"/>
    <mergeCell ref="N109:N110"/>
    <mergeCell ref="O109:O110"/>
    <mergeCell ref="K111:K112"/>
    <mergeCell ref="L111:L112"/>
    <mergeCell ref="M111:M112"/>
    <mergeCell ref="N111:N112"/>
    <mergeCell ref="O111:O112"/>
    <mergeCell ref="K113:K114"/>
    <mergeCell ref="L113:L114"/>
    <mergeCell ref="M113:M114"/>
    <mergeCell ref="N113:N114"/>
    <mergeCell ref="O113:O114"/>
    <mergeCell ref="K115:K116"/>
    <mergeCell ref="L115:L116"/>
    <mergeCell ref="M115:M116"/>
    <mergeCell ref="N115:N116"/>
    <mergeCell ref="O115:O116"/>
    <mergeCell ref="K117:K118"/>
    <mergeCell ref="L117:L118"/>
    <mergeCell ref="M117:M118"/>
    <mergeCell ref="N117:N118"/>
    <mergeCell ref="O117:O118"/>
    <mergeCell ref="K119:K120"/>
    <mergeCell ref="L119:L120"/>
    <mergeCell ref="M119:M120"/>
    <mergeCell ref="N119:N120"/>
    <mergeCell ref="O119:O120"/>
    <mergeCell ref="K121:K122"/>
    <mergeCell ref="L121:L122"/>
    <mergeCell ref="M121:M122"/>
    <mergeCell ref="N121:N122"/>
    <mergeCell ref="O121:O122"/>
    <mergeCell ref="K123:K124"/>
    <mergeCell ref="L123:L124"/>
    <mergeCell ref="M123:M124"/>
    <mergeCell ref="N123:N124"/>
    <mergeCell ref="O123:O124"/>
    <mergeCell ref="K125:K126"/>
    <mergeCell ref="L125:L126"/>
    <mergeCell ref="M125:M126"/>
    <mergeCell ref="N125:N126"/>
    <mergeCell ref="O125:O126"/>
    <mergeCell ref="K127:K128"/>
    <mergeCell ref="L127:L128"/>
    <mergeCell ref="M127:M128"/>
    <mergeCell ref="N127:N128"/>
    <mergeCell ref="O127:O128"/>
    <mergeCell ref="K129:K130"/>
    <mergeCell ref="L129:L130"/>
    <mergeCell ref="M129:M130"/>
    <mergeCell ref="N129:N130"/>
    <mergeCell ref="O129:O130"/>
    <mergeCell ref="K131:K132"/>
    <mergeCell ref="L131:L132"/>
    <mergeCell ref="M131:M132"/>
    <mergeCell ref="N131:N132"/>
    <mergeCell ref="O131:O132"/>
    <mergeCell ref="K133:K134"/>
    <mergeCell ref="L133:L134"/>
    <mergeCell ref="M133:M134"/>
    <mergeCell ref="N133:N134"/>
    <mergeCell ref="O133:O134"/>
    <mergeCell ref="K135:K136"/>
    <mergeCell ref="L135:L136"/>
    <mergeCell ref="M135:M136"/>
    <mergeCell ref="N135:N136"/>
    <mergeCell ref="O135:O136"/>
    <mergeCell ref="K137:K138"/>
    <mergeCell ref="L137:L138"/>
    <mergeCell ref="M137:M138"/>
    <mergeCell ref="N137:N138"/>
    <mergeCell ref="O137:O138"/>
    <mergeCell ref="A143:A144"/>
    <mergeCell ref="K143:K144"/>
    <mergeCell ref="L143:L144"/>
    <mergeCell ref="M143:M144"/>
    <mergeCell ref="N143:N144"/>
    <mergeCell ref="O143:O144"/>
    <mergeCell ref="K139:K140"/>
    <mergeCell ref="L139:L140"/>
    <mergeCell ref="M139:M140"/>
    <mergeCell ref="N139:N140"/>
    <mergeCell ref="O139:O140"/>
    <mergeCell ref="K141:K142"/>
    <mergeCell ref="L141:L142"/>
    <mergeCell ref="M141:M142"/>
    <mergeCell ref="N141:N142"/>
    <mergeCell ref="O141:O142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P29:P30"/>
    <mergeCell ref="P31:P32"/>
    <mergeCell ref="P33:P34"/>
    <mergeCell ref="P35:P36"/>
    <mergeCell ref="P37:P38"/>
    <mergeCell ref="P39:P40"/>
    <mergeCell ref="P41:P42"/>
    <mergeCell ref="P43:P44"/>
    <mergeCell ref="P45:P46"/>
    <mergeCell ref="P47:P48"/>
    <mergeCell ref="P49:P50"/>
    <mergeCell ref="P51:P52"/>
    <mergeCell ref="P53:P54"/>
    <mergeCell ref="P55:P56"/>
    <mergeCell ref="P57:P58"/>
    <mergeCell ref="P59:P60"/>
    <mergeCell ref="P61:P62"/>
    <mergeCell ref="P63:P64"/>
    <mergeCell ref="P65:P66"/>
    <mergeCell ref="P67:P68"/>
    <mergeCell ref="P69:P70"/>
    <mergeCell ref="P71:P72"/>
    <mergeCell ref="P73:P74"/>
    <mergeCell ref="P75:P76"/>
    <mergeCell ref="P77:P78"/>
    <mergeCell ref="P79:P80"/>
    <mergeCell ref="P81:P82"/>
    <mergeCell ref="P83:P84"/>
    <mergeCell ref="P85:P86"/>
    <mergeCell ref="P87:P88"/>
    <mergeCell ref="P89:P90"/>
    <mergeCell ref="P91:P92"/>
    <mergeCell ref="P93:P94"/>
    <mergeCell ref="P95:P96"/>
    <mergeCell ref="P97:P98"/>
    <mergeCell ref="P99:P100"/>
    <mergeCell ref="P101:P102"/>
    <mergeCell ref="P103:P104"/>
    <mergeCell ref="P105:P106"/>
    <mergeCell ref="P107:P108"/>
    <mergeCell ref="P109:P110"/>
    <mergeCell ref="P111:P112"/>
    <mergeCell ref="P113:P114"/>
    <mergeCell ref="P115:P116"/>
    <mergeCell ref="P117:P118"/>
    <mergeCell ref="P119:P120"/>
    <mergeCell ref="P121:P122"/>
    <mergeCell ref="P123:P124"/>
    <mergeCell ref="P125:P126"/>
    <mergeCell ref="P127:P128"/>
    <mergeCell ref="P129:P130"/>
    <mergeCell ref="P131:P132"/>
    <mergeCell ref="P133:P134"/>
    <mergeCell ref="P135:P136"/>
    <mergeCell ref="P137:P138"/>
    <mergeCell ref="P139:P140"/>
    <mergeCell ref="P141:P142"/>
    <mergeCell ref="P143:P144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Q29:Q30"/>
    <mergeCell ref="Q31:Q32"/>
    <mergeCell ref="Q33:Q34"/>
    <mergeCell ref="Q35:Q36"/>
    <mergeCell ref="Q37:Q38"/>
    <mergeCell ref="Q39:Q40"/>
    <mergeCell ref="Q41:Q42"/>
    <mergeCell ref="Q43:Q44"/>
    <mergeCell ref="Q45:Q46"/>
    <mergeCell ref="Q47:Q48"/>
    <mergeCell ref="Q49:Q50"/>
    <mergeCell ref="Q51:Q52"/>
    <mergeCell ref="Q53:Q54"/>
    <mergeCell ref="Q55:Q56"/>
    <mergeCell ref="Q57:Q58"/>
    <mergeCell ref="Q59:Q60"/>
    <mergeCell ref="Q61:Q62"/>
    <mergeCell ref="Q63:Q64"/>
    <mergeCell ref="Q65:Q66"/>
    <mergeCell ref="Q67:Q68"/>
    <mergeCell ref="Q69:Q70"/>
    <mergeCell ref="Q71:Q72"/>
    <mergeCell ref="Q73:Q74"/>
    <mergeCell ref="Q75:Q76"/>
    <mergeCell ref="Q77:Q78"/>
    <mergeCell ref="Q79:Q80"/>
    <mergeCell ref="Q81:Q82"/>
    <mergeCell ref="Q83:Q84"/>
    <mergeCell ref="Q85:Q86"/>
    <mergeCell ref="Q87:Q88"/>
    <mergeCell ref="Q89:Q90"/>
    <mergeCell ref="Q91:Q92"/>
    <mergeCell ref="Q93:Q94"/>
    <mergeCell ref="Q95:Q96"/>
    <mergeCell ref="Q97:Q98"/>
    <mergeCell ref="Q99:Q100"/>
    <mergeCell ref="Q101:Q102"/>
    <mergeCell ref="Q103:Q104"/>
    <mergeCell ref="Q105:Q106"/>
    <mergeCell ref="Q107:Q108"/>
    <mergeCell ref="Q109:Q110"/>
    <mergeCell ref="Q111:Q112"/>
    <mergeCell ref="Q113:Q114"/>
    <mergeCell ref="Q115:Q116"/>
    <mergeCell ref="Q117:Q118"/>
    <mergeCell ref="Q119:Q120"/>
    <mergeCell ref="Q121:Q122"/>
    <mergeCell ref="Q123:Q124"/>
    <mergeCell ref="Q143:Q144"/>
    <mergeCell ref="Q125:Q126"/>
    <mergeCell ref="Q127:Q128"/>
    <mergeCell ref="Q129:Q130"/>
    <mergeCell ref="Q131:Q132"/>
    <mergeCell ref="Q133:Q134"/>
    <mergeCell ref="Q135:Q136"/>
    <mergeCell ref="Q137:Q138"/>
    <mergeCell ref="Q139:Q140"/>
    <mergeCell ref="Q141:Q142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FDA9-0BB9-CE4C-8085-5FAA15A52F93}">
  <dimension ref="A1:N501"/>
  <sheetViews>
    <sheetView tabSelected="1" topLeftCell="B1" zoomScale="99" workbookViewId="0">
      <selection activeCell="L3" sqref="L3"/>
    </sheetView>
  </sheetViews>
  <sheetFormatPr baseColWidth="10" defaultRowHeight="16" x14ac:dyDescent="0.2"/>
  <cols>
    <col min="1" max="1" width="22.1640625" bestFit="1" customWidth="1"/>
    <col min="2" max="2" width="32.1640625" bestFit="1" customWidth="1"/>
    <col min="3" max="3" width="12.83203125" bestFit="1" customWidth="1"/>
    <col min="4" max="5" width="15.6640625" bestFit="1" customWidth="1"/>
    <col min="6" max="6" width="21.1640625" bestFit="1" customWidth="1"/>
    <col min="7" max="8" width="21.1640625" customWidth="1"/>
    <col min="9" max="9" width="13.6640625" bestFit="1" customWidth="1"/>
    <col min="10" max="10" width="29" bestFit="1" customWidth="1"/>
    <col min="11" max="11" width="15.33203125" customWidth="1"/>
    <col min="12" max="12" width="14.5" customWidth="1"/>
    <col min="13" max="13" width="13.33203125" customWidth="1"/>
  </cols>
  <sheetData>
    <row r="1" spans="1:14" x14ac:dyDescent="0.2">
      <c r="A1" t="s">
        <v>65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86</v>
      </c>
      <c r="J1" t="s">
        <v>90</v>
      </c>
      <c r="K1" t="s">
        <v>119</v>
      </c>
      <c r="L1" t="s">
        <v>120</v>
      </c>
    </row>
    <row r="2" spans="1:14" x14ac:dyDescent="0.2">
      <c r="B2" s="110" t="str">
        <f>IF(COUNTIF('Outlier Check'!O2:O100,"FAIL"),"FAIL","Pass")</f>
        <v>Pass</v>
      </c>
      <c r="C2" s="110" t="str">
        <f>IF(COUNTIF('Outlier Check'!P2:P100,"FAIL"),"FAIL","Pass")</f>
        <v>Pass</v>
      </c>
      <c r="D2" s="110" t="str">
        <f>IF(COUNTIF('Outlier Check'!Q2:Q100,"FAIL"),"FAIL","Pass")</f>
        <v>Pass</v>
      </c>
      <c r="E2" s="110" t="str">
        <f>IF(COUNTIF('Outlier Check'!R2:R100,"FAIL"),"FAIL","Pass")</f>
        <v>Pass</v>
      </c>
      <c r="F2" s="110" t="str">
        <f>IF(COUNTIF(NTC!I2:I100,"FAIL"),"FAIL","Pass")</f>
        <v>Pass</v>
      </c>
      <c r="G2" s="110" t="str">
        <f>IF(COUNTIF('Negative Controls'!I2:I101,"FAIL"),"FAIL","Pass")</f>
        <v>Pass</v>
      </c>
      <c r="H2" s="110" t="str">
        <f>IF(COUNTIF(IAC!1:1048576,"FAIL"),"FAIL","Pass")</f>
        <v>FAIL</v>
      </c>
      <c r="I2" s="110" t="str">
        <f>IF(COUNTIF('Sample Calculation'!M3:M202,"&gt;40%"),"FAIL","Pass")</f>
        <v>Pass</v>
      </c>
      <c r="J2" s="110" t="str">
        <f>IF(COUNTIF('Sample Calculation'!O3:O202,"Fail"),"FAIL","Pass")</f>
        <v>FAIL</v>
      </c>
      <c r="K2" t="str">
        <f>IF(COUNTIF('Sample Calculation'!P3:P144,"Fail"),"FAIL","Pass")</f>
        <v>Pass</v>
      </c>
      <c r="L2" t="str">
        <f>IF(COUNTIF('Sample Calculation'!Q3:Q144,"Fail"),"FAIL","Pass")</f>
        <v>Pass</v>
      </c>
    </row>
    <row r="4" spans="1:14" x14ac:dyDescent="0.2">
      <c r="A4" t="s">
        <v>66</v>
      </c>
      <c r="B4" t="s">
        <v>67</v>
      </c>
      <c r="C4" t="s">
        <v>18</v>
      </c>
      <c r="D4" t="s">
        <v>68</v>
      </c>
      <c r="E4" t="s">
        <v>69</v>
      </c>
      <c r="F4" t="s">
        <v>20</v>
      </c>
    </row>
    <row r="5" spans="1:14" x14ac:dyDescent="0.2">
      <c r="B5" t="str">
        <f>'Standard Curve'!B18</f>
        <v/>
      </c>
      <c r="C5" t="str">
        <f>'Standard Curve'!B19</f>
        <v/>
      </c>
      <c r="D5" t="str">
        <f>'Standard Curve'!B20</f>
        <v/>
      </c>
      <c r="E5" s="4" t="str">
        <f>'Standard Curve'!B17</f>
        <v/>
      </c>
      <c r="F5" t="str">
        <f>'Standard Curve'!B21</f>
        <v>Phytoxigene Total Cyano</v>
      </c>
    </row>
    <row r="6" spans="1:14" x14ac:dyDescent="0.2">
      <c r="B6" s="144" t="str">
        <f>'Standard Curve'!D18</f>
        <v>Pass</v>
      </c>
      <c r="C6" s="144"/>
      <c r="D6" s="144"/>
      <c r="E6" s="145" t="str">
        <f>'Standard Curve'!D17</f>
        <v>FAIL</v>
      </c>
    </row>
    <row r="7" spans="1:14" ht="17" thickBot="1" x14ac:dyDescent="0.25"/>
    <row r="8" spans="1:14" ht="17" thickBot="1" x14ac:dyDescent="0.25">
      <c r="A8" t="s">
        <v>36</v>
      </c>
      <c r="B8" t="s">
        <v>53</v>
      </c>
      <c r="C8" t="s">
        <v>77</v>
      </c>
      <c r="D8" t="s">
        <v>79</v>
      </c>
      <c r="E8" t="s">
        <v>64</v>
      </c>
      <c r="F8" s="3" t="s">
        <v>85</v>
      </c>
      <c r="G8" s="3" t="s">
        <v>84</v>
      </c>
      <c r="H8" s="3" t="s">
        <v>83</v>
      </c>
      <c r="J8" s="121" t="s">
        <v>73</v>
      </c>
      <c r="K8" s="122" t="s">
        <v>74</v>
      </c>
      <c r="L8" s="123" t="s">
        <v>75</v>
      </c>
      <c r="M8" s="1"/>
      <c r="N8" s="1"/>
    </row>
    <row r="9" spans="1:14" x14ac:dyDescent="0.2">
      <c r="A9" t="str">
        <f>'Sample Metadata'!D2</f>
        <v>SHARC23_01_5um</v>
      </c>
      <c r="B9" t="str">
        <f>'qPCR Run Entry'!E4</f>
        <v>Total Cyanobacteria (16S rRNA gene)</v>
      </c>
      <c r="C9" s="69" t="e">
        <f>'Sample Calculation'!I3</f>
        <v>#VALUE!</v>
      </c>
      <c r="D9" s="69" t="e">
        <f>'Sample Calculation'!J3</f>
        <v>#VALUE!</v>
      </c>
      <c r="E9" s="69">
        <v>5</v>
      </c>
      <c r="F9" cm="1">
        <f t="array" ref="F9:F79">'Sample Metadata'!I2:I72</f>
        <v>5</v>
      </c>
      <c r="G9">
        <f>'Sample Metadata'!H2</f>
        <v>100</v>
      </c>
      <c r="H9" s="69">
        <f>'Sample Metadata'!F2</f>
        <v>50</v>
      </c>
      <c r="J9" s="135" t="e">
        <f>((C9*E9)/F9)*(G9/H9)</f>
        <v>#VALUE!</v>
      </c>
      <c r="K9" s="136" t="e">
        <f>((D9*E9)/F9)*(G9/H9)</f>
        <v>#VALUE!</v>
      </c>
      <c r="L9" s="137" t="s">
        <v>76</v>
      </c>
    </row>
    <row r="10" spans="1:14" x14ac:dyDescent="0.2">
      <c r="A10" t="str">
        <f>'Sample Metadata'!D3</f>
        <v>SHARC23_01_0.22um</v>
      </c>
      <c r="B10" t="str">
        <f>'qPCR Run Entry'!E6</f>
        <v>Total Cyanobacteria (16S rRNA gene)</v>
      </c>
      <c r="C10" s="69" t="e">
        <f>'Sample Calculation'!I5</f>
        <v>#VALUE!</v>
      </c>
      <c r="D10" s="69" t="e">
        <f>'Sample Calculation'!J5</f>
        <v>#VALUE!</v>
      </c>
      <c r="E10" s="69">
        <v>5</v>
      </c>
      <c r="F10">
        <v>5</v>
      </c>
      <c r="G10">
        <f>'Sample Metadata'!H3</f>
        <v>100</v>
      </c>
      <c r="H10" s="69">
        <f>'Sample Metadata'!F3</f>
        <v>50</v>
      </c>
      <c r="J10" s="107" t="e">
        <f t="shared" ref="J10:J49" si="0">((C10*E10)/F10)*(G10/H10)</f>
        <v>#VALUE!</v>
      </c>
      <c r="K10" s="69" t="e">
        <f t="shared" ref="K10:K49" si="1">((D10*E10)/F10)*(G10/H10)</f>
        <v>#VALUE!</v>
      </c>
      <c r="L10" s="101" t="s">
        <v>76</v>
      </c>
    </row>
    <row r="11" spans="1:14" x14ac:dyDescent="0.2">
      <c r="A11">
        <f>'Sample Metadata'!D4</f>
        <v>0</v>
      </c>
      <c r="B11">
        <f>'qPCR Run Entry'!E8</f>
        <v>0</v>
      </c>
      <c r="C11" s="69" t="e">
        <f>'Sample Calculation'!I7</f>
        <v>#VALUE!</v>
      </c>
      <c r="D11" s="69" t="e">
        <f>'Sample Calculation'!J7</f>
        <v>#VALUE!</v>
      </c>
      <c r="E11" s="69"/>
      <c r="F11">
        <v>0</v>
      </c>
      <c r="G11">
        <f>'Sample Metadata'!H4</f>
        <v>0</v>
      </c>
      <c r="H11" s="69">
        <f>'Sample Metadata'!F4</f>
        <v>0</v>
      </c>
      <c r="J11" s="107" t="e">
        <f t="shared" si="0"/>
        <v>#VALUE!</v>
      </c>
      <c r="K11" s="69" t="e">
        <f t="shared" si="1"/>
        <v>#VALUE!</v>
      </c>
      <c r="L11" s="101" t="s">
        <v>76</v>
      </c>
    </row>
    <row r="12" spans="1:14" x14ac:dyDescent="0.2">
      <c r="A12">
        <f>'Sample Metadata'!D5</f>
        <v>0</v>
      </c>
      <c r="B12">
        <f>'qPCR Run Entry'!E10</f>
        <v>0</v>
      </c>
      <c r="C12" s="69" t="e">
        <f>'Sample Calculation'!I9</f>
        <v>#VALUE!</v>
      </c>
      <c r="D12" s="69" t="e">
        <f>'Sample Calculation'!J9</f>
        <v>#VALUE!</v>
      </c>
      <c r="E12" s="69"/>
      <c r="F12">
        <v>0</v>
      </c>
      <c r="G12">
        <f>'Sample Metadata'!H5</f>
        <v>0</v>
      </c>
      <c r="H12" s="69">
        <f>'Sample Metadata'!F5</f>
        <v>0</v>
      </c>
      <c r="J12" s="107" t="e">
        <f t="shared" si="0"/>
        <v>#VALUE!</v>
      </c>
      <c r="K12" s="69" t="e">
        <f t="shared" si="1"/>
        <v>#VALUE!</v>
      </c>
      <c r="L12" s="101" t="s">
        <v>76</v>
      </c>
    </row>
    <row r="13" spans="1:14" x14ac:dyDescent="0.2">
      <c r="A13">
        <f>'Sample Metadata'!D6</f>
        <v>0</v>
      </c>
      <c r="B13">
        <f>'qPCR Run Entry'!E12</f>
        <v>0</v>
      </c>
      <c r="C13" s="69" t="e">
        <f>'Sample Calculation'!I11</f>
        <v>#VALUE!</v>
      </c>
      <c r="D13" s="69" t="e">
        <f>'Sample Calculation'!J11</f>
        <v>#VALUE!</v>
      </c>
      <c r="E13" s="69"/>
      <c r="F13">
        <v>0</v>
      </c>
      <c r="G13">
        <f>'Sample Metadata'!H6</f>
        <v>0</v>
      </c>
      <c r="H13" s="69">
        <f>'Sample Metadata'!F6</f>
        <v>0</v>
      </c>
      <c r="J13" s="107" t="e">
        <f t="shared" si="0"/>
        <v>#VALUE!</v>
      </c>
      <c r="K13" s="69" t="e">
        <f t="shared" si="1"/>
        <v>#VALUE!</v>
      </c>
      <c r="L13" s="101" t="s">
        <v>76</v>
      </c>
    </row>
    <row r="14" spans="1:14" x14ac:dyDescent="0.2">
      <c r="A14">
        <f>'Sample Metadata'!D7</f>
        <v>0</v>
      </c>
      <c r="B14">
        <f>'qPCR Run Entry'!E14</f>
        <v>0</v>
      </c>
      <c r="C14" s="69" t="e">
        <f>'Sample Calculation'!I13</f>
        <v>#VALUE!</v>
      </c>
      <c r="D14" s="69" t="e">
        <f>'Sample Calculation'!J13</f>
        <v>#VALUE!</v>
      </c>
      <c r="E14" s="69"/>
      <c r="F14">
        <v>0</v>
      </c>
      <c r="G14">
        <f>'Sample Metadata'!H7</f>
        <v>0</v>
      </c>
      <c r="H14" s="69">
        <f>'Sample Metadata'!F7</f>
        <v>0</v>
      </c>
      <c r="J14" s="107" t="e">
        <f t="shared" si="0"/>
        <v>#VALUE!</v>
      </c>
      <c r="K14" s="69" t="e">
        <f t="shared" si="1"/>
        <v>#VALUE!</v>
      </c>
      <c r="L14" s="101" t="s">
        <v>76</v>
      </c>
    </row>
    <row r="15" spans="1:14" x14ac:dyDescent="0.2">
      <c r="A15">
        <f>'Sample Metadata'!D8</f>
        <v>0</v>
      </c>
      <c r="B15">
        <f>'qPCR Run Entry'!E16</f>
        <v>0</v>
      </c>
      <c r="C15" s="69" t="e">
        <f>'Sample Calculation'!I15</f>
        <v>#VALUE!</v>
      </c>
      <c r="D15" s="69" t="e">
        <f>'Sample Calculation'!J15</f>
        <v>#VALUE!</v>
      </c>
      <c r="E15" s="69"/>
      <c r="F15">
        <v>0</v>
      </c>
      <c r="G15">
        <f>'Sample Metadata'!H8</f>
        <v>0</v>
      </c>
      <c r="H15" s="69">
        <f>'Sample Metadata'!F8</f>
        <v>0</v>
      </c>
      <c r="J15" s="107" t="e">
        <f t="shared" si="0"/>
        <v>#VALUE!</v>
      </c>
      <c r="K15" s="69" t="e">
        <f t="shared" si="1"/>
        <v>#VALUE!</v>
      </c>
      <c r="L15" s="101" t="s">
        <v>76</v>
      </c>
    </row>
    <row r="16" spans="1:14" x14ac:dyDescent="0.2">
      <c r="A16">
        <f>'Sample Metadata'!D9</f>
        <v>0</v>
      </c>
      <c r="B16">
        <f>'qPCR Run Entry'!E18</f>
        <v>0</v>
      </c>
      <c r="C16" s="69" t="e">
        <f>'Sample Calculation'!I17</f>
        <v>#VALUE!</v>
      </c>
      <c r="D16" s="69" t="e">
        <f>'Sample Calculation'!J17</f>
        <v>#VALUE!</v>
      </c>
      <c r="E16" s="69"/>
      <c r="F16">
        <v>0</v>
      </c>
      <c r="G16">
        <f>'Sample Metadata'!H9</f>
        <v>0</v>
      </c>
      <c r="H16" s="69">
        <f>'Sample Metadata'!F9</f>
        <v>0</v>
      </c>
      <c r="J16" s="107" t="e">
        <f t="shared" si="0"/>
        <v>#VALUE!</v>
      </c>
      <c r="K16" s="69" t="e">
        <f t="shared" si="1"/>
        <v>#VALUE!</v>
      </c>
      <c r="L16" s="101" t="s">
        <v>76</v>
      </c>
    </row>
    <row r="17" spans="1:12" x14ac:dyDescent="0.2">
      <c r="A17">
        <f>'Sample Metadata'!D10</f>
        <v>0</v>
      </c>
      <c r="B17">
        <f>'qPCR Run Entry'!E20</f>
        <v>0</v>
      </c>
      <c r="C17" s="69" t="e">
        <f>'Sample Calculation'!I19</f>
        <v>#VALUE!</v>
      </c>
      <c r="D17" s="69" t="e">
        <f>'Sample Calculation'!J19</f>
        <v>#VALUE!</v>
      </c>
      <c r="E17" s="69"/>
      <c r="F17">
        <v>0</v>
      </c>
      <c r="G17">
        <f>'Sample Metadata'!H10</f>
        <v>0</v>
      </c>
      <c r="H17" s="69">
        <f>'Sample Metadata'!F10</f>
        <v>0</v>
      </c>
      <c r="J17" s="107" t="e">
        <f t="shared" si="0"/>
        <v>#VALUE!</v>
      </c>
      <c r="K17" s="69" t="e">
        <f t="shared" si="1"/>
        <v>#VALUE!</v>
      </c>
      <c r="L17" s="101" t="s">
        <v>76</v>
      </c>
    </row>
    <row r="18" spans="1:12" x14ac:dyDescent="0.2">
      <c r="A18">
        <f>'Sample Metadata'!D11</f>
        <v>0</v>
      </c>
      <c r="B18">
        <f>'qPCR Run Entry'!E22</f>
        <v>0</v>
      </c>
      <c r="C18" s="69" t="e">
        <f>'Sample Calculation'!I21</f>
        <v>#VALUE!</v>
      </c>
      <c r="D18" s="69" t="e">
        <f>'Sample Calculation'!J21</f>
        <v>#VALUE!</v>
      </c>
      <c r="E18" s="69"/>
      <c r="F18">
        <v>0</v>
      </c>
      <c r="G18">
        <f>'Sample Metadata'!H11</f>
        <v>0</v>
      </c>
      <c r="H18" s="69">
        <f>'Sample Metadata'!F11</f>
        <v>0</v>
      </c>
      <c r="J18" s="107" t="e">
        <f t="shared" si="0"/>
        <v>#VALUE!</v>
      </c>
      <c r="K18" s="69" t="e">
        <f t="shared" si="1"/>
        <v>#VALUE!</v>
      </c>
      <c r="L18" s="101" t="s">
        <v>76</v>
      </c>
    </row>
    <row r="19" spans="1:12" x14ac:dyDescent="0.2">
      <c r="A19">
        <f>'Sample Metadata'!D12</f>
        <v>0</v>
      </c>
      <c r="B19">
        <f>'qPCR Run Entry'!E24</f>
        <v>0</v>
      </c>
      <c r="C19" s="69" t="e">
        <f>'Sample Calculation'!I23</f>
        <v>#VALUE!</v>
      </c>
      <c r="D19" s="69" t="e">
        <f>'Sample Calculation'!J23</f>
        <v>#VALUE!</v>
      </c>
      <c r="E19" s="69"/>
      <c r="F19">
        <v>0</v>
      </c>
      <c r="G19">
        <f>'Sample Metadata'!H12</f>
        <v>0</v>
      </c>
      <c r="H19" s="69">
        <f>'Sample Metadata'!F12</f>
        <v>0</v>
      </c>
      <c r="J19" s="107" t="e">
        <f t="shared" si="0"/>
        <v>#VALUE!</v>
      </c>
      <c r="K19" s="69" t="e">
        <f t="shared" si="1"/>
        <v>#VALUE!</v>
      </c>
      <c r="L19" s="101" t="s">
        <v>76</v>
      </c>
    </row>
    <row r="20" spans="1:12" x14ac:dyDescent="0.2">
      <c r="A20">
        <f>'Sample Metadata'!D13</f>
        <v>0</v>
      </c>
      <c r="B20">
        <f>'qPCR Run Entry'!E26</f>
        <v>0</v>
      </c>
      <c r="C20" s="69" t="e">
        <f>'Sample Calculation'!I25</f>
        <v>#VALUE!</v>
      </c>
      <c r="D20" s="69" t="e">
        <f>'Sample Calculation'!J25</f>
        <v>#VALUE!</v>
      </c>
      <c r="E20" s="69"/>
      <c r="F20">
        <v>0</v>
      </c>
      <c r="G20">
        <f>'Sample Metadata'!H13</f>
        <v>0</v>
      </c>
      <c r="H20" s="69">
        <f>'Sample Metadata'!F13</f>
        <v>0</v>
      </c>
      <c r="J20" s="107" t="e">
        <f t="shared" si="0"/>
        <v>#VALUE!</v>
      </c>
      <c r="K20" s="69" t="e">
        <f t="shared" si="1"/>
        <v>#VALUE!</v>
      </c>
      <c r="L20" s="101" t="s">
        <v>76</v>
      </c>
    </row>
    <row r="21" spans="1:12" x14ac:dyDescent="0.2">
      <c r="A21">
        <f>'Sample Metadata'!D14</f>
        <v>0</v>
      </c>
      <c r="B21">
        <f>'qPCR Run Entry'!E28</f>
        <v>0</v>
      </c>
      <c r="C21" s="69" t="e">
        <f>'Sample Calculation'!I27</f>
        <v>#VALUE!</v>
      </c>
      <c r="D21" s="69" t="e">
        <f>'Sample Calculation'!J27</f>
        <v>#VALUE!</v>
      </c>
      <c r="E21" s="69"/>
      <c r="F21">
        <v>0</v>
      </c>
      <c r="G21">
        <f>'Sample Metadata'!H14</f>
        <v>0</v>
      </c>
      <c r="H21" s="69">
        <f>'Sample Metadata'!F14</f>
        <v>0</v>
      </c>
      <c r="J21" s="107" t="e">
        <f t="shared" si="0"/>
        <v>#VALUE!</v>
      </c>
      <c r="K21" s="69" t="e">
        <f t="shared" si="1"/>
        <v>#VALUE!</v>
      </c>
      <c r="L21" s="101" t="s">
        <v>76</v>
      </c>
    </row>
    <row r="22" spans="1:12" x14ac:dyDescent="0.2">
      <c r="A22">
        <f>'Sample Metadata'!D15</f>
        <v>0</v>
      </c>
      <c r="B22">
        <f>'qPCR Run Entry'!E30</f>
        <v>0</v>
      </c>
      <c r="C22" s="69" t="e">
        <f>'Sample Calculation'!I29</f>
        <v>#VALUE!</v>
      </c>
      <c r="D22" s="69" t="e">
        <f>'Sample Calculation'!J29</f>
        <v>#VALUE!</v>
      </c>
      <c r="E22" s="69"/>
      <c r="F22">
        <v>0</v>
      </c>
      <c r="G22">
        <f>'Sample Metadata'!H15</f>
        <v>0</v>
      </c>
      <c r="H22" s="69">
        <f>'Sample Metadata'!F15</f>
        <v>0</v>
      </c>
      <c r="J22" s="107" t="e">
        <f t="shared" si="0"/>
        <v>#VALUE!</v>
      </c>
      <c r="K22" s="69" t="e">
        <f t="shared" si="1"/>
        <v>#VALUE!</v>
      </c>
      <c r="L22" s="101" t="s">
        <v>76</v>
      </c>
    </row>
    <row r="23" spans="1:12" x14ac:dyDescent="0.2">
      <c r="A23">
        <f>'Sample Metadata'!D16</f>
        <v>0</v>
      </c>
      <c r="B23">
        <f>'qPCR Run Entry'!E32</f>
        <v>0</v>
      </c>
      <c r="C23" s="69" t="e">
        <f>'Sample Calculation'!I31</f>
        <v>#VALUE!</v>
      </c>
      <c r="D23" s="69" t="e">
        <f>'Sample Calculation'!J31</f>
        <v>#VALUE!</v>
      </c>
      <c r="E23" s="69"/>
      <c r="F23">
        <v>0</v>
      </c>
      <c r="G23">
        <f>'Sample Metadata'!H16</f>
        <v>0</v>
      </c>
      <c r="H23" s="69">
        <f>'Sample Metadata'!F16</f>
        <v>0</v>
      </c>
      <c r="J23" s="107" t="e">
        <f t="shared" si="0"/>
        <v>#VALUE!</v>
      </c>
      <c r="K23" s="69" t="e">
        <f t="shared" si="1"/>
        <v>#VALUE!</v>
      </c>
      <c r="L23" s="101" t="s">
        <v>76</v>
      </c>
    </row>
    <row r="24" spans="1:12" x14ac:dyDescent="0.2">
      <c r="A24">
        <f>'Sample Metadata'!D17</f>
        <v>0</v>
      </c>
      <c r="B24">
        <f>'qPCR Run Entry'!E34</f>
        <v>0</v>
      </c>
      <c r="C24" s="69" t="e">
        <f>'Sample Calculation'!I33</f>
        <v>#VALUE!</v>
      </c>
      <c r="D24" s="69" t="e">
        <f>'Sample Calculation'!J33</f>
        <v>#VALUE!</v>
      </c>
      <c r="E24" s="69"/>
      <c r="F24">
        <v>0</v>
      </c>
      <c r="G24">
        <f>'Sample Metadata'!H17</f>
        <v>0</v>
      </c>
      <c r="H24" s="69">
        <f>'Sample Metadata'!F17</f>
        <v>0</v>
      </c>
      <c r="J24" s="107" t="e">
        <f t="shared" si="0"/>
        <v>#VALUE!</v>
      </c>
      <c r="K24" s="69" t="e">
        <f t="shared" si="1"/>
        <v>#VALUE!</v>
      </c>
      <c r="L24" s="101" t="s">
        <v>76</v>
      </c>
    </row>
    <row r="25" spans="1:12" x14ac:dyDescent="0.2">
      <c r="A25">
        <f>'Sample Metadata'!D18</f>
        <v>0</v>
      </c>
      <c r="B25">
        <f>'qPCR Run Entry'!E36</f>
        <v>0</v>
      </c>
      <c r="C25" s="69" t="e">
        <f>'Sample Calculation'!I35</f>
        <v>#VALUE!</v>
      </c>
      <c r="D25" s="69" t="e">
        <f>'Sample Calculation'!J35</f>
        <v>#VALUE!</v>
      </c>
      <c r="E25" s="69"/>
      <c r="F25">
        <v>0</v>
      </c>
      <c r="G25">
        <f>'Sample Metadata'!H18</f>
        <v>0</v>
      </c>
      <c r="H25" s="69">
        <f>'Sample Metadata'!F18</f>
        <v>0</v>
      </c>
      <c r="J25" s="107" t="e">
        <f t="shared" si="0"/>
        <v>#VALUE!</v>
      </c>
      <c r="K25" s="69" t="e">
        <f t="shared" si="1"/>
        <v>#VALUE!</v>
      </c>
      <c r="L25" s="101" t="s">
        <v>76</v>
      </c>
    </row>
    <row r="26" spans="1:12" x14ac:dyDescent="0.2">
      <c r="A26">
        <f>'Sample Metadata'!D19</f>
        <v>0</v>
      </c>
      <c r="B26">
        <f>'qPCR Run Entry'!E38</f>
        <v>0</v>
      </c>
      <c r="C26" s="69" t="e">
        <f>'Sample Calculation'!I37</f>
        <v>#VALUE!</v>
      </c>
      <c r="D26" s="69" t="e">
        <f>'Sample Calculation'!J37</f>
        <v>#VALUE!</v>
      </c>
      <c r="E26" s="69"/>
      <c r="F26">
        <v>0</v>
      </c>
      <c r="G26">
        <f>'Sample Metadata'!H19</f>
        <v>0</v>
      </c>
      <c r="H26" s="69">
        <f>'Sample Metadata'!F19</f>
        <v>0</v>
      </c>
      <c r="J26" s="107" t="e">
        <f t="shared" si="0"/>
        <v>#VALUE!</v>
      </c>
      <c r="K26" s="69" t="e">
        <f t="shared" si="1"/>
        <v>#VALUE!</v>
      </c>
      <c r="L26" s="101" t="s">
        <v>76</v>
      </c>
    </row>
    <row r="27" spans="1:12" x14ac:dyDescent="0.2">
      <c r="A27">
        <f>'Sample Metadata'!D20</f>
        <v>0</v>
      </c>
      <c r="B27">
        <f>'qPCR Run Entry'!E40</f>
        <v>0</v>
      </c>
      <c r="C27" s="69" t="e">
        <f>'Sample Calculation'!I39</f>
        <v>#VALUE!</v>
      </c>
      <c r="D27" s="69" t="e">
        <f>'Sample Calculation'!J39</f>
        <v>#VALUE!</v>
      </c>
      <c r="E27" s="69"/>
      <c r="F27">
        <v>0</v>
      </c>
      <c r="G27">
        <f>'Sample Metadata'!H20</f>
        <v>0</v>
      </c>
      <c r="H27" s="69">
        <f>'Sample Metadata'!F20</f>
        <v>0</v>
      </c>
      <c r="J27" s="107" t="e">
        <f t="shared" si="0"/>
        <v>#VALUE!</v>
      </c>
      <c r="K27" s="69" t="e">
        <f t="shared" si="1"/>
        <v>#VALUE!</v>
      </c>
      <c r="L27" s="101" t="s">
        <v>76</v>
      </c>
    </row>
    <row r="28" spans="1:12" x14ac:dyDescent="0.2">
      <c r="A28">
        <f>'Sample Metadata'!D21</f>
        <v>0</v>
      </c>
      <c r="B28">
        <f>'qPCR Run Entry'!E42</f>
        <v>0</v>
      </c>
      <c r="C28" s="69" t="e">
        <f>'Sample Calculation'!I41</f>
        <v>#VALUE!</v>
      </c>
      <c r="D28" s="69" t="e">
        <f>'Sample Calculation'!J41</f>
        <v>#VALUE!</v>
      </c>
      <c r="E28" s="69"/>
      <c r="F28">
        <v>0</v>
      </c>
      <c r="G28">
        <f>'Sample Metadata'!H21</f>
        <v>0</v>
      </c>
      <c r="H28" s="69">
        <f>'Sample Metadata'!F21</f>
        <v>0</v>
      </c>
      <c r="J28" s="107" t="e">
        <f t="shared" si="0"/>
        <v>#VALUE!</v>
      </c>
      <c r="K28" s="69" t="e">
        <f t="shared" si="1"/>
        <v>#VALUE!</v>
      </c>
      <c r="L28" s="101" t="s">
        <v>76</v>
      </c>
    </row>
    <row r="29" spans="1:12" x14ac:dyDescent="0.2">
      <c r="A29">
        <f>'Sample Metadata'!D22</f>
        <v>0</v>
      </c>
      <c r="B29">
        <f>'qPCR Run Entry'!E44</f>
        <v>0</v>
      </c>
      <c r="C29" s="69" t="e">
        <f>'Sample Calculation'!I43</f>
        <v>#VALUE!</v>
      </c>
      <c r="D29" s="69" t="e">
        <f>'Sample Calculation'!J43</f>
        <v>#VALUE!</v>
      </c>
      <c r="E29" s="69"/>
      <c r="F29">
        <v>0</v>
      </c>
      <c r="G29">
        <f>'Sample Metadata'!H22</f>
        <v>0</v>
      </c>
      <c r="H29" s="69">
        <f>'Sample Metadata'!F22</f>
        <v>0</v>
      </c>
      <c r="J29" s="107" t="e">
        <f t="shared" si="0"/>
        <v>#VALUE!</v>
      </c>
      <c r="K29" s="69" t="e">
        <f t="shared" si="1"/>
        <v>#VALUE!</v>
      </c>
      <c r="L29" s="101" t="s">
        <v>76</v>
      </c>
    </row>
    <row r="30" spans="1:12" x14ac:dyDescent="0.2">
      <c r="A30">
        <f>'Sample Metadata'!D23</f>
        <v>0</v>
      </c>
      <c r="B30">
        <f>'qPCR Run Entry'!E46</f>
        <v>0</v>
      </c>
      <c r="C30" s="69" t="e">
        <f>'Sample Calculation'!I45</f>
        <v>#VALUE!</v>
      </c>
      <c r="D30" s="69" t="e">
        <f>'Sample Calculation'!J45</f>
        <v>#VALUE!</v>
      </c>
      <c r="E30" s="69"/>
      <c r="F30">
        <v>0</v>
      </c>
      <c r="G30">
        <f>'Sample Metadata'!H23</f>
        <v>0</v>
      </c>
      <c r="H30" s="69">
        <f>'Sample Metadata'!F23</f>
        <v>0</v>
      </c>
      <c r="J30" s="107" t="e">
        <f t="shared" si="0"/>
        <v>#VALUE!</v>
      </c>
      <c r="K30" s="69" t="e">
        <f t="shared" si="1"/>
        <v>#VALUE!</v>
      </c>
      <c r="L30" s="101" t="s">
        <v>76</v>
      </c>
    </row>
    <row r="31" spans="1:12" x14ac:dyDescent="0.2">
      <c r="A31">
        <f>'Sample Metadata'!D24</f>
        <v>0</v>
      </c>
      <c r="B31">
        <f>'qPCR Run Entry'!E48</f>
        <v>0</v>
      </c>
      <c r="C31" s="69" t="e">
        <f>'Sample Calculation'!I47</f>
        <v>#VALUE!</v>
      </c>
      <c r="D31" s="69" t="e">
        <f>'Sample Calculation'!J47</f>
        <v>#VALUE!</v>
      </c>
      <c r="E31" s="69"/>
      <c r="F31">
        <v>0</v>
      </c>
      <c r="G31">
        <f>'Sample Metadata'!H24</f>
        <v>0</v>
      </c>
      <c r="H31" s="69">
        <f>'Sample Metadata'!F24</f>
        <v>0</v>
      </c>
      <c r="J31" s="107" t="e">
        <f t="shared" si="0"/>
        <v>#VALUE!</v>
      </c>
      <c r="K31" s="69" t="e">
        <f t="shared" si="1"/>
        <v>#VALUE!</v>
      </c>
      <c r="L31" s="101" t="s">
        <v>76</v>
      </c>
    </row>
    <row r="32" spans="1:12" x14ac:dyDescent="0.2">
      <c r="A32">
        <f>'Sample Metadata'!D25</f>
        <v>0</v>
      </c>
      <c r="B32">
        <f>'qPCR Run Entry'!E50</f>
        <v>0</v>
      </c>
      <c r="C32" s="69" t="e">
        <f>'Sample Calculation'!I49</f>
        <v>#VALUE!</v>
      </c>
      <c r="D32" s="69" t="e">
        <f>'Sample Calculation'!J49</f>
        <v>#VALUE!</v>
      </c>
      <c r="E32" s="69"/>
      <c r="F32">
        <v>0</v>
      </c>
      <c r="G32">
        <f>'Sample Metadata'!H25</f>
        <v>0</v>
      </c>
      <c r="H32" s="69">
        <f>'Sample Metadata'!F25</f>
        <v>0</v>
      </c>
      <c r="J32" s="107" t="e">
        <f t="shared" si="0"/>
        <v>#VALUE!</v>
      </c>
      <c r="K32" s="69" t="e">
        <f t="shared" si="1"/>
        <v>#VALUE!</v>
      </c>
      <c r="L32" s="101" t="s">
        <v>76</v>
      </c>
    </row>
    <row r="33" spans="1:12" x14ac:dyDescent="0.2">
      <c r="A33">
        <f>'Sample Metadata'!D26</f>
        <v>0</v>
      </c>
      <c r="B33">
        <f>'qPCR Run Entry'!E52</f>
        <v>0</v>
      </c>
      <c r="C33" s="69" t="e">
        <f>'Sample Calculation'!I51</f>
        <v>#VALUE!</v>
      </c>
      <c r="D33" s="69" t="e">
        <f>'Sample Calculation'!J51</f>
        <v>#VALUE!</v>
      </c>
      <c r="E33" s="69"/>
      <c r="F33">
        <v>0</v>
      </c>
      <c r="G33">
        <f>'Sample Metadata'!H26</f>
        <v>0</v>
      </c>
      <c r="H33" s="69">
        <f>'Sample Metadata'!F26</f>
        <v>0</v>
      </c>
      <c r="J33" s="107" t="e">
        <f t="shared" si="0"/>
        <v>#VALUE!</v>
      </c>
      <c r="K33" s="69" t="e">
        <f t="shared" si="1"/>
        <v>#VALUE!</v>
      </c>
      <c r="L33" s="101" t="s">
        <v>76</v>
      </c>
    </row>
    <row r="34" spans="1:12" x14ac:dyDescent="0.2">
      <c r="A34">
        <f>'Sample Metadata'!D27</f>
        <v>0</v>
      </c>
      <c r="B34">
        <f>'qPCR Run Entry'!E54</f>
        <v>0</v>
      </c>
      <c r="C34" s="69" t="e">
        <f>'Sample Calculation'!I53</f>
        <v>#VALUE!</v>
      </c>
      <c r="D34" s="69" t="e">
        <f>'Sample Calculation'!J53</f>
        <v>#VALUE!</v>
      </c>
      <c r="E34" s="69"/>
      <c r="F34">
        <v>0</v>
      </c>
      <c r="G34">
        <f>'Sample Metadata'!H27</f>
        <v>0</v>
      </c>
      <c r="H34" s="69">
        <f>'Sample Metadata'!F27</f>
        <v>0</v>
      </c>
      <c r="J34" s="107" t="e">
        <f t="shared" si="0"/>
        <v>#VALUE!</v>
      </c>
      <c r="K34" s="69" t="e">
        <f t="shared" si="1"/>
        <v>#VALUE!</v>
      </c>
      <c r="L34" s="101" t="s">
        <v>76</v>
      </c>
    </row>
    <row r="35" spans="1:12" x14ac:dyDescent="0.2">
      <c r="A35">
        <f>'Sample Metadata'!D28</f>
        <v>0</v>
      </c>
      <c r="B35">
        <f>'qPCR Run Entry'!E56</f>
        <v>0</v>
      </c>
      <c r="C35" s="69" t="e">
        <f>'Sample Calculation'!I55</f>
        <v>#VALUE!</v>
      </c>
      <c r="D35" s="69" t="e">
        <f>'Sample Calculation'!J55</f>
        <v>#VALUE!</v>
      </c>
      <c r="E35" s="69"/>
      <c r="F35">
        <v>0</v>
      </c>
      <c r="G35">
        <f>'Sample Metadata'!H28</f>
        <v>0</v>
      </c>
      <c r="H35" s="69">
        <f>'Sample Metadata'!F28</f>
        <v>0</v>
      </c>
      <c r="J35" s="107" t="e">
        <f t="shared" si="0"/>
        <v>#VALUE!</v>
      </c>
      <c r="K35" s="69" t="e">
        <f t="shared" si="1"/>
        <v>#VALUE!</v>
      </c>
      <c r="L35" s="101" t="s">
        <v>76</v>
      </c>
    </row>
    <row r="36" spans="1:12" x14ac:dyDescent="0.2">
      <c r="A36">
        <f>'Sample Metadata'!D29</f>
        <v>0</v>
      </c>
      <c r="B36">
        <f>'qPCR Run Entry'!E58</f>
        <v>0</v>
      </c>
      <c r="C36" s="69" t="e">
        <f>'Sample Calculation'!I57</f>
        <v>#VALUE!</v>
      </c>
      <c r="D36" s="69" t="e">
        <f>'Sample Calculation'!J57</f>
        <v>#VALUE!</v>
      </c>
      <c r="E36" s="69"/>
      <c r="F36">
        <v>0</v>
      </c>
      <c r="G36">
        <f>'Sample Metadata'!H29</f>
        <v>0</v>
      </c>
      <c r="H36" s="69">
        <f>'Sample Metadata'!F29</f>
        <v>0</v>
      </c>
      <c r="J36" s="107" t="e">
        <f t="shared" si="0"/>
        <v>#VALUE!</v>
      </c>
      <c r="K36" s="69" t="e">
        <f t="shared" si="1"/>
        <v>#VALUE!</v>
      </c>
      <c r="L36" s="101" t="s">
        <v>76</v>
      </c>
    </row>
    <row r="37" spans="1:12" x14ac:dyDescent="0.2">
      <c r="A37">
        <f>'Sample Metadata'!D30</f>
        <v>0</v>
      </c>
      <c r="B37">
        <f>'qPCR Run Entry'!E60</f>
        <v>0</v>
      </c>
      <c r="C37" s="69" t="e">
        <f>'Sample Calculation'!I59</f>
        <v>#VALUE!</v>
      </c>
      <c r="D37" s="69" t="e">
        <f>'Sample Calculation'!J59</f>
        <v>#VALUE!</v>
      </c>
      <c r="E37" s="69"/>
      <c r="F37">
        <v>0</v>
      </c>
      <c r="G37">
        <f>'Sample Metadata'!H30</f>
        <v>0</v>
      </c>
      <c r="H37" s="69">
        <f>'Sample Metadata'!F30</f>
        <v>0</v>
      </c>
      <c r="J37" s="107" t="e">
        <f t="shared" si="0"/>
        <v>#VALUE!</v>
      </c>
      <c r="K37" s="69" t="e">
        <f t="shared" si="1"/>
        <v>#VALUE!</v>
      </c>
      <c r="L37" s="101" t="s">
        <v>76</v>
      </c>
    </row>
    <row r="38" spans="1:12" x14ac:dyDescent="0.2">
      <c r="A38">
        <f>'Sample Metadata'!D31</f>
        <v>0</v>
      </c>
      <c r="B38">
        <f>'qPCR Run Entry'!E62</f>
        <v>0</v>
      </c>
      <c r="C38" s="69" t="e">
        <f>'Sample Calculation'!I61</f>
        <v>#VALUE!</v>
      </c>
      <c r="D38" s="69" t="e">
        <f>'Sample Calculation'!J61</f>
        <v>#VALUE!</v>
      </c>
      <c r="E38" s="69"/>
      <c r="F38">
        <v>0</v>
      </c>
      <c r="G38">
        <f>'Sample Metadata'!H31</f>
        <v>0</v>
      </c>
      <c r="H38" s="69">
        <f>'Sample Metadata'!F31</f>
        <v>0</v>
      </c>
      <c r="J38" s="107" t="e">
        <f t="shared" si="0"/>
        <v>#VALUE!</v>
      </c>
      <c r="K38" s="69" t="e">
        <f t="shared" si="1"/>
        <v>#VALUE!</v>
      </c>
      <c r="L38" s="101" t="s">
        <v>76</v>
      </c>
    </row>
    <row r="39" spans="1:12" x14ac:dyDescent="0.2">
      <c r="A39">
        <f>'Sample Metadata'!D32</f>
        <v>0</v>
      </c>
      <c r="B39">
        <f>'qPCR Run Entry'!E64</f>
        <v>0</v>
      </c>
      <c r="C39" s="69" t="e">
        <f>'Sample Calculation'!I63</f>
        <v>#VALUE!</v>
      </c>
      <c r="D39" s="69" t="e">
        <f>'Sample Calculation'!J63</f>
        <v>#VALUE!</v>
      </c>
      <c r="E39" s="69"/>
      <c r="F39">
        <v>0</v>
      </c>
      <c r="G39">
        <f>'Sample Metadata'!H32</f>
        <v>0</v>
      </c>
      <c r="H39" s="69">
        <f>'Sample Metadata'!F32</f>
        <v>0</v>
      </c>
      <c r="J39" s="107" t="e">
        <f t="shared" si="0"/>
        <v>#VALUE!</v>
      </c>
      <c r="K39" s="69" t="e">
        <f t="shared" si="1"/>
        <v>#VALUE!</v>
      </c>
      <c r="L39" s="101" t="s">
        <v>76</v>
      </c>
    </row>
    <row r="40" spans="1:12" x14ac:dyDescent="0.2">
      <c r="A40">
        <f>'Sample Metadata'!D33</f>
        <v>0</v>
      </c>
      <c r="B40">
        <f>'qPCR Run Entry'!E66</f>
        <v>0</v>
      </c>
      <c r="C40" s="69" t="e">
        <f>'Sample Calculation'!I65</f>
        <v>#VALUE!</v>
      </c>
      <c r="D40" s="69" t="e">
        <f>'Sample Calculation'!J65</f>
        <v>#VALUE!</v>
      </c>
      <c r="E40" s="69"/>
      <c r="F40">
        <v>0</v>
      </c>
      <c r="G40">
        <f>'Sample Metadata'!H33</f>
        <v>0</v>
      </c>
      <c r="H40" s="69">
        <f>'Sample Metadata'!F33</f>
        <v>0</v>
      </c>
      <c r="J40" s="107" t="e">
        <f t="shared" si="0"/>
        <v>#VALUE!</v>
      </c>
      <c r="K40" s="69" t="e">
        <f t="shared" si="1"/>
        <v>#VALUE!</v>
      </c>
      <c r="L40" s="101" t="s">
        <v>76</v>
      </c>
    </row>
    <row r="41" spans="1:12" x14ac:dyDescent="0.2">
      <c r="A41">
        <f>'Sample Metadata'!D34</f>
        <v>0</v>
      </c>
      <c r="B41">
        <f>'qPCR Run Entry'!E68</f>
        <v>0</v>
      </c>
      <c r="C41" s="69" t="e">
        <f>'Sample Calculation'!I67</f>
        <v>#VALUE!</v>
      </c>
      <c r="D41" s="69" t="e">
        <f>'Sample Calculation'!J67</f>
        <v>#VALUE!</v>
      </c>
      <c r="E41" s="69"/>
      <c r="F41">
        <v>0</v>
      </c>
      <c r="G41">
        <f>'Sample Metadata'!H34</f>
        <v>0</v>
      </c>
      <c r="H41" s="69">
        <f>'Sample Metadata'!F34</f>
        <v>0</v>
      </c>
      <c r="J41" s="107" t="e">
        <f t="shared" si="0"/>
        <v>#VALUE!</v>
      </c>
      <c r="K41" s="69" t="e">
        <f t="shared" si="1"/>
        <v>#VALUE!</v>
      </c>
      <c r="L41" s="101" t="s">
        <v>76</v>
      </c>
    </row>
    <row r="42" spans="1:12" x14ac:dyDescent="0.2">
      <c r="A42">
        <f>'Sample Metadata'!D35</f>
        <v>0</v>
      </c>
      <c r="B42">
        <f>'qPCR Run Entry'!E70</f>
        <v>0</v>
      </c>
      <c r="C42" s="69" t="e">
        <f>'Sample Calculation'!I69</f>
        <v>#VALUE!</v>
      </c>
      <c r="D42" s="69" t="e">
        <f>'Sample Calculation'!J69</f>
        <v>#VALUE!</v>
      </c>
      <c r="E42" s="69"/>
      <c r="F42">
        <v>0</v>
      </c>
      <c r="G42">
        <f>'Sample Metadata'!H35</f>
        <v>0</v>
      </c>
      <c r="H42" s="69">
        <f>'Sample Metadata'!F35</f>
        <v>0</v>
      </c>
      <c r="J42" s="107" t="e">
        <f t="shared" si="0"/>
        <v>#VALUE!</v>
      </c>
      <c r="K42" s="69" t="e">
        <f t="shared" si="1"/>
        <v>#VALUE!</v>
      </c>
      <c r="L42" s="101" t="s">
        <v>76</v>
      </c>
    </row>
    <row r="43" spans="1:12" x14ac:dyDescent="0.2">
      <c r="A43">
        <f>'Sample Metadata'!D36</f>
        <v>0</v>
      </c>
      <c r="B43">
        <f>'qPCR Run Entry'!E72</f>
        <v>0</v>
      </c>
      <c r="C43" s="69" t="e">
        <f>'Sample Calculation'!I71</f>
        <v>#VALUE!</v>
      </c>
      <c r="D43" s="69" t="e">
        <f>'Sample Calculation'!J71</f>
        <v>#VALUE!</v>
      </c>
      <c r="E43" s="69"/>
      <c r="F43">
        <v>0</v>
      </c>
      <c r="G43">
        <f>'Sample Metadata'!H36</f>
        <v>0</v>
      </c>
      <c r="H43" s="69">
        <f>'Sample Metadata'!F36</f>
        <v>0</v>
      </c>
      <c r="J43" s="107" t="e">
        <f t="shared" si="0"/>
        <v>#VALUE!</v>
      </c>
      <c r="K43" s="69" t="e">
        <f t="shared" si="1"/>
        <v>#VALUE!</v>
      </c>
      <c r="L43" s="101" t="s">
        <v>76</v>
      </c>
    </row>
    <row r="44" spans="1:12" x14ac:dyDescent="0.2">
      <c r="A44">
        <f>'Sample Metadata'!D37</f>
        <v>0</v>
      </c>
      <c r="B44">
        <f>'qPCR Run Entry'!E74</f>
        <v>0</v>
      </c>
      <c r="C44" s="69" t="e">
        <f>'Sample Calculation'!I73</f>
        <v>#VALUE!</v>
      </c>
      <c r="D44" s="69" t="e">
        <f>'Sample Calculation'!J73</f>
        <v>#VALUE!</v>
      </c>
      <c r="E44" s="69"/>
      <c r="F44">
        <v>0</v>
      </c>
      <c r="G44">
        <f>'Sample Metadata'!H37</f>
        <v>0</v>
      </c>
      <c r="H44" s="69">
        <f>'Sample Metadata'!F37</f>
        <v>0</v>
      </c>
      <c r="J44" s="107" t="e">
        <f t="shared" si="0"/>
        <v>#VALUE!</v>
      </c>
      <c r="K44" s="69" t="e">
        <f t="shared" si="1"/>
        <v>#VALUE!</v>
      </c>
      <c r="L44" s="101" t="s">
        <v>76</v>
      </c>
    </row>
    <row r="45" spans="1:12" x14ac:dyDescent="0.2">
      <c r="A45">
        <f>'Sample Metadata'!D38</f>
        <v>0</v>
      </c>
      <c r="B45">
        <f>'qPCR Run Entry'!E76</f>
        <v>0</v>
      </c>
      <c r="C45" s="69" t="e">
        <f>'Sample Calculation'!I75</f>
        <v>#VALUE!</v>
      </c>
      <c r="D45" s="69" t="e">
        <f>'Sample Calculation'!J75</f>
        <v>#VALUE!</v>
      </c>
      <c r="E45" s="69"/>
      <c r="F45">
        <v>0</v>
      </c>
      <c r="G45">
        <f>'Sample Metadata'!H38</f>
        <v>0</v>
      </c>
      <c r="H45" s="69">
        <f>'Sample Metadata'!F38</f>
        <v>0</v>
      </c>
      <c r="J45" s="107" t="e">
        <f t="shared" si="0"/>
        <v>#VALUE!</v>
      </c>
      <c r="K45" s="69" t="e">
        <f t="shared" si="1"/>
        <v>#VALUE!</v>
      </c>
      <c r="L45" s="101" t="s">
        <v>76</v>
      </c>
    </row>
    <row r="46" spans="1:12" x14ac:dyDescent="0.2">
      <c r="A46">
        <f>'Sample Metadata'!D39</f>
        <v>0</v>
      </c>
      <c r="B46">
        <f>'qPCR Run Entry'!E78</f>
        <v>0</v>
      </c>
      <c r="C46" s="69" t="e">
        <f>'Sample Calculation'!I77</f>
        <v>#VALUE!</v>
      </c>
      <c r="D46" s="69" t="e">
        <f>'Sample Calculation'!J77</f>
        <v>#VALUE!</v>
      </c>
      <c r="E46" s="69"/>
      <c r="F46">
        <v>0</v>
      </c>
      <c r="G46">
        <f>'Sample Metadata'!H39</f>
        <v>0</v>
      </c>
      <c r="H46" s="69">
        <f>'Sample Metadata'!F39</f>
        <v>0</v>
      </c>
      <c r="J46" s="107" t="e">
        <f t="shared" si="0"/>
        <v>#VALUE!</v>
      </c>
      <c r="K46" s="69" t="e">
        <f t="shared" si="1"/>
        <v>#VALUE!</v>
      </c>
      <c r="L46" s="101" t="s">
        <v>76</v>
      </c>
    </row>
    <row r="47" spans="1:12" x14ac:dyDescent="0.2">
      <c r="A47">
        <f>'Sample Metadata'!D40</f>
        <v>0</v>
      </c>
      <c r="B47">
        <f>'qPCR Run Entry'!E80</f>
        <v>0</v>
      </c>
      <c r="C47" s="69" t="e">
        <f>'Sample Calculation'!I79</f>
        <v>#VALUE!</v>
      </c>
      <c r="D47" s="69" t="e">
        <f>'Sample Calculation'!J79</f>
        <v>#VALUE!</v>
      </c>
      <c r="E47" s="69"/>
      <c r="F47">
        <v>0</v>
      </c>
      <c r="G47">
        <f>'Sample Metadata'!H40</f>
        <v>0</v>
      </c>
      <c r="H47" s="69">
        <f>'Sample Metadata'!F40</f>
        <v>0</v>
      </c>
      <c r="J47" s="107" t="e">
        <f t="shared" si="0"/>
        <v>#VALUE!</v>
      </c>
      <c r="K47" s="69" t="e">
        <f t="shared" si="1"/>
        <v>#VALUE!</v>
      </c>
      <c r="L47" s="101" t="s">
        <v>76</v>
      </c>
    </row>
    <row r="48" spans="1:12" x14ac:dyDescent="0.2">
      <c r="A48">
        <f>'Sample Metadata'!D41</f>
        <v>0</v>
      </c>
      <c r="B48">
        <f>'qPCR Run Entry'!E82</f>
        <v>0</v>
      </c>
      <c r="C48" s="69" t="e">
        <f>'Sample Calculation'!I81</f>
        <v>#VALUE!</v>
      </c>
      <c r="D48" s="69" t="e">
        <f>'Sample Calculation'!J81</f>
        <v>#VALUE!</v>
      </c>
      <c r="E48" s="69"/>
      <c r="F48">
        <v>0</v>
      </c>
      <c r="G48">
        <f>'Sample Metadata'!H41</f>
        <v>0</v>
      </c>
      <c r="H48" s="69">
        <f>'Sample Metadata'!F41</f>
        <v>0</v>
      </c>
      <c r="J48" s="146" t="s">
        <v>118</v>
      </c>
      <c r="K48" s="69"/>
      <c r="L48" s="101" t="s">
        <v>76</v>
      </c>
    </row>
    <row r="49" spans="1:12" x14ac:dyDescent="0.2">
      <c r="A49">
        <f>'Sample Metadata'!D42</f>
        <v>0</v>
      </c>
      <c r="B49">
        <f>'qPCR Run Entry'!E84</f>
        <v>0</v>
      </c>
      <c r="C49" s="69" t="e">
        <f>'Sample Calculation'!I83</f>
        <v>#VALUE!</v>
      </c>
      <c r="D49" s="69" t="e">
        <f>'Sample Calculation'!J83</f>
        <v>#VALUE!</v>
      </c>
      <c r="E49" s="69"/>
      <c r="F49">
        <v>0</v>
      </c>
      <c r="G49">
        <f>'Sample Metadata'!H42</f>
        <v>0</v>
      </c>
      <c r="H49" s="69">
        <f>'Sample Metadata'!F42</f>
        <v>0</v>
      </c>
      <c r="J49" s="107" t="e">
        <f t="shared" si="0"/>
        <v>#VALUE!</v>
      </c>
      <c r="K49" s="69" t="e">
        <f t="shared" si="1"/>
        <v>#VALUE!</v>
      </c>
      <c r="L49" s="101" t="s">
        <v>76</v>
      </c>
    </row>
    <row r="50" spans="1:12" x14ac:dyDescent="0.2">
      <c r="A50">
        <f>'Sample Metadata'!D43</f>
        <v>0</v>
      </c>
      <c r="B50">
        <f>'qPCR Run Entry'!E86</f>
        <v>0</v>
      </c>
      <c r="C50" s="69" t="e">
        <f>'Sample Calculation'!I85</f>
        <v>#VALUE!</v>
      </c>
      <c r="D50" s="69" t="e">
        <f>'Sample Calculation'!J85</f>
        <v>#VALUE!</v>
      </c>
      <c r="E50" s="69"/>
      <c r="F50">
        <v>0</v>
      </c>
      <c r="G50">
        <f>'Sample Metadata'!H43</f>
        <v>0</v>
      </c>
      <c r="H50" s="69">
        <f>'Sample Metadata'!F43</f>
        <v>0</v>
      </c>
      <c r="J50" s="107" t="e">
        <f t="shared" ref="J50:J79" si="2">((C50*E50)/F50)*(G50/H50)</f>
        <v>#VALUE!</v>
      </c>
      <c r="K50" s="69" t="e">
        <f t="shared" ref="K50:K79" si="3">((D50*E50)/F50)*(G50/H50)</f>
        <v>#VALUE!</v>
      </c>
      <c r="L50" s="101" t="s">
        <v>76</v>
      </c>
    </row>
    <row r="51" spans="1:12" x14ac:dyDescent="0.2">
      <c r="A51">
        <f>'Sample Metadata'!D44</f>
        <v>0</v>
      </c>
      <c r="B51">
        <f>'qPCR Run Entry'!E88</f>
        <v>0</v>
      </c>
      <c r="C51" s="69" t="e">
        <f>'Sample Calculation'!I87</f>
        <v>#VALUE!</v>
      </c>
      <c r="D51" s="69" t="e">
        <f>'Sample Calculation'!J87</f>
        <v>#VALUE!</v>
      </c>
      <c r="E51" s="69"/>
      <c r="F51">
        <v>0</v>
      </c>
      <c r="G51">
        <f>'Sample Metadata'!H44</f>
        <v>0</v>
      </c>
      <c r="H51" s="69">
        <f>'Sample Metadata'!F44</f>
        <v>0</v>
      </c>
      <c r="J51" s="107" t="e">
        <f t="shared" si="2"/>
        <v>#VALUE!</v>
      </c>
      <c r="K51" s="69" t="e">
        <f t="shared" si="3"/>
        <v>#VALUE!</v>
      </c>
      <c r="L51" s="101" t="s">
        <v>76</v>
      </c>
    </row>
    <row r="52" spans="1:12" x14ac:dyDescent="0.2">
      <c r="A52">
        <f>'Sample Metadata'!D45</f>
        <v>0</v>
      </c>
      <c r="B52">
        <f>'qPCR Run Entry'!E90</f>
        <v>0</v>
      </c>
      <c r="C52" s="69" t="e">
        <f>'Sample Calculation'!I89</f>
        <v>#VALUE!</v>
      </c>
      <c r="D52" s="69" t="e">
        <f>'Sample Calculation'!J89</f>
        <v>#VALUE!</v>
      </c>
      <c r="E52" s="69"/>
      <c r="F52">
        <v>0</v>
      </c>
      <c r="G52">
        <f>'Sample Metadata'!H45</f>
        <v>0</v>
      </c>
      <c r="H52" s="69">
        <f>'Sample Metadata'!F45</f>
        <v>0</v>
      </c>
      <c r="J52" s="107" t="e">
        <f t="shared" si="2"/>
        <v>#VALUE!</v>
      </c>
      <c r="K52" s="69" t="e">
        <f t="shared" si="3"/>
        <v>#VALUE!</v>
      </c>
      <c r="L52" s="101" t="s">
        <v>76</v>
      </c>
    </row>
    <row r="53" spans="1:12" x14ac:dyDescent="0.2">
      <c r="A53">
        <f>'Sample Metadata'!D46</f>
        <v>0</v>
      </c>
      <c r="B53">
        <f>'qPCR Run Entry'!E92</f>
        <v>0</v>
      </c>
      <c r="C53" s="69" t="e">
        <f>'Sample Calculation'!I91</f>
        <v>#VALUE!</v>
      </c>
      <c r="D53" s="69" t="e">
        <f>'Sample Calculation'!J91</f>
        <v>#VALUE!</v>
      </c>
      <c r="E53" s="69"/>
      <c r="F53">
        <v>0</v>
      </c>
      <c r="G53">
        <f>'Sample Metadata'!H46</f>
        <v>0</v>
      </c>
      <c r="H53" s="69">
        <f>'Sample Metadata'!F46</f>
        <v>0</v>
      </c>
      <c r="J53" s="107" t="e">
        <f t="shared" si="2"/>
        <v>#VALUE!</v>
      </c>
      <c r="K53" s="69" t="e">
        <f t="shared" si="3"/>
        <v>#VALUE!</v>
      </c>
      <c r="L53" s="101" t="s">
        <v>76</v>
      </c>
    </row>
    <row r="54" spans="1:12" x14ac:dyDescent="0.2">
      <c r="A54">
        <f>'Sample Metadata'!D47</f>
        <v>0</v>
      </c>
      <c r="B54">
        <f>'qPCR Run Entry'!E94</f>
        <v>0</v>
      </c>
      <c r="C54" s="69" t="e">
        <f>'Sample Calculation'!I93</f>
        <v>#VALUE!</v>
      </c>
      <c r="D54" s="69" t="e">
        <f>'Sample Calculation'!J93</f>
        <v>#VALUE!</v>
      </c>
      <c r="E54" s="69"/>
      <c r="F54">
        <v>0</v>
      </c>
      <c r="G54">
        <f>'Sample Metadata'!H47</f>
        <v>0</v>
      </c>
      <c r="H54" s="69">
        <f>'Sample Metadata'!F47</f>
        <v>0</v>
      </c>
      <c r="J54" s="107" t="e">
        <f>((C54*E54)/F54)*(G54/H54)</f>
        <v>#VALUE!</v>
      </c>
      <c r="K54" s="69" t="e">
        <f t="shared" si="3"/>
        <v>#VALUE!</v>
      </c>
      <c r="L54" s="101" t="s">
        <v>76</v>
      </c>
    </row>
    <row r="55" spans="1:12" x14ac:dyDescent="0.2">
      <c r="A55">
        <f>'Sample Metadata'!D48</f>
        <v>0</v>
      </c>
      <c r="B55">
        <f>'qPCR Run Entry'!E96</f>
        <v>0</v>
      </c>
      <c r="C55" s="69" t="e">
        <f>'Sample Calculation'!I95</f>
        <v>#VALUE!</v>
      </c>
      <c r="D55" s="69" t="e">
        <f>'Sample Calculation'!J95</f>
        <v>#VALUE!</v>
      </c>
      <c r="E55" s="69"/>
      <c r="F55">
        <v>0</v>
      </c>
      <c r="G55">
        <f>'Sample Metadata'!H48</f>
        <v>0</v>
      </c>
      <c r="H55" s="69">
        <f>'Sample Metadata'!F48</f>
        <v>0</v>
      </c>
      <c r="J55" s="107" t="e">
        <f t="shared" si="2"/>
        <v>#VALUE!</v>
      </c>
      <c r="K55" s="69" t="e">
        <f t="shared" si="3"/>
        <v>#VALUE!</v>
      </c>
      <c r="L55" s="101" t="s">
        <v>76</v>
      </c>
    </row>
    <row r="56" spans="1:12" x14ac:dyDescent="0.2">
      <c r="A56">
        <f>'Sample Metadata'!D49</f>
        <v>0</v>
      </c>
      <c r="B56">
        <f>'qPCR Run Entry'!E98</f>
        <v>0</v>
      </c>
      <c r="C56" s="69" t="e">
        <f>'Sample Calculation'!I97</f>
        <v>#VALUE!</v>
      </c>
      <c r="D56" s="69" t="e">
        <f>'Sample Calculation'!J97</f>
        <v>#VALUE!</v>
      </c>
      <c r="E56" s="69"/>
      <c r="F56">
        <v>0</v>
      </c>
      <c r="G56">
        <f>'Sample Metadata'!H49</f>
        <v>0</v>
      </c>
      <c r="H56" s="69">
        <f>'Sample Metadata'!F49</f>
        <v>0</v>
      </c>
      <c r="J56" s="107" t="e">
        <f t="shared" si="2"/>
        <v>#VALUE!</v>
      </c>
      <c r="K56" s="69" t="e">
        <f t="shared" si="3"/>
        <v>#VALUE!</v>
      </c>
      <c r="L56" s="101" t="s">
        <v>76</v>
      </c>
    </row>
    <row r="57" spans="1:12" x14ac:dyDescent="0.2">
      <c r="A57">
        <f>'Sample Metadata'!D50</f>
        <v>0</v>
      </c>
      <c r="B57">
        <f>'qPCR Run Entry'!E100</f>
        <v>0</v>
      </c>
      <c r="C57" s="69" t="e">
        <f>'Sample Calculation'!I99</f>
        <v>#VALUE!</v>
      </c>
      <c r="D57" s="69" t="e">
        <f>'Sample Calculation'!J99</f>
        <v>#VALUE!</v>
      </c>
      <c r="E57" s="69"/>
      <c r="F57">
        <v>0</v>
      </c>
      <c r="G57">
        <f>'Sample Metadata'!H50</f>
        <v>0</v>
      </c>
      <c r="H57" s="69">
        <f>'Sample Metadata'!F50</f>
        <v>0</v>
      </c>
      <c r="J57" s="107" t="e">
        <f t="shared" si="2"/>
        <v>#VALUE!</v>
      </c>
      <c r="K57" s="69" t="e">
        <f t="shared" si="3"/>
        <v>#VALUE!</v>
      </c>
      <c r="L57" s="101" t="s">
        <v>76</v>
      </c>
    </row>
    <row r="58" spans="1:12" x14ac:dyDescent="0.2">
      <c r="A58">
        <f>'Sample Metadata'!D51</f>
        <v>0</v>
      </c>
      <c r="B58">
        <f>'qPCR Run Entry'!E102</f>
        <v>0</v>
      </c>
      <c r="C58" s="69" t="e">
        <f>'Sample Calculation'!I101</f>
        <v>#VALUE!</v>
      </c>
      <c r="D58" s="69" t="e">
        <f>'Sample Calculation'!J101</f>
        <v>#VALUE!</v>
      </c>
      <c r="E58" s="69"/>
      <c r="F58">
        <v>0</v>
      </c>
      <c r="G58">
        <f>'Sample Metadata'!H51</f>
        <v>0</v>
      </c>
      <c r="H58" s="69">
        <f>'Sample Metadata'!F51</f>
        <v>0</v>
      </c>
      <c r="J58" s="107" t="e">
        <f t="shared" si="2"/>
        <v>#VALUE!</v>
      </c>
      <c r="K58" s="69" t="e">
        <f t="shared" si="3"/>
        <v>#VALUE!</v>
      </c>
      <c r="L58" s="101" t="s">
        <v>76</v>
      </c>
    </row>
    <row r="59" spans="1:12" x14ac:dyDescent="0.2">
      <c r="A59">
        <f>'Sample Metadata'!D52</f>
        <v>0</v>
      </c>
      <c r="B59">
        <f>'qPCR Run Entry'!E104</f>
        <v>0</v>
      </c>
      <c r="C59" s="69" t="e">
        <f>'Sample Calculation'!I103</f>
        <v>#VALUE!</v>
      </c>
      <c r="D59" s="69" t="e">
        <f>'Sample Calculation'!J103</f>
        <v>#VALUE!</v>
      </c>
      <c r="E59" s="69"/>
      <c r="F59">
        <v>0</v>
      </c>
      <c r="G59">
        <f>'Sample Metadata'!H52</f>
        <v>0</v>
      </c>
      <c r="H59" s="69">
        <f>'Sample Metadata'!F52</f>
        <v>0</v>
      </c>
      <c r="J59" s="107" t="e">
        <f t="shared" si="2"/>
        <v>#VALUE!</v>
      </c>
      <c r="K59" s="69" t="e">
        <f t="shared" si="3"/>
        <v>#VALUE!</v>
      </c>
      <c r="L59" s="101" t="s">
        <v>76</v>
      </c>
    </row>
    <row r="60" spans="1:12" x14ac:dyDescent="0.2">
      <c r="A60">
        <f>'Sample Metadata'!D53</f>
        <v>0</v>
      </c>
      <c r="B60">
        <f>'qPCR Run Entry'!E106</f>
        <v>0</v>
      </c>
      <c r="C60" s="69" t="e">
        <f>'Sample Calculation'!I105</f>
        <v>#VALUE!</v>
      </c>
      <c r="D60" s="69" t="e">
        <f>'Sample Calculation'!J105</f>
        <v>#VALUE!</v>
      </c>
      <c r="E60" s="69"/>
      <c r="F60">
        <v>0</v>
      </c>
      <c r="G60">
        <f>'Sample Metadata'!H53</f>
        <v>0</v>
      </c>
      <c r="H60" s="69">
        <f>'Sample Metadata'!F53</f>
        <v>0</v>
      </c>
      <c r="J60" s="107" t="e">
        <f t="shared" si="2"/>
        <v>#VALUE!</v>
      </c>
      <c r="K60" s="69" t="e">
        <f t="shared" si="3"/>
        <v>#VALUE!</v>
      </c>
      <c r="L60" s="101" t="s">
        <v>76</v>
      </c>
    </row>
    <row r="61" spans="1:12" x14ac:dyDescent="0.2">
      <c r="A61">
        <f>'Sample Metadata'!D54</f>
        <v>0</v>
      </c>
      <c r="B61">
        <f>'qPCR Run Entry'!E108</f>
        <v>0</v>
      </c>
      <c r="C61" s="69" t="e">
        <f>'Sample Calculation'!I107</f>
        <v>#VALUE!</v>
      </c>
      <c r="D61" s="69" t="e">
        <f>'Sample Calculation'!J107</f>
        <v>#VALUE!</v>
      </c>
      <c r="E61" s="69"/>
      <c r="F61">
        <v>0</v>
      </c>
      <c r="G61">
        <f>'Sample Metadata'!H54</f>
        <v>0</v>
      </c>
      <c r="H61" s="69">
        <f>'Sample Metadata'!F54</f>
        <v>0</v>
      </c>
      <c r="J61" s="107" t="e">
        <f t="shared" si="2"/>
        <v>#VALUE!</v>
      </c>
      <c r="K61" s="69" t="e">
        <f t="shared" si="3"/>
        <v>#VALUE!</v>
      </c>
      <c r="L61" s="101" t="s">
        <v>76</v>
      </c>
    </row>
    <row r="62" spans="1:12" x14ac:dyDescent="0.2">
      <c r="A62">
        <f>'Sample Metadata'!D55</f>
        <v>0</v>
      </c>
      <c r="B62">
        <f>'qPCR Run Entry'!E110</f>
        <v>0</v>
      </c>
      <c r="C62" s="69" t="e">
        <f>'Sample Calculation'!I109</f>
        <v>#VALUE!</v>
      </c>
      <c r="D62" s="69" t="e">
        <f>'Sample Calculation'!J109</f>
        <v>#VALUE!</v>
      </c>
      <c r="E62" s="69"/>
      <c r="F62">
        <v>0</v>
      </c>
      <c r="G62">
        <f>'Sample Metadata'!H55</f>
        <v>0</v>
      </c>
      <c r="H62" s="69">
        <f>'Sample Metadata'!F55</f>
        <v>0</v>
      </c>
      <c r="J62" s="107" t="e">
        <f t="shared" si="2"/>
        <v>#VALUE!</v>
      </c>
      <c r="K62" s="69" t="e">
        <f t="shared" si="3"/>
        <v>#VALUE!</v>
      </c>
      <c r="L62" s="101" t="s">
        <v>76</v>
      </c>
    </row>
    <row r="63" spans="1:12" x14ac:dyDescent="0.2">
      <c r="A63">
        <f>'Sample Metadata'!D56</f>
        <v>0</v>
      </c>
      <c r="B63">
        <f>'qPCR Run Entry'!E112</f>
        <v>0</v>
      </c>
      <c r="C63" s="69" t="e">
        <f>'Sample Calculation'!I111</f>
        <v>#VALUE!</v>
      </c>
      <c r="D63" s="69" t="e">
        <f>'Sample Calculation'!J111</f>
        <v>#VALUE!</v>
      </c>
      <c r="E63" s="69"/>
      <c r="F63">
        <v>0</v>
      </c>
      <c r="G63">
        <f>'Sample Metadata'!H56</f>
        <v>0</v>
      </c>
      <c r="H63" s="69">
        <f>'Sample Metadata'!F56</f>
        <v>0</v>
      </c>
      <c r="J63" s="107" t="e">
        <f t="shared" si="2"/>
        <v>#VALUE!</v>
      </c>
      <c r="K63" s="69" t="e">
        <f t="shared" si="3"/>
        <v>#VALUE!</v>
      </c>
      <c r="L63" s="101" t="s">
        <v>76</v>
      </c>
    </row>
    <row r="64" spans="1:12" x14ac:dyDescent="0.2">
      <c r="A64">
        <f>'Sample Metadata'!D57</f>
        <v>0</v>
      </c>
      <c r="B64">
        <f>'qPCR Run Entry'!E114</f>
        <v>0</v>
      </c>
      <c r="C64" s="69" t="e">
        <f>'Sample Calculation'!I113</f>
        <v>#VALUE!</v>
      </c>
      <c r="D64" s="69" t="e">
        <f>'Sample Calculation'!J113</f>
        <v>#VALUE!</v>
      </c>
      <c r="E64" s="69"/>
      <c r="F64">
        <v>0</v>
      </c>
      <c r="G64">
        <f>'Sample Metadata'!H57</f>
        <v>0</v>
      </c>
      <c r="H64" s="69">
        <f>'Sample Metadata'!F57</f>
        <v>0</v>
      </c>
      <c r="J64" s="107" t="e">
        <f>((C64*E64)/F64)*(G64/H64)</f>
        <v>#VALUE!</v>
      </c>
      <c r="K64" s="69" t="e">
        <f t="shared" si="3"/>
        <v>#VALUE!</v>
      </c>
      <c r="L64" s="101" t="s">
        <v>76</v>
      </c>
    </row>
    <row r="65" spans="1:12" x14ac:dyDescent="0.2">
      <c r="A65">
        <f>'Sample Metadata'!D58</f>
        <v>0</v>
      </c>
      <c r="B65">
        <f>'qPCR Run Entry'!E116</f>
        <v>0</v>
      </c>
      <c r="C65" s="69" t="e">
        <f>'Sample Calculation'!I115</f>
        <v>#VALUE!</v>
      </c>
      <c r="D65" s="69" t="e">
        <f>'Sample Calculation'!J115</f>
        <v>#VALUE!</v>
      </c>
      <c r="E65" s="69"/>
      <c r="F65">
        <v>0</v>
      </c>
      <c r="G65">
        <f>'Sample Metadata'!H58</f>
        <v>0</v>
      </c>
      <c r="H65" s="69">
        <f>'Sample Metadata'!F58</f>
        <v>0</v>
      </c>
      <c r="J65" s="107" t="e">
        <f t="shared" si="2"/>
        <v>#VALUE!</v>
      </c>
      <c r="K65" s="69" t="e">
        <f t="shared" si="3"/>
        <v>#VALUE!</v>
      </c>
      <c r="L65" s="101" t="s">
        <v>76</v>
      </c>
    </row>
    <row r="66" spans="1:12" x14ac:dyDescent="0.2">
      <c r="A66">
        <f>'Sample Metadata'!D59</f>
        <v>0</v>
      </c>
      <c r="B66">
        <f>'qPCR Run Entry'!E118</f>
        <v>0</v>
      </c>
      <c r="C66" s="69" t="e">
        <f>'Sample Calculation'!I117</f>
        <v>#VALUE!</v>
      </c>
      <c r="D66" s="69" t="e">
        <f>'Sample Calculation'!J117</f>
        <v>#VALUE!</v>
      </c>
      <c r="E66" s="69"/>
      <c r="F66">
        <v>0</v>
      </c>
      <c r="G66">
        <f>'Sample Metadata'!H59</f>
        <v>0</v>
      </c>
      <c r="H66" s="69">
        <f>'Sample Metadata'!F59</f>
        <v>0</v>
      </c>
      <c r="J66" s="107" t="e">
        <f t="shared" si="2"/>
        <v>#VALUE!</v>
      </c>
      <c r="K66" s="69" t="e">
        <f t="shared" si="3"/>
        <v>#VALUE!</v>
      </c>
      <c r="L66" s="101" t="s">
        <v>76</v>
      </c>
    </row>
    <row r="67" spans="1:12" x14ac:dyDescent="0.2">
      <c r="A67">
        <f>'Sample Metadata'!D60</f>
        <v>0</v>
      </c>
      <c r="B67">
        <f>'qPCR Run Entry'!E120</f>
        <v>0</v>
      </c>
      <c r="C67" s="69" t="e">
        <f>'Sample Calculation'!I119</f>
        <v>#VALUE!</v>
      </c>
      <c r="D67" s="69" t="e">
        <f>'Sample Calculation'!J119</f>
        <v>#VALUE!</v>
      </c>
      <c r="E67" s="69"/>
      <c r="F67">
        <v>0</v>
      </c>
      <c r="G67">
        <f>'Sample Metadata'!H60</f>
        <v>0</v>
      </c>
      <c r="H67" s="69">
        <f>'Sample Metadata'!F60</f>
        <v>0</v>
      </c>
      <c r="J67" s="107" t="e">
        <f t="shared" si="2"/>
        <v>#VALUE!</v>
      </c>
      <c r="K67" s="69" t="e">
        <f t="shared" si="3"/>
        <v>#VALUE!</v>
      </c>
      <c r="L67" s="101" t="s">
        <v>76</v>
      </c>
    </row>
    <row r="68" spans="1:12" x14ac:dyDescent="0.2">
      <c r="A68">
        <f>'Sample Metadata'!D61</f>
        <v>0</v>
      </c>
      <c r="B68">
        <f>'qPCR Run Entry'!E122</f>
        <v>0</v>
      </c>
      <c r="C68" s="69" t="e">
        <f>'Sample Calculation'!I121</f>
        <v>#VALUE!</v>
      </c>
      <c r="D68" s="69" t="e">
        <f>'Sample Calculation'!J121</f>
        <v>#VALUE!</v>
      </c>
      <c r="E68" s="69"/>
      <c r="F68">
        <v>0</v>
      </c>
      <c r="G68">
        <f>'Sample Metadata'!H61</f>
        <v>0</v>
      </c>
      <c r="H68" s="69">
        <f>'Sample Metadata'!F61</f>
        <v>0</v>
      </c>
      <c r="J68" s="107" t="e">
        <f t="shared" si="2"/>
        <v>#VALUE!</v>
      </c>
      <c r="K68" s="69" t="e">
        <f t="shared" si="3"/>
        <v>#VALUE!</v>
      </c>
      <c r="L68" s="101" t="s">
        <v>76</v>
      </c>
    </row>
    <row r="69" spans="1:12" x14ac:dyDescent="0.2">
      <c r="A69">
        <f>'Sample Metadata'!D62</f>
        <v>0</v>
      </c>
      <c r="B69">
        <f>'qPCR Run Entry'!E124</f>
        <v>0</v>
      </c>
      <c r="C69" s="69" t="e">
        <f>'Sample Calculation'!I123</f>
        <v>#VALUE!</v>
      </c>
      <c r="D69" s="69" t="e">
        <f>'Sample Calculation'!J123</f>
        <v>#VALUE!</v>
      </c>
      <c r="E69" s="69"/>
      <c r="F69">
        <v>0</v>
      </c>
      <c r="G69">
        <f>'Sample Metadata'!H62</f>
        <v>0</v>
      </c>
      <c r="H69" s="69">
        <f>'Sample Metadata'!F62</f>
        <v>0</v>
      </c>
      <c r="J69" s="107" t="e">
        <f t="shared" si="2"/>
        <v>#VALUE!</v>
      </c>
      <c r="K69" s="69" t="e">
        <f t="shared" si="3"/>
        <v>#VALUE!</v>
      </c>
      <c r="L69" s="101" t="s">
        <v>76</v>
      </c>
    </row>
    <row r="70" spans="1:12" x14ac:dyDescent="0.2">
      <c r="A70">
        <f>'Sample Metadata'!D63</f>
        <v>0</v>
      </c>
      <c r="B70">
        <f>'qPCR Run Entry'!E126</f>
        <v>0</v>
      </c>
      <c r="C70" s="69" t="e">
        <f>'Sample Calculation'!I125</f>
        <v>#VALUE!</v>
      </c>
      <c r="D70" s="69" t="e">
        <f>'Sample Calculation'!J125</f>
        <v>#VALUE!</v>
      </c>
      <c r="E70" s="69"/>
      <c r="F70">
        <v>0</v>
      </c>
      <c r="G70">
        <f>'Sample Metadata'!H63</f>
        <v>0</v>
      </c>
      <c r="H70" s="69">
        <f>'Sample Metadata'!F63</f>
        <v>0</v>
      </c>
      <c r="J70" s="107" t="e">
        <f t="shared" si="2"/>
        <v>#VALUE!</v>
      </c>
      <c r="K70" s="69" t="e">
        <f t="shared" si="3"/>
        <v>#VALUE!</v>
      </c>
      <c r="L70" s="101" t="s">
        <v>76</v>
      </c>
    </row>
    <row r="71" spans="1:12" x14ac:dyDescent="0.2">
      <c r="A71">
        <f>'Sample Metadata'!D64</f>
        <v>0</v>
      </c>
      <c r="B71">
        <f>'qPCR Run Entry'!E128</f>
        <v>0</v>
      </c>
      <c r="C71" s="69" t="e">
        <f>'Sample Calculation'!I127</f>
        <v>#VALUE!</v>
      </c>
      <c r="D71" s="69" t="e">
        <f>'Sample Calculation'!J127</f>
        <v>#VALUE!</v>
      </c>
      <c r="E71" s="69"/>
      <c r="F71">
        <v>0</v>
      </c>
      <c r="G71">
        <f>'Sample Metadata'!H64</f>
        <v>0</v>
      </c>
      <c r="H71" s="69">
        <f>'Sample Metadata'!F64</f>
        <v>0</v>
      </c>
      <c r="J71" s="107" t="e">
        <f t="shared" si="2"/>
        <v>#VALUE!</v>
      </c>
      <c r="K71" s="69" t="e">
        <f t="shared" si="3"/>
        <v>#VALUE!</v>
      </c>
      <c r="L71" s="101" t="s">
        <v>76</v>
      </c>
    </row>
    <row r="72" spans="1:12" x14ac:dyDescent="0.2">
      <c r="A72">
        <f>'Sample Metadata'!D65</f>
        <v>0</v>
      </c>
      <c r="B72">
        <f>'qPCR Run Entry'!E130</f>
        <v>0</v>
      </c>
      <c r="C72" s="69" t="e">
        <f>'Sample Calculation'!I129</f>
        <v>#VALUE!</v>
      </c>
      <c r="D72" s="69" t="e">
        <f>'Sample Calculation'!J129</f>
        <v>#VALUE!</v>
      </c>
      <c r="E72" s="69"/>
      <c r="F72">
        <v>0</v>
      </c>
      <c r="G72">
        <f>'Sample Metadata'!H65</f>
        <v>0</v>
      </c>
      <c r="H72" s="69">
        <f>'Sample Metadata'!F65</f>
        <v>0</v>
      </c>
      <c r="J72" s="107" t="e">
        <f t="shared" si="2"/>
        <v>#VALUE!</v>
      </c>
      <c r="K72" s="69" t="e">
        <f t="shared" si="3"/>
        <v>#VALUE!</v>
      </c>
      <c r="L72" s="101" t="s">
        <v>76</v>
      </c>
    </row>
    <row r="73" spans="1:12" x14ac:dyDescent="0.2">
      <c r="A73">
        <f>'Sample Metadata'!D66</f>
        <v>0</v>
      </c>
      <c r="B73">
        <f>'qPCR Run Entry'!E132</f>
        <v>0</v>
      </c>
      <c r="C73" s="69" t="e">
        <f>'Sample Calculation'!I131</f>
        <v>#VALUE!</v>
      </c>
      <c r="D73" s="69" t="e">
        <f>'Sample Calculation'!J131</f>
        <v>#VALUE!</v>
      </c>
      <c r="E73" s="69"/>
      <c r="F73">
        <v>0</v>
      </c>
      <c r="G73">
        <f>'Sample Metadata'!H66</f>
        <v>0</v>
      </c>
      <c r="H73" s="69">
        <f>'Sample Metadata'!F66</f>
        <v>0</v>
      </c>
      <c r="J73" s="107" t="e">
        <f t="shared" si="2"/>
        <v>#VALUE!</v>
      </c>
      <c r="K73" s="69" t="e">
        <f t="shared" si="3"/>
        <v>#VALUE!</v>
      </c>
      <c r="L73" s="101" t="s">
        <v>76</v>
      </c>
    </row>
    <row r="74" spans="1:12" x14ac:dyDescent="0.2">
      <c r="A74">
        <f>'Sample Metadata'!D67</f>
        <v>0</v>
      </c>
      <c r="B74">
        <f>'qPCR Run Entry'!E134</f>
        <v>0</v>
      </c>
      <c r="C74" s="69" t="e">
        <f>'Sample Calculation'!I133</f>
        <v>#VALUE!</v>
      </c>
      <c r="D74" s="69" t="e">
        <f>'Sample Calculation'!J133</f>
        <v>#VALUE!</v>
      </c>
      <c r="E74" s="69"/>
      <c r="F74">
        <v>0</v>
      </c>
      <c r="G74">
        <f>'Sample Metadata'!H67</f>
        <v>0</v>
      </c>
      <c r="H74" s="69">
        <f>'Sample Metadata'!F67</f>
        <v>0</v>
      </c>
      <c r="J74" s="107" t="e">
        <f t="shared" si="2"/>
        <v>#VALUE!</v>
      </c>
      <c r="K74" s="69" t="e">
        <f t="shared" si="3"/>
        <v>#VALUE!</v>
      </c>
      <c r="L74" s="101" t="s">
        <v>76</v>
      </c>
    </row>
    <row r="75" spans="1:12" x14ac:dyDescent="0.2">
      <c r="A75">
        <f>'Sample Metadata'!D68</f>
        <v>0</v>
      </c>
      <c r="B75">
        <f>'qPCR Run Entry'!E136</f>
        <v>0</v>
      </c>
      <c r="C75" s="69" t="e">
        <f>'Sample Calculation'!I135</f>
        <v>#VALUE!</v>
      </c>
      <c r="D75" s="69" t="e">
        <f>'Sample Calculation'!J135</f>
        <v>#VALUE!</v>
      </c>
      <c r="E75" s="69"/>
      <c r="F75">
        <v>0</v>
      </c>
      <c r="G75">
        <f>'Sample Metadata'!H68</f>
        <v>0</v>
      </c>
      <c r="H75" s="69">
        <f>'Sample Metadata'!F68</f>
        <v>0</v>
      </c>
      <c r="J75" s="107" t="e">
        <f t="shared" si="2"/>
        <v>#VALUE!</v>
      </c>
      <c r="K75" s="69" t="e">
        <f t="shared" si="3"/>
        <v>#VALUE!</v>
      </c>
      <c r="L75" s="101" t="s">
        <v>76</v>
      </c>
    </row>
    <row r="76" spans="1:12" x14ac:dyDescent="0.2">
      <c r="A76">
        <f>'Sample Metadata'!D69</f>
        <v>0</v>
      </c>
      <c r="B76">
        <f>'qPCR Run Entry'!E138</f>
        <v>0</v>
      </c>
      <c r="C76" s="69" t="e">
        <f>'Sample Calculation'!I137</f>
        <v>#VALUE!</v>
      </c>
      <c r="D76" s="69" t="e">
        <f>'Sample Calculation'!J137</f>
        <v>#VALUE!</v>
      </c>
      <c r="E76" s="69"/>
      <c r="F76">
        <v>0</v>
      </c>
      <c r="G76">
        <f>'Sample Metadata'!H69</f>
        <v>0</v>
      </c>
      <c r="H76" s="69">
        <f>'Sample Metadata'!F69</f>
        <v>0</v>
      </c>
      <c r="J76" s="107" t="e">
        <f t="shared" si="2"/>
        <v>#VALUE!</v>
      </c>
      <c r="K76" s="69" t="e">
        <f t="shared" si="3"/>
        <v>#VALUE!</v>
      </c>
      <c r="L76" s="101" t="s">
        <v>76</v>
      </c>
    </row>
    <row r="77" spans="1:12" x14ac:dyDescent="0.2">
      <c r="A77">
        <f>'Sample Metadata'!D70</f>
        <v>0</v>
      </c>
      <c r="B77">
        <f>'qPCR Run Entry'!E140</f>
        <v>0</v>
      </c>
      <c r="C77" s="69" t="e">
        <f>'Sample Calculation'!I139</f>
        <v>#VALUE!</v>
      </c>
      <c r="D77" s="69" t="e">
        <f>'Sample Calculation'!J139</f>
        <v>#VALUE!</v>
      </c>
      <c r="E77" s="69"/>
      <c r="F77">
        <v>0</v>
      </c>
      <c r="G77">
        <f>'Sample Metadata'!H70</f>
        <v>0</v>
      </c>
      <c r="H77" s="69">
        <f>'Sample Metadata'!F70</f>
        <v>0</v>
      </c>
      <c r="J77" s="107" t="e">
        <f t="shared" si="2"/>
        <v>#VALUE!</v>
      </c>
      <c r="K77" s="69" t="e">
        <f t="shared" si="3"/>
        <v>#VALUE!</v>
      </c>
      <c r="L77" s="101" t="s">
        <v>76</v>
      </c>
    </row>
    <row r="78" spans="1:12" x14ac:dyDescent="0.2">
      <c r="A78">
        <f>'Sample Metadata'!D71</f>
        <v>0</v>
      </c>
      <c r="B78">
        <f>'qPCR Run Entry'!E142</f>
        <v>0</v>
      </c>
      <c r="C78" s="69" t="e">
        <f>'Sample Calculation'!I141</f>
        <v>#VALUE!</v>
      </c>
      <c r="D78" s="69" t="e">
        <f>'Sample Calculation'!J141</f>
        <v>#VALUE!</v>
      </c>
      <c r="E78" s="69"/>
      <c r="F78">
        <v>0</v>
      </c>
      <c r="G78">
        <f>'Sample Metadata'!H71</f>
        <v>0</v>
      </c>
      <c r="H78" s="69">
        <f>'Sample Metadata'!F71</f>
        <v>0</v>
      </c>
      <c r="J78" s="107" t="e">
        <f t="shared" si="2"/>
        <v>#VALUE!</v>
      </c>
      <c r="K78" s="69" t="e">
        <f t="shared" si="3"/>
        <v>#VALUE!</v>
      </c>
      <c r="L78" s="101" t="s">
        <v>76</v>
      </c>
    </row>
    <row r="79" spans="1:12" ht="17" thickBot="1" x14ac:dyDescent="0.25">
      <c r="A79">
        <f>'Sample Metadata'!D72</f>
        <v>0</v>
      </c>
      <c r="B79">
        <f>'qPCR Run Entry'!E144</f>
        <v>0</v>
      </c>
      <c r="C79" s="69" t="e">
        <f>'Sample Calculation'!I143</f>
        <v>#VALUE!</v>
      </c>
      <c r="D79" s="69" t="e">
        <f>'Sample Calculation'!J143</f>
        <v>#VALUE!</v>
      </c>
      <c r="E79" s="69"/>
      <c r="F79">
        <v>0</v>
      </c>
      <c r="G79">
        <f>'Sample Metadata'!H72</f>
        <v>0</v>
      </c>
      <c r="H79" s="69">
        <f>'Sample Metadata'!F72</f>
        <v>0</v>
      </c>
      <c r="J79" s="108" t="e">
        <f t="shared" si="2"/>
        <v>#VALUE!</v>
      </c>
      <c r="K79" s="109" t="e">
        <f t="shared" si="3"/>
        <v>#VALUE!</v>
      </c>
      <c r="L79" s="102" t="s">
        <v>76</v>
      </c>
    </row>
    <row r="80" spans="1:12" x14ac:dyDescent="0.2">
      <c r="D80" s="69"/>
      <c r="E80" s="69"/>
      <c r="H80" s="69"/>
    </row>
    <row r="81" spans="4:10" x14ac:dyDescent="0.2">
      <c r="D81" s="69"/>
      <c r="E81" s="69"/>
      <c r="H81" s="69"/>
      <c r="J81" s="69"/>
    </row>
    <row r="82" spans="4:10" x14ac:dyDescent="0.2">
      <c r="D82" s="69"/>
      <c r="E82" s="69"/>
      <c r="H82" s="69"/>
    </row>
    <row r="83" spans="4:10" x14ac:dyDescent="0.2">
      <c r="D83" s="69"/>
      <c r="E83" s="69"/>
      <c r="H83" s="69"/>
      <c r="J83" s="69"/>
    </row>
    <row r="84" spans="4:10" x14ac:dyDescent="0.2">
      <c r="D84" s="69"/>
      <c r="E84" s="69"/>
      <c r="H84" s="69"/>
    </row>
    <row r="85" spans="4:10" x14ac:dyDescent="0.2">
      <c r="D85" s="69"/>
      <c r="E85" s="69"/>
      <c r="H85" s="69"/>
    </row>
    <row r="86" spans="4:10" x14ac:dyDescent="0.2">
      <c r="D86" s="69"/>
      <c r="E86" s="69"/>
      <c r="H86" s="69"/>
    </row>
    <row r="87" spans="4:10" x14ac:dyDescent="0.2">
      <c r="D87" s="69"/>
      <c r="E87" s="69"/>
      <c r="H87" s="69"/>
    </row>
    <row r="88" spans="4:10" x14ac:dyDescent="0.2">
      <c r="D88" s="69"/>
      <c r="E88" s="69"/>
      <c r="H88" s="69"/>
    </row>
    <row r="89" spans="4:10" x14ac:dyDescent="0.2">
      <c r="D89" s="69"/>
      <c r="E89" s="69"/>
      <c r="H89" s="69"/>
    </row>
    <row r="90" spans="4:10" x14ac:dyDescent="0.2">
      <c r="D90" s="69"/>
      <c r="E90" s="69"/>
      <c r="H90" s="69"/>
    </row>
    <row r="91" spans="4:10" x14ac:dyDescent="0.2">
      <c r="D91" s="69"/>
      <c r="E91" s="69"/>
      <c r="H91" s="69"/>
    </row>
    <row r="92" spans="4:10" x14ac:dyDescent="0.2">
      <c r="D92" s="69"/>
      <c r="E92" s="69"/>
      <c r="H92" s="69"/>
    </row>
    <row r="262" spans="1:1" x14ac:dyDescent="0.2">
      <c r="A262" t="str">
        <f>IF('Sample Metadata'!D255="","",'Sample Metadata'!D255)</f>
        <v/>
      </c>
    </row>
    <row r="263" spans="1:1" x14ac:dyDescent="0.2">
      <c r="A263" t="str">
        <f>IF('Sample Metadata'!D256="","",'Sample Metadata'!D256)</f>
        <v/>
      </c>
    </row>
    <row r="264" spans="1:1" x14ac:dyDescent="0.2">
      <c r="A264" t="str">
        <f>IF('Sample Metadata'!D257="","",'Sample Metadata'!D257)</f>
        <v/>
      </c>
    </row>
    <row r="265" spans="1:1" x14ac:dyDescent="0.2">
      <c r="A265" t="str">
        <f>IF('Sample Metadata'!D258="","",'Sample Metadata'!D258)</f>
        <v/>
      </c>
    </row>
    <row r="266" spans="1:1" x14ac:dyDescent="0.2">
      <c r="A266" t="str">
        <f>IF('Sample Metadata'!D259="","",'Sample Metadata'!D259)</f>
        <v/>
      </c>
    </row>
    <row r="267" spans="1:1" x14ac:dyDescent="0.2">
      <c r="A267" t="str">
        <f>IF('Sample Metadata'!D260="","",'Sample Metadata'!D260)</f>
        <v/>
      </c>
    </row>
    <row r="268" spans="1:1" x14ac:dyDescent="0.2">
      <c r="A268" t="str">
        <f>IF('Sample Metadata'!D261="","",'Sample Metadata'!D261)</f>
        <v/>
      </c>
    </row>
    <row r="269" spans="1:1" x14ac:dyDescent="0.2">
      <c r="A269" t="str">
        <f>IF('Sample Metadata'!D262="","",'Sample Metadata'!D262)</f>
        <v/>
      </c>
    </row>
    <row r="270" spans="1:1" x14ac:dyDescent="0.2">
      <c r="A270" t="str">
        <f>IF('Sample Metadata'!D263="","",'Sample Metadata'!D263)</f>
        <v/>
      </c>
    </row>
    <row r="271" spans="1:1" x14ac:dyDescent="0.2">
      <c r="A271" t="str">
        <f>IF('Sample Metadata'!D264="","",'Sample Metadata'!D264)</f>
        <v/>
      </c>
    </row>
    <row r="272" spans="1:1" x14ac:dyDescent="0.2">
      <c r="A272" t="str">
        <f>IF('Sample Metadata'!D265="","",'Sample Metadata'!D265)</f>
        <v/>
      </c>
    </row>
    <row r="273" spans="1:1" x14ac:dyDescent="0.2">
      <c r="A273" t="str">
        <f>IF('Sample Metadata'!D266="","",'Sample Metadata'!D266)</f>
        <v/>
      </c>
    </row>
    <row r="274" spans="1:1" x14ac:dyDescent="0.2">
      <c r="A274" t="str">
        <f>IF('Sample Metadata'!D267="","",'Sample Metadata'!D267)</f>
        <v/>
      </c>
    </row>
    <row r="275" spans="1:1" x14ac:dyDescent="0.2">
      <c r="A275" t="str">
        <f>IF('Sample Metadata'!D268="","",'Sample Metadata'!D268)</f>
        <v/>
      </c>
    </row>
    <row r="276" spans="1:1" x14ac:dyDescent="0.2">
      <c r="A276" t="str">
        <f>IF('Sample Metadata'!D269="","",'Sample Metadata'!D269)</f>
        <v/>
      </c>
    </row>
    <row r="277" spans="1:1" x14ac:dyDescent="0.2">
      <c r="A277" t="str">
        <f>IF('Sample Metadata'!D270="","",'Sample Metadata'!D270)</f>
        <v/>
      </c>
    </row>
    <row r="278" spans="1:1" x14ac:dyDescent="0.2">
      <c r="A278" t="str">
        <f>IF('Sample Metadata'!D271="","",'Sample Metadata'!D271)</f>
        <v/>
      </c>
    </row>
    <row r="279" spans="1:1" x14ac:dyDescent="0.2">
      <c r="A279" t="str">
        <f>IF('Sample Metadata'!D272="","",'Sample Metadata'!D272)</f>
        <v/>
      </c>
    </row>
    <row r="280" spans="1:1" x14ac:dyDescent="0.2">
      <c r="A280" t="str">
        <f>IF('Sample Metadata'!D273="","",'Sample Metadata'!D273)</f>
        <v/>
      </c>
    </row>
    <row r="281" spans="1:1" x14ac:dyDescent="0.2">
      <c r="A281" t="str">
        <f>IF('Sample Metadata'!D274="","",'Sample Metadata'!D274)</f>
        <v/>
      </c>
    </row>
    <row r="282" spans="1:1" x14ac:dyDescent="0.2">
      <c r="A282" t="str">
        <f>IF('Sample Metadata'!D275="","",'Sample Metadata'!D275)</f>
        <v/>
      </c>
    </row>
    <row r="283" spans="1:1" x14ac:dyDescent="0.2">
      <c r="A283" t="str">
        <f>IF('Sample Metadata'!D276="","",'Sample Metadata'!D276)</f>
        <v/>
      </c>
    </row>
    <row r="284" spans="1:1" x14ac:dyDescent="0.2">
      <c r="A284" t="str">
        <f>IF('Sample Metadata'!D277="","",'Sample Metadata'!D277)</f>
        <v/>
      </c>
    </row>
    <row r="285" spans="1:1" x14ac:dyDescent="0.2">
      <c r="A285" t="str">
        <f>IF('Sample Metadata'!D278="","",'Sample Metadata'!D278)</f>
        <v/>
      </c>
    </row>
    <row r="286" spans="1:1" x14ac:dyDescent="0.2">
      <c r="A286" t="str">
        <f>IF('Sample Metadata'!D279="","",'Sample Metadata'!D279)</f>
        <v/>
      </c>
    </row>
    <row r="287" spans="1:1" x14ac:dyDescent="0.2">
      <c r="A287" t="str">
        <f>IF('Sample Metadata'!D280="","",'Sample Metadata'!D280)</f>
        <v/>
      </c>
    </row>
    <row r="288" spans="1:1" x14ac:dyDescent="0.2">
      <c r="A288" t="str">
        <f>IF('Sample Metadata'!D281="","",'Sample Metadata'!D281)</f>
        <v/>
      </c>
    </row>
    <row r="289" spans="1:1" x14ac:dyDescent="0.2">
      <c r="A289" t="str">
        <f>IF('Sample Metadata'!D282="","",'Sample Metadata'!D282)</f>
        <v/>
      </c>
    </row>
    <row r="290" spans="1:1" x14ac:dyDescent="0.2">
      <c r="A290" t="str">
        <f>IF('Sample Metadata'!D283="","",'Sample Metadata'!D283)</f>
        <v/>
      </c>
    </row>
    <row r="291" spans="1:1" x14ac:dyDescent="0.2">
      <c r="A291" t="str">
        <f>IF('Sample Metadata'!D284="","",'Sample Metadata'!D284)</f>
        <v/>
      </c>
    </row>
    <row r="292" spans="1:1" x14ac:dyDescent="0.2">
      <c r="A292" t="str">
        <f>IF('Sample Metadata'!D285="","",'Sample Metadata'!D285)</f>
        <v/>
      </c>
    </row>
    <row r="293" spans="1:1" x14ac:dyDescent="0.2">
      <c r="A293" t="str">
        <f>IF('Sample Metadata'!D286="","",'Sample Metadata'!D286)</f>
        <v/>
      </c>
    </row>
    <row r="294" spans="1:1" x14ac:dyDescent="0.2">
      <c r="A294" t="str">
        <f>IF('Sample Metadata'!D287="","",'Sample Metadata'!D287)</f>
        <v/>
      </c>
    </row>
    <row r="295" spans="1:1" x14ac:dyDescent="0.2">
      <c r="A295" t="str">
        <f>IF('Sample Metadata'!D288="","",'Sample Metadata'!D288)</f>
        <v/>
      </c>
    </row>
    <row r="296" spans="1:1" x14ac:dyDescent="0.2">
      <c r="A296" t="str">
        <f>IF('Sample Metadata'!D289="","",'Sample Metadata'!D289)</f>
        <v/>
      </c>
    </row>
    <row r="297" spans="1:1" x14ac:dyDescent="0.2">
      <c r="A297" t="str">
        <f>IF('Sample Metadata'!D290="","",'Sample Metadata'!D290)</f>
        <v/>
      </c>
    </row>
    <row r="298" spans="1:1" x14ac:dyDescent="0.2">
      <c r="A298" t="str">
        <f>IF('Sample Metadata'!D291="","",'Sample Metadata'!D291)</f>
        <v/>
      </c>
    </row>
    <row r="299" spans="1:1" x14ac:dyDescent="0.2">
      <c r="A299" t="str">
        <f>IF('Sample Metadata'!D292="","",'Sample Metadata'!D292)</f>
        <v/>
      </c>
    </row>
    <row r="300" spans="1:1" x14ac:dyDescent="0.2">
      <c r="A300" t="str">
        <f>IF('Sample Metadata'!D293="","",'Sample Metadata'!D293)</f>
        <v/>
      </c>
    </row>
    <row r="301" spans="1:1" x14ac:dyDescent="0.2">
      <c r="A301" t="str">
        <f>IF('Sample Metadata'!D294="","",'Sample Metadata'!D294)</f>
        <v/>
      </c>
    </row>
    <row r="302" spans="1:1" x14ac:dyDescent="0.2">
      <c r="A302" t="str">
        <f>IF('Sample Metadata'!D295="","",'Sample Metadata'!D295)</f>
        <v/>
      </c>
    </row>
    <row r="303" spans="1:1" x14ac:dyDescent="0.2">
      <c r="A303" t="str">
        <f>IF('Sample Metadata'!D296="","",'Sample Metadata'!D296)</f>
        <v/>
      </c>
    </row>
    <row r="304" spans="1:1" x14ac:dyDescent="0.2">
      <c r="A304" t="str">
        <f>IF('Sample Metadata'!D297="","",'Sample Metadata'!D297)</f>
        <v/>
      </c>
    </row>
    <row r="305" spans="1:1" x14ac:dyDescent="0.2">
      <c r="A305" t="str">
        <f>IF('Sample Metadata'!D298="","",'Sample Metadata'!D298)</f>
        <v/>
      </c>
    </row>
    <row r="306" spans="1:1" x14ac:dyDescent="0.2">
      <c r="A306" t="str">
        <f>IF('Sample Metadata'!D299="","",'Sample Metadata'!D299)</f>
        <v/>
      </c>
    </row>
    <row r="307" spans="1:1" x14ac:dyDescent="0.2">
      <c r="A307" t="str">
        <f>IF('Sample Metadata'!D300="","",'Sample Metadata'!D300)</f>
        <v/>
      </c>
    </row>
    <row r="308" spans="1:1" x14ac:dyDescent="0.2">
      <c r="A308" t="str">
        <f>IF('Sample Metadata'!D301="","",'Sample Metadata'!D301)</f>
        <v/>
      </c>
    </row>
    <row r="309" spans="1:1" x14ac:dyDescent="0.2">
      <c r="A309" t="str">
        <f>IF('Sample Metadata'!D302="","",'Sample Metadata'!D302)</f>
        <v/>
      </c>
    </row>
    <row r="310" spans="1:1" x14ac:dyDescent="0.2">
      <c r="A310" t="str">
        <f>IF('Sample Metadata'!D303="","",'Sample Metadata'!D303)</f>
        <v/>
      </c>
    </row>
    <row r="311" spans="1:1" x14ac:dyDescent="0.2">
      <c r="A311" t="str">
        <f>IF('Sample Metadata'!D304="","",'Sample Metadata'!D304)</f>
        <v/>
      </c>
    </row>
    <row r="312" spans="1:1" x14ac:dyDescent="0.2">
      <c r="A312" t="str">
        <f>IF('Sample Metadata'!D305="","",'Sample Metadata'!D305)</f>
        <v/>
      </c>
    </row>
    <row r="313" spans="1:1" x14ac:dyDescent="0.2">
      <c r="A313" t="str">
        <f>IF('Sample Metadata'!D306="","",'Sample Metadata'!D306)</f>
        <v/>
      </c>
    </row>
    <row r="314" spans="1:1" x14ac:dyDescent="0.2">
      <c r="A314" t="str">
        <f>IF('Sample Metadata'!D307="","",'Sample Metadata'!D307)</f>
        <v/>
      </c>
    </row>
    <row r="315" spans="1:1" x14ac:dyDescent="0.2">
      <c r="A315" t="str">
        <f>IF('Sample Metadata'!D308="","",'Sample Metadata'!D308)</f>
        <v/>
      </c>
    </row>
    <row r="316" spans="1:1" x14ac:dyDescent="0.2">
      <c r="A316" t="str">
        <f>IF('Sample Metadata'!D309="","",'Sample Metadata'!D309)</f>
        <v/>
      </c>
    </row>
    <row r="317" spans="1:1" x14ac:dyDescent="0.2">
      <c r="A317" t="str">
        <f>IF('Sample Metadata'!D310="","",'Sample Metadata'!D310)</f>
        <v/>
      </c>
    </row>
    <row r="318" spans="1:1" x14ac:dyDescent="0.2">
      <c r="A318" t="str">
        <f>IF('Sample Metadata'!D311="","",'Sample Metadata'!D311)</f>
        <v/>
      </c>
    </row>
    <row r="319" spans="1:1" x14ac:dyDescent="0.2">
      <c r="A319" t="str">
        <f>IF('Sample Metadata'!D312="","",'Sample Metadata'!D312)</f>
        <v/>
      </c>
    </row>
    <row r="320" spans="1:1" x14ac:dyDescent="0.2">
      <c r="A320" t="str">
        <f>IF('Sample Metadata'!D313="","",'Sample Metadata'!D313)</f>
        <v/>
      </c>
    </row>
    <row r="321" spans="1:1" x14ac:dyDescent="0.2">
      <c r="A321" t="str">
        <f>IF('Sample Metadata'!D314="","",'Sample Metadata'!D314)</f>
        <v/>
      </c>
    </row>
    <row r="322" spans="1:1" x14ac:dyDescent="0.2">
      <c r="A322" t="str">
        <f>IF('Sample Metadata'!D315="","",'Sample Metadata'!D315)</f>
        <v/>
      </c>
    </row>
    <row r="323" spans="1:1" x14ac:dyDescent="0.2">
      <c r="A323" t="str">
        <f>IF('Sample Metadata'!D316="","",'Sample Metadata'!D316)</f>
        <v/>
      </c>
    </row>
    <row r="324" spans="1:1" x14ac:dyDescent="0.2">
      <c r="A324" t="str">
        <f>IF('Sample Metadata'!D317="","",'Sample Metadata'!D317)</f>
        <v/>
      </c>
    </row>
    <row r="325" spans="1:1" x14ac:dyDescent="0.2">
      <c r="A325" t="str">
        <f>IF('Sample Metadata'!D318="","",'Sample Metadata'!D318)</f>
        <v/>
      </c>
    </row>
    <row r="326" spans="1:1" x14ac:dyDescent="0.2">
      <c r="A326" t="str">
        <f>IF('Sample Metadata'!D319="","",'Sample Metadata'!D319)</f>
        <v/>
      </c>
    </row>
    <row r="327" spans="1:1" x14ac:dyDescent="0.2">
      <c r="A327" t="str">
        <f>IF('Sample Metadata'!D320="","",'Sample Metadata'!D320)</f>
        <v/>
      </c>
    </row>
    <row r="328" spans="1:1" x14ac:dyDescent="0.2">
      <c r="A328" t="str">
        <f>IF('Sample Metadata'!D321="","",'Sample Metadata'!D321)</f>
        <v/>
      </c>
    </row>
    <row r="329" spans="1:1" x14ac:dyDescent="0.2">
      <c r="A329" t="str">
        <f>IF('Sample Metadata'!D322="","",'Sample Metadata'!D322)</f>
        <v/>
      </c>
    </row>
    <row r="330" spans="1:1" x14ac:dyDescent="0.2">
      <c r="A330" t="str">
        <f>IF('Sample Metadata'!D323="","",'Sample Metadata'!D323)</f>
        <v/>
      </c>
    </row>
    <row r="331" spans="1:1" x14ac:dyDescent="0.2">
      <c r="A331" t="str">
        <f>IF('Sample Metadata'!D324="","",'Sample Metadata'!D324)</f>
        <v/>
      </c>
    </row>
    <row r="332" spans="1:1" x14ac:dyDescent="0.2">
      <c r="A332" t="str">
        <f>IF('Sample Metadata'!D325="","",'Sample Metadata'!D325)</f>
        <v/>
      </c>
    </row>
    <row r="333" spans="1:1" x14ac:dyDescent="0.2">
      <c r="A333" t="str">
        <f>IF('Sample Metadata'!D326="","",'Sample Metadata'!D326)</f>
        <v/>
      </c>
    </row>
    <row r="334" spans="1:1" x14ac:dyDescent="0.2">
      <c r="A334" t="str">
        <f>IF('Sample Metadata'!D327="","",'Sample Metadata'!D327)</f>
        <v/>
      </c>
    </row>
    <row r="335" spans="1:1" x14ac:dyDescent="0.2">
      <c r="A335" t="str">
        <f>IF('Sample Metadata'!D328="","",'Sample Metadata'!D328)</f>
        <v/>
      </c>
    </row>
    <row r="336" spans="1:1" x14ac:dyDescent="0.2">
      <c r="A336" t="str">
        <f>IF('Sample Metadata'!D329="","",'Sample Metadata'!D329)</f>
        <v/>
      </c>
    </row>
    <row r="337" spans="1:1" x14ac:dyDescent="0.2">
      <c r="A337" t="str">
        <f>IF('Sample Metadata'!D330="","",'Sample Metadata'!D330)</f>
        <v/>
      </c>
    </row>
    <row r="338" spans="1:1" x14ac:dyDescent="0.2">
      <c r="A338" t="str">
        <f>IF('Sample Metadata'!D331="","",'Sample Metadata'!D331)</f>
        <v/>
      </c>
    </row>
    <row r="339" spans="1:1" x14ac:dyDescent="0.2">
      <c r="A339" t="str">
        <f>IF('Sample Metadata'!D332="","",'Sample Metadata'!D332)</f>
        <v/>
      </c>
    </row>
    <row r="340" spans="1:1" x14ac:dyDescent="0.2">
      <c r="A340" t="str">
        <f>IF('Sample Metadata'!D333="","",'Sample Metadata'!D333)</f>
        <v/>
      </c>
    </row>
    <row r="341" spans="1:1" x14ac:dyDescent="0.2">
      <c r="A341" t="str">
        <f>IF('Sample Metadata'!D334="","",'Sample Metadata'!D334)</f>
        <v/>
      </c>
    </row>
    <row r="342" spans="1:1" x14ac:dyDescent="0.2">
      <c r="A342" t="str">
        <f>IF('Sample Metadata'!D335="","",'Sample Metadata'!D335)</f>
        <v/>
      </c>
    </row>
    <row r="343" spans="1:1" x14ac:dyDescent="0.2">
      <c r="A343" t="str">
        <f>IF('Sample Metadata'!D336="","",'Sample Metadata'!D336)</f>
        <v/>
      </c>
    </row>
    <row r="344" spans="1:1" x14ac:dyDescent="0.2">
      <c r="A344" t="str">
        <f>IF('Sample Metadata'!D337="","",'Sample Metadata'!D337)</f>
        <v/>
      </c>
    </row>
    <row r="345" spans="1:1" x14ac:dyDescent="0.2">
      <c r="A345" t="str">
        <f>IF('Sample Metadata'!D338="","",'Sample Metadata'!D338)</f>
        <v/>
      </c>
    </row>
    <row r="346" spans="1:1" x14ac:dyDescent="0.2">
      <c r="A346" t="str">
        <f>IF('Sample Metadata'!D339="","",'Sample Metadata'!D339)</f>
        <v/>
      </c>
    </row>
    <row r="347" spans="1:1" x14ac:dyDescent="0.2">
      <c r="A347" t="str">
        <f>IF('Sample Metadata'!D340="","",'Sample Metadata'!D340)</f>
        <v/>
      </c>
    </row>
    <row r="348" spans="1:1" x14ac:dyDescent="0.2">
      <c r="A348" t="str">
        <f>IF('Sample Metadata'!D341="","",'Sample Metadata'!D341)</f>
        <v/>
      </c>
    </row>
    <row r="349" spans="1:1" x14ac:dyDescent="0.2">
      <c r="A349" t="str">
        <f>IF('Sample Metadata'!D342="","",'Sample Metadata'!D342)</f>
        <v/>
      </c>
    </row>
    <row r="350" spans="1:1" x14ac:dyDescent="0.2">
      <c r="A350" t="str">
        <f>IF('Sample Metadata'!D343="","",'Sample Metadata'!D343)</f>
        <v/>
      </c>
    </row>
    <row r="351" spans="1:1" x14ac:dyDescent="0.2">
      <c r="A351" t="str">
        <f>IF('Sample Metadata'!D344="","",'Sample Metadata'!D344)</f>
        <v/>
      </c>
    </row>
    <row r="352" spans="1:1" x14ac:dyDescent="0.2">
      <c r="A352" t="str">
        <f>IF('Sample Metadata'!D345="","",'Sample Metadata'!D345)</f>
        <v/>
      </c>
    </row>
    <row r="353" spans="1:1" x14ac:dyDescent="0.2">
      <c r="A353" t="str">
        <f>IF('Sample Metadata'!D346="","",'Sample Metadata'!D346)</f>
        <v/>
      </c>
    </row>
    <row r="354" spans="1:1" x14ac:dyDescent="0.2">
      <c r="A354" t="str">
        <f>IF('Sample Metadata'!D347="","",'Sample Metadata'!D347)</f>
        <v/>
      </c>
    </row>
    <row r="355" spans="1:1" x14ac:dyDescent="0.2">
      <c r="A355" t="str">
        <f>IF('Sample Metadata'!D348="","",'Sample Metadata'!D348)</f>
        <v/>
      </c>
    </row>
    <row r="356" spans="1:1" x14ac:dyDescent="0.2">
      <c r="A356" t="str">
        <f>IF('Sample Metadata'!D349="","",'Sample Metadata'!D349)</f>
        <v/>
      </c>
    </row>
    <row r="357" spans="1:1" x14ac:dyDescent="0.2">
      <c r="A357" t="str">
        <f>IF('Sample Metadata'!D350="","",'Sample Metadata'!D350)</f>
        <v/>
      </c>
    </row>
    <row r="358" spans="1:1" x14ac:dyDescent="0.2">
      <c r="A358" t="str">
        <f>IF('Sample Metadata'!D351="","",'Sample Metadata'!D351)</f>
        <v/>
      </c>
    </row>
    <row r="359" spans="1:1" x14ac:dyDescent="0.2">
      <c r="A359" t="str">
        <f>IF('Sample Metadata'!D352="","",'Sample Metadata'!D352)</f>
        <v/>
      </c>
    </row>
    <row r="360" spans="1:1" x14ac:dyDescent="0.2">
      <c r="A360" t="str">
        <f>IF('Sample Metadata'!D353="","",'Sample Metadata'!D353)</f>
        <v/>
      </c>
    </row>
    <row r="361" spans="1:1" x14ac:dyDescent="0.2">
      <c r="A361" t="str">
        <f>IF('Sample Metadata'!D354="","",'Sample Metadata'!D354)</f>
        <v/>
      </c>
    </row>
    <row r="362" spans="1:1" x14ac:dyDescent="0.2">
      <c r="A362" t="str">
        <f>IF('Sample Metadata'!D355="","",'Sample Metadata'!D355)</f>
        <v/>
      </c>
    </row>
    <row r="363" spans="1:1" x14ac:dyDescent="0.2">
      <c r="A363" t="str">
        <f>IF('Sample Metadata'!D356="","",'Sample Metadata'!D356)</f>
        <v/>
      </c>
    </row>
    <row r="364" spans="1:1" x14ac:dyDescent="0.2">
      <c r="A364" t="str">
        <f>IF('Sample Metadata'!D357="","",'Sample Metadata'!D357)</f>
        <v/>
      </c>
    </row>
    <row r="365" spans="1:1" x14ac:dyDescent="0.2">
      <c r="A365" t="str">
        <f>IF('Sample Metadata'!D358="","",'Sample Metadata'!D358)</f>
        <v/>
      </c>
    </row>
    <row r="366" spans="1:1" x14ac:dyDescent="0.2">
      <c r="A366" t="str">
        <f>IF('Sample Metadata'!D359="","",'Sample Metadata'!D359)</f>
        <v/>
      </c>
    </row>
    <row r="367" spans="1:1" x14ac:dyDescent="0.2">
      <c r="A367" t="str">
        <f>IF('Sample Metadata'!D360="","",'Sample Metadata'!D360)</f>
        <v/>
      </c>
    </row>
    <row r="368" spans="1:1" x14ac:dyDescent="0.2">
      <c r="A368" t="str">
        <f>IF('Sample Metadata'!D361="","",'Sample Metadata'!D361)</f>
        <v/>
      </c>
    </row>
    <row r="369" spans="1:1" x14ac:dyDescent="0.2">
      <c r="A369" t="str">
        <f>IF('Sample Metadata'!D362="","",'Sample Metadata'!D362)</f>
        <v/>
      </c>
    </row>
    <row r="370" spans="1:1" x14ac:dyDescent="0.2">
      <c r="A370" t="str">
        <f>IF('Sample Metadata'!D363="","",'Sample Metadata'!D363)</f>
        <v/>
      </c>
    </row>
    <row r="371" spans="1:1" x14ac:dyDescent="0.2">
      <c r="A371" t="str">
        <f>IF('Sample Metadata'!D364="","",'Sample Metadata'!D364)</f>
        <v/>
      </c>
    </row>
    <row r="372" spans="1:1" x14ac:dyDescent="0.2">
      <c r="A372" t="str">
        <f>IF('Sample Metadata'!D365="","",'Sample Metadata'!D365)</f>
        <v/>
      </c>
    </row>
    <row r="373" spans="1:1" x14ac:dyDescent="0.2">
      <c r="A373" t="str">
        <f>IF('Sample Metadata'!D366="","",'Sample Metadata'!D366)</f>
        <v/>
      </c>
    </row>
    <row r="374" spans="1:1" x14ac:dyDescent="0.2">
      <c r="A374" t="str">
        <f>IF('Sample Metadata'!D367="","",'Sample Metadata'!D367)</f>
        <v/>
      </c>
    </row>
    <row r="375" spans="1:1" x14ac:dyDescent="0.2">
      <c r="A375" t="str">
        <f>IF('Sample Metadata'!D368="","",'Sample Metadata'!D368)</f>
        <v/>
      </c>
    </row>
    <row r="376" spans="1:1" x14ac:dyDescent="0.2">
      <c r="A376" t="str">
        <f>IF('Sample Metadata'!D369="","",'Sample Metadata'!D369)</f>
        <v/>
      </c>
    </row>
    <row r="377" spans="1:1" x14ac:dyDescent="0.2">
      <c r="A377" t="str">
        <f>IF('Sample Metadata'!D370="","",'Sample Metadata'!D370)</f>
        <v/>
      </c>
    </row>
    <row r="378" spans="1:1" x14ac:dyDescent="0.2">
      <c r="A378" t="str">
        <f>IF('Sample Metadata'!D371="","",'Sample Metadata'!D371)</f>
        <v/>
      </c>
    </row>
    <row r="379" spans="1:1" x14ac:dyDescent="0.2">
      <c r="A379" t="str">
        <f>IF('Sample Metadata'!D372="","",'Sample Metadata'!D372)</f>
        <v/>
      </c>
    </row>
    <row r="380" spans="1:1" x14ac:dyDescent="0.2">
      <c r="A380" t="str">
        <f>IF('Sample Metadata'!D373="","",'Sample Metadata'!D373)</f>
        <v/>
      </c>
    </row>
    <row r="381" spans="1:1" x14ac:dyDescent="0.2">
      <c r="A381" t="str">
        <f>IF('Sample Metadata'!D374="","",'Sample Metadata'!D374)</f>
        <v/>
      </c>
    </row>
    <row r="382" spans="1:1" x14ac:dyDescent="0.2">
      <c r="A382" t="str">
        <f>IF('Sample Metadata'!D375="","",'Sample Metadata'!D375)</f>
        <v/>
      </c>
    </row>
    <row r="383" spans="1:1" x14ac:dyDescent="0.2">
      <c r="A383" t="str">
        <f>IF('Sample Metadata'!D376="","",'Sample Metadata'!D376)</f>
        <v/>
      </c>
    </row>
    <row r="384" spans="1:1" x14ac:dyDescent="0.2">
      <c r="A384" t="str">
        <f>IF('Sample Metadata'!D377="","",'Sample Metadata'!D377)</f>
        <v/>
      </c>
    </row>
    <row r="385" spans="1:1" x14ac:dyDescent="0.2">
      <c r="A385" t="str">
        <f>IF('Sample Metadata'!D378="","",'Sample Metadata'!D378)</f>
        <v/>
      </c>
    </row>
    <row r="386" spans="1:1" x14ac:dyDescent="0.2">
      <c r="A386" t="str">
        <f>IF('Sample Metadata'!D379="","",'Sample Metadata'!D379)</f>
        <v/>
      </c>
    </row>
    <row r="387" spans="1:1" x14ac:dyDescent="0.2">
      <c r="A387" t="str">
        <f>IF('Sample Metadata'!D380="","",'Sample Metadata'!D380)</f>
        <v/>
      </c>
    </row>
    <row r="388" spans="1:1" x14ac:dyDescent="0.2">
      <c r="A388" t="str">
        <f>IF('Sample Metadata'!D381="","",'Sample Metadata'!D381)</f>
        <v/>
      </c>
    </row>
    <row r="389" spans="1:1" x14ac:dyDescent="0.2">
      <c r="A389" t="str">
        <f>IF('Sample Metadata'!D382="","",'Sample Metadata'!D382)</f>
        <v/>
      </c>
    </row>
    <row r="390" spans="1:1" x14ac:dyDescent="0.2">
      <c r="A390" t="str">
        <f>IF('Sample Metadata'!D383="","",'Sample Metadata'!D383)</f>
        <v/>
      </c>
    </row>
    <row r="391" spans="1:1" x14ac:dyDescent="0.2">
      <c r="A391" t="str">
        <f>IF('Sample Metadata'!D384="","",'Sample Metadata'!D384)</f>
        <v/>
      </c>
    </row>
    <row r="392" spans="1:1" x14ac:dyDescent="0.2">
      <c r="A392" t="str">
        <f>IF('Sample Metadata'!D385="","",'Sample Metadata'!D385)</f>
        <v/>
      </c>
    </row>
    <row r="393" spans="1:1" x14ac:dyDescent="0.2">
      <c r="A393" t="str">
        <f>IF('Sample Metadata'!D386="","",'Sample Metadata'!D386)</f>
        <v/>
      </c>
    </row>
    <row r="394" spans="1:1" x14ac:dyDescent="0.2">
      <c r="A394" t="str">
        <f>IF('Sample Metadata'!D387="","",'Sample Metadata'!D387)</f>
        <v/>
      </c>
    </row>
    <row r="395" spans="1:1" x14ac:dyDescent="0.2">
      <c r="A395" t="str">
        <f>IF('Sample Metadata'!D388="","",'Sample Metadata'!D388)</f>
        <v/>
      </c>
    </row>
    <row r="396" spans="1:1" x14ac:dyDescent="0.2">
      <c r="A396" t="str">
        <f>IF('Sample Metadata'!D389="","",'Sample Metadata'!D389)</f>
        <v/>
      </c>
    </row>
    <row r="397" spans="1:1" x14ac:dyDescent="0.2">
      <c r="A397" t="str">
        <f>IF('Sample Metadata'!D390="","",'Sample Metadata'!D390)</f>
        <v/>
      </c>
    </row>
    <row r="398" spans="1:1" x14ac:dyDescent="0.2">
      <c r="A398" t="str">
        <f>IF('Sample Metadata'!D391="","",'Sample Metadata'!D391)</f>
        <v/>
      </c>
    </row>
    <row r="399" spans="1:1" x14ac:dyDescent="0.2">
      <c r="A399" t="str">
        <f>IF('Sample Metadata'!D392="","",'Sample Metadata'!D392)</f>
        <v/>
      </c>
    </row>
    <row r="400" spans="1:1" x14ac:dyDescent="0.2">
      <c r="A400" t="str">
        <f>IF('Sample Metadata'!D393="","",'Sample Metadata'!D393)</f>
        <v/>
      </c>
    </row>
    <row r="401" spans="1:1" x14ac:dyDescent="0.2">
      <c r="A401" t="str">
        <f>IF('Sample Metadata'!D394="","",'Sample Metadata'!D394)</f>
        <v/>
      </c>
    </row>
    <row r="402" spans="1:1" x14ac:dyDescent="0.2">
      <c r="A402" t="str">
        <f>IF('Sample Metadata'!D395="","",'Sample Metadata'!D395)</f>
        <v/>
      </c>
    </row>
    <row r="403" spans="1:1" x14ac:dyDescent="0.2">
      <c r="A403" t="str">
        <f>IF('Sample Metadata'!D396="","",'Sample Metadata'!D396)</f>
        <v/>
      </c>
    </row>
    <row r="404" spans="1:1" x14ac:dyDescent="0.2">
      <c r="A404" t="str">
        <f>IF('Sample Metadata'!D397="","",'Sample Metadata'!D397)</f>
        <v/>
      </c>
    </row>
    <row r="405" spans="1:1" x14ac:dyDescent="0.2">
      <c r="A405" t="str">
        <f>IF('Sample Metadata'!D398="","",'Sample Metadata'!D398)</f>
        <v/>
      </c>
    </row>
    <row r="406" spans="1:1" x14ac:dyDescent="0.2">
      <c r="A406" t="str">
        <f>IF('Sample Metadata'!D399="","",'Sample Metadata'!D399)</f>
        <v/>
      </c>
    </row>
    <row r="407" spans="1:1" x14ac:dyDescent="0.2">
      <c r="A407" t="str">
        <f>IF('Sample Metadata'!D400="","",'Sample Metadata'!D400)</f>
        <v/>
      </c>
    </row>
    <row r="408" spans="1:1" x14ac:dyDescent="0.2">
      <c r="A408" t="str">
        <f>IF('Sample Metadata'!D401="","",'Sample Metadata'!D401)</f>
        <v/>
      </c>
    </row>
    <row r="409" spans="1:1" x14ac:dyDescent="0.2">
      <c r="A409" t="str">
        <f>IF('Sample Metadata'!D402="","",'Sample Metadata'!D402)</f>
        <v/>
      </c>
    </row>
    <row r="410" spans="1:1" x14ac:dyDescent="0.2">
      <c r="A410" t="str">
        <f>IF('Sample Metadata'!D403="","",'Sample Metadata'!D403)</f>
        <v/>
      </c>
    </row>
    <row r="411" spans="1:1" x14ac:dyDescent="0.2">
      <c r="A411" t="str">
        <f>IF('Sample Metadata'!D404="","",'Sample Metadata'!D404)</f>
        <v/>
      </c>
    </row>
    <row r="412" spans="1:1" x14ac:dyDescent="0.2">
      <c r="A412" t="str">
        <f>IF('Sample Metadata'!D405="","",'Sample Metadata'!D405)</f>
        <v/>
      </c>
    </row>
    <row r="413" spans="1:1" x14ac:dyDescent="0.2">
      <c r="A413" t="str">
        <f>IF('Sample Metadata'!D406="","",'Sample Metadata'!D406)</f>
        <v/>
      </c>
    </row>
    <row r="414" spans="1:1" x14ac:dyDescent="0.2">
      <c r="A414" t="str">
        <f>IF('Sample Metadata'!D407="","",'Sample Metadata'!D407)</f>
        <v/>
      </c>
    </row>
    <row r="415" spans="1:1" x14ac:dyDescent="0.2">
      <c r="A415" t="str">
        <f>IF('Sample Metadata'!D408="","",'Sample Metadata'!D408)</f>
        <v/>
      </c>
    </row>
    <row r="416" spans="1:1" x14ac:dyDescent="0.2">
      <c r="A416" t="str">
        <f>IF('Sample Metadata'!D409="","",'Sample Metadata'!D409)</f>
        <v/>
      </c>
    </row>
    <row r="417" spans="1:1" x14ac:dyDescent="0.2">
      <c r="A417" t="str">
        <f>IF('Sample Metadata'!D410="","",'Sample Metadata'!D410)</f>
        <v/>
      </c>
    </row>
    <row r="418" spans="1:1" x14ac:dyDescent="0.2">
      <c r="A418" t="str">
        <f>IF('Sample Metadata'!D411="","",'Sample Metadata'!D411)</f>
        <v/>
      </c>
    </row>
    <row r="419" spans="1:1" x14ac:dyDescent="0.2">
      <c r="A419" t="str">
        <f>IF('Sample Metadata'!D412="","",'Sample Metadata'!D412)</f>
        <v/>
      </c>
    </row>
    <row r="420" spans="1:1" x14ac:dyDescent="0.2">
      <c r="A420" t="str">
        <f>IF('Sample Metadata'!D413="","",'Sample Metadata'!D413)</f>
        <v/>
      </c>
    </row>
    <row r="421" spans="1:1" x14ac:dyDescent="0.2">
      <c r="A421" t="str">
        <f>IF('Sample Metadata'!D414="","",'Sample Metadata'!D414)</f>
        <v/>
      </c>
    </row>
    <row r="422" spans="1:1" x14ac:dyDescent="0.2">
      <c r="A422" t="str">
        <f>IF('Sample Metadata'!D415="","",'Sample Metadata'!D415)</f>
        <v/>
      </c>
    </row>
    <row r="423" spans="1:1" x14ac:dyDescent="0.2">
      <c r="A423" t="str">
        <f>IF('Sample Metadata'!D416="","",'Sample Metadata'!D416)</f>
        <v/>
      </c>
    </row>
    <row r="424" spans="1:1" x14ac:dyDescent="0.2">
      <c r="A424" t="str">
        <f>IF('Sample Metadata'!D417="","",'Sample Metadata'!D417)</f>
        <v/>
      </c>
    </row>
    <row r="425" spans="1:1" x14ac:dyDescent="0.2">
      <c r="A425" t="str">
        <f>IF('Sample Metadata'!D418="","",'Sample Metadata'!D418)</f>
        <v/>
      </c>
    </row>
    <row r="426" spans="1:1" x14ac:dyDescent="0.2">
      <c r="A426" t="str">
        <f>IF('Sample Metadata'!D419="","",'Sample Metadata'!D419)</f>
        <v/>
      </c>
    </row>
    <row r="427" spans="1:1" x14ac:dyDescent="0.2">
      <c r="A427" t="str">
        <f>IF('Sample Metadata'!D420="","",'Sample Metadata'!D420)</f>
        <v/>
      </c>
    </row>
    <row r="428" spans="1:1" x14ac:dyDescent="0.2">
      <c r="A428" t="str">
        <f>IF('Sample Metadata'!D421="","",'Sample Metadata'!D421)</f>
        <v/>
      </c>
    </row>
    <row r="429" spans="1:1" x14ac:dyDescent="0.2">
      <c r="A429" t="str">
        <f>IF('Sample Metadata'!D422="","",'Sample Metadata'!D422)</f>
        <v/>
      </c>
    </row>
    <row r="430" spans="1:1" x14ac:dyDescent="0.2">
      <c r="A430" t="str">
        <f>IF('Sample Metadata'!D423="","",'Sample Metadata'!D423)</f>
        <v/>
      </c>
    </row>
    <row r="431" spans="1:1" x14ac:dyDescent="0.2">
      <c r="A431" t="str">
        <f>IF('Sample Metadata'!D424="","",'Sample Metadata'!D424)</f>
        <v/>
      </c>
    </row>
    <row r="432" spans="1:1" x14ac:dyDescent="0.2">
      <c r="A432" t="str">
        <f>IF('Sample Metadata'!D425="","",'Sample Metadata'!D425)</f>
        <v/>
      </c>
    </row>
    <row r="433" spans="1:1" x14ac:dyDescent="0.2">
      <c r="A433" t="str">
        <f>IF('Sample Metadata'!D426="","",'Sample Metadata'!D426)</f>
        <v/>
      </c>
    </row>
    <row r="434" spans="1:1" x14ac:dyDescent="0.2">
      <c r="A434" t="str">
        <f>IF('Sample Metadata'!D427="","",'Sample Metadata'!D427)</f>
        <v/>
      </c>
    </row>
    <row r="435" spans="1:1" x14ac:dyDescent="0.2">
      <c r="A435" t="str">
        <f>IF('Sample Metadata'!D428="","",'Sample Metadata'!D428)</f>
        <v/>
      </c>
    </row>
    <row r="436" spans="1:1" x14ac:dyDescent="0.2">
      <c r="A436" t="str">
        <f>IF('Sample Metadata'!D429="","",'Sample Metadata'!D429)</f>
        <v/>
      </c>
    </row>
    <row r="437" spans="1:1" x14ac:dyDescent="0.2">
      <c r="A437" t="str">
        <f>IF('Sample Metadata'!D430="","",'Sample Metadata'!D430)</f>
        <v/>
      </c>
    </row>
    <row r="438" spans="1:1" x14ac:dyDescent="0.2">
      <c r="A438" t="str">
        <f>IF('Sample Metadata'!D431="","",'Sample Metadata'!D431)</f>
        <v/>
      </c>
    </row>
    <row r="439" spans="1:1" x14ac:dyDescent="0.2">
      <c r="A439" t="str">
        <f>IF('Sample Metadata'!D432="","",'Sample Metadata'!D432)</f>
        <v/>
      </c>
    </row>
    <row r="440" spans="1:1" x14ac:dyDescent="0.2">
      <c r="A440" t="str">
        <f>IF('Sample Metadata'!D433="","",'Sample Metadata'!D433)</f>
        <v/>
      </c>
    </row>
    <row r="441" spans="1:1" x14ac:dyDescent="0.2">
      <c r="A441" t="str">
        <f>IF('Sample Metadata'!D434="","",'Sample Metadata'!D434)</f>
        <v/>
      </c>
    </row>
    <row r="442" spans="1:1" x14ac:dyDescent="0.2">
      <c r="A442" t="str">
        <f>IF('Sample Metadata'!D435="","",'Sample Metadata'!D435)</f>
        <v/>
      </c>
    </row>
    <row r="443" spans="1:1" x14ac:dyDescent="0.2">
      <c r="A443" t="str">
        <f>IF('Sample Metadata'!D436="","",'Sample Metadata'!D436)</f>
        <v/>
      </c>
    </row>
    <row r="444" spans="1:1" x14ac:dyDescent="0.2">
      <c r="A444" t="str">
        <f>IF('Sample Metadata'!D437="","",'Sample Metadata'!D437)</f>
        <v/>
      </c>
    </row>
    <row r="445" spans="1:1" x14ac:dyDescent="0.2">
      <c r="A445" t="str">
        <f>IF('Sample Metadata'!D438="","",'Sample Metadata'!D438)</f>
        <v/>
      </c>
    </row>
    <row r="446" spans="1:1" x14ac:dyDescent="0.2">
      <c r="A446" t="str">
        <f>IF('Sample Metadata'!D439="","",'Sample Metadata'!D439)</f>
        <v/>
      </c>
    </row>
    <row r="447" spans="1:1" x14ac:dyDescent="0.2">
      <c r="A447" t="str">
        <f>IF('Sample Metadata'!D440="","",'Sample Metadata'!D440)</f>
        <v/>
      </c>
    </row>
    <row r="448" spans="1:1" x14ac:dyDescent="0.2">
      <c r="A448" t="str">
        <f>IF('Sample Metadata'!D441="","",'Sample Metadata'!D441)</f>
        <v/>
      </c>
    </row>
    <row r="449" spans="1:1" x14ac:dyDescent="0.2">
      <c r="A449" t="str">
        <f>IF('Sample Metadata'!D442="","",'Sample Metadata'!D442)</f>
        <v/>
      </c>
    </row>
    <row r="450" spans="1:1" x14ac:dyDescent="0.2">
      <c r="A450" t="str">
        <f>IF('Sample Metadata'!D443="","",'Sample Metadata'!D443)</f>
        <v/>
      </c>
    </row>
    <row r="451" spans="1:1" x14ac:dyDescent="0.2">
      <c r="A451" t="str">
        <f>IF('Sample Metadata'!D444="","",'Sample Metadata'!D444)</f>
        <v/>
      </c>
    </row>
    <row r="452" spans="1:1" x14ac:dyDescent="0.2">
      <c r="A452" t="str">
        <f>IF('Sample Metadata'!D445="","",'Sample Metadata'!D445)</f>
        <v/>
      </c>
    </row>
    <row r="453" spans="1:1" x14ac:dyDescent="0.2">
      <c r="A453" t="str">
        <f>IF('Sample Metadata'!D446="","",'Sample Metadata'!D446)</f>
        <v/>
      </c>
    </row>
    <row r="454" spans="1:1" x14ac:dyDescent="0.2">
      <c r="A454" t="str">
        <f>IF('Sample Metadata'!D447="","",'Sample Metadata'!D447)</f>
        <v/>
      </c>
    </row>
    <row r="455" spans="1:1" x14ac:dyDescent="0.2">
      <c r="A455" t="str">
        <f>IF('Sample Metadata'!D448="","",'Sample Metadata'!D448)</f>
        <v/>
      </c>
    </row>
    <row r="456" spans="1:1" x14ac:dyDescent="0.2">
      <c r="A456" t="str">
        <f>IF('Sample Metadata'!D449="","",'Sample Metadata'!D449)</f>
        <v/>
      </c>
    </row>
    <row r="457" spans="1:1" x14ac:dyDescent="0.2">
      <c r="A457" t="str">
        <f>IF('Sample Metadata'!D450="","",'Sample Metadata'!D450)</f>
        <v/>
      </c>
    </row>
    <row r="458" spans="1:1" x14ac:dyDescent="0.2">
      <c r="A458" t="str">
        <f>IF('Sample Metadata'!D451="","",'Sample Metadata'!D451)</f>
        <v/>
      </c>
    </row>
    <row r="459" spans="1:1" x14ac:dyDescent="0.2">
      <c r="A459" t="str">
        <f>IF('Sample Metadata'!D452="","",'Sample Metadata'!D452)</f>
        <v/>
      </c>
    </row>
    <row r="460" spans="1:1" x14ac:dyDescent="0.2">
      <c r="A460" t="str">
        <f>IF('Sample Metadata'!D453="","",'Sample Metadata'!D453)</f>
        <v/>
      </c>
    </row>
    <row r="461" spans="1:1" x14ac:dyDescent="0.2">
      <c r="A461" t="str">
        <f>IF('Sample Metadata'!D454="","",'Sample Metadata'!D454)</f>
        <v/>
      </c>
    </row>
    <row r="462" spans="1:1" x14ac:dyDescent="0.2">
      <c r="A462" t="str">
        <f>IF('Sample Metadata'!D455="","",'Sample Metadata'!D455)</f>
        <v/>
      </c>
    </row>
    <row r="463" spans="1:1" x14ac:dyDescent="0.2">
      <c r="A463" t="str">
        <f>IF('Sample Metadata'!D456="","",'Sample Metadata'!D456)</f>
        <v/>
      </c>
    </row>
    <row r="464" spans="1:1" x14ac:dyDescent="0.2">
      <c r="A464" t="str">
        <f>IF('Sample Metadata'!D457="","",'Sample Metadata'!D457)</f>
        <v/>
      </c>
    </row>
    <row r="465" spans="1:1" x14ac:dyDescent="0.2">
      <c r="A465" t="str">
        <f>IF('Sample Metadata'!D458="","",'Sample Metadata'!D458)</f>
        <v/>
      </c>
    </row>
    <row r="466" spans="1:1" x14ac:dyDescent="0.2">
      <c r="A466" t="str">
        <f>IF('Sample Metadata'!D459="","",'Sample Metadata'!D459)</f>
        <v/>
      </c>
    </row>
    <row r="467" spans="1:1" x14ac:dyDescent="0.2">
      <c r="A467" t="str">
        <f>IF('Sample Metadata'!D460="","",'Sample Metadata'!D460)</f>
        <v/>
      </c>
    </row>
    <row r="468" spans="1:1" x14ac:dyDescent="0.2">
      <c r="A468" t="str">
        <f>IF('Sample Metadata'!D461="","",'Sample Metadata'!D461)</f>
        <v/>
      </c>
    </row>
    <row r="469" spans="1:1" x14ac:dyDescent="0.2">
      <c r="A469" t="str">
        <f>IF('Sample Metadata'!D462="","",'Sample Metadata'!D462)</f>
        <v/>
      </c>
    </row>
    <row r="470" spans="1:1" x14ac:dyDescent="0.2">
      <c r="A470" t="str">
        <f>IF('Sample Metadata'!D463="","",'Sample Metadata'!D463)</f>
        <v/>
      </c>
    </row>
    <row r="471" spans="1:1" x14ac:dyDescent="0.2">
      <c r="A471" t="str">
        <f>IF('Sample Metadata'!D464="","",'Sample Metadata'!D464)</f>
        <v/>
      </c>
    </row>
    <row r="472" spans="1:1" x14ac:dyDescent="0.2">
      <c r="A472" t="str">
        <f>IF('Sample Metadata'!D465="","",'Sample Metadata'!D465)</f>
        <v/>
      </c>
    </row>
    <row r="473" spans="1:1" x14ac:dyDescent="0.2">
      <c r="A473" t="str">
        <f>IF('Sample Metadata'!D466="","",'Sample Metadata'!D466)</f>
        <v/>
      </c>
    </row>
    <row r="474" spans="1:1" x14ac:dyDescent="0.2">
      <c r="A474" t="str">
        <f>IF('Sample Metadata'!D467="","",'Sample Metadata'!D467)</f>
        <v/>
      </c>
    </row>
    <row r="475" spans="1:1" x14ac:dyDescent="0.2">
      <c r="A475" t="str">
        <f>IF('Sample Metadata'!D468="","",'Sample Metadata'!D468)</f>
        <v/>
      </c>
    </row>
    <row r="476" spans="1:1" x14ac:dyDescent="0.2">
      <c r="A476" t="str">
        <f>IF('Sample Metadata'!D469="","",'Sample Metadata'!D469)</f>
        <v/>
      </c>
    </row>
    <row r="477" spans="1:1" x14ac:dyDescent="0.2">
      <c r="A477" t="str">
        <f>IF('Sample Metadata'!D470="","",'Sample Metadata'!D470)</f>
        <v/>
      </c>
    </row>
    <row r="478" spans="1:1" x14ac:dyDescent="0.2">
      <c r="A478" t="str">
        <f>IF('Sample Metadata'!D471="","",'Sample Metadata'!D471)</f>
        <v/>
      </c>
    </row>
    <row r="479" spans="1:1" x14ac:dyDescent="0.2">
      <c r="A479" t="str">
        <f>IF('Sample Metadata'!D472="","",'Sample Metadata'!D472)</f>
        <v/>
      </c>
    </row>
    <row r="480" spans="1:1" x14ac:dyDescent="0.2">
      <c r="A480" t="str">
        <f>IF('Sample Metadata'!D473="","",'Sample Metadata'!D473)</f>
        <v/>
      </c>
    </row>
    <row r="481" spans="1:1" x14ac:dyDescent="0.2">
      <c r="A481" t="str">
        <f>IF('Sample Metadata'!D474="","",'Sample Metadata'!D474)</f>
        <v/>
      </c>
    </row>
    <row r="482" spans="1:1" x14ac:dyDescent="0.2">
      <c r="A482" t="str">
        <f>IF('Sample Metadata'!D475="","",'Sample Metadata'!D475)</f>
        <v/>
      </c>
    </row>
    <row r="483" spans="1:1" x14ac:dyDescent="0.2">
      <c r="A483" t="str">
        <f>IF('Sample Metadata'!D476="","",'Sample Metadata'!D476)</f>
        <v/>
      </c>
    </row>
    <row r="484" spans="1:1" x14ac:dyDescent="0.2">
      <c r="A484" t="str">
        <f>IF('Sample Metadata'!D477="","",'Sample Metadata'!D477)</f>
        <v/>
      </c>
    </row>
    <row r="485" spans="1:1" x14ac:dyDescent="0.2">
      <c r="A485" t="str">
        <f>IF('Sample Metadata'!D478="","",'Sample Metadata'!D478)</f>
        <v/>
      </c>
    </row>
    <row r="486" spans="1:1" x14ac:dyDescent="0.2">
      <c r="A486" t="str">
        <f>IF('Sample Metadata'!D479="","",'Sample Metadata'!D479)</f>
        <v/>
      </c>
    </row>
    <row r="487" spans="1:1" x14ac:dyDescent="0.2">
      <c r="A487" t="str">
        <f>IF('Sample Metadata'!D480="","",'Sample Metadata'!D480)</f>
        <v/>
      </c>
    </row>
    <row r="488" spans="1:1" x14ac:dyDescent="0.2">
      <c r="A488" t="str">
        <f>IF('Sample Metadata'!D481="","",'Sample Metadata'!D481)</f>
        <v/>
      </c>
    </row>
    <row r="489" spans="1:1" x14ac:dyDescent="0.2">
      <c r="A489" t="str">
        <f>IF('Sample Metadata'!D482="","",'Sample Metadata'!D482)</f>
        <v/>
      </c>
    </row>
    <row r="490" spans="1:1" x14ac:dyDescent="0.2">
      <c r="A490" t="str">
        <f>IF('Sample Metadata'!D483="","",'Sample Metadata'!D483)</f>
        <v/>
      </c>
    </row>
    <row r="491" spans="1:1" x14ac:dyDescent="0.2">
      <c r="A491" t="str">
        <f>IF('Sample Metadata'!D484="","",'Sample Metadata'!D484)</f>
        <v/>
      </c>
    </row>
    <row r="492" spans="1:1" x14ac:dyDescent="0.2">
      <c r="A492" t="str">
        <f>IF('Sample Metadata'!D485="","",'Sample Metadata'!D485)</f>
        <v/>
      </c>
    </row>
    <row r="493" spans="1:1" x14ac:dyDescent="0.2">
      <c r="A493" t="str">
        <f>IF('Sample Metadata'!D486="","",'Sample Metadata'!D486)</f>
        <v/>
      </c>
    </row>
    <row r="494" spans="1:1" x14ac:dyDescent="0.2">
      <c r="A494" t="str">
        <f>IF('Sample Metadata'!D487="","",'Sample Metadata'!D487)</f>
        <v/>
      </c>
    </row>
    <row r="495" spans="1:1" x14ac:dyDescent="0.2">
      <c r="A495" t="str">
        <f>IF('Sample Metadata'!D488="","",'Sample Metadata'!D488)</f>
        <v/>
      </c>
    </row>
    <row r="496" spans="1:1" x14ac:dyDescent="0.2">
      <c r="A496" t="str">
        <f>IF('Sample Metadata'!D489="","",'Sample Metadata'!D489)</f>
        <v/>
      </c>
    </row>
    <row r="497" spans="1:1" x14ac:dyDescent="0.2">
      <c r="A497" t="str">
        <f>IF('Sample Metadata'!D490="","",'Sample Metadata'!D490)</f>
        <v/>
      </c>
    </row>
    <row r="498" spans="1:1" x14ac:dyDescent="0.2">
      <c r="A498" t="str">
        <f>IF('Sample Metadata'!D491="","",'Sample Metadata'!D491)</f>
        <v/>
      </c>
    </row>
    <row r="499" spans="1:1" x14ac:dyDescent="0.2">
      <c r="A499" t="str">
        <f>IF('Sample Metadata'!D492="","",'Sample Metadata'!D492)</f>
        <v/>
      </c>
    </row>
    <row r="500" spans="1:1" x14ac:dyDescent="0.2">
      <c r="A500" t="str">
        <f>IF('Sample Metadata'!D493="","",'Sample Metadata'!D493)</f>
        <v/>
      </c>
    </row>
    <row r="501" spans="1:1" x14ac:dyDescent="0.2">
      <c r="A501" t="str">
        <f>IF('Sample Metadata'!D494="","",'Sample Metadata'!D494)</f>
        <v/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Standard Curve</vt:lpstr>
      <vt:lpstr>Outlier Check</vt:lpstr>
      <vt:lpstr>NTC</vt:lpstr>
      <vt:lpstr>Negative Controls</vt:lpstr>
      <vt:lpstr>Sample Metadata</vt:lpstr>
      <vt:lpstr>qPCR Run Entry</vt:lpstr>
      <vt:lpstr>IAC</vt:lpstr>
      <vt:lpstr>Sample Calculation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 Uyl, Paul</cp:lastModifiedBy>
  <dcterms:created xsi:type="dcterms:W3CDTF">2022-03-07T16:42:11Z</dcterms:created>
  <dcterms:modified xsi:type="dcterms:W3CDTF">2025-05-12T18:14:08Z</dcterms:modified>
</cp:coreProperties>
</file>