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15" yWindow="450" windowWidth="15315" windowHeight="7125" tabRatio="792" activeTab="1"/>
  </bookViews>
  <sheets>
    <sheet name="Contratos e Multas" sheetId="18" r:id="rId1"/>
    <sheet name="Acesso" sheetId="13" r:id="rId2"/>
    <sheet name="Contatos" sheetId="8" r:id="rId3"/>
    <sheet name="Chamados" sheetId="12" r:id="rId4"/>
    <sheet name="Equipamentos" sheetId="5" r:id="rId5"/>
    <sheet name="Serviços" sheetId="4" r:id="rId6"/>
    <sheet name="Links" sheetId="7" r:id="rId7"/>
    <sheet name="FixSessions" sheetId="10" r:id="rId8"/>
    <sheet name="Apps" sheetId="11" r:id="rId9"/>
    <sheet name="Configs XP" sheetId="2" r:id="rId10"/>
    <sheet name="_GastosTI" sheetId="19" r:id="rId11"/>
    <sheet name="Split" sheetId="22" r:id="rId12"/>
    <sheet name="Reuters" sheetId="20" r:id="rId13"/>
    <sheet name="OneMinBar" sheetId="23" r:id="rId14"/>
    <sheet name="Plan2" sheetId="24" r:id="rId15"/>
  </sheets>
  <calcPr calcId="125725"/>
</workbook>
</file>

<file path=xl/calcChain.xml><?xml version="1.0" encoding="utf-8"?>
<calcChain xmlns="http://schemas.openxmlformats.org/spreadsheetml/2006/main">
  <c r="G13" i="18"/>
  <c r="O17" s="1"/>
  <c r="L10" i="12"/>
  <c r="G24" i="18"/>
  <c r="G23"/>
  <c r="G22"/>
  <c r="G21"/>
  <c r="F24"/>
  <c r="F23"/>
  <c r="F22"/>
  <c r="F21"/>
  <c r="G18"/>
  <c r="G19"/>
  <c r="G17"/>
  <c r="K18"/>
  <c r="F18"/>
  <c r="K19"/>
  <c r="F19"/>
  <c r="K17"/>
  <c r="F17"/>
  <c r="G20"/>
  <c r="K20"/>
  <c r="F20"/>
  <c r="E6"/>
  <c r="E7"/>
  <c r="E8"/>
  <c r="E5"/>
  <c r="H8"/>
  <c r="H7"/>
  <c r="H6"/>
  <c r="H5"/>
  <c r="E8" i="22"/>
  <c r="D8"/>
  <c r="C8"/>
  <c r="B8"/>
  <c r="E5"/>
  <c r="D5"/>
  <c r="C5"/>
  <c r="B5"/>
  <c r="D11" i="19" l="1"/>
  <c r="D33" s="1"/>
  <c r="D19" i="2"/>
  <c r="D18"/>
  <c r="D17"/>
  <c r="D16"/>
  <c r="D15"/>
  <c r="D14"/>
  <c r="D13"/>
  <c r="D12"/>
  <c r="C7"/>
  <c r="D7" s="1"/>
  <c r="E7" s="1"/>
  <c r="B6"/>
  <c r="C6" s="1"/>
  <c r="D6" s="1"/>
  <c r="E6" s="1"/>
  <c r="B5"/>
  <c r="C5" s="1"/>
  <c r="D5" s="1"/>
  <c r="E5" s="1"/>
  <c r="C4"/>
  <c r="D4" s="1"/>
  <c r="E4" s="1"/>
  <c r="N3" i="7"/>
  <c r="O3" s="1"/>
  <c r="N2"/>
  <c r="O2" s="1"/>
</calcChain>
</file>

<file path=xl/comments1.xml><?xml version="1.0" encoding="utf-8"?>
<comments xmlns="http://schemas.openxmlformats.org/spreadsheetml/2006/main">
  <authors>
    <author>edson.costa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Firt Name   : Nest
Last Name : Investimentos
Email          :  it@nestinvestimentos.com.br
Color            : blue
Pet               : Shimo
Distributor : NIVL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edson.costa:</t>
        </r>
        <r>
          <rPr>
            <sz val="9"/>
            <color indexed="81"/>
            <rFont val="Tahoma"/>
            <family val="2"/>
          </rPr>
          <t xml:space="preserve">
-What is your favorite color = blue
-What is your pet's name     = Shimo
Invoice : 100069319
key       : VazAV94359 
</t>
        </r>
      </text>
    </comment>
  </commentList>
</comments>
</file>

<file path=xl/sharedStrings.xml><?xml version="1.0" encoding="utf-8"?>
<sst xmlns="http://schemas.openxmlformats.org/spreadsheetml/2006/main" count="1377" uniqueCount="813">
  <si>
    <t>bytes</t>
  </si>
  <si>
    <t>kilo</t>
  </si>
  <si>
    <t>mega</t>
  </si>
  <si>
    <t>giga</t>
  </si>
  <si>
    <t>Exchange</t>
  </si>
  <si>
    <t>Historical Calculator</t>
  </si>
  <si>
    <t>User</t>
  </si>
  <si>
    <t>Memória</t>
  </si>
  <si>
    <t>SO</t>
  </si>
  <si>
    <t>WinXP sp3</t>
  </si>
  <si>
    <t>WinXP sp2</t>
  </si>
  <si>
    <t>Reuniao</t>
  </si>
  <si>
    <t>Início</t>
  </si>
  <si>
    <t>Designação</t>
  </si>
  <si>
    <t>Provedor</t>
  </si>
  <si>
    <t>10 Mb</t>
  </si>
  <si>
    <t>Fibra</t>
  </si>
  <si>
    <t>GVT</t>
  </si>
  <si>
    <t>Unitelco</t>
  </si>
  <si>
    <t>Rádio</t>
  </si>
  <si>
    <t>2 Mb</t>
  </si>
  <si>
    <t>100 Mb</t>
  </si>
  <si>
    <t>Satélite</t>
  </si>
  <si>
    <t>E1</t>
  </si>
  <si>
    <t>Telefônica</t>
  </si>
  <si>
    <t>Suporte / Gerente Luiz</t>
  </si>
  <si>
    <t>-</t>
  </si>
  <si>
    <t>Reuters</t>
  </si>
  <si>
    <t>S</t>
  </si>
  <si>
    <t>Bloomberg</t>
  </si>
  <si>
    <t>3636-3700</t>
  </si>
  <si>
    <t>XP Corretora</t>
  </si>
  <si>
    <t>3073-6756 / 4504-7224</t>
  </si>
  <si>
    <t>Equipe Infra</t>
  </si>
  <si>
    <t>Link Corretora</t>
  </si>
  <si>
    <t>N</t>
  </si>
  <si>
    <t>Nest</t>
  </si>
  <si>
    <t>Par trançado</t>
  </si>
  <si>
    <t>7 Mb</t>
  </si>
  <si>
    <t>TIM Celular</t>
  </si>
  <si>
    <t>02447</t>
  </si>
  <si>
    <t>07.153.847.0001/55</t>
  </si>
  <si>
    <t>Gerente</t>
  </si>
  <si>
    <t>Valor Mês</t>
  </si>
  <si>
    <t>% Banda</t>
  </si>
  <si>
    <t>Banda</t>
  </si>
  <si>
    <t>Tecnologia</t>
  </si>
  <si>
    <t>Em uso</t>
  </si>
  <si>
    <t>Administrador</t>
  </si>
  <si>
    <t>Edge ou 3G</t>
  </si>
  <si>
    <t>TIM Intelig</t>
  </si>
  <si>
    <t>(011) 3523-0100</t>
  </si>
  <si>
    <t>Telefônica / NET / TVA</t>
  </si>
  <si>
    <t>Telefônica E1</t>
  </si>
  <si>
    <t>NESTSRV02</t>
  </si>
  <si>
    <t>AD</t>
  </si>
  <si>
    <t>DNS</t>
  </si>
  <si>
    <t>DHCP</t>
  </si>
  <si>
    <t>Protheus</t>
  </si>
  <si>
    <t>Reuters Feed Array</t>
  </si>
  <si>
    <t>Reuters Feed Array Last</t>
  </si>
  <si>
    <t>Update LB Real-Time</t>
  </si>
  <si>
    <t>NESTSRV03</t>
  </si>
  <si>
    <t>File Server</t>
  </si>
  <si>
    <t>Sophos</t>
  </si>
  <si>
    <t>NTBackup</t>
  </si>
  <si>
    <t>NESTSRV04</t>
  </si>
  <si>
    <t>NESTSRV05</t>
  </si>
  <si>
    <t>NESTSRV06</t>
  </si>
  <si>
    <t>FlexTrade</t>
  </si>
  <si>
    <t>FixBMF</t>
  </si>
  <si>
    <t>BMFSymProxy</t>
  </si>
  <si>
    <t>FixOrderRouter</t>
  </si>
  <si>
    <t>StreamBase</t>
  </si>
  <si>
    <t>Modelo</t>
  </si>
  <si>
    <t>Thompson Reuters - Falha link</t>
  </si>
  <si>
    <t>0800 891 7872</t>
  </si>
  <si>
    <t>Clayton  - Tecnoqualify</t>
  </si>
  <si>
    <t>Cleber - Tecnoqualify</t>
  </si>
  <si>
    <t>Tecnoqualify Escritorio</t>
  </si>
  <si>
    <t>3636 3700</t>
  </si>
  <si>
    <t>Link - tecnologia</t>
  </si>
  <si>
    <t>Valeska S.Pinheiro</t>
  </si>
  <si>
    <t>valeska@wicorp.com.br</t>
  </si>
  <si>
    <t>(011) 2203-7954 / 2338-7889</t>
  </si>
  <si>
    <t>Artur Emílio Provazzi</t>
  </si>
  <si>
    <t>(011) 4083-3619 / 9390-2819</t>
  </si>
  <si>
    <t>artur.provazzi@gvt.com.br</t>
  </si>
  <si>
    <t>Contato [e-mail]</t>
  </si>
  <si>
    <t>Contato [telefone]</t>
  </si>
  <si>
    <t>Término</t>
  </si>
  <si>
    <t>NEST13</t>
  </si>
  <si>
    <t>NEST12</t>
  </si>
  <si>
    <t>NEST15</t>
  </si>
  <si>
    <t>NEST06</t>
  </si>
  <si>
    <t>NEST07</t>
  </si>
  <si>
    <t>NEST08</t>
  </si>
  <si>
    <t>NEST09</t>
  </si>
  <si>
    <t>NEST01</t>
  </si>
  <si>
    <t>NEST04</t>
  </si>
  <si>
    <t>NEST05</t>
  </si>
  <si>
    <t>NEST16</t>
  </si>
  <si>
    <t>NEST17</t>
  </si>
  <si>
    <t>Luis Fonseca</t>
  </si>
  <si>
    <t>1 Mb</t>
  </si>
  <si>
    <t>AES Eletropaulo</t>
  </si>
  <si>
    <t>Embratel</t>
  </si>
  <si>
    <t>NESTSRV01</t>
  </si>
  <si>
    <t>Optiplex 760</t>
  </si>
  <si>
    <t>Optiplex 755</t>
  </si>
  <si>
    <t>Optiplex 330</t>
  </si>
  <si>
    <t>Optiplex 780</t>
  </si>
  <si>
    <t>Optiplex 745</t>
  </si>
  <si>
    <t>Optiplex 746</t>
  </si>
  <si>
    <t>Optiplex GX620</t>
  </si>
  <si>
    <t>Win2003 R2 sp2</t>
  </si>
  <si>
    <t>Win2003 x64 R2 sp2</t>
  </si>
  <si>
    <t>Win7 x64 sp1</t>
  </si>
  <si>
    <t>Linux Red Hat</t>
  </si>
  <si>
    <t>Win2008 R2 std sp1</t>
  </si>
  <si>
    <t>Felipe Prata</t>
  </si>
  <si>
    <t>Pedro Tourinho</t>
  </si>
  <si>
    <t>Cristiane Fernandes</t>
  </si>
  <si>
    <t>Alexandre Guimarães</t>
  </si>
  <si>
    <t>Lucas Borges</t>
  </si>
  <si>
    <t>Francisco Andrade</t>
  </si>
  <si>
    <t>BBG01</t>
  </si>
  <si>
    <t>BBG02</t>
  </si>
  <si>
    <t>BBG03</t>
  </si>
  <si>
    <t>192.168.0.80</t>
  </si>
  <si>
    <t>WinXp sp3</t>
  </si>
  <si>
    <t>3.23 Gb</t>
  </si>
  <si>
    <t>Optiplex 390</t>
  </si>
  <si>
    <t>NEST02</t>
  </si>
  <si>
    <t>NEST10</t>
  </si>
  <si>
    <t xml:space="preserve"> </t>
  </si>
  <si>
    <t>3.50 Gb</t>
  </si>
  <si>
    <t>Total</t>
  </si>
  <si>
    <t>0800-0891-7872 / 5644-7532</t>
  </si>
  <si>
    <t>EXXPI 0004</t>
  </si>
  <si>
    <t>EXLIN 0014</t>
  </si>
  <si>
    <t>NEST EXGVT 0567</t>
  </si>
  <si>
    <t>NEST EXBTS 0032</t>
  </si>
  <si>
    <t>Coaxial</t>
  </si>
  <si>
    <t>Fernando Kazan / Bruno Trigo</t>
  </si>
  <si>
    <t>T:\\Installation\\FeedXMLSafra\\FeedXMLSafra.application</t>
  </si>
  <si>
    <t>T:\\Installation\\FeedFutura\\FeedFutura.application</t>
  </si>
  <si>
    <t>#0</t>
  </si>
  <si>
    <t>T:\\Installation\\ImagineSync\\ImagineSync.application</t>
  </si>
  <si>
    <t>T:\Installation\LB_Calc\LB_Calc.application</t>
  </si>
  <si>
    <t>T:\\Installation\\Feed Agora\\FeedAgora.application</t>
  </si>
  <si>
    <t>T:\\Installation\\Get_XML_Fator\\Get_File_Fator.application</t>
  </si>
  <si>
    <t>T:\\Installation\\InsertFIXTrades\\InsertFIXTrades.application</t>
  </si>
  <si>
    <t>T:\\Installation\\DropCopy_FlexTrade\\DropCopy.application</t>
  </si>
  <si>
    <t>T:\\Installation\\BMFSYMProxy\\BMFSYMProxy.exe</t>
  </si>
  <si>
    <t>T:\\Installation\\FIX_BMF\\FIX_BMF.application</t>
  </si>
  <si>
    <t>T:\\Installation\\FeedBovespa\\FeedBovespa.application</t>
  </si>
  <si>
    <t>T:\\Installation\\BovespaSYMProxy\\BovespaSYMProxy.exe</t>
  </si>
  <si>
    <t>T:\\Installation\\GetXPExecs\\GetXPExecs.application</t>
  </si>
  <si>
    <t>#1</t>
  </si>
  <si>
    <t>T:\\Programs\\GetPtaxValue.exe</t>
  </si>
  <si>
    <t>T:\\Programs\\GetMarginReq.exe</t>
  </si>
  <si>
    <t>T:\\Programs\\GetMarginValues.exe</t>
  </si>
  <si>
    <t>T:\\Programs\\GetIndexComposition.exe</t>
  </si>
  <si>
    <t>T:\\Programs\\GetAdjustedCloseDI1.exe</t>
  </si>
  <si>
    <t>T:\\Programs\\DL_Get_Files.exe</t>
  </si>
  <si>
    <t>T:\\Programs\\DL_Import_Files.exe</t>
  </si>
  <si>
    <t>T:\Installation\CBLCRates\CBLCRates.application</t>
  </si>
  <si>
    <t>T:\\Installation\\Get_File_FTP_Link\\Get_File_Link.application</t>
  </si>
  <si>
    <t>T:\\Installation\\UpdateSecurities\\UpdateBovespaSecurities.application</t>
  </si>
  <si>
    <t>T:\\Installation\\Get_File_FTP_Reuters\\Get_File_FTP_Reuters.application</t>
  </si>
  <si>
    <t>T:\\Installation\\FeedAndima\\FeedAndima.application</t>
  </si>
  <si>
    <t>#2</t>
  </si>
  <si>
    <t>T:\\Installation\\ReutersTickOneMinBarsGenerator\\ReutersTickOneMinBarsGenerator.application</t>
  </si>
  <si>
    <t>T:\\Installation\\ReutersTickOneMinuteBars\\ReutersTickOneMinBarsGenerator.exe</t>
  </si>
  <si>
    <t>T:\\Installation\\RTICKReaderDI\\RTICKReaderDI.application</t>
  </si>
  <si>
    <t>T:\\Installation\\RTICK_GenerateVWAPBars\\RTICK_GenerateVWAPBars.application</t>
  </si>
  <si>
    <t>T:\\Import\\XML Safra\\Nest.xml</t>
  </si>
  <si>
    <t>http://futuraonline.com.br/webservices/</t>
  </si>
  <si>
    <t>P:\\TI\\Log\\FeedAgora_Excution_Log.txt</t>
  </si>
  <si>
    <t>http://www.agorainvest.com.br/WebServices/RetornaOperacoes</t>
  </si>
  <si>
    <t>http://www.cblc.com.br/cblc/ControleRisco/FormConsultaCmTims.asp?tit=7</t>
  </si>
  <si>
    <t>http://www.cblc.com.br/cblc/ControleRisco/Limgar/FormLimGarResultado.asp?Tit=7&amp;Lang=1</t>
  </si>
  <si>
    <t>http://www2.bmf.com.br/pages/portal/bmfbovespa/boletim1/SistemaPregao1.asp?type=popup&amp;caminho=Resumo%20Estatístico%20-%20Sistema%20Pregão&amp;Data=</t>
  </si>
  <si>
    <t>http://www.bmfbovespa.com.br/indices/ResumoCarteiraTeorica.aspx?Indice=Ibovespa&amp;idioma=pt-br</t>
  </si>
  <si>
    <t>T:\Import\DataLic\QRM*.txt</t>
  </si>
  <si>
    <t>T:\Import\DataLic\filelist.txt</t>
  </si>
  <si>
    <t>bfmrr.bloomberg.com</t>
  </si>
  <si>
    <t>tickhistory-ftp.thomsonreuters.com</t>
  </si>
  <si>
    <t>http://www.anbima.com.br/merc_sec/resultados/merc_sec</t>
  </si>
  <si>
    <t>R:\RTICK\OneMinuteBars\OnShore\Unprocessed\</t>
  </si>
  <si>
    <t>R:\RTICK\Future Files\DI\Unprocessed\</t>
  </si>
  <si>
    <t>T:\Import\BOVESPA\YYYMMDD_CadastroBov.txt</t>
  </si>
  <si>
    <t>http://www.cblc.com.br/cblc/consultas/Arquivos/DBTC</t>
  </si>
  <si>
    <t>T:\Import\CBLC\StockLoanRates.txt</t>
  </si>
  <si>
    <t>T:\\Import\\BOVESPA</t>
  </si>
  <si>
    <t>ftp://189.39.62.100/fileName</t>
  </si>
  <si>
    <t>APP</t>
  </si>
  <si>
    <t>WEB</t>
  </si>
  <si>
    <t>FILE</t>
  </si>
  <si>
    <t>NEST21</t>
  </si>
  <si>
    <t>NEST22</t>
  </si>
  <si>
    <t>Optiplex 990</t>
  </si>
  <si>
    <t>/32</t>
  </si>
  <si>
    <t>mask</t>
  </si>
  <si>
    <t>ips</t>
  </si>
  <si>
    <t>/24</t>
  </si>
  <si>
    <t>255.255.255.255</t>
  </si>
  <si>
    <t>255.255.255.0</t>
  </si>
  <si>
    <t>/27</t>
  </si>
  <si>
    <t>255.255.255.224</t>
  </si>
  <si>
    <t>/26</t>
  </si>
  <si>
    <t>255.255.255.192</t>
  </si>
  <si>
    <t>/16</t>
  </si>
  <si>
    <t>255.255.0.0</t>
  </si>
  <si>
    <t>/30</t>
  </si>
  <si>
    <t>255.255.255.252</t>
  </si>
  <si>
    <t>/25</t>
  </si>
  <si>
    <t>255.255.255.128</t>
  </si>
  <si>
    <t>/31</t>
  </si>
  <si>
    <t>255.255.255.254</t>
  </si>
  <si>
    <t>SPON9KSPOPPODPMV 0001</t>
  </si>
  <si>
    <t>HP 8200</t>
  </si>
  <si>
    <t>4.00 Gb</t>
  </si>
  <si>
    <t>2.00 Gb</t>
  </si>
  <si>
    <t>3.00 Gb</t>
  </si>
  <si>
    <t>8.00 Gb</t>
  </si>
  <si>
    <t>16.00 Gb</t>
  </si>
  <si>
    <t>12.00 Gb</t>
  </si>
  <si>
    <t>NESTSRV07</t>
  </si>
  <si>
    <t>Firewall Logs</t>
  </si>
  <si>
    <t>Marketdata Distributor</t>
  </si>
  <si>
    <t>ImagineSync</t>
  </si>
  <si>
    <t>GetPtaxValue</t>
  </si>
  <si>
    <t>GetMarginValues</t>
  </si>
  <si>
    <t>GetIndexComposition</t>
  </si>
  <si>
    <t>GetAdjustedCloseDI1</t>
  </si>
  <si>
    <t>DL_Get_Files</t>
  </si>
  <si>
    <t>DL_Import_Files</t>
  </si>
  <si>
    <t>CBLCRates</t>
  </si>
  <si>
    <t>UpdateBovespaSecurities</t>
  </si>
  <si>
    <t>Get_File_FTP_Reuters</t>
  </si>
  <si>
    <t>FeedAndima</t>
  </si>
  <si>
    <t>ReutersTickOneMinBarsGenerator</t>
  </si>
  <si>
    <t>RTICKReaderDI</t>
  </si>
  <si>
    <t>Xml2Fix</t>
  </si>
  <si>
    <t>InsertFixOrders</t>
  </si>
  <si>
    <t>MSSQL Server - OldDBs</t>
  </si>
  <si>
    <t>MSSQL Server - NewDBs</t>
  </si>
  <si>
    <r>
      <t>≈</t>
    </r>
    <r>
      <rPr>
        <sz val="11"/>
        <color theme="1"/>
        <rFont val="Calibri"/>
        <family val="2"/>
        <scheme val="minor"/>
      </rPr>
      <t xml:space="preserve"> 2.500,00</t>
    </r>
  </si>
  <si>
    <t>IPs</t>
  </si>
  <si>
    <t>[187.58.16.48 a 187.58.16.55]</t>
  </si>
  <si>
    <t>[189.8.57.60]</t>
  </si>
  <si>
    <t>Gabriel Oliveira</t>
  </si>
  <si>
    <t>Suporte / Chamado</t>
  </si>
  <si>
    <t xml:space="preserve"> 0800-602-5488</t>
  </si>
  <si>
    <t>Nest Investimentos LTDA</t>
  </si>
  <si>
    <t>CNPJ: 07.153.847/0001-55</t>
  </si>
  <si>
    <t>IE: Isenta</t>
  </si>
  <si>
    <t>IM: 3.454.447.0</t>
  </si>
  <si>
    <t xml:space="preserve">Rua Hungria, 620 4º andar CJ 41 </t>
  </si>
  <si>
    <t>JD Europa</t>
  </si>
  <si>
    <t>São Paulo – SP</t>
  </si>
  <si>
    <t>Data</t>
  </si>
  <si>
    <t xml:space="preserve">Problema </t>
  </si>
  <si>
    <t>Protocolo</t>
  </si>
  <si>
    <t>Boomberg</t>
  </si>
  <si>
    <t>Abertura</t>
  </si>
  <si>
    <t>Fechamento</t>
  </si>
  <si>
    <t>Queda de link</t>
  </si>
  <si>
    <t>538503-3</t>
  </si>
  <si>
    <t>service</t>
  </si>
  <si>
    <t>name</t>
  </si>
  <si>
    <t>address</t>
  </si>
  <si>
    <t>user</t>
  </si>
  <si>
    <t>pass</t>
  </si>
  <si>
    <t>rdp</t>
  </si>
  <si>
    <t>nestsrv02</t>
  </si>
  <si>
    <t>192.168.0.200</t>
  </si>
  <si>
    <t>Calc / Quotes Reuters</t>
  </si>
  <si>
    <t>Administrator /Systems</t>
  </si>
  <si>
    <t>nestsrv03</t>
  </si>
  <si>
    <t>192.168.0.203</t>
  </si>
  <si>
    <t>nestsrv04</t>
  </si>
  <si>
    <t>192.168.0.133</t>
  </si>
  <si>
    <t>FlexTrade / Quant</t>
  </si>
  <si>
    <t>root</t>
  </si>
  <si>
    <t>nestsrv05</t>
  </si>
  <si>
    <t>192.168.0.205</t>
  </si>
  <si>
    <t>nestsrv06</t>
  </si>
  <si>
    <t>192.168.0.206</t>
  </si>
  <si>
    <t>nestsrv07</t>
  </si>
  <si>
    <t>Administrator</t>
  </si>
  <si>
    <t>maq remota</t>
  </si>
  <si>
    <t>189.39.62.100</t>
  </si>
  <si>
    <t>nest123</t>
  </si>
  <si>
    <t>wguard</t>
  </si>
  <si>
    <t>cluster</t>
  </si>
  <si>
    <t>192.168.0.1</t>
  </si>
  <si>
    <t>Save Modification</t>
  </si>
  <si>
    <t>primary</t>
  </si>
  <si>
    <t>192.168.0.4</t>
  </si>
  <si>
    <t>secondary</t>
  </si>
  <si>
    <t>192.168.0.5</t>
  </si>
  <si>
    <t>storage</t>
  </si>
  <si>
    <t>NestBackup</t>
  </si>
  <si>
    <t>Apcw1212</t>
  </si>
  <si>
    <t>NestStorage</t>
  </si>
  <si>
    <t>RA</t>
  </si>
  <si>
    <t>NE</t>
  </si>
  <si>
    <t>bodie1</t>
  </si>
  <si>
    <t>sa</t>
  </si>
  <si>
    <t>Vende1000a10</t>
  </si>
  <si>
    <t>NestUpdate</t>
  </si>
  <si>
    <t>ParkHill43</t>
  </si>
  <si>
    <t>flexapp</t>
  </si>
  <si>
    <t>Fl3xTr4d3</t>
  </si>
  <si>
    <t>flexsys</t>
  </si>
  <si>
    <t>localtamper</t>
  </si>
  <si>
    <t>sophos</t>
  </si>
  <si>
    <t>nasdaq omx</t>
  </si>
  <si>
    <t>nora nasdaqomx</t>
  </si>
  <si>
    <t>https://nora.nasdaqomx.com/public/Login.aspx</t>
  </si>
  <si>
    <t>NEST-LACERDA</t>
  </si>
  <si>
    <t>nest@2012</t>
  </si>
  <si>
    <t>UolHost</t>
  </si>
  <si>
    <t>nest.investimentos@uol.com.br</t>
  </si>
  <si>
    <t>nest2012</t>
  </si>
  <si>
    <t>ftp site</t>
  </si>
  <si>
    <t>ftp nestinvestimentos</t>
  </si>
  <si>
    <t>ftp.nestinvestimentos.com.br</t>
  </si>
  <si>
    <t>nestxml</t>
  </si>
  <si>
    <t>Z8Cy3fAY</t>
  </si>
  <si>
    <t>neststaff</t>
  </si>
  <si>
    <t>vqCq49KA</t>
  </si>
  <si>
    <t>Site Nest</t>
  </si>
  <si>
    <t>www.nestinvestimentos.com.br</t>
  </si>
  <si>
    <t>luis.fonseca</t>
  </si>
  <si>
    <t>ftp Safra</t>
  </si>
  <si>
    <t>anonimous</t>
  </si>
  <si>
    <t>IEUser@</t>
  </si>
  <si>
    <t>devexpress</t>
  </si>
  <si>
    <t>user account</t>
  </si>
  <si>
    <t>www.devexpress.com</t>
  </si>
  <si>
    <t>it@nestinvestimentos.com.br</t>
  </si>
  <si>
    <t>pc_local_admin</t>
  </si>
  <si>
    <t>n3st4dm1n</t>
  </si>
  <si>
    <t>pc_bios_admin</t>
  </si>
  <si>
    <t>SQL-SERVER</t>
  </si>
  <si>
    <t>publico</t>
  </si>
  <si>
    <t>Status</t>
  </si>
  <si>
    <t>Ibackup</t>
  </si>
  <si>
    <t>http://www.ibackup.com/</t>
  </si>
  <si>
    <t>Mandic</t>
  </si>
  <si>
    <t>mudar1234</t>
  </si>
  <si>
    <t>E-Mail - Admin</t>
  </si>
  <si>
    <t>RegistroBR</t>
  </si>
  <si>
    <t>https://registro.br</t>
  </si>
  <si>
    <t>Nest@3035</t>
  </si>
  <si>
    <t>Fontes / AD / Firewall</t>
  </si>
  <si>
    <t>Administrator /Audit</t>
  </si>
  <si>
    <t>Acpw1212 /Luis4321</t>
  </si>
  <si>
    <t>SQL-Server</t>
  </si>
  <si>
    <t>NEINV2</t>
  </si>
  <si>
    <t xml:space="preserve"> it@nestinvestimentos.com.br</t>
  </si>
  <si>
    <t>Pabx: 11-4391-5150</t>
  </si>
  <si>
    <t>Fax: 11-4391-5152</t>
  </si>
  <si>
    <t>E-mail: debora@agesp.com.br</t>
  </si>
  <si>
    <t>AGESP ENGENHARIA ELÉTRICA</t>
  </si>
  <si>
    <t xml:space="preserve">Assistencia Técnica 24 hrs  / 0300-113-5150 </t>
  </si>
  <si>
    <t>Débora da Rocha - Depto Comercial</t>
  </si>
  <si>
    <t>Emergencia : 0800-773-5150</t>
  </si>
  <si>
    <t>Intelig</t>
  </si>
  <si>
    <t>SPO DE DIP 048888</t>
  </si>
  <si>
    <t>Link Intermitente</t>
  </si>
  <si>
    <t>3048-4500</t>
  </si>
  <si>
    <t>Terminais Bloomberg</t>
  </si>
  <si>
    <t>3291-8030</t>
  </si>
  <si>
    <t>Nova Futura - Daniel</t>
  </si>
  <si>
    <t>usrNest</t>
  </si>
  <si>
    <t>Psw</t>
  </si>
  <si>
    <t>S/N  : 161647-3</t>
  </si>
  <si>
    <t>User : Nest</t>
  </si>
  <si>
    <t>User : Lucas</t>
  </si>
  <si>
    <t>s31874864</t>
  </si>
  <si>
    <t>s31733064</t>
  </si>
  <si>
    <t>.  491055201210191000</t>
  </si>
  <si>
    <t>CIRCUITO</t>
  </si>
  <si>
    <t xml:space="preserve">1828527 | 1828976 | </t>
  </si>
  <si>
    <t>BBG - Suporte - Bruno Soares</t>
  </si>
  <si>
    <t>4502-1817</t>
  </si>
  <si>
    <t>https://ecosta00.visualstudio.com/</t>
  </si>
  <si>
    <t>.  551158201211281000</t>
  </si>
  <si>
    <t>XP-ALOG</t>
  </si>
  <si>
    <t>Maquina Virtual</t>
  </si>
  <si>
    <t>10.12.29.160</t>
  </si>
  <si>
    <t>Team Fondation</t>
  </si>
  <si>
    <t>TeamFundantion</t>
  </si>
  <si>
    <t>ecosta00@hotmail.com</t>
  </si>
  <si>
    <t>XP - ALOG - WINDOWS</t>
  </si>
  <si>
    <t xml:space="preserve">MarketData </t>
  </si>
  <si>
    <t>OMS</t>
  </si>
  <si>
    <t>XP</t>
  </si>
  <si>
    <t>10.12.21.22</t>
  </si>
  <si>
    <t>MarketData</t>
  </si>
  <si>
    <t>10.12.21.39</t>
  </si>
  <si>
    <t>Bovespa</t>
  </si>
  <si>
    <t>BMF</t>
  </si>
  <si>
    <t>Type</t>
  </si>
  <si>
    <t>IP</t>
  </si>
  <si>
    <t>Port</t>
  </si>
  <si>
    <t>Broker</t>
  </si>
  <si>
    <t>ProxyDiff</t>
  </si>
  <si>
    <t>Target</t>
  </si>
  <si>
    <t>Sender</t>
  </si>
  <si>
    <t>DIRECT / VPN</t>
  </si>
  <si>
    <t>DIRECT</t>
  </si>
  <si>
    <t>Link</t>
  </si>
  <si>
    <t>200.143.33.126</t>
  </si>
  <si>
    <t>VPN</t>
  </si>
  <si>
    <t>3030-2710</t>
  </si>
  <si>
    <t>Jakeline / Contabil</t>
  </si>
  <si>
    <t>S/N  : 607472-0</t>
  </si>
  <si>
    <t>2219-6100</t>
  </si>
  <si>
    <t>Combuluz - Diesel p/ Gerador</t>
  </si>
  <si>
    <t>Queda Roteadores</t>
  </si>
  <si>
    <t>S31733064</t>
  </si>
  <si>
    <t>Queda Terminal Lucas</t>
  </si>
  <si>
    <t>3175-9818 / 3175-8695</t>
  </si>
  <si>
    <t>3175-7660 / 99617-9828</t>
  </si>
  <si>
    <t>Safra - Keidy Liu</t>
  </si>
  <si>
    <t>Safra - Julio Silva</t>
  </si>
  <si>
    <t>LINK</t>
  </si>
  <si>
    <t>Direto</t>
  </si>
  <si>
    <t>Internet</t>
  </si>
  <si>
    <t>LINK BOV</t>
  </si>
  <si>
    <t>XP BOV</t>
  </si>
  <si>
    <t>XP BMF</t>
  </si>
  <si>
    <t>BELL</t>
  </si>
  <si>
    <t>BELL XP</t>
  </si>
  <si>
    <t>LINK BMF</t>
  </si>
  <si>
    <t>TradeStation</t>
  </si>
  <si>
    <t>user : nest112</t>
  </si>
  <si>
    <t>Psw : Nest112</t>
  </si>
  <si>
    <t>Pet : joaquim</t>
  </si>
  <si>
    <t>mother : marilia</t>
  </si>
  <si>
    <t>CANCELADO</t>
  </si>
  <si>
    <t>Gerador</t>
  </si>
  <si>
    <t>Bateria para gerador</t>
  </si>
  <si>
    <t>Site</t>
  </si>
  <si>
    <t>Wake Interactive</t>
  </si>
  <si>
    <t>Link dedicado</t>
  </si>
  <si>
    <t>Descricao</t>
  </si>
  <si>
    <t>Detalhe</t>
  </si>
  <si>
    <t>tipo</t>
  </si>
  <si>
    <t>Mensal Fixo</t>
  </si>
  <si>
    <t>Mensal Variavel</t>
  </si>
  <si>
    <t>Eventual</t>
  </si>
  <si>
    <t>Preventiva</t>
  </si>
  <si>
    <t>Aluguel vaga</t>
  </si>
  <si>
    <t>Telefonica</t>
  </si>
  <si>
    <t>Aluguel da Central</t>
  </si>
  <si>
    <t>Ligações</t>
  </si>
  <si>
    <t>Lentidao</t>
  </si>
  <si>
    <t xml:space="preserve"> 0800 888 2300 OU 1056</t>
  </si>
  <si>
    <t>USUÁRIO</t>
  </si>
  <si>
    <t>LUIS FONSECA</t>
  </si>
  <si>
    <t>PEDRO PAULO COELHO FONSECA</t>
  </si>
  <si>
    <t>EIKON HT NET</t>
  </si>
  <si>
    <t xml:space="preserve">DELIVERY </t>
  </si>
  <si>
    <t>STANDARD 768KB</t>
  </si>
  <si>
    <t xml:space="preserve">DATASCOPE </t>
  </si>
  <si>
    <t>RT PFM VAL INT</t>
  </si>
  <si>
    <t xml:space="preserve">PROF LIC - 15 </t>
  </si>
  <si>
    <t>SUPPORT INCIDENTS</t>
  </si>
  <si>
    <t xml:space="preserve">REAL TIME PORTF </t>
  </si>
  <si>
    <t>MAN &amp; VAL SS</t>
  </si>
  <si>
    <t xml:space="preserve">REAL TIME </t>
  </si>
  <si>
    <t>VIEWER CHARGE</t>
  </si>
  <si>
    <t xml:space="preserve">TK HIST PRG </t>
  </si>
  <si>
    <t>TRADING RENT</t>
  </si>
  <si>
    <t>TOTAL DO PONTO</t>
  </si>
  <si>
    <t>SEM IMPOSTO</t>
  </si>
  <si>
    <t>COM IMPOSTO</t>
  </si>
  <si>
    <t>BRAZILIAN COMMODITIES &amp; FUTURES SL</t>
  </si>
  <si>
    <t>BRAZIL  COM &amp; FUT EHTA - EIKON</t>
  </si>
  <si>
    <t>SÃO PAULO  SE HTA-EIKON</t>
  </si>
  <si>
    <t>DBF NASDQ L1 UTP PD</t>
  </si>
  <si>
    <t>DBF NYSE AMEX PD</t>
  </si>
  <si>
    <t>DBF NEW YORK SE PD</t>
  </si>
  <si>
    <t>DBF OPRA PD</t>
  </si>
  <si>
    <t>.3121174580820</t>
  </si>
  <si>
    <t>Net</t>
  </si>
  <si>
    <t>RCB - Bovespa</t>
  </si>
  <si>
    <t>200.143.168.7</t>
  </si>
  <si>
    <t>MLIN16</t>
  </si>
  <si>
    <t>MD10</t>
  </si>
  <si>
    <t>lnkh01</t>
  </si>
  <si>
    <t>nest02</t>
  </si>
  <si>
    <t>FIX</t>
  </si>
  <si>
    <t>nest01</t>
  </si>
  <si>
    <t>NET</t>
  </si>
  <si>
    <t>.3121176243161 / 003121177366326</t>
  </si>
  <si>
    <t>98244 7988</t>
  </si>
  <si>
    <t>http://webmail.confisplan.com.br/mmm</t>
  </si>
  <si>
    <t>Config Mandic</t>
  </si>
  <si>
    <t>edson.costa@nestinvestimentos.com.br</t>
  </si>
  <si>
    <t>mudar123</t>
  </si>
  <si>
    <t>telnet 10.12.21.39 9203</t>
  </si>
  <si>
    <t>telnet 10.12.21.39 9202</t>
  </si>
  <si>
    <t>telnet 10.12.21.39 15000</t>
  </si>
  <si>
    <t>telnet 10.12.21.22 25000</t>
  </si>
  <si>
    <t>Agencia Estado - BroadCast</t>
  </si>
  <si>
    <t>3856-3500</t>
  </si>
  <si>
    <t>nest</t>
  </si>
  <si>
    <t>nest@123</t>
  </si>
  <si>
    <t>3526 1854</t>
  </si>
  <si>
    <t xml:space="preserve">Kleber </t>
  </si>
  <si>
    <t>3048-4527</t>
  </si>
  <si>
    <t>BBG - Manager - Michel Faraggi</t>
  </si>
  <si>
    <t>98224 2248 / 99259-5017</t>
  </si>
  <si>
    <t>2935 4115 / 2935 4215</t>
  </si>
  <si>
    <t>Jornal Valor</t>
  </si>
  <si>
    <t>http://www.valor.com.br</t>
  </si>
  <si>
    <t>nest@nestinvestimentos.com.br</t>
  </si>
  <si>
    <t>nest10</t>
  </si>
  <si>
    <t>Valor Economico</t>
  </si>
  <si>
    <t>Assistencia</t>
  </si>
  <si>
    <t>XEROX</t>
  </si>
  <si>
    <t>http://www.saxnet.com.br</t>
  </si>
  <si>
    <t>sym_flex.conf --&gt; MktData /  FC_40 --&gt; Sessoes FIX Conectadas</t>
  </si>
  <si>
    <t>route add -net 10.12.29.160 netmask 255.255.255.255 gw 192.168.0.7 dev eth0</t>
  </si>
  <si>
    <t>route add -net 10.12.21.22 netmask 255.255.255.255 gw 192.168.0.7 dev eth0</t>
  </si>
  <si>
    <t>route add -net 10.12.21.39 netmask 255.255.255.255 gw 192.168.0.7 dev eth0</t>
  </si>
  <si>
    <t>Roteadores</t>
  </si>
  <si>
    <t>route add 10.12.29.160 mask 255.255.255.255 192.168.0.7 -p</t>
  </si>
  <si>
    <t>route add 10.12.21.22 mask 255.255.255.255 192.168.0.7 -p</t>
  </si>
  <si>
    <t>route add 10.12.21.39 mask 255.255.255.255 192.168.0.7 -p</t>
  </si>
  <si>
    <t>MarketData - ProxyDiff</t>
  </si>
  <si>
    <t>MarketData - Bell - BMF</t>
  </si>
  <si>
    <t>MarketData - Bell - Bov</t>
  </si>
  <si>
    <t>XP - ALOG - LINUX - ADD</t>
  </si>
  <si>
    <t>XP - ALOG - LINUX - DEL</t>
  </si>
  <si>
    <t>route del -net 10.12.21.22 netmask 255.255.255.255 gw 192.168.0.7</t>
  </si>
  <si>
    <t>route del -net 10.12.21.39 netmask 255.255.255.255 gw 192.168.0.7</t>
  </si>
  <si>
    <t>route del -net 10.12.29.160 netmask 255.255.255.255 gw 192.168.0.7</t>
  </si>
  <si>
    <t>AES</t>
  </si>
  <si>
    <t>192.168.0.6</t>
  </si>
  <si>
    <t>192.168.0.7</t>
  </si>
  <si>
    <t>Virtual</t>
  </si>
  <si>
    <t>tracert 10.12.21.39</t>
  </si>
  <si>
    <t>tracert 10.12.21.22</t>
  </si>
  <si>
    <t>tracert 10.12.29.160</t>
  </si>
  <si>
    <t>route add 200.19.54.16 mask 255.255.255.255 192.168.0.7 -p</t>
  </si>
  <si>
    <t>.0003131230948168</t>
  </si>
  <si>
    <t>Apcw2020</t>
  </si>
  <si>
    <t>BBG</t>
  </si>
  <si>
    <t>NRESEARCH5</t>
  </si>
  <si>
    <t>bola5</t>
  </si>
  <si>
    <t>BBG Lucas</t>
  </si>
  <si>
    <t>Long</t>
  </si>
  <si>
    <t>Short</t>
  </si>
  <si>
    <t>posição</t>
  </si>
  <si>
    <t>delta</t>
  </si>
  <si>
    <t>sinal</t>
  </si>
  <si>
    <t>L/S</t>
  </si>
  <si>
    <t>short</t>
  </si>
  <si>
    <t>call</t>
  </si>
  <si>
    <t>long</t>
  </si>
  <si>
    <t>put</t>
  </si>
  <si>
    <t>ação</t>
  </si>
  <si>
    <t>Qde</t>
  </si>
  <si>
    <t>Papel</t>
  </si>
  <si>
    <t>Inicio Dia</t>
  </si>
  <si>
    <t>trade 1</t>
  </si>
  <si>
    <t>C</t>
  </si>
  <si>
    <t>trade 2</t>
  </si>
  <si>
    <t>V</t>
  </si>
  <si>
    <t>FIBR3</t>
  </si>
  <si>
    <t>.694348201303071000</t>
  </si>
  <si>
    <t>.694435201303071237</t>
  </si>
  <si>
    <t>MH</t>
  </si>
  <si>
    <t>NFund</t>
  </si>
  <si>
    <t>Hedge</t>
  </si>
  <si>
    <t>FIA</t>
  </si>
  <si>
    <t>S33583272</t>
  </si>
  <si>
    <t>Link offline</t>
  </si>
  <si>
    <t>1901283.</t>
  </si>
  <si>
    <t>1901542.</t>
  </si>
  <si>
    <t>1901666.</t>
  </si>
  <si>
    <t>Lentidao/Quedas</t>
  </si>
  <si>
    <t>4504-7224</t>
  </si>
  <si>
    <t>UBS - Jorge</t>
  </si>
  <si>
    <t>S34046632</t>
  </si>
  <si>
    <t>Link - Preto (FIX)</t>
  </si>
  <si>
    <t>3073-7497 / 3014-7497</t>
  </si>
  <si>
    <t>Nyse</t>
  </si>
  <si>
    <t>ecajw0md</t>
  </si>
  <si>
    <t xml:space="preserve">www.nyxdata.com/reporting </t>
  </si>
  <si>
    <t>.</t>
  </si>
  <si>
    <t>.2204201356611070 / .756867201304221000</t>
  </si>
  <si>
    <t>Bruno Trigo</t>
  </si>
  <si>
    <t>3526-1309 / 3526-1310</t>
  </si>
  <si>
    <t>3706-6846</t>
  </si>
  <si>
    <t>Link - Renan/Leandro - Mktdata</t>
  </si>
  <si>
    <t>Link - Homologação</t>
  </si>
  <si>
    <t>2767-6962</t>
  </si>
  <si>
    <t>NEST23</t>
  </si>
  <si>
    <t>Optiplex 7010</t>
  </si>
  <si>
    <t>6.00 Gb</t>
  </si>
  <si>
    <t>ID</t>
  </si>
  <si>
    <t>Owner</t>
  </si>
  <si>
    <t>NEST24</t>
  </si>
  <si>
    <t>User : NResearch</t>
  </si>
  <si>
    <t>NEST</t>
  </si>
  <si>
    <t>XP_SYNC.exe</t>
  </si>
  <si>
    <t>2767-9724 / 2767-6756</t>
  </si>
  <si>
    <t>n3stb10s / n3sb10s</t>
  </si>
  <si>
    <t>route add 10.12.21.38 mask 255.255.255.255 192.168.0.7 -p</t>
  </si>
  <si>
    <t>Fast Trader</t>
  </si>
  <si>
    <t>3291-8035</t>
  </si>
  <si>
    <t>3291-8031</t>
  </si>
  <si>
    <t>Nova Futura - TI - Leandro</t>
  </si>
  <si>
    <t>Nova Futura - Boffice</t>
  </si>
  <si>
    <t>.846500000019</t>
  </si>
  <si>
    <t>.146802962012</t>
  </si>
  <si>
    <t>.306051430008</t>
  </si>
  <si>
    <t>.000592641104</t>
  </si>
  <si>
    <t>SID #   </t>
  </si>
  <si>
    <t xml:space="preserve">Dt Renovação       </t>
  </si>
  <si>
    <t xml:space="preserve">Mensal      </t>
  </si>
  <si>
    <t>Mensal @ 50%</t>
  </si>
  <si>
    <t>.3954121</t>
  </si>
  <si>
    <t>.2028092</t>
  </si>
  <si>
    <t>.1558147</t>
  </si>
  <si>
    <t>.837924 </t>
  </si>
  <si>
    <t>Total - US$</t>
  </si>
  <si>
    <t>S/N</t>
  </si>
  <si>
    <t>342997-0</t>
  </si>
  <si>
    <t>Alvaro</t>
  </si>
  <si>
    <t>Lucas</t>
  </si>
  <si>
    <t>607472-0</t>
  </si>
  <si>
    <t>BLOOMBERG</t>
  </si>
  <si>
    <t>Vladmir</t>
  </si>
  <si>
    <t>Michel</t>
  </si>
  <si>
    <t>538503-2</t>
  </si>
  <si>
    <t>161647-3</t>
  </si>
  <si>
    <t>Ult. Renovacao</t>
  </si>
  <si>
    <t>Multa</t>
  </si>
  <si>
    <t>Dt Aviso</t>
  </si>
  <si>
    <t>Tipo</t>
  </si>
  <si>
    <t>BroadCast</t>
  </si>
  <si>
    <t>Chico</t>
  </si>
  <si>
    <t>Moeda</t>
  </si>
  <si>
    <t>USD</t>
  </si>
  <si>
    <t>BRL</t>
  </si>
  <si>
    <t>837924 </t>
  </si>
  <si>
    <t>!s0ph0s!  /  !s0ph0sMGR!</t>
  </si>
  <si>
    <t>Aviso</t>
  </si>
  <si>
    <t>60 dias</t>
  </si>
  <si>
    <t>route add 200.19.49.106 mask 255.255.255.255 192.168.0.7 -p</t>
  </si>
  <si>
    <t>Bell XP</t>
  </si>
  <si>
    <t>UBS - Rafael</t>
  </si>
  <si>
    <t>3014-7418</t>
  </si>
  <si>
    <t>Dt Renovação</t>
  </si>
  <si>
    <t>SID #</t>
  </si>
  <si>
    <t>Mensal</t>
  </si>
  <si>
    <t>Tipo Processador</t>
  </si>
  <si>
    <t>Core i5</t>
  </si>
  <si>
    <t>Core i7</t>
  </si>
  <si>
    <t>Core i3</t>
  </si>
  <si>
    <t>Core 2 Duo</t>
  </si>
  <si>
    <t>Pentium D</t>
  </si>
  <si>
    <t>Dual Core</t>
  </si>
  <si>
    <t>Core 2</t>
  </si>
  <si>
    <t>3000 MHz</t>
  </si>
  <si>
    <t>2667 MHz</t>
  </si>
  <si>
    <t>E8500</t>
  </si>
  <si>
    <t>E8650</t>
  </si>
  <si>
    <t>E7200</t>
  </si>
  <si>
    <t>E6850</t>
  </si>
  <si>
    <t>E6750</t>
  </si>
  <si>
    <t>3100 MHz</t>
  </si>
  <si>
    <t>3167 MHz</t>
  </si>
  <si>
    <t>2133 MHz</t>
  </si>
  <si>
    <t>2530 MHz</t>
  </si>
  <si>
    <t>1600 MHz</t>
  </si>
  <si>
    <t>2667 MHz</t>
  </si>
  <si>
    <t>2330 MHz</t>
  </si>
  <si>
    <t>3400GHz</t>
  </si>
  <si>
    <t>Velocidade</t>
  </si>
  <si>
    <t>Grupo</t>
  </si>
  <si>
    <t>Xeon E5410 - 1x 8 cores</t>
  </si>
  <si>
    <t>2330 MHz</t>
  </si>
  <si>
    <t>2830 MHz</t>
  </si>
  <si>
    <t>2400 MHz</t>
  </si>
  <si>
    <t>Pentium D CPU</t>
  </si>
  <si>
    <t>2800 MHz</t>
  </si>
  <si>
    <t>E8400</t>
  </si>
  <si>
    <t>2xE5620</t>
  </si>
  <si>
    <t>Xeon</t>
  </si>
  <si>
    <t>1xE5440</t>
  </si>
  <si>
    <t>1xE5410</t>
  </si>
  <si>
    <t>NESTSRV08</t>
  </si>
  <si>
    <t>Dell PowerEdge 2950</t>
  </si>
  <si>
    <t>Dell PowerEdge 1950</t>
  </si>
  <si>
    <t>Dell PowerEdge R710</t>
  </si>
  <si>
    <t>Dell PowerEdge R610</t>
  </si>
  <si>
    <t>10.8.134.202</t>
  </si>
  <si>
    <t>10.8.134.203</t>
  </si>
  <si>
    <t>10.8.134.208</t>
  </si>
  <si>
    <t>192.168.0.215</t>
  </si>
  <si>
    <t>10.8.134.206</t>
  </si>
  <si>
    <t>10.8.134.207</t>
  </si>
  <si>
    <t>Red Hat - 5.3 - Tikanga</t>
  </si>
  <si>
    <t>Dell Optiplex 755</t>
  </si>
  <si>
    <t>BBG04</t>
  </si>
  <si>
    <t>Caue Duarte</t>
  </si>
  <si>
    <t>--------------------</t>
  </si>
  <si>
    <t>DESKTOPS</t>
  </si>
  <si>
    <t>10.8.134.51</t>
  </si>
  <si>
    <t>Licença Open</t>
  </si>
  <si>
    <t>ti@nestinvestimentos.com.br</t>
  </si>
  <si>
    <t>https://eopen.com</t>
  </si>
  <si>
    <t>http://186.215.154.166:8080/WSintegrador.asmx</t>
  </si>
  <si>
    <t>Nova Futura</t>
  </si>
  <si>
    <t>WebService Futura</t>
  </si>
  <si>
    <t>Mudar@2013</t>
  </si>
  <si>
    <t>AD - NESTSRV02</t>
  </si>
  <si>
    <t>Restore - NESTSRV02</t>
  </si>
  <si>
    <t>Mudar1234</t>
  </si>
  <si>
    <t>pacote</t>
  </si>
  <si>
    <t>bmf/bov</t>
  </si>
  <si>
    <t>CME</t>
  </si>
  <si>
    <t>NYSE</t>
  </si>
  <si>
    <t>0001995530..</t>
  </si>
  <si>
    <t>Perda de pacote</t>
  </si>
  <si>
    <t>.918276201308231000</t>
  </si>
  <si>
    <t>2013-07-25 00:00:00.000</t>
  </si>
  <si>
    <t>2013-07-26 00:00:00.000</t>
  </si>
  <si>
    <t>2013-08-05 00:00:00.000</t>
  </si>
  <si>
    <t>2013-08-08 00:00:00.000</t>
  </si>
  <si>
    <t>2013-08-09 00:00:00.000</t>
  </si>
  <si>
    <t>2013-08-12 00:00:00.000</t>
  </si>
  <si>
    <t>2013-08-13 00:00:00.000</t>
  </si>
  <si>
    <t>2013-08-14 00:00:00.000</t>
  </si>
  <si>
    <t>2013-08-15 00:00:00.000</t>
  </si>
  <si>
    <t>2013-08-19 00:00:00.000</t>
  </si>
  <si>
    <t>2013-08-20 00:00:00.000</t>
  </si>
  <si>
    <t>2013-08-21 00:00:00.000</t>
  </si>
  <si>
    <t>2013-08-22 00:00:00.000</t>
  </si>
  <si>
    <t>2013-08-23 00:00:00.000</t>
  </si>
  <si>
    <t xml:space="preserve">SELECT SrDate, SrValue  </t>
  </si>
  <si>
    <t xml:space="preserve">FROM [NESTSRV02].RTICKDB.dbo.Tb001_Precos_RTICK  </t>
  </si>
  <si>
    <t>WHERE (IdSecurity=831 AND SrDate &gt;='2013-07-25' AND SrType=421 AND Source=22)</t>
  </si>
  <si>
    <t>ORDER BY SrDate</t>
  </si>
  <si>
    <t>MANDIC</t>
  </si>
  <si>
    <t>4003-6524</t>
  </si>
  <si>
    <t>webapp.idc2.mandic.com.br</t>
  </si>
  <si>
    <t>.925662201308291042</t>
  </si>
  <si>
    <t>Lentidao no link causando queda de email</t>
  </si>
  <si>
    <t>Bloomberg - Redes</t>
  </si>
  <si>
    <t>3017-4900 / 3017-4930</t>
  </si>
  <si>
    <t>www.m3corp.com.br</t>
  </si>
  <si>
    <t>NestInvest</t>
  </si>
  <si>
    <t>NEST95$sp</t>
  </si>
  <si>
    <t>route add 10.12.21.43 mask 255.255.255.255 192.168.0.7 -p</t>
  </si>
  <si>
    <t>route add 10.12.21.43 mask 255.255.255.255 192.168.0.7</t>
  </si>
  <si>
    <t>XP - ALOG - GL</t>
  </si>
  <si>
    <t>route add 10.12.21.52 mask 255.255.255.255 192.168.0.7 -p</t>
  </si>
  <si>
    <t>route add 10.12.21.56 mask 255.255.255.255 192.168.0.7 -p</t>
  </si>
  <si>
    <t>.0002018188 / 2018363</t>
  </si>
  <si>
    <t>.00020120042 /</t>
  </si>
  <si>
    <t>.0002019649</t>
  </si>
  <si>
    <t>http://webmail.confisplan.com.br/mmm.php</t>
  </si>
  <si>
    <t>bcms2013</t>
  </si>
  <si>
    <t>Acpw2013</t>
  </si>
  <si>
    <t>Acpw2013 / line2</t>
  </si>
  <si>
    <t>Line2013line</t>
  </si>
  <si>
    <t>Line2013line123</t>
  </si>
  <si>
    <t>User : Francisco</t>
  </si>
  <si>
    <t>Uol Host</t>
  </si>
  <si>
    <t>http://www.uolhost.com.br/</t>
  </si>
  <si>
    <t>UBS-TAMARA</t>
  </si>
  <si>
    <t>189.36.24.56</t>
  </si>
  <si>
    <t>.121120130010754</t>
  </si>
  <si>
    <t>Cancelamento do Link</t>
  </si>
  <si>
    <t>CEP: 01455-000</t>
  </si>
  <si>
    <t>Contratação do Link</t>
  </si>
  <si>
    <t>Painel Mandic</t>
  </si>
  <si>
    <t>http://painelmandic.com.br/</t>
  </si>
  <si>
    <t>CD.123958</t>
  </si>
  <si>
    <t>.0031-3157-5242-094</t>
  </si>
  <si>
    <t>.003131576278618</t>
  </si>
  <si>
    <t>Reclamação sobre o IP Fixo</t>
  </si>
  <si>
    <t>.2353939</t>
  </si>
  <si>
    <t>Anjo da Guarda</t>
  </si>
  <si>
    <t>http://webmail.idc2.mandic.com.br/</t>
  </si>
  <si>
    <t xml:space="preserve">anjo.da.guarda@nestinvestimentos.com.br </t>
  </si>
  <si>
    <t>.2073810</t>
  </si>
  <si>
    <t>.20141578391110</t>
  </si>
  <si>
    <t>Informaçoes de cancelamento</t>
  </si>
  <si>
    <t>Ice cream : pistache</t>
  </si>
  <si>
    <t>MailSpam</t>
  </si>
  <si>
    <t>MailChimp</t>
  </si>
  <si>
    <t>https://login.mailchimp.com/?wcookie=c069c5c1a5e8c8f42555</t>
  </si>
  <si>
    <t>nestinvestimentos</t>
  </si>
  <si>
    <t>http://www.nestinvestimentos.com.br/cp/index.php</t>
  </si>
  <si>
    <t>Gerenciamento Site</t>
  </si>
  <si>
    <t>herbarium</t>
  </si>
  <si>
    <t>XP - mesa operacao</t>
  </si>
  <si>
    <t>damien@teamwake.com</t>
  </si>
  <si>
    <t>Website</t>
  </si>
</sst>
</file>

<file path=xl/styles.xml><?xml version="1.0" encoding="utf-8"?>
<styleSheet xmlns="http://schemas.openxmlformats.org/spreadsheetml/2006/main">
  <numFmts count="7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* #,##0.00_-;\-* #,##0.00_-;_-* &quot;-&quot;??_-;_-@_-"/>
    <numFmt numFmtId="167" formatCode="00"/>
    <numFmt numFmtId="168" formatCode="_-[$$-409]* #,##0.00_ ;_-[$$-409]* \-#,##0.00\ ;_-[$$-409]* &quot;-&quot;??_ ;_-@_ "/>
    <numFmt numFmtId="169" formatCode="_-* #,##0_-;\-* #,##0_-;_-* &quot;-&quot;??_-;_-@_-"/>
    <numFmt numFmtId="170" formatCode="0_ ;[Red]\-0\ 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1"/>
      <color rgb="FFFF0000"/>
      <name val="Verdana"/>
      <family val="2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name val="Verdana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u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</font>
    <font>
      <b/>
      <sz val="36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FF"/>
      <name val="Verdana"/>
      <family val="2"/>
    </font>
    <font>
      <sz val="12"/>
      <color theme="1"/>
      <name val="Verdana"/>
      <family val="2"/>
    </font>
    <font>
      <sz val="9"/>
      <color rgb="FF777777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F3F3F3"/>
      </left>
      <right/>
      <top/>
      <bottom/>
      <diagonal/>
    </border>
    <border>
      <left style="medium">
        <color rgb="FFF3F3F3"/>
      </left>
      <right style="medium">
        <color indexed="64"/>
      </right>
      <top/>
      <bottom style="medium">
        <color indexed="64"/>
      </bottom>
      <diagonal/>
    </border>
    <border>
      <left style="medium">
        <color rgb="FFF3F3F3"/>
      </left>
      <right style="medium">
        <color indexed="64"/>
      </right>
      <top/>
      <bottom/>
      <diagonal/>
    </border>
    <border>
      <left style="medium">
        <color rgb="FFF3F3F3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6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272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/>
    </xf>
    <xf numFmtId="14" fontId="0" fillId="0" borderId="0" xfId="0" quotePrefix="1" applyNumberFormat="1"/>
    <xf numFmtId="14" fontId="0" fillId="2" borderId="0" xfId="0" applyNumberFormat="1" applyFill="1"/>
    <xf numFmtId="0" fontId="1" fillId="5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3" fontId="0" fillId="0" borderId="0" xfId="0" quotePrefix="1" applyNumberForma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67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indent="2"/>
    </xf>
    <xf numFmtId="0" fontId="10" fillId="0" borderId="0" xfId="0" applyFont="1" applyAlignment="1">
      <alignment horizontal="left" indent="2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right"/>
    </xf>
    <xf numFmtId="0" fontId="8" fillId="0" borderId="0" xfId="0" applyFont="1"/>
    <xf numFmtId="0" fontId="12" fillId="0" borderId="0" xfId="0" applyFont="1"/>
    <xf numFmtId="14" fontId="0" fillId="0" borderId="0" xfId="0" applyNumberFormat="1"/>
    <xf numFmtId="0" fontId="1" fillId="0" borderId="0" xfId="0" applyFont="1" applyBorder="1" applyAlignment="1">
      <alignment horizontal="center"/>
    </xf>
    <xf numFmtId="20" fontId="0" fillId="0" borderId="0" xfId="0" applyNumberFormat="1"/>
    <xf numFmtId="0" fontId="9" fillId="0" borderId="0" xfId="0" applyFont="1" applyFill="1" applyBorder="1"/>
    <xf numFmtId="0" fontId="14" fillId="3" borderId="18" xfId="0" applyFont="1" applyFill="1" applyBorder="1" applyAlignment="1">
      <alignment horizontal="center"/>
    </xf>
    <xf numFmtId="0" fontId="9" fillId="3" borderId="10" xfId="0" applyFont="1" applyFill="1" applyBorder="1"/>
    <xf numFmtId="0" fontId="9" fillId="3" borderId="11" xfId="0" applyFont="1" applyFill="1" applyBorder="1"/>
    <xf numFmtId="0" fontId="9" fillId="3" borderId="12" xfId="0" applyFont="1" applyFill="1" applyBorder="1"/>
    <xf numFmtId="0" fontId="9" fillId="3" borderId="13" xfId="0" applyFont="1" applyFill="1" applyBorder="1"/>
    <xf numFmtId="0" fontId="9" fillId="3" borderId="0" xfId="0" applyFont="1" applyFill="1" applyBorder="1"/>
    <xf numFmtId="0" fontId="9" fillId="3" borderId="14" xfId="0" applyFont="1" applyFill="1" applyBorder="1"/>
    <xf numFmtId="0" fontId="9" fillId="3" borderId="15" xfId="0" applyFont="1" applyFill="1" applyBorder="1"/>
    <xf numFmtId="0" fontId="9" fillId="3" borderId="16" xfId="0" applyFont="1" applyFill="1" applyBorder="1"/>
    <xf numFmtId="0" fontId="9" fillId="3" borderId="17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0" fontId="9" fillId="3" borderId="21" xfId="0" applyFont="1" applyFill="1" applyBorder="1"/>
    <xf numFmtId="0" fontId="15" fillId="3" borderId="11" xfId="1" applyFont="1" applyFill="1" applyBorder="1" applyAlignment="1" applyProtection="1"/>
    <xf numFmtId="0" fontId="15" fillId="3" borderId="16" xfId="1" applyFont="1" applyFill="1" applyBorder="1" applyAlignment="1" applyProtection="1"/>
    <xf numFmtId="0" fontId="14" fillId="4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17" xfId="1" applyFill="1" applyBorder="1" applyAlignment="1" applyProtection="1"/>
    <xf numFmtId="0" fontId="0" fillId="0" borderId="0" xfId="0" applyFont="1"/>
    <xf numFmtId="168" fontId="0" fillId="0" borderId="0" xfId="0" applyNumberFormat="1"/>
    <xf numFmtId="166" fontId="0" fillId="0" borderId="0" xfId="2" applyFont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1" fillId="6" borderId="4" xfId="0" applyFont="1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0" borderId="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5" xfId="0" applyFill="1" applyBorder="1"/>
    <xf numFmtId="0" fontId="1" fillId="4" borderId="17" xfId="0" applyFont="1" applyFill="1" applyBorder="1"/>
    <xf numFmtId="0" fontId="0" fillId="0" borderId="24" xfId="0" applyBorder="1"/>
    <xf numFmtId="0" fontId="0" fillId="0" borderId="25" xfId="0" applyBorder="1"/>
    <xf numFmtId="0" fontId="1" fillId="3" borderId="23" xfId="0" applyFont="1" applyFill="1" applyBorder="1" applyAlignment="1">
      <alignment horizontal="center"/>
    </xf>
    <xf numFmtId="0" fontId="0" fillId="0" borderId="24" xfId="0" applyBorder="1" applyAlignment="1">
      <alignment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3" borderId="24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7" xfId="0" applyFill="1" applyBorder="1"/>
    <xf numFmtId="0" fontId="0" fillId="4" borderId="1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16" xfId="0" applyFill="1" applyBorder="1"/>
    <xf numFmtId="0" fontId="1" fillId="7" borderId="4" xfId="0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0" fontId="22" fillId="3" borderId="0" xfId="0" applyFont="1" applyFill="1"/>
    <xf numFmtId="0" fontId="22" fillId="3" borderId="0" xfId="0" quotePrefix="1" applyFont="1" applyFill="1" applyAlignment="1">
      <alignment horizontal="center"/>
    </xf>
    <xf numFmtId="0" fontId="22" fillId="3" borderId="0" xfId="0" applyFont="1" applyFill="1" applyAlignment="1">
      <alignment horizontal="right"/>
    </xf>
    <xf numFmtId="9" fontId="22" fillId="3" borderId="0" xfId="0" applyNumberFormat="1" applyFont="1" applyFill="1"/>
    <xf numFmtId="4" fontId="22" fillId="3" borderId="0" xfId="0" applyNumberFormat="1" applyFont="1" applyFill="1"/>
    <xf numFmtId="4" fontId="22" fillId="3" borderId="0" xfId="0" applyNumberFormat="1" applyFont="1" applyFill="1" applyAlignment="1">
      <alignment horizontal="center"/>
    </xf>
    <xf numFmtId="0" fontId="22" fillId="3" borderId="0" xfId="0" applyNumberFormat="1" applyFont="1" applyFill="1" applyAlignment="1">
      <alignment horizontal="right"/>
    </xf>
    <xf numFmtId="0" fontId="16" fillId="3" borderId="0" xfId="0" applyNumberFormat="1" applyFont="1" applyFill="1" applyAlignment="1">
      <alignment horizontal="center"/>
    </xf>
    <xf numFmtId="4" fontId="0" fillId="8" borderId="0" xfId="0" applyNumberForma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165" fontId="0" fillId="0" borderId="9" xfId="3" applyFont="1" applyFill="1" applyBorder="1"/>
    <xf numFmtId="165" fontId="0" fillId="0" borderId="7" xfId="3" applyFont="1" applyBorder="1"/>
    <xf numFmtId="165" fontId="0" fillId="0" borderId="9" xfId="3" applyFont="1" applyBorder="1"/>
    <xf numFmtId="168" fontId="0" fillId="3" borderId="3" xfId="0" applyNumberFormat="1" applyFill="1" applyBorder="1"/>
    <xf numFmtId="0" fontId="0" fillId="0" borderId="1" xfId="0" applyBorder="1"/>
    <xf numFmtId="165" fontId="0" fillId="0" borderId="8" xfId="3" applyFont="1" applyBorder="1"/>
    <xf numFmtId="0" fontId="0" fillId="0" borderId="8" xfId="0" applyBorder="1"/>
    <xf numFmtId="0" fontId="0" fillId="3" borderId="27" xfId="0" applyFill="1" applyBorder="1" applyAlignment="1">
      <alignment horizontal="center"/>
    </xf>
    <xf numFmtId="165" fontId="0" fillId="0" borderId="0" xfId="0" applyNumberFormat="1"/>
    <xf numFmtId="168" fontId="0" fillId="0" borderId="8" xfId="3" applyNumberFormat="1" applyFont="1" applyBorder="1"/>
    <xf numFmtId="165" fontId="0" fillId="6" borderId="7" xfId="3" applyFont="1" applyFill="1" applyBorder="1"/>
    <xf numFmtId="0" fontId="24" fillId="0" borderId="17" xfId="0" applyFont="1" applyBorder="1" applyAlignment="1">
      <alignment vertical="top" wrapText="1"/>
    </xf>
    <xf numFmtId="164" fontId="24" fillId="0" borderId="17" xfId="0" applyNumberFormat="1" applyFont="1" applyBorder="1" applyAlignment="1">
      <alignment horizontal="right" vertical="top" wrapText="1"/>
    </xf>
    <xf numFmtId="0" fontId="25" fillId="0" borderId="28" xfId="0" applyFont="1" applyBorder="1" applyAlignment="1">
      <alignment vertical="top" wrapText="1"/>
    </xf>
    <xf numFmtId="164" fontId="24" fillId="0" borderId="17" xfId="0" applyNumberFormat="1" applyFont="1" applyBorder="1" applyAlignment="1">
      <alignment horizontal="center" vertical="top" wrapText="1"/>
    </xf>
    <xf numFmtId="0" fontId="23" fillId="9" borderId="29" xfId="0" applyFont="1" applyFill="1" applyBorder="1" applyAlignment="1">
      <alignment horizontal="center" vertical="top" wrapText="1"/>
    </xf>
    <xf numFmtId="0" fontId="23" fillId="9" borderId="30" xfId="0" applyFont="1" applyFill="1" applyBorder="1" applyAlignment="1">
      <alignment horizontal="center" vertical="top" wrapText="1"/>
    </xf>
    <xf numFmtId="0" fontId="23" fillId="9" borderId="31" xfId="0" applyFont="1" applyFill="1" applyBorder="1" applyAlignment="1">
      <alignment horizontal="center" vertical="top" wrapText="1"/>
    </xf>
    <xf numFmtId="17" fontId="26" fillId="9" borderId="29" xfId="0" applyNumberFormat="1" applyFont="1" applyFill="1" applyBorder="1" applyAlignment="1">
      <alignment horizontal="center" vertical="top" wrapText="1"/>
    </xf>
    <xf numFmtId="0" fontId="24" fillId="0" borderId="26" xfId="0" applyFont="1" applyBorder="1" applyAlignment="1">
      <alignment vertical="top" wrapText="1"/>
    </xf>
    <xf numFmtId="0" fontId="24" fillId="0" borderId="21" xfId="0" applyFont="1" applyBorder="1" applyAlignment="1">
      <alignment horizontal="center" vertical="top" wrapText="1"/>
    </xf>
    <xf numFmtId="0" fontId="24" fillId="0" borderId="26" xfId="0" applyFont="1" applyBorder="1" applyAlignment="1">
      <alignment horizontal="right" vertical="top" wrapText="1"/>
    </xf>
    <xf numFmtId="164" fontId="24" fillId="0" borderId="26" xfId="0" applyNumberFormat="1" applyFont="1" applyBorder="1" applyAlignment="1">
      <alignment horizontal="right" vertical="top" wrapText="1"/>
    </xf>
    <xf numFmtId="0" fontId="23" fillId="9" borderId="30" xfId="0" applyFont="1" applyFill="1" applyBorder="1" applyAlignment="1">
      <alignment horizontal="left" vertical="top" wrapText="1"/>
    </xf>
    <xf numFmtId="0" fontId="23" fillId="9" borderId="29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26" xfId="0" applyBorder="1"/>
    <xf numFmtId="0" fontId="0" fillId="0" borderId="0" xfId="0" applyAlignment="1">
      <alignment wrapText="1"/>
    </xf>
    <xf numFmtId="0" fontId="0" fillId="0" borderId="12" xfId="0" applyFill="1" applyBorder="1"/>
    <xf numFmtId="0" fontId="0" fillId="0" borderId="13" xfId="0" applyBorder="1"/>
    <xf numFmtId="0" fontId="0" fillId="0" borderId="14" xfId="0" applyFill="1" applyBorder="1"/>
    <xf numFmtId="0" fontId="0" fillId="12" borderId="15" xfId="0" applyFill="1" applyBorder="1"/>
    <xf numFmtId="0" fontId="0" fillId="12" borderId="17" xfId="0" applyFill="1" applyBorder="1"/>
    <xf numFmtId="10" fontId="0" fillId="0" borderId="0" xfId="4" applyNumberFormat="1" applyFont="1"/>
    <xf numFmtId="169" fontId="0" fillId="6" borderId="0" xfId="2" applyNumberFormat="1" applyFont="1" applyFill="1"/>
    <xf numFmtId="169" fontId="0" fillId="3" borderId="0" xfId="2" applyNumberFormat="1" applyFont="1" applyFill="1"/>
    <xf numFmtId="0" fontId="27" fillId="0" borderId="3" xfId="0" applyFont="1" applyBorder="1"/>
    <xf numFmtId="0" fontId="27" fillId="0" borderId="3" xfId="0" applyFont="1" applyBorder="1" applyAlignment="1">
      <alignment horizontal="right"/>
    </xf>
    <xf numFmtId="0" fontId="27" fillId="3" borderId="3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7" fillId="3" borderId="32" xfId="0" applyFont="1" applyFill="1" applyBorder="1" applyAlignment="1">
      <alignment horizontal="center"/>
    </xf>
    <xf numFmtId="170" fontId="0" fillId="0" borderId="13" xfId="0" applyNumberFormat="1" applyBorder="1"/>
    <xf numFmtId="170" fontId="0" fillId="0" borderId="0" xfId="2" applyNumberFormat="1" applyFont="1" applyBorder="1"/>
    <xf numFmtId="170" fontId="0" fillId="0" borderId="13" xfId="2" applyNumberFormat="1" applyFont="1" applyBorder="1" applyAlignment="1">
      <alignment horizontal="center"/>
    </xf>
    <xf numFmtId="170" fontId="0" fillId="0" borderId="14" xfId="2" applyNumberFormat="1" applyFont="1" applyBorder="1"/>
    <xf numFmtId="170" fontId="0" fillId="0" borderId="15" xfId="0" applyNumberFormat="1" applyBorder="1"/>
    <xf numFmtId="170" fontId="0" fillId="0" borderId="16" xfId="2" applyNumberFormat="1" applyFont="1" applyBorder="1"/>
    <xf numFmtId="170" fontId="0" fillId="0" borderId="15" xfId="2" applyNumberFormat="1" applyFont="1" applyBorder="1" applyAlignment="1">
      <alignment horizontal="center"/>
    </xf>
    <xf numFmtId="170" fontId="0" fillId="0" borderId="17" xfId="2" applyNumberFormat="1" applyFont="1" applyBorder="1"/>
    <xf numFmtId="169" fontId="0" fillId="0" borderId="0" xfId="2" applyNumberFormat="1" applyFont="1"/>
    <xf numFmtId="0" fontId="1" fillId="0" borderId="22" xfId="0" applyFont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/>
    <xf numFmtId="0" fontId="0" fillId="0" borderId="17" xfId="0" applyFill="1" applyBorder="1"/>
    <xf numFmtId="0" fontId="9" fillId="3" borderId="3" xfId="0" applyFont="1" applyFill="1" applyBorder="1"/>
    <xf numFmtId="0" fontId="13" fillId="3" borderId="3" xfId="1" applyFill="1" applyBorder="1" applyAlignment="1" applyProtection="1"/>
    <xf numFmtId="0" fontId="0" fillId="3" borderId="3" xfId="0" applyFill="1" applyBorder="1"/>
    <xf numFmtId="0" fontId="9" fillId="3" borderId="33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3" borderId="36" xfId="0" applyFont="1" applyFill="1" applyBorder="1"/>
    <xf numFmtId="0" fontId="9" fillId="3" borderId="37" xfId="0" applyFont="1" applyFill="1" applyBorder="1"/>
    <xf numFmtId="0" fontId="13" fillId="3" borderId="37" xfId="1" applyFill="1" applyBorder="1" applyAlignment="1" applyProtection="1"/>
    <xf numFmtId="0" fontId="0" fillId="3" borderId="37" xfId="0" applyFill="1" applyBorder="1"/>
    <xf numFmtId="0" fontId="9" fillId="3" borderId="38" xfId="0" applyFont="1" applyFill="1" applyBorder="1"/>
    <xf numFmtId="0" fontId="9" fillId="3" borderId="39" xfId="0" applyFont="1" applyFill="1" applyBorder="1"/>
    <xf numFmtId="0" fontId="4" fillId="0" borderId="0" xfId="0" applyFont="1" applyFill="1"/>
    <xf numFmtId="0" fontId="9" fillId="6" borderId="0" xfId="0" applyFont="1" applyFill="1" applyBorder="1" applyAlignment="1">
      <alignment horizontal="right"/>
    </xf>
    <xf numFmtId="0" fontId="28" fillId="0" borderId="0" xfId="0" applyFont="1"/>
    <xf numFmtId="0" fontId="1" fillId="3" borderId="38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/>
    <xf numFmtId="0" fontId="1" fillId="3" borderId="13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14" fontId="22" fillId="0" borderId="0" xfId="0" applyNumberFormat="1" applyFont="1" applyFill="1" applyBorder="1"/>
    <xf numFmtId="14" fontId="0" fillId="0" borderId="0" xfId="0" applyNumberFormat="1" applyBorder="1"/>
    <xf numFmtId="14" fontId="0" fillId="0" borderId="0" xfId="0" applyNumberFormat="1" applyBorder="1" applyAlignment="1">
      <alignment horizontal="center"/>
    </xf>
    <xf numFmtId="168" fontId="0" fillId="0" borderId="0" xfId="0" applyNumberFormat="1" applyBorder="1"/>
    <xf numFmtId="9" fontId="0" fillId="0" borderId="0" xfId="0" applyNumberFormat="1" applyBorder="1"/>
    <xf numFmtId="14" fontId="22" fillId="0" borderId="0" xfId="0" applyNumberFormat="1" applyFont="1" applyBorder="1" applyAlignment="1">
      <alignment horizontal="center"/>
    </xf>
    <xf numFmtId="165" fontId="0" fillId="0" borderId="0" xfId="3" applyFont="1" applyBorder="1"/>
    <xf numFmtId="168" fontId="0" fillId="0" borderId="0" xfId="0" applyNumberFormat="1" applyFill="1" applyBorder="1"/>
    <xf numFmtId="168" fontId="0" fillId="0" borderId="0" xfId="0" applyNumberFormat="1" applyFill="1" applyBorder="1" applyAlignment="1">
      <alignment horizontal="center"/>
    </xf>
    <xf numFmtId="0" fontId="22" fillId="0" borderId="0" xfId="0" applyFont="1"/>
    <xf numFmtId="0" fontId="0" fillId="12" borderId="0" xfId="0" applyFill="1" applyBorder="1"/>
    <xf numFmtId="0" fontId="0" fillId="12" borderId="0" xfId="0" applyFill="1" applyBorder="1" applyAlignment="1">
      <alignment horizontal="right"/>
    </xf>
    <xf numFmtId="14" fontId="22" fillId="12" borderId="0" xfId="0" applyNumberFormat="1" applyFont="1" applyFill="1" applyBorder="1"/>
    <xf numFmtId="14" fontId="0" fillId="12" borderId="0" xfId="0" applyNumberFormat="1" applyFill="1" applyBorder="1"/>
    <xf numFmtId="14" fontId="0" fillId="12" borderId="0" xfId="0" applyNumberFormat="1" applyFill="1" applyBorder="1" applyAlignment="1">
      <alignment horizontal="center"/>
    </xf>
    <xf numFmtId="168" fontId="0" fillId="12" borderId="0" xfId="0" applyNumberFormat="1" applyFill="1" applyBorder="1"/>
    <xf numFmtId="9" fontId="0" fillId="12" borderId="0" xfId="0" applyNumberFormat="1" applyFill="1" applyBorder="1"/>
    <xf numFmtId="0" fontId="0" fillId="12" borderId="0" xfId="0" applyFill="1"/>
    <xf numFmtId="0" fontId="1" fillId="3" borderId="0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/>
    </xf>
    <xf numFmtId="0" fontId="4" fillId="13" borderId="0" xfId="0" applyFont="1" applyFill="1" applyAlignment="1">
      <alignment horizontal="center" vertical="center"/>
    </xf>
    <xf numFmtId="167" fontId="4" fillId="13" borderId="0" xfId="0" applyNumberFormat="1" applyFont="1" applyFill="1" applyBorder="1" applyAlignment="1">
      <alignment horizontal="left"/>
    </xf>
    <xf numFmtId="0" fontId="4" fillId="13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right"/>
    </xf>
    <xf numFmtId="0" fontId="11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right"/>
    </xf>
    <xf numFmtId="0" fontId="6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right"/>
    </xf>
    <xf numFmtId="0" fontId="5" fillId="0" borderId="0" xfId="0" applyFont="1"/>
    <xf numFmtId="0" fontId="4" fillId="14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0" xfId="0" applyFont="1" applyFill="1"/>
    <xf numFmtId="0" fontId="4" fillId="14" borderId="0" xfId="0" applyFont="1" applyFill="1" applyAlignment="1">
      <alignment horizontal="right"/>
    </xf>
    <xf numFmtId="0" fontId="4" fillId="14" borderId="0" xfId="0" applyFont="1" applyFill="1" applyAlignment="1">
      <alignment horizontal="left"/>
    </xf>
    <xf numFmtId="167" fontId="6" fillId="13" borderId="0" xfId="0" quotePrefix="1" applyNumberFormat="1" applyFont="1" applyFill="1" applyBorder="1" applyAlignment="1">
      <alignment horizontal="left"/>
    </xf>
    <xf numFmtId="167" fontId="6" fillId="0" borderId="0" xfId="0" quotePrefix="1" applyNumberFormat="1" applyFont="1" applyFill="1" applyBorder="1" applyAlignment="1">
      <alignment horizontal="left"/>
    </xf>
    <xf numFmtId="0" fontId="6" fillId="0" borderId="0" xfId="0" applyFont="1" applyFill="1"/>
    <xf numFmtId="0" fontId="6" fillId="0" borderId="0" xfId="0" applyFont="1" applyAlignment="1">
      <alignment horizontal="right"/>
    </xf>
    <xf numFmtId="0" fontId="0" fillId="6" borderId="0" xfId="0" applyFill="1"/>
    <xf numFmtId="0" fontId="0" fillId="3" borderId="39" xfId="0" applyFill="1" applyBorder="1"/>
    <xf numFmtId="0" fontId="0" fillId="3" borderId="40" xfId="0" applyFill="1" applyBorder="1"/>
    <xf numFmtId="0" fontId="13" fillId="3" borderId="12" xfId="1" applyFill="1" applyBorder="1" applyAlignment="1" applyProtection="1"/>
    <xf numFmtId="165" fontId="0" fillId="0" borderId="0" xfId="3" applyFont="1"/>
    <xf numFmtId="0" fontId="0" fillId="5" borderId="0" xfId="0" applyFill="1"/>
    <xf numFmtId="167" fontId="11" fillId="0" borderId="0" xfId="0" applyNumberFormat="1" applyFont="1" applyFill="1" applyBorder="1" applyAlignment="1">
      <alignment horizontal="left"/>
    </xf>
    <xf numFmtId="0" fontId="13" fillId="3" borderId="16" xfId="1" applyFill="1" applyBorder="1" applyAlignment="1" applyProtection="1"/>
    <xf numFmtId="0" fontId="0" fillId="0" borderId="0" xfId="0" applyBorder="1" applyAlignment="1">
      <alignment wrapText="1"/>
    </xf>
    <xf numFmtId="0" fontId="0" fillId="0" borderId="25" xfId="0" applyBorder="1" applyAlignment="1">
      <alignment wrapText="1"/>
    </xf>
    <xf numFmtId="0" fontId="13" fillId="3" borderId="34" xfId="1" applyFill="1" applyBorder="1" applyAlignment="1" applyProtection="1"/>
    <xf numFmtId="10" fontId="0" fillId="0" borderId="0" xfId="0" applyNumberFormat="1"/>
    <xf numFmtId="0" fontId="27" fillId="0" borderId="0" xfId="0" applyFont="1"/>
    <xf numFmtId="0" fontId="9" fillId="3" borderId="42" xfId="0" applyFont="1" applyFill="1" applyBorder="1"/>
    <xf numFmtId="0" fontId="13" fillId="0" borderId="0" xfId="1" applyAlignment="1" applyProtection="1"/>
    <xf numFmtId="0" fontId="0" fillId="3" borderId="43" xfId="0" applyFill="1" applyBorder="1"/>
    <xf numFmtId="0" fontId="0" fillId="3" borderId="44" xfId="0" applyFill="1" applyBorder="1"/>
    <xf numFmtId="0" fontId="30" fillId="0" borderId="0" xfId="0" applyFont="1"/>
    <xf numFmtId="0" fontId="13" fillId="3" borderId="14" xfId="1" applyFill="1" applyBorder="1" applyAlignment="1" applyProtection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8" fillId="6" borderId="0" xfId="0" applyFont="1" applyFill="1" applyAlignment="1">
      <alignment horizontal="center"/>
    </xf>
    <xf numFmtId="0" fontId="29" fillId="15" borderId="0" xfId="0" applyFont="1" applyFill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3" fillId="11" borderId="26" xfId="0" applyNumberFormat="1" applyFont="1" applyFill="1" applyBorder="1" applyAlignment="1">
      <alignment horizontal="right" vertical="top" wrapText="1"/>
    </xf>
    <xf numFmtId="164" fontId="23" fillId="11" borderId="25" xfId="0" applyNumberFormat="1" applyFont="1" applyFill="1" applyBorder="1" applyAlignment="1">
      <alignment horizontal="right" vertical="top" wrapText="1"/>
    </xf>
    <xf numFmtId="164" fontId="24" fillId="0" borderId="26" xfId="0" applyNumberFormat="1" applyFont="1" applyBorder="1" applyAlignment="1">
      <alignment horizontal="right" vertical="top" wrapText="1"/>
    </xf>
    <xf numFmtId="164" fontId="24" fillId="0" borderId="25" xfId="0" applyNumberFormat="1" applyFont="1" applyBorder="1" applyAlignment="1">
      <alignment horizontal="right" vertical="top" wrapText="1"/>
    </xf>
    <xf numFmtId="0" fontId="24" fillId="0" borderId="26" xfId="0" applyFont="1" applyBorder="1" applyAlignment="1">
      <alignment vertical="top" wrapText="1"/>
    </xf>
    <xf numFmtId="0" fontId="24" fillId="0" borderId="25" xfId="0" applyFont="1" applyBorder="1" applyAlignment="1">
      <alignment vertical="top" wrapText="1"/>
    </xf>
    <xf numFmtId="164" fontId="24" fillId="10" borderId="26" xfId="0" applyNumberFormat="1" applyFont="1" applyFill="1" applyBorder="1" applyAlignment="1">
      <alignment horizontal="right" vertical="top" wrapText="1"/>
    </xf>
    <xf numFmtId="164" fontId="24" fillId="10" borderId="25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center"/>
    </xf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352425</xdr:colOff>
      <xdr:row>35</xdr:row>
      <xdr:rowOff>57150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1000"/>
          <a:ext cx="4572000" cy="6343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409574</xdr:colOff>
      <xdr:row>2</xdr:row>
      <xdr:rowOff>9525</xdr:rowOff>
    </xdr:from>
    <xdr:to>
      <xdr:col>17</xdr:col>
      <xdr:colOff>458157</xdr:colOff>
      <xdr:row>33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38749" y="390525"/>
          <a:ext cx="5534983" cy="6076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EUser@" TargetMode="External"/><Relationship Id="rId13" Type="http://schemas.openxmlformats.org/officeDocument/2006/relationships/hyperlink" Target="https://nora.nasdaqomx.com/public/Login.aspx" TargetMode="External"/><Relationship Id="rId18" Type="http://schemas.openxmlformats.org/officeDocument/2006/relationships/hyperlink" Target="mailto:ecosta00@hotmail.com" TargetMode="External"/><Relationship Id="rId26" Type="http://schemas.openxmlformats.org/officeDocument/2006/relationships/hyperlink" Target="mailto:edson.costa@nestinvestimentos.com.br" TargetMode="External"/><Relationship Id="rId39" Type="http://schemas.openxmlformats.org/officeDocument/2006/relationships/hyperlink" Target="mailto:anjo.da.guarda@nestinvestimentos.com.br" TargetMode="External"/><Relationship Id="rId3" Type="http://schemas.openxmlformats.org/officeDocument/2006/relationships/hyperlink" Target="http://www.nestinvestimentos.com.br/" TargetMode="External"/><Relationship Id="rId21" Type="http://schemas.openxmlformats.org/officeDocument/2006/relationships/hyperlink" Target="http://www.valor.com.br/" TargetMode="External"/><Relationship Id="rId34" Type="http://schemas.openxmlformats.org/officeDocument/2006/relationships/hyperlink" Target="mailto:ti@nestinvestimentos.com.br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://webmail.confisplan.com.br/mmm.php" TargetMode="External"/><Relationship Id="rId12" Type="http://schemas.openxmlformats.org/officeDocument/2006/relationships/hyperlink" Target="mailto:Nest@3035" TargetMode="External"/><Relationship Id="rId17" Type="http://schemas.openxmlformats.org/officeDocument/2006/relationships/hyperlink" Target="https://ecosta00.visualstudio.com/" TargetMode="External"/><Relationship Id="rId25" Type="http://schemas.openxmlformats.org/officeDocument/2006/relationships/hyperlink" Target="mailto:nest@123" TargetMode="External"/><Relationship Id="rId33" Type="http://schemas.openxmlformats.org/officeDocument/2006/relationships/hyperlink" Target="mailto:edson.costa@nestinvestimentos.com.br" TargetMode="External"/><Relationship Id="rId38" Type="http://schemas.openxmlformats.org/officeDocument/2006/relationships/hyperlink" Target="http://painelmandic.com.br/" TargetMode="External"/><Relationship Id="rId2" Type="http://schemas.openxmlformats.org/officeDocument/2006/relationships/hyperlink" Target="mailto:nest.investimentos@uol.com.br" TargetMode="External"/><Relationship Id="rId16" Type="http://schemas.openxmlformats.org/officeDocument/2006/relationships/hyperlink" Target="mailto:nest@2012" TargetMode="External"/><Relationship Id="rId20" Type="http://schemas.openxmlformats.org/officeDocument/2006/relationships/hyperlink" Target="mailto:nest@123" TargetMode="External"/><Relationship Id="rId29" Type="http://schemas.openxmlformats.org/officeDocument/2006/relationships/hyperlink" Target="mailto:ti@nestinvestimentos.com.br" TargetMode="External"/><Relationship Id="rId41" Type="http://schemas.openxmlformats.org/officeDocument/2006/relationships/hyperlink" Target="http://www.nestinvestimentos.com.br/cp/index.php" TargetMode="External"/><Relationship Id="rId1" Type="http://schemas.openxmlformats.org/officeDocument/2006/relationships/hyperlink" Target="mailto:nest@123" TargetMode="External"/><Relationship Id="rId6" Type="http://schemas.openxmlformats.org/officeDocument/2006/relationships/hyperlink" Target="http://www.ibackup.com/" TargetMode="External"/><Relationship Id="rId11" Type="http://schemas.openxmlformats.org/officeDocument/2006/relationships/hyperlink" Target="mailto:nest@123" TargetMode="External"/><Relationship Id="rId24" Type="http://schemas.openxmlformats.org/officeDocument/2006/relationships/hyperlink" Target="http://www.nyxdata.com/reporting" TargetMode="External"/><Relationship Id="rId32" Type="http://schemas.openxmlformats.org/officeDocument/2006/relationships/hyperlink" Target="http://www.m3corp.com.br/" TargetMode="External"/><Relationship Id="rId37" Type="http://schemas.openxmlformats.org/officeDocument/2006/relationships/hyperlink" Target="mailto:nest@123" TargetMode="External"/><Relationship Id="rId40" Type="http://schemas.openxmlformats.org/officeDocument/2006/relationships/hyperlink" Target="https://login.mailchimp.com/?wcookie=c069c5c1a5e8c8f42555" TargetMode="External"/><Relationship Id="rId5" Type="http://schemas.openxmlformats.org/officeDocument/2006/relationships/hyperlink" Target="ftp://ftp3.ftptoyoursite.com/" TargetMode="External"/><Relationship Id="rId15" Type="http://schemas.openxmlformats.org/officeDocument/2006/relationships/hyperlink" Target="mailto:nest@2012" TargetMode="External"/><Relationship Id="rId23" Type="http://schemas.openxmlformats.org/officeDocument/2006/relationships/hyperlink" Target="http://www.saxnet.com.br/" TargetMode="External"/><Relationship Id="rId28" Type="http://schemas.openxmlformats.org/officeDocument/2006/relationships/hyperlink" Target="https://eopen.com/" TargetMode="External"/><Relationship Id="rId36" Type="http://schemas.openxmlformats.org/officeDocument/2006/relationships/hyperlink" Target="mailto:nest.investimentos@uol.com.br" TargetMode="External"/><Relationship Id="rId10" Type="http://schemas.openxmlformats.org/officeDocument/2006/relationships/hyperlink" Target="https://registro.br/" TargetMode="External"/><Relationship Id="rId19" Type="http://schemas.openxmlformats.org/officeDocument/2006/relationships/hyperlink" Target="http://webmail.confisplan.com.br/mmm" TargetMode="External"/><Relationship Id="rId31" Type="http://schemas.openxmlformats.org/officeDocument/2006/relationships/hyperlink" Target="mailto:Mudar@2013" TargetMode="External"/><Relationship Id="rId44" Type="http://schemas.openxmlformats.org/officeDocument/2006/relationships/comments" Target="../comments1.xml"/><Relationship Id="rId4" Type="http://schemas.openxmlformats.org/officeDocument/2006/relationships/hyperlink" Target="ftp://ftp3.ftptoyoursite.com/" TargetMode="External"/><Relationship Id="rId9" Type="http://schemas.openxmlformats.org/officeDocument/2006/relationships/hyperlink" Target="http://www.devexpress.com/" TargetMode="External"/><Relationship Id="rId14" Type="http://schemas.openxmlformats.org/officeDocument/2006/relationships/hyperlink" Target="https://nora.nasdaqomx.com/public/Login.aspx" TargetMode="External"/><Relationship Id="rId22" Type="http://schemas.openxmlformats.org/officeDocument/2006/relationships/hyperlink" Target="mailto:nest@nestinvestimentos.com.br" TargetMode="External"/><Relationship Id="rId27" Type="http://schemas.openxmlformats.org/officeDocument/2006/relationships/hyperlink" Target="mailto:it@nestinvestimentos.com.br" TargetMode="External"/><Relationship Id="rId30" Type="http://schemas.openxmlformats.org/officeDocument/2006/relationships/hyperlink" Target="http://186.215.154.166:8080/WSintegrador.asmx" TargetMode="External"/><Relationship Id="rId35" Type="http://schemas.openxmlformats.org/officeDocument/2006/relationships/hyperlink" Target="http://www.uolhost.com.br/" TargetMode="External"/><Relationship Id="rId4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amien@teamwak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5"/>
  <dimension ref="B2:U26"/>
  <sheetViews>
    <sheetView showGridLines="0" zoomScale="85" zoomScaleNormal="85" workbookViewId="0"/>
  </sheetViews>
  <sheetFormatPr defaultRowHeight="15"/>
  <cols>
    <col min="1" max="1" width="4.5703125" customWidth="1"/>
    <col min="3" max="3" width="13.7109375" customWidth="1"/>
    <col min="4" max="4" width="11.85546875" customWidth="1"/>
    <col min="5" max="5" width="15" customWidth="1"/>
    <col min="6" max="6" width="17.42578125" customWidth="1"/>
    <col min="7" max="7" width="12.28515625" customWidth="1"/>
    <col min="8" max="8" width="15.140625" customWidth="1"/>
    <col min="9" max="9" width="20.28515625" customWidth="1"/>
    <col min="10" max="10" width="16.140625" bestFit="1" customWidth="1"/>
    <col min="11" max="11" width="14" bestFit="1" customWidth="1"/>
    <col min="12" max="12" width="11.5703125" bestFit="1" customWidth="1"/>
    <col min="13" max="13" width="12.28515625" bestFit="1" customWidth="1"/>
    <col min="15" max="15" width="11.42578125" bestFit="1" customWidth="1"/>
    <col min="17" max="17" width="12.28515625" bestFit="1" customWidth="1"/>
  </cols>
  <sheetData>
    <row r="2" spans="2:14" ht="15.75" thickBot="1">
      <c r="C2" s="185"/>
    </row>
    <row r="3" spans="2:14">
      <c r="B3" s="252" t="s">
        <v>642</v>
      </c>
      <c r="C3" s="253"/>
      <c r="D3" s="253"/>
      <c r="E3" s="253"/>
      <c r="F3" s="253"/>
      <c r="G3" s="253"/>
      <c r="H3" s="253"/>
      <c r="I3" s="254"/>
    </row>
    <row r="4" spans="2:14" ht="15.75" thickBot="1">
      <c r="B4" s="186" t="s">
        <v>6</v>
      </c>
      <c r="C4" s="187" t="s">
        <v>637</v>
      </c>
      <c r="D4" s="187" t="s">
        <v>628</v>
      </c>
      <c r="E4" s="187" t="s">
        <v>647</v>
      </c>
      <c r="F4" s="187" t="s">
        <v>629</v>
      </c>
      <c r="G4" s="187" t="s">
        <v>630</v>
      </c>
      <c r="H4" s="187" t="s">
        <v>631</v>
      </c>
      <c r="I4" s="212" t="s">
        <v>636</v>
      </c>
    </row>
    <row r="5" spans="2:14">
      <c r="B5" t="s">
        <v>644</v>
      </c>
      <c r="C5" s="8" t="s">
        <v>646</v>
      </c>
      <c r="D5" s="8" t="s">
        <v>635</v>
      </c>
      <c r="E5" s="189">
        <f>F5-365*2</f>
        <v>41488</v>
      </c>
      <c r="F5" s="188">
        <v>42218</v>
      </c>
      <c r="G5" s="64">
        <v>1750</v>
      </c>
      <c r="H5" s="64">
        <f>G5/2</f>
        <v>875</v>
      </c>
      <c r="I5" s="64">
        <v>20416.669999999998</v>
      </c>
    </row>
    <row r="6" spans="2:14">
      <c r="B6" t="s">
        <v>640</v>
      </c>
      <c r="C6" s="8" t="s">
        <v>641</v>
      </c>
      <c r="D6" s="8" t="s">
        <v>634</v>
      </c>
      <c r="E6" s="189">
        <f>F6-365*2</f>
        <v>41066</v>
      </c>
      <c r="F6" s="188">
        <v>41796</v>
      </c>
      <c r="G6" s="64">
        <v>1655</v>
      </c>
      <c r="H6" s="64">
        <f t="shared" ref="H6:H8" si="0">G6/2</f>
        <v>827.5</v>
      </c>
      <c r="I6" s="64">
        <v>7668.17</v>
      </c>
    </row>
    <row r="7" spans="2:14">
      <c r="B7" t="s">
        <v>643</v>
      </c>
      <c r="C7" s="8" t="s">
        <v>645</v>
      </c>
      <c r="D7" s="8" t="s">
        <v>633</v>
      </c>
      <c r="E7" s="189">
        <f>F7-365*2</f>
        <v>41468</v>
      </c>
      <c r="F7" s="188">
        <v>42198</v>
      </c>
      <c r="G7" s="64">
        <v>1750</v>
      </c>
      <c r="H7" s="64">
        <f t="shared" si="0"/>
        <v>875</v>
      </c>
      <c r="I7" s="64">
        <v>19833.330000000002</v>
      </c>
    </row>
    <row r="8" spans="2:14">
      <c r="B8" t="s">
        <v>639</v>
      </c>
      <c r="C8" s="8" t="s">
        <v>638</v>
      </c>
      <c r="D8" s="8" t="s">
        <v>632</v>
      </c>
      <c r="E8" s="189">
        <f>F8-365*2</f>
        <v>41296</v>
      </c>
      <c r="F8" s="188">
        <v>42026</v>
      </c>
      <c r="G8" s="64">
        <v>1750</v>
      </c>
      <c r="H8" s="64">
        <f t="shared" si="0"/>
        <v>875</v>
      </c>
      <c r="I8" s="64">
        <v>14816.67</v>
      </c>
    </row>
    <row r="13" spans="2:14">
      <c r="G13" s="41">
        <f ca="1">TODAY()</f>
        <v>41788</v>
      </c>
    </row>
    <row r="15" spans="2:14" ht="15.75" thickBot="1"/>
    <row r="16" spans="2:14" ht="15.75" thickBot="1">
      <c r="B16" s="211" t="s">
        <v>6</v>
      </c>
      <c r="C16" s="211" t="s">
        <v>650</v>
      </c>
      <c r="D16" s="211" t="s">
        <v>637</v>
      </c>
      <c r="E16" s="211" t="s">
        <v>665</v>
      </c>
      <c r="F16" s="211" t="s">
        <v>647</v>
      </c>
      <c r="G16" s="211" t="s">
        <v>649</v>
      </c>
      <c r="H16" s="211" t="s">
        <v>664</v>
      </c>
      <c r="I16" s="211" t="s">
        <v>666</v>
      </c>
      <c r="J16" s="78" t="s">
        <v>648</v>
      </c>
      <c r="K16" s="78" t="s">
        <v>631</v>
      </c>
      <c r="L16" s="190" t="s">
        <v>653</v>
      </c>
      <c r="M16" s="210"/>
      <c r="N16" s="210" t="s">
        <v>658</v>
      </c>
    </row>
    <row r="17" spans="2:21">
      <c r="B17" s="202" t="s">
        <v>640</v>
      </c>
      <c r="C17" s="202" t="s">
        <v>29</v>
      </c>
      <c r="D17" s="203" t="s">
        <v>641</v>
      </c>
      <c r="E17" s="203">
        <v>1558147</v>
      </c>
      <c r="F17" s="204">
        <f t="shared" ref="F17:F19" si="1">H17-365*2</f>
        <v>41066</v>
      </c>
      <c r="G17" s="205">
        <f t="shared" ref="G17:G19" si="2">H17-75</f>
        <v>41721</v>
      </c>
      <c r="H17" s="206">
        <v>41796</v>
      </c>
      <c r="I17" s="207">
        <v>1655</v>
      </c>
      <c r="J17" s="208">
        <v>0.5</v>
      </c>
      <c r="K17" s="207">
        <f>I17/2</f>
        <v>827.5</v>
      </c>
      <c r="L17" s="202" t="s">
        <v>654</v>
      </c>
      <c r="M17" s="207">
        <v>7668.17</v>
      </c>
      <c r="N17" s="209" t="s">
        <v>659</v>
      </c>
      <c r="O17" s="64">
        <f ca="1">(H17-$G$13)/365*I17*12*J17</f>
        <v>217.64383561643837</v>
      </c>
    </row>
    <row r="18" spans="2:21">
      <c r="B18" s="202" t="s">
        <v>639</v>
      </c>
      <c r="C18" s="202" t="s">
        <v>29</v>
      </c>
      <c r="D18" s="203" t="s">
        <v>638</v>
      </c>
      <c r="E18" s="203">
        <v>3954121</v>
      </c>
      <c r="F18" s="204">
        <f t="shared" si="1"/>
        <v>41296</v>
      </c>
      <c r="G18" s="205">
        <f t="shared" si="2"/>
        <v>41951</v>
      </c>
      <c r="H18" s="206">
        <v>42026</v>
      </c>
      <c r="I18" s="207">
        <v>1750</v>
      </c>
      <c r="J18" s="208">
        <v>0.5</v>
      </c>
      <c r="K18" s="207">
        <f>I18/2</f>
        <v>875</v>
      </c>
      <c r="L18" s="202" t="s">
        <v>654</v>
      </c>
      <c r="M18" s="207">
        <v>14816.67</v>
      </c>
      <c r="N18" s="209" t="s">
        <v>659</v>
      </c>
    </row>
    <row r="19" spans="2:21">
      <c r="B19" s="82" t="s">
        <v>643</v>
      </c>
      <c r="C19" s="82" t="s">
        <v>29</v>
      </c>
      <c r="D19" s="191" t="s">
        <v>645</v>
      </c>
      <c r="E19" s="191">
        <v>2028092</v>
      </c>
      <c r="F19" s="192">
        <f t="shared" si="1"/>
        <v>41468</v>
      </c>
      <c r="G19" s="193">
        <f t="shared" si="2"/>
        <v>42123</v>
      </c>
      <c r="H19" s="194">
        <v>42198</v>
      </c>
      <c r="I19" s="195">
        <v>1750</v>
      </c>
      <c r="J19" s="196">
        <v>0.5</v>
      </c>
      <c r="K19" s="195">
        <f>I19/2</f>
        <v>875</v>
      </c>
      <c r="L19" s="82" t="s">
        <v>654</v>
      </c>
      <c r="M19" s="195">
        <v>19833.330000000002</v>
      </c>
      <c r="N19" t="s">
        <v>659</v>
      </c>
    </row>
    <row r="20" spans="2:21">
      <c r="B20" s="82" t="s">
        <v>652</v>
      </c>
      <c r="C20" s="82" t="s">
        <v>29</v>
      </c>
      <c r="D20" s="191" t="s">
        <v>646</v>
      </c>
      <c r="E20" s="191" t="s">
        <v>656</v>
      </c>
      <c r="F20" s="192">
        <f>H20-365*2</f>
        <v>41488</v>
      </c>
      <c r="G20" s="193">
        <f>H20-75</f>
        <v>42143</v>
      </c>
      <c r="H20" s="194">
        <v>42218</v>
      </c>
      <c r="I20" s="195">
        <v>1750</v>
      </c>
      <c r="J20" s="196">
        <v>0.5</v>
      </c>
      <c r="K20" s="195">
        <f>I20/2</f>
        <v>875</v>
      </c>
      <c r="L20" s="82" t="s">
        <v>654</v>
      </c>
      <c r="M20" s="195">
        <v>20416.669999999998</v>
      </c>
      <c r="N20" t="s">
        <v>659</v>
      </c>
      <c r="Q20" s="237">
        <v>1610</v>
      </c>
      <c r="R20" t="s">
        <v>731</v>
      </c>
    </row>
    <row r="21" spans="2:21">
      <c r="B21" s="82" t="s">
        <v>644</v>
      </c>
      <c r="C21" s="82" t="s">
        <v>651</v>
      </c>
      <c r="D21" s="139" t="s">
        <v>26</v>
      </c>
      <c r="E21" s="83" t="s">
        <v>26</v>
      </c>
      <c r="F21" s="192">
        <f>H21-365*2</f>
        <v>41468</v>
      </c>
      <c r="G21" s="193">
        <f>H21-75</f>
        <v>42123</v>
      </c>
      <c r="H21" s="197">
        <v>42198</v>
      </c>
      <c r="I21" s="199">
        <v>2329.39</v>
      </c>
      <c r="J21" s="196">
        <v>0.25</v>
      </c>
      <c r="K21" s="200" t="s">
        <v>26</v>
      </c>
      <c r="L21" s="82" t="s">
        <v>655</v>
      </c>
      <c r="M21" s="198">
        <v>3620.91</v>
      </c>
      <c r="N21" t="s">
        <v>659</v>
      </c>
      <c r="Q21" s="237">
        <v>215</v>
      </c>
      <c r="R21" t="s">
        <v>732</v>
      </c>
    </row>
    <row r="22" spans="2:21">
      <c r="B22" s="82" t="s">
        <v>640</v>
      </c>
      <c r="C22" s="82" t="s">
        <v>651</v>
      </c>
      <c r="D22" s="139" t="s">
        <v>26</v>
      </c>
      <c r="E22" s="83" t="s">
        <v>26</v>
      </c>
      <c r="F22" s="192">
        <f>H22-365*2</f>
        <v>41468</v>
      </c>
      <c r="G22" s="193">
        <f>H22-75</f>
        <v>42123</v>
      </c>
      <c r="H22" s="197">
        <v>42198</v>
      </c>
      <c r="I22" s="199">
        <v>2329.39</v>
      </c>
      <c r="J22" s="196">
        <v>0.25</v>
      </c>
      <c r="K22" s="200" t="s">
        <v>26</v>
      </c>
      <c r="L22" s="82" t="s">
        <v>655</v>
      </c>
      <c r="M22" s="198">
        <v>3620.91</v>
      </c>
      <c r="N22" t="s">
        <v>659</v>
      </c>
      <c r="Q22" s="64">
        <v>127</v>
      </c>
      <c r="R22" t="s">
        <v>733</v>
      </c>
    </row>
    <row r="23" spans="2:21">
      <c r="B23" s="82" t="s">
        <v>652</v>
      </c>
      <c r="C23" s="82" t="s">
        <v>651</v>
      </c>
      <c r="D23" s="139" t="s">
        <v>26</v>
      </c>
      <c r="E23" s="83" t="s">
        <v>26</v>
      </c>
      <c r="F23" s="192">
        <f>H23-365*2</f>
        <v>41468</v>
      </c>
      <c r="G23" s="193">
        <f>H23-75</f>
        <v>42123</v>
      </c>
      <c r="H23" s="197">
        <v>42198</v>
      </c>
      <c r="I23" s="199">
        <v>2329.39</v>
      </c>
      <c r="J23" s="196">
        <v>0.25</v>
      </c>
      <c r="K23" s="200" t="s">
        <v>26</v>
      </c>
      <c r="L23" s="82" t="s">
        <v>655</v>
      </c>
      <c r="M23" s="198">
        <v>3620.91</v>
      </c>
      <c r="N23" t="s">
        <v>659</v>
      </c>
      <c r="Q23" s="64">
        <v>90</v>
      </c>
      <c r="R23" t="s">
        <v>734</v>
      </c>
    </row>
    <row r="24" spans="2:21">
      <c r="B24" s="82" t="s">
        <v>639</v>
      </c>
      <c r="C24" s="82" t="s">
        <v>651</v>
      </c>
      <c r="D24" s="139" t="s">
        <v>26</v>
      </c>
      <c r="E24" s="83" t="s">
        <v>26</v>
      </c>
      <c r="F24" s="192">
        <f>H24-365*2</f>
        <v>41468</v>
      </c>
      <c r="G24" s="193">
        <f>H24-75</f>
        <v>42123</v>
      </c>
      <c r="H24" s="197">
        <v>42198</v>
      </c>
      <c r="I24" s="199">
        <v>2329.39</v>
      </c>
      <c r="J24" s="196">
        <v>0.25</v>
      </c>
      <c r="K24" s="200" t="s">
        <v>26</v>
      </c>
      <c r="L24" s="82" t="s">
        <v>655</v>
      </c>
      <c r="M24" s="198">
        <v>3620.91</v>
      </c>
      <c r="N24" t="s">
        <v>659</v>
      </c>
    </row>
    <row r="26" spans="2:21">
      <c r="T26" s="64"/>
      <c r="U26" s="64"/>
    </row>
  </sheetData>
  <sortState ref="B38:M45">
    <sortCondition ref="G42"/>
  </sortState>
  <mergeCells count="1">
    <mergeCell ref="B3:I3"/>
  </mergeCells>
  <pageMargins left="0.70866141732283472" right="0.70866141732283472" top="0.74803149606299213" bottom="0.74803149606299213" header="0.31496062992125984" footer="0.31496062992125984"/>
  <pageSetup paperSize="11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/>
  <dimension ref="B1:K42"/>
  <sheetViews>
    <sheetView zoomScale="85" zoomScaleNormal="85" workbookViewId="0">
      <selection activeCell="G25" sqref="G25"/>
    </sheetView>
  </sheetViews>
  <sheetFormatPr defaultRowHeight="15"/>
  <cols>
    <col min="1" max="1" width="4" customWidth="1"/>
    <col min="2" max="2" width="12.7109375" bestFit="1" customWidth="1"/>
    <col min="3" max="3" width="15" bestFit="1" customWidth="1"/>
    <col min="4" max="4" width="18.5703125" bestFit="1" customWidth="1"/>
    <col min="5" max="5" width="12.85546875" customWidth="1"/>
    <col min="7" max="7" width="71.5703125" bestFit="1" customWidth="1"/>
    <col min="8" max="8" width="23.28515625" bestFit="1" customWidth="1"/>
    <col min="9" max="9" width="15.140625" customWidth="1"/>
    <col min="10" max="10" width="13.85546875" customWidth="1"/>
    <col min="11" max="11" width="68.5703125" customWidth="1"/>
    <col min="16" max="16" width="54.7109375" bestFit="1" customWidth="1"/>
  </cols>
  <sheetData>
    <row r="1" spans="2:11" ht="15.75" thickBot="1"/>
    <row r="2" spans="2:11" ht="15.75" thickBot="1">
      <c r="B2" s="2" t="s">
        <v>0</v>
      </c>
      <c r="C2" s="2" t="s">
        <v>1</v>
      </c>
      <c r="D2" s="2" t="s">
        <v>2</v>
      </c>
      <c r="E2" s="2" t="s">
        <v>3</v>
      </c>
      <c r="G2" s="78" t="s">
        <v>541</v>
      </c>
      <c r="I2" s="260" t="s">
        <v>534</v>
      </c>
      <c r="J2" s="261"/>
    </row>
    <row r="3" spans="2:11">
      <c r="C3">
        <v>1024</v>
      </c>
      <c r="D3">
        <v>1024</v>
      </c>
      <c r="E3">
        <v>1024</v>
      </c>
      <c r="G3" s="76" t="s">
        <v>533</v>
      </c>
      <c r="H3" t="s">
        <v>400</v>
      </c>
      <c r="I3" s="66" t="s">
        <v>303</v>
      </c>
      <c r="J3" s="143" t="s">
        <v>546</v>
      </c>
    </row>
    <row r="4" spans="2:11">
      <c r="B4" s="3">
        <v>2147483648</v>
      </c>
      <c r="C4" s="3">
        <f>B4/$C$3</f>
        <v>2097152</v>
      </c>
      <c r="D4" s="3">
        <f>C4/$D$3</f>
        <v>2048</v>
      </c>
      <c r="E4" s="3">
        <f>D4/$E$3</f>
        <v>2</v>
      </c>
      <c r="G4" s="76" t="s">
        <v>532</v>
      </c>
      <c r="H4" t="s">
        <v>401</v>
      </c>
      <c r="I4" s="144" t="s">
        <v>547</v>
      </c>
      <c r="J4" s="145" t="s">
        <v>106</v>
      </c>
    </row>
    <row r="5" spans="2:11" ht="15.75" thickBot="1">
      <c r="B5" s="3">
        <f>4188812*1024</f>
        <v>4289343488</v>
      </c>
      <c r="C5" s="3">
        <f>B5/$C$3</f>
        <v>4188812</v>
      </c>
      <c r="D5" s="3">
        <f>C5/$D$3</f>
        <v>4090.63671875</v>
      </c>
      <c r="E5" s="3">
        <f>D5/$E$3</f>
        <v>3.9947624206542969</v>
      </c>
      <c r="G5" s="76" t="s">
        <v>531</v>
      </c>
      <c r="H5" t="s">
        <v>394</v>
      </c>
      <c r="I5" s="146" t="s">
        <v>548</v>
      </c>
      <c r="J5" s="147" t="s">
        <v>549</v>
      </c>
    </row>
    <row r="6" spans="2:11" ht="15.75" thickBot="1">
      <c r="B6" s="3">
        <f>8383116*1024</f>
        <v>8584310784</v>
      </c>
      <c r="C6" s="3">
        <f>B6/$C$3</f>
        <v>8383116</v>
      </c>
      <c r="D6" s="3">
        <f>C6/$D$3</f>
        <v>8186.63671875</v>
      </c>
      <c r="E6" s="3">
        <f>D6/$E$3</f>
        <v>7.9947624206542969</v>
      </c>
      <c r="G6" s="77"/>
    </row>
    <row r="7" spans="2:11" ht="15.75" thickBot="1">
      <c r="B7" s="3">
        <v>5406712</v>
      </c>
      <c r="C7" s="3">
        <f>B7/$C$3</f>
        <v>5279.9921875</v>
      </c>
      <c r="D7" s="3">
        <f>C7/$D$3</f>
        <v>5.1562423706054687</v>
      </c>
      <c r="E7" s="3">
        <f>D7/$E$3</f>
        <v>5.0353929400444031E-3</v>
      </c>
    </row>
    <row r="8" spans="2:11" ht="15.75" thickBot="1">
      <c r="G8" s="78" t="s">
        <v>542</v>
      </c>
    </row>
    <row r="9" spans="2:11">
      <c r="G9" s="76" t="s">
        <v>544</v>
      </c>
      <c r="H9" t="s">
        <v>400</v>
      </c>
    </row>
    <row r="10" spans="2:11">
      <c r="G10" s="76" t="s">
        <v>543</v>
      </c>
      <c r="H10" t="s">
        <v>401</v>
      </c>
    </row>
    <row r="11" spans="2:11" ht="15.75" thickBot="1">
      <c r="B11" s="2" t="s">
        <v>204</v>
      </c>
      <c r="C11" s="2" t="s">
        <v>204</v>
      </c>
      <c r="D11" s="2" t="s">
        <v>205</v>
      </c>
      <c r="E11" s="2"/>
      <c r="G11" s="77" t="s">
        <v>545</v>
      </c>
      <c r="H11" t="s">
        <v>394</v>
      </c>
    </row>
    <row r="12" spans="2:11">
      <c r="B12" s="4" t="s">
        <v>203</v>
      </c>
      <c r="C12" s="15" t="s">
        <v>207</v>
      </c>
      <c r="D12" s="5" t="str">
        <f t="shared" ref="D12:D19" si="0">"2 ^ (32 - " &amp; RIGHT(B12,2) &amp; ") = " &amp; POWER(2,32-VALUE(RIGHT(B12,2)))</f>
        <v>2 ^ (32 - 32) = 1</v>
      </c>
    </row>
    <row r="13" spans="2:11" ht="15.75" thickBot="1">
      <c r="B13" s="4" t="s">
        <v>219</v>
      </c>
      <c r="C13" s="15" t="s">
        <v>220</v>
      </c>
      <c r="D13" s="5" t="str">
        <f t="shared" si="0"/>
        <v>2 ^ (32 - 31) = 2</v>
      </c>
    </row>
    <row r="14" spans="2:11" ht="15.75" thickBot="1">
      <c r="B14" s="4" t="s">
        <v>215</v>
      </c>
      <c r="C14" s="15" t="s">
        <v>216</v>
      </c>
      <c r="D14" s="5" t="str">
        <f t="shared" si="0"/>
        <v>2 ^ (32 - 30) = 4</v>
      </c>
      <c r="G14" s="167" t="s">
        <v>399</v>
      </c>
      <c r="K14" s="78" t="s">
        <v>768</v>
      </c>
    </row>
    <row r="15" spans="2:11">
      <c r="B15" s="4" t="s">
        <v>209</v>
      </c>
      <c r="C15" s="15" t="s">
        <v>210</v>
      </c>
      <c r="D15" s="5" t="str">
        <f t="shared" si="0"/>
        <v>2 ^ (32 - 27) = 32</v>
      </c>
      <c r="G15" s="141" t="s">
        <v>535</v>
      </c>
      <c r="K15" s="76" t="s">
        <v>766</v>
      </c>
    </row>
    <row r="16" spans="2:11">
      <c r="B16" s="4" t="s">
        <v>211</v>
      </c>
      <c r="C16" s="15" t="s">
        <v>212</v>
      </c>
      <c r="D16" s="5" t="str">
        <f t="shared" si="0"/>
        <v>2 ^ (32 - 26) = 64</v>
      </c>
      <c r="G16" s="79" t="s">
        <v>536</v>
      </c>
      <c r="K16" s="79" t="s">
        <v>769</v>
      </c>
    </row>
    <row r="17" spans="2:11" ht="15.75" thickBot="1">
      <c r="B17" s="4" t="s">
        <v>217</v>
      </c>
      <c r="C17" s="15" t="s">
        <v>218</v>
      </c>
      <c r="D17" s="5" t="str">
        <f t="shared" si="0"/>
        <v>2 ^ (32 - 25) = 128</v>
      </c>
      <c r="G17" s="79" t="s">
        <v>537</v>
      </c>
      <c r="K17" s="242" t="s">
        <v>770</v>
      </c>
    </row>
    <row r="18" spans="2:11">
      <c r="B18" s="4" t="s">
        <v>206</v>
      </c>
      <c r="C18" s="15" t="s">
        <v>208</v>
      </c>
      <c r="D18" s="5" t="str">
        <f t="shared" si="0"/>
        <v>2 ^ (32 - 24) = 256</v>
      </c>
      <c r="G18" s="79" t="s">
        <v>553</v>
      </c>
      <c r="H18" t="s">
        <v>493</v>
      </c>
      <c r="K18" s="241"/>
    </row>
    <row r="19" spans="2:11" ht="15.75" thickBot="1">
      <c r="B19" s="4" t="s">
        <v>213</v>
      </c>
      <c r="C19" s="15" t="s">
        <v>214</v>
      </c>
      <c r="D19" s="5" t="str">
        <f t="shared" si="0"/>
        <v>2 ^ (32 - 16) = 65536</v>
      </c>
      <c r="G19" s="77" t="s">
        <v>660</v>
      </c>
      <c r="H19" t="s">
        <v>661</v>
      </c>
      <c r="K19" s="82"/>
    </row>
    <row r="22" spans="2:11" ht="15.75" thickBot="1"/>
    <row r="23" spans="2:11">
      <c r="G23" s="141" t="s">
        <v>510</v>
      </c>
      <c r="H23" t="s">
        <v>538</v>
      </c>
    </row>
    <row r="24" spans="2:11">
      <c r="G24" s="76" t="s">
        <v>509</v>
      </c>
      <c r="H24" t="s">
        <v>539</v>
      </c>
    </row>
    <row r="25" spans="2:11">
      <c r="G25" s="76" t="s">
        <v>508</v>
      </c>
      <c r="H25" t="s">
        <v>540</v>
      </c>
    </row>
    <row r="26" spans="2:11" ht="15.75" thickBot="1">
      <c r="G26" s="77" t="s">
        <v>511</v>
      </c>
      <c r="H26" t="s">
        <v>401</v>
      </c>
    </row>
    <row r="27" spans="2:11" ht="15.75" thickBot="1"/>
    <row r="28" spans="2:11">
      <c r="G28" s="141" t="s">
        <v>550</v>
      </c>
      <c r="H28" t="s">
        <v>400</v>
      </c>
    </row>
    <row r="29" spans="2:11">
      <c r="G29" s="76" t="s">
        <v>551</v>
      </c>
      <c r="H29" t="s">
        <v>401</v>
      </c>
    </row>
    <row r="30" spans="2:11">
      <c r="G30" s="76" t="s">
        <v>552</v>
      </c>
      <c r="H30" t="s">
        <v>394</v>
      </c>
    </row>
    <row r="31" spans="2:11" ht="15.75" thickBot="1">
      <c r="G31" s="77"/>
    </row>
    <row r="34" spans="7:8">
      <c r="G34" s="79" t="s">
        <v>618</v>
      </c>
      <c r="H34" t="s">
        <v>619</v>
      </c>
    </row>
    <row r="42" spans="7:8">
      <c r="G42" t="s">
        <v>767</v>
      </c>
    </row>
  </sheetData>
  <mergeCells count="1">
    <mergeCell ref="I2:J2"/>
  </mergeCells>
  <pageMargins left="0.7" right="0.7" top="0.75" bottom="0.75" header="0.3" footer="0.3"/>
  <pageSetup paperSize="119" orientation="portrait" r:id="rId1"/>
  <ignoredErrors>
    <ignoredError sqref="C12 C13:C17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6"/>
  <dimension ref="B3:G33"/>
  <sheetViews>
    <sheetView showGridLines="0" workbookViewId="0"/>
  </sheetViews>
  <sheetFormatPr defaultRowHeight="15"/>
  <cols>
    <col min="2" max="2" width="12.140625" customWidth="1"/>
    <col min="3" max="3" width="21.5703125" customWidth="1"/>
    <col min="4" max="4" width="13.28515625" customWidth="1"/>
    <col min="5" max="5" width="8.7109375" hidden="1" customWidth="1"/>
    <col min="6" max="6" width="15.28515625" bestFit="1" customWidth="1"/>
    <col min="7" max="7" width="15.28515625" customWidth="1"/>
  </cols>
  <sheetData>
    <row r="3" spans="2:7" ht="15.75" thickBot="1">
      <c r="B3" s="121" t="s">
        <v>452</v>
      </c>
      <c r="C3" s="121" t="s">
        <v>453</v>
      </c>
      <c r="D3" s="121" t="s">
        <v>137</v>
      </c>
      <c r="E3" s="121"/>
      <c r="F3" s="121" t="s">
        <v>454</v>
      </c>
      <c r="G3" s="121" t="s">
        <v>263</v>
      </c>
    </row>
    <row r="4" spans="2:7" ht="15.75" thickTop="1">
      <c r="B4" s="118" t="s">
        <v>17</v>
      </c>
      <c r="C4" s="82"/>
      <c r="D4" s="120"/>
    </row>
    <row r="5" spans="2:7">
      <c r="B5" s="112"/>
      <c r="C5" s="113" t="s">
        <v>451</v>
      </c>
      <c r="D5" s="114">
        <v>2610</v>
      </c>
      <c r="F5" t="s">
        <v>455</v>
      </c>
    </row>
    <row r="6" spans="2:7">
      <c r="B6" s="109" t="s">
        <v>447</v>
      </c>
      <c r="C6" s="110"/>
      <c r="D6" s="115"/>
    </row>
    <row r="7" spans="2:7">
      <c r="B7" s="118"/>
      <c r="C7" s="82" t="s">
        <v>458</v>
      </c>
      <c r="D7" s="119">
        <v>139</v>
      </c>
      <c r="F7" t="s">
        <v>455</v>
      </c>
    </row>
    <row r="8" spans="2:7">
      <c r="B8" s="118"/>
      <c r="C8" s="71" t="s">
        <v>459</v>
      </c>
      <c r="D8" s="119">
        <v>585</v>
      </c>
      <c r="F8" t="s">
        <v>455</v>
      </c>
    </row>
    <row r="9" spans="2:7">
      <c r="B9" s="112"/>
      <c r="C9" s="113" t="s">
        <v>448</v>
      </c>
      <c r="D9" s="116">
        <v>597</v>
      </c>
      <c r="F9" t="s">
        <v>457</v>
      </c>
    </row>
    <row r="10" spans="2:7">
      <c r="B10" s="109" t="s">
        <v>449</v>
      </c>
      <c r="C10" s="110"/>
      <c r="D10" s="111"/>
    </row>
    <row r="11" spans="2:7">
      <c r="B11" s="118"/>
      <c r="C11" s="82" t="s">
        <v>450</v>
      </c>
      <c r="D11" s="123">
        <f>E11*1.9</f>
        <v>228</v>
      </c>
      <c r="E11" s="117">
        <v>120</v>
      </c>
      <c r="F11" t="s">
        <v>456</v>
      </c>
    </row>
    <row r="12" spans="2:7">
      <c r="B12" s="109" t="s">
        <v>460</v>
      </c>
      <c r="C12" s="110"/>
      <c r="D12" s="124">
        <v>3186</v>
      </c>
      <c r="G12" s="41">
        <v>41268</v>
      </c>
    </row>
    <row r="13" spans="2:7">
      <c r="B13" s="118"/>
      <c r="C13" s="82" t="s">
        <v>461</v>
      </c>
      <c r="D13" s="119">
        <v>2456.0500000000002</v>
      </c>
      <c r="F13" t="s">
        <v>455</v>
      </c>
    </row>
    <row r="14" spans="2:7">
      <c r="B14" s="112"/>
      <c r="C14" s="113" t="s">
        <v>462</v>
      </c>
      <c r="D14" s="116">
        <v>2469.0100000000002</v>
      </c>
      <c r="F14" t="s">
        <v>456</v>
      </c>
    </row>
    <row r="33" spans="4:4">
      <c r="D33" s="122">
        <f>SUM(D4:E32)</f>
        <v>12390.06</v>
      </c>
    </row>
  </sheetData>
  <pageMargins left="0.7" right="0.7" top="0.75" bottom="0.75" header="0.3" footer="0.3"/>
  <pageSetup paperSize="11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9"/>
  <dimension ref="B2:X18"/>
  <sheetViews>
    <sheetView workbookViewId="0"/>
  </sheetViews>
  <sheetFormatPr defaultRowHeight="15"/>
  <cols>
    <col min="18" max="18" width="9.7109375" bestFit="1" customWidth="1"/>
    <col min="20" max="20" width="10.7109375" bestFit="1" customWidth="1"/>
    <col min="22" max="22" width="11.28515625" customWidth="1"/>
    <col min="23" max="23" width="10.5703125" customWidth="1"/>
  </cols>
  <sheetData>
    <row r="2" spans="2:24" ht="15.75" thickBot="1">
      <c r="B2" s="166" t="s">
        <v>581</v>
      </c>
      <c r="C2" s="166" t="s">
        <v>582</v>
      </c>
      <c r="D2" s="166" t="s">
        <v>584</v>
      </c>
      <c r="E2" s="166" t="s">
        <v>583</v>
      </c>
    </row>
    <row r="3" spans="2:24" ht="16.5" thickTop="1" thickBot="1">
      <c r="B3" s="149">
        <v>40000</v>
      </c>
    </row>
    <row r="4" spans="2:24">
      <c r="B4" s="148">
        <v>7.1800000000000003E-2</v>
      </c>
      <c r="C4" s="148">
        <v>3.3099999999999997E-2</v>
      </c>
      <c r="D4" s="148">
        <v>0.8851</v>
      </c>
      <c r="E4" s="148">
        <v>1.01E-2</v>
      </c>
      <c r="F4" s="262" t="s">
        <v>560</v>
      </c>
      <c r="J4" s="153" t="s">
        <v>562</v>
      </c>
      <c r="K4" s="153" t="s">
        <v>454</v>
      </c>
      <c r="L4" s="153" t="s">
        <v>571</v>
      </c>
      <c r="M4" s="153" t="s">
        <v>563</v>
      </c>
      <c r="N4" s="153" t="s">
        <v>564</v>
      </c>
      <c r="O4" s="153" t="s">
        <v>565</v>
      </c>
      <c r="Q4" s="155" t="s">
        <v>572</v>
      </c>
      <c r="R4" s="156" t="s">
        <v>573</v>
      </c>
      <c r="S4" s="252" t="s">
        <v>574</v>
      </c>
      <c r="T4" s="253"/>
      <c r="U4" s="154" t="s">
        <v>350</v>
      </c>
      <c r="V4" s="252" t="s">
        <v>576</v>
      </c>
      <c r="W4" s="253"/>
      <c r="X4" s="154" t="s">
        <v>350</v>
      </c>
    </row>
    <row r="5" spans="2:24">
      <c r="B5" s="150">
        <f>$B$3*B4</f>
        <v>2872</v>
      </c>
      <c r="C5" s="150">
        <f>$B$3*C4</f>
        <v>1324</v>
      </c>
      <c r="D5" s="150">
        <f>$B$3*D4</f>
        <v>35404</v>
      </c>
      <c r="E5" s="150">
        <f>$B$3*E4</f>
        <v>404</v>
      </c>
      <c r="F5" s="262"/>
      <c r="J5" s="151" t="s">
        <v>566</v>
      </c>
      <c r="K5" s="151" t="s">
        <v>567</v>
      </c>
      <c r="L5" s="152">
        <v>-1</v>
      </c>
      <c r="M5" s="152">
        <v>1</v>
      </c>
      <c r="N5" s="152">
        <v>-1</v>
      </c>
      <c r="O5" s="151" t="s">
        <v>566</v>
      </c>
      <c r="Q5" s="157" t="s">
        <v>578</v>
      </c>
      <c r="R5" s="158">
        <v>0</v>
      </c>
      <c r="S5" s="159" t="s">
        <v>575</v>
      </c>
      <c r="T5" s="158">
        <v>60000</v>
      </c>
      <c r="U5" s="160"/>
      <c r="V5" s="159" t="s">
        <v>577</v>
      </c>
      <c r="W5" s="158">
        <v>-20000</v>
      </c>
      <c r="X5" s="160"/>
    </row>
    <row r="6" spans="2:24">
      <c r="J6" s="151" t="s">
        <v>568</v>
      </c>
      <c r="K6" s="151" t="s">
        <v>567</v>
      </c>
      <c r="L6" s="152">
        <v>1</v>
      </c>
      <c r="M6" s="152">
        <v>1</v>
      </c>
      <c r="N6" s="152">
        <v>1</v>
      </c>
      <c r="O6" s="151" t="s">
        <v>568</v>
      </c>
      <c r="Q6" s="157" t="s">
        <v>578</v>
      </c>
      <c r="R6" s="158">
        <v>10000</v>
      </c>
      <c r="S6" s="159" t="s">
        <v>575</v>
      </c>
      <c r="T6" s="158">
        <v>50000</v>
      </c>
      <c r="U6" s="160"/>
      <c r="V6" s="159" t="s">
        <v>577</v>
      </c>
      <c r="W6" s="158">
        <v>-20000</v>
      </c>
      <c r="X6" s="160"/>
    </row>
    <row r="7" spans="2:24">
      <c r="B7" s="148">
        <v>0.2344</v>
      </c>
      <c r="C7" s="148">
        <v>8.6499999999999994E-2</v>
      </c>
      <c r="D7" s="148">
        <v>0.67149999999999999</v>
      </c>
      <c r="E7" s="148">
        <v>7.7000000000000002E-3</v>
      </c>
      <c r="F7" s="262" t="s">
        <v>561</v>
      </c>
      <c r="J7" s="151" t="s">
        <v>566</v>
      </c>
      <c r="K7" s="151" t="s">
        <v>569</v>
      </c>
      <c r="L7" s="152">
        <v>-1</v>
      </c>
      <c r="M7" s="152">
        <v>-1</v>
      </c>
      <c r="N7" s="152">
        <v>1</v>
      </c>
      <c r="O7" s="151" t="s">
        <v>568</v>
      </c>
      <c r="Q7" s="157" t="s">
        <v>578</v>
      </c>
      <c r="R7" s="158">
        <v>10000</v>
      </c>
      <c r="S7" s="159" t="s">
        <v>575</v>
      </c>
      <c r="T7" s="158">
        <v>30000</v>
      </c>
      <c r="U7" s="160"/>
      <c r="V7" s="159" t="s">
        <v>577</v>
      </c>
      <c r="W7" s="158">
        <v>-50000</v>
      </c>
      <c r="X7" s="160"/>
    </row>
    <row r="8" spans="2:24">
      <c r="B8" s="150">
        <f>$B$3*B7</f>
        <v>9376</v>
      </c>
      <c r="C8" s="150">
        <f>$B$3*C7</f>
        <v>3459.9999999999995</v>
      </c>
      <c r="D8" s="150">
        <f>$B$3*D7</f>
        <v>26860</v>
      </c>
      <c r="E8" s="150">
        <f>$B$3*E7</f>
        <v>308</v>
      </c>
      <c r="F8" s="262"/>
      <c r="J8" s="151" t="s">
        <v>568</v>
      </c>
      <c r="K8" s="151" t="s">
        <v>569</v>
      </c>
      <c r="L8" s="152">
        <v>1</v>
      </c>
      <c r="M8" s="152">
        <v>-1</v>
      </c>
      <c r="N8" s="152">
        <v>-1</v>
      </c>
      <c r="O8" s="151" t="s">
        <v>566</v>
      </c>
      <c r="Q8" s="157" t="s">
        <v>578</v>
      </c>
      <c r="R8" s="158">
        <v>-10000</v>
      </c>
      <c r="S8" s="159" t="s">
        <v>575</v>
      </c>
      <c r="T8" s="158">
        <v>30000</v>
      </c>
      <c r="U8" s="160"/>
      <c r="V8" s="159" t="s">
        <v>577</v>
      </c>
      <c r="W8" s="158">
        <v>-50000</v>
      </c>
      <c r="X8" s="160"/>
    </row>
    <row r="9" spans="2:24">
      <c r="J9" s="151" t="s">
        <v>568</v>
      </c>
      <c r="K9" s="151" t="s">
        <v>570</v>
      </c>
      <c r="L9" s="152">
        <v>1</v>
      </c>
      <c r="M9" s="152">
        <v>1</v>
      </c>
      <c r="N9" s="152">
        <v>1</v>
      </c>
      <c r="O9" s="151" t="s">
        <v>568</v>
      </c>
      <c r="Q9" s="157" t="s">
        <v>578</v>
      </c>
      <c r="R9" s="158">
        <v>-10000</v>
      </c>
      <c r="S9" s="159" t="s">
        <v>575</v>
      </c>
      <c r="T9" s="158">
        <v>70000</v>
      </c>
      <c r="U9" s="160"/>
      <c r="V9" s="159" t="s">
        <v>577</v>
      </c>
      <c r="W9" s="158">
        <v>-50000</v>
      </c>
      <c r="X9" s="160"/>
    </row>
    <row r="10" spans="2:24">
      <c r="J10" s="151" t="s">
        <v>566</v>
      </c>
      <c r="K10" s="151" t="s">
        <v>570</v>
      </c>
      <c r="L10" s="152">
        <v>-1</v>
      </c>
      <c r="M10" s="152">
        <v>1</v>
      </c>
      <c r="N10" s="152">
        <v>-1</v>
      </c>
      <c r="O10" s="151" t="s">
        <v>566</v>
      </c>
      <c r="Q10" s="157" t="s">
        <v>578</v>
      </c>
      <c r="R10" s="158">
        <v>0</v>
      </c>
      <c r="S10" s="159" t="s">
        <v>577</v>
      </c>
      <c r="T10" s="158">
        <v>60000</v>
      </c>
      <c r="U10" s="160"/>
      <c r="V10" s="159" t="s">
        <v>575</v>
      </c>
      <c r="W10" s="158">
        <v>20000</v>
      </c>
      <c r="X10" s="160"/>
    </row>
    <row r="11" spans="2:24" ht="15.75" thickBot="1">
      <c r="Q11" s="161" t="s">
        <v>578</v>
      </c>
      <c r="R11" s="162">
        <v>0</v>
      </c>
      <c r="S11" s="163" t="s">
        <v>577</v>
      </c>
      <c r="T11" s="162">
        <v>60000</v>
      </c>
      <c r="U11" s="164"/>
      <c r="V11" s="163" t="s">
        <v>575</v>
      </c>
      <c r="W11" s="162">
        <v>80000</v>
      </c>
      <c r="X11" s="164"/>
    </row>
    <row r="18" spans="3:4">
      <c r="C18" s="165"/>
      <c r="D18" s="165"/>
    </row>
  </sheetData>
  <mergeCells count="4">
    <mergeCell ref="S4:T4"/>
    <mergeCell ref="V4:W4"/>
    <mergeCell ref="F4:F5"/>
    <mergeCell ref="F7:F8"/>
  </mergeCells>
  <pageMargins left="0.7" right="0.7" top="0.75" bottom="0.75" header="0.3" footer="0.3"/>
  <pageSetup paperSize="11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7"/>
  <dimension ref="B1:F29"/>
  <sheetViews>
    <sheetView workbookViewId="0"/>
  </sheetViews>
  <sheetFormatPr defaultColWidth="31.5703125" defaultRowHeight="15"/>
  <cols>
    <col min="1" max="1" width="11.42578125" customWidth="1"/>
    <col min="2" max="2" width="44.7109375" customWidth="1"/>
    <col min="3" max="3" width="15.7109375" customWidth="1"/>
    <col min="4" max="4" width="23.140625" customWidth="1"/>
  </cols>
  <sheetData>
    <row r="1" spans="2:4" ht="15.75" thickBot="1"/>
    <row r="2" spans="2:4" ht="15.75" thickBot="1">
      <c r="B2" s="129" t="s">
        <v>465</v>
      </c>
      <c r="C2" s="134" t="s">
        <v>466</v>
      </c>
      <c r="D2" s="134" t="s">
        <v>467</v>
      </c>
    </row>
    <row r="3" spans="2:4" ht="15.75" thickBot="1">
      <c r="B3" s="137" t="s">
        <v>484</v>
      </c>
      <c r="C3" s="135">
        <v>10.6</v>
      </c>
      <c r="D3" s="133"/>
    </row>
    <row r="4" spans="2:4" ht="15.75" thickBot="1">
      <c r="B4" s="137" t="s">
        <v>485</v>
      </c>
      <c r="C4" s="133"/>
      <c r="D4" s="136">
        <v>99.64</v>
      </c>
    </row>
    <row r="5" spans="2:4">
      <c r="B5" s="137" t="s">
        <v>486</v>
      </c>
      <c r="C5" s="133"/>
      <c r="D5" s="136">
        <v>95.4</v>
      </c>
    </row>
    <row r="6" spans="2:4" ht="15.75" thickBot="1">
      <c r="B6" s="138" t="s">
        <v>468</v>
      </c>
      <c r="C6" s="125"/>
      <c r="D6" s="126">
        <v>1377.1</v>
      </c>
    </row>
    <row r="7" spans="2:4" ht="15.75" thickBot="1">
      <c r="B7" s="137" t="s">
        <v>487</v>
      </c>
      <c r="C7" s="136">
        <v>42.24</v>
      </c>
      <c r="D7" s="133"/>
    </row>
    <row r="8" spans="2:4" ht="15.75" thickBot="1">
      <c r="B8" s="137" t="s">
        <v>489</v>
      </c>
      <c r="C8" s="136">
        <v>42.24</v>
      </c>
      <c r="D8" s="133"/>
    </row>
    <row r="9" spans="2:4" ht="15.75" thickBot="1">
      <c r="B9" s="137" t="s">
        <v>488</v>
      </c>
      <c r="C9" s="136">
        <v>42.24</v>
      </c>
      <c r="D9" s="133"/>
    </row>
    <row r="10" spans="2:4" ht="15.75" thickBot="1">
      <c r="B10" s="137" t="s">
        <v>490</v>
      </c>
      <c r="C10" s="136">
        <v>42.24</v>
      </c>
      <c r="D10" s="133"/>
    </row>
    <row r="11" spans="2:4">
      <c r="B11" s="137" t="s">
        <v>469</v>
      </c>
      <c r="C11" s="265">
        <v>1119.42</v>
      </c>
      <c r="D11" s="267"/>
    </row>
    <row r="12" spans="2:4" ht="15.75" thickBot="1">
      <c r="B12" s="138" t="s">
        <v>470</v>
      </c>
      <c r="C12" s="266"/>
      <c r="D12" s="268"/>
    </row>
    <row r="13" spans="2:4">
      <c r="B13" s="137" t="s">
        <v>471</v>
      </c>
      <c r="C13" s="265">
        <v>6708.06</v>
      </c>
      <c r="D13" s="267"/>
    </row>
    <row r="14" spans="2:4" ht="15.75" thickBot="1">
      <c r="B14" s="138" t="s">
        <v>472</v>
      </c>
      <c r="C14" s="266"/>
      <c r="D14" s="268"/>
    </row>
    <row r="15" spans="2:4">
      <c r="B15" s="137" t="s">
        <v>473</v>
      </c>
      <c r="C15" s="265">
        <v>500.57</v>
      </c>
      <c r="D15" s="267"/>
    </row>
    <row r="16" spans="2:4" ht="15.75" thickBot="1">
      <c r="B16" s="138" t="s">
        <v>474</v>
      </c>
      <c r="C16" s="266"/>
      <c r="D16" s="268"/>
    </row>
    <row r="17" spans="2:6">
      <c r="B17" s="137" t="s">
        <v>475</v>
      </c>
      <c r="C17" s="265">
        <v>458.33</v>
      </c>
      <c r="D17" s="267"/>
    </row>
    <row r="18" spans="2:6" ht="15.75" thickBot="1">
      <c r="B18" s="138" t="s">
        <v>476</v>
      </c>
      <c r="C18" s="266"/>
      <c r="D18" s="268"/>
    </row>
    <row r="19" spans="2:6">
      <c r="B19" s="137" t="s">
        <v>477</v>
      </c>
      <c r="C19" s="265">
        <v>494.23</v>
      </c>
      <c r="D19" s="267"/>
    </row>
    <row r="20" spans="2:6" ht="15.75" thickBot="1">
      <c r="B20" s="138" t="s">
        <v>478</v>
      </c>
      <c r="C20" s="266"/>
      <c r="D20" s="268"/>
    </row>
    <row r="21" spans="2:6">
      <c r="B21" s="137" t="s">
        <v>479</v>
      </c>
      <c r="C21" s="265">
        <v>3548.34</v>
      </c>
      <c r="D21" s="267"/>
    </row>
    <row r="22" spans="2:6" ht="15.75" thickBot="1">
      <c r="B22" s="138" t="s">
        <v>480</v>
      </c>
      <c r="C22" s="266"/>
      <c r="D22" s="268"/>
    </row>
    <row r="23" spans="2:6">
      <c r="B23" s="127"/>
      <c r="C23" s="127"/>
      <c r="D23" s="127"/>
    </row>
    <row r="24" spans="2:6" ht="15.75" thickBot="1">
      <c r="B24" s="127"/>
      <c r="C24" s="127"/>
      <c r="D24" s="127"/>
    </row>
    <row r="25" spans="2:6">
      <c r="B25" s="131" t="s">
        <v>481</v>
      </c>
      <c r="C25" s="269">
        <v>13008.52</v>
      </c>
      <c r="D25" s="269">
        <v>1572.14</v>
      </c>
    </row>
    <row r="26" spans="2:6" ht="15.75" thickBot="1">
      <c r="B26" s="129" t="s">
        <v>482</v>
      </c>
      <c r="C26" s="270"/>
      <c r="D26" s="270"/>
    </row>
    <row r="27" spans="2:6">
      <c r="B27" s="130" t="s">
        <v>481</v>
      </c>
      <c r="C27" s="263">
        <v>13693.18</v>
      </c>
      <c r="D27" s="263">
        <v>1654.88</v>
      </c>
    </row>
    <row r="28" spans="2:6" ht="15.75" thickBot="1">
      <c r="B28" s="129" t="s">
        <v>483</v>
      </c>
      <c r="C28" s="264"/>
      <c r="D28" s="264"/>
    </row>
    <row r="29" spans="2:6" ht="15.75" thickBot="1">
      <c r="B29" s="132">
        <v>41244</v>
      </c>
      <c r="C29" s="128">
        <v>16900.59</v>
      </c>
      <c r="D29" s="125"/>
      <c r="F29" s="142"/>
    </row>
  </sheetData>
  <mergeCells count="16">
    <mergeCell ref="C11:C12"/>
    <mergeCell ref="D11:D12"/>
    <mergeCell ref="C17:C18"/>
    <mergeCell ref="D17:D18"/>
    <mergeCell ref="C19:C20"/>
    <mergeCell ref="D19:D20"/>
    <mergeCell ref="C13:C14"/>
    <mergeCell ref="D13:D14"/>
    <mergeCell ref="C15:C16"/>
    <mergeCell ref="D15:D16"/>
    <mergeCell ref="C27:C28"/>
    <mergeCell ref="D27:D28"/>
    <mergeCell ref="C21:C22"/>
    <mergeCell ref="D21:D22"/>
    <mergeCell ref="C25:C26"/>
    <mergeCell ref="D25:D26"/>
  </mergeCells>
  <pageMargins left="0.7" right="0.7" top="0.75" bottom="0.75" header="0.3" footer="0.3"/>
  <pageSetup paperSize="11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1"/>
  <dimension ref="B4:C23"/>
  <sheetViews>
    <sheetView workbookViewId="0">
      <selection activeCell="O22" sqref="O22"/>
    </sheetView>
  </sheetViews>
  <sheetFormatPr defaultRowHeight="15"/>
  <cols>
    <col min="2" max="2" width="22" bestFit="1" customWidth="1"/>
    <col min="3" max="3" width="12" bestFit="1" customWidth="1"/>
  </cols>
  <sheetData>
    <row r="4" spans="2:3">
      <c r="B4" s="238" t="s">
        <v>738</v>
      </c>
      <c r="C4" s="238">
        <v>27.8099439252336</v>
      </c>
    </row>
    <row r="5" spans="2:3">
      <c r="B5" s="238" t="s">
        <v>739</v>
      </c>
      <c r="C5" s="238">
        <v>27.770529411764699</v>
      </c>
    </row>
    <row r="6" spans="2:3">
      <c r="B6" s="238" t="s">
        <v>740</v>
      </c>
      <c r="C6" s="238">
        <v>28.050941176470602</v>
      </c>
    </row>
    <row r="7" spans="2:3">
      <c r="B7" s="238" t="s">
        <v>741</v>
      </c>
      <c r="C7" s="238">
        <v>27.035</v>
      </c>
    </row>
    <row r="8" spans="2:3">
      <c r="B8" s="238" t="s">
        <v>742</v>
      </c>
      <c r="C8" s="238">
        <v>26.9371389379683</v>
      </c>
    </row>
    <row r="9" spans="2:3">
      <c r="B9" s="238" t="s">
        <v>743</v>
      </c>
      <c r="C9" s="238">
        <v>26.7835119241381</v>
      </c>
    </row>
    <row r="10" spans="2:3">
      <c r="B10" s="238" t="s">
        <v>744</v>
      </c>
      <c r="C10" s="238">
        <v>26.8283651226158</v>
      </c>
    </row>
    <row r="11" spans="2:3">
      <c r="B11" s="238" t="s">
        <v>745</v>
      </c>
      <c r="C11" s="238">
        <v>26.335711016859499</v>
      </c>
    </row>
    <row r="12" spans="2:3">
      <c r="B12" s="238" t="s">
        <v>746</v>
      </c>
      <c r="C12" s="238">
        <v>26.648242206573499</v>
      </c>
    </row>
    <row r="13" spans="2:3">
      <c r="B13" s="238" t="s">
        <v>747</v>
      </c>
      <c r="C13" s="238">
        <v>27.788846153846201</v>
      </c>
    </row>
    <row r="14" spans="2:3">
      <c r="B14" s="238" t="s">
        <v>748</v>
      </c>
      <c r="C14" s="238">
        <v>27.9669902912621</v>
      </c>
    </row>
    <row r="15" spans="2:3">
      <c r="B15" s="238" t="s">
        <v>749</v>
      </c>
      <c r="C15" s="238">
        <v>28.2418020679468</v>
      </c>
    </row>
    <row r="16" spans="2:3">
      <c r="B16" s="238" t="s">
        <v>750</v>
      </c>
      <c r="C16" s="238">
        <v>28.177923763179201</v>
      </c>
    </row>
    <row r="17" spans="2:3">
      <c r="B17" s="238" t="s">
        <v>751</v>
      </c>
      <c r="C17" s="238">
        <v>28.272408026755901</v>
      </c>
    </row>
    <row r="20" spans="2:3">
      <c r="B20" t="s">
        <v>752</v>
      </c>
    </row>
    <row r="21" spans="2:3">
      <c r="B21" t="s">
        <v>753</v>
      </c>
    </row>
    <row r="22" spans="2:3">
      <c r="B22" t="s">
        <v>754</v>
      </c>
    </row>
    <row r="23" spans="2:3">
      <c r="B23" t="s">
        <v>755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2"/>
  <dimension ref="E2:I7"/>
  <sheetViews>
    <sheetView workbookViewId="0">
      <selection activeCell="L10" sqref="L10"/>
    </sheetView>
  </sheetViews>
  <sheetFormatPr defaultRowHeight="15"/>
  <cols>
    <col min="7" max="7" width="4.28515625" customWidth="1"/>
    <col min="8" max="8" width="13.28515625" bestFit="1" customWidth="1"/>
  </cols>
  <sheetData>
    <row r="2" spans="5:9">
      <c r="E2" s="4"/>
      <c r="F2" s="4"/>
      <c r="H2" s="271"/>
      <c r="I2" s="271"/>
    </row>
    <row r="3" spans="5:9">
      <c r="E3" s="165"/>
      <c r="F3" s="165"/>
      <c r="H3" s="165"/>
    </row>
    <row r="4" spans="5:9">
      <c r="E4" s="165"/>
      <c r="F4" s="165"/>
      <c r="H4" s="165"/>
    </row>
    <row r="5" spans="5:9">
      <c r="E5" s="165"/>
      <c r="F5" s="165"/>
      <c r="H5" s="165"/>
    </row>
    <row r="6" spans="5:9">
      <c r="E6" s="165"/>
      <c r="F6" s="165"/>
      <c r="H6" s="237"/>
    </row>
    <row r="7" spans="5:9">
      <c r="E7" s="165"/>
      <c r="F7" s="165"/>
    </row>
  </sheetData>
  <mergeCells count="1">
    <mergeCell ref="H2:I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L58"/>
  <sheetViews>
    <sheetView showGridLines="0" tabSelected="1" topLeftCell="A7" zoomScale="87" zoomScaleNormal="87" workbookViewId="0">
      <selection activeCell="E31" sqref="E31"/>
    </sheetView>
  </sheetViews>
  <sheetFormatPr defaultRowHeight="15"/>
  <cols>
    <col min="1" max="1" width="15.28515625" bestFit="1" customWidth="1"/>
    <col min="2" max="2" width="20" customWidth="1"/>
    <col min="3" max="3" width="57.28515625" bestFit="1" customWidth="1"/>
    <col min="4" max="4" width="19.85546875" customWidth="1"/>
    <col min="5" max="5" width="28.42578125" customWidth="1"/>
    <col min="6" max="6" width="23.85546875" bestFit="1" customWidth="1"/>
    <col min="7" max="7" width="3.28515625" customWidth="1"/>
    <col min="8" max="8" width="16.140625" bestFit="1" customWidth="1"/>
    <col min="9" max="9" width="28.42578125" bestFit="1" customWidth="1"/>
    <col min="10" max="10" width="45.140625" customWidth="1"/>
    <col min="11" max="11" width="37.5703125" bestFit="1" customWidth="1"/>
    <col min="12" max="12" width="11.28515625" bestFit="1" customWidth="1"/>
  </cols>
  <sheetData>
    <row r="1" spans="1:12" ht="15.75" thickBot="1">
      <c r="A1" s="45" t="s">
        <v>271</v>
      </c>
      <c r="B1" s="45" t="s">
        <v>272</v>
      </c>
      <c r="C1" s="45" t="s">
        <v>273</v>
      </c>
      <c r="D1" s="45"/>
      <c r="E1" s="45" t="s">
        <v>274</v>
      </c>
      <c r="F1" s="45" t="s">
        <v>275</v>
      </c>
      <c r="H1" s="45" t="s">
        <v>271</v>
      </c>
      <c r="I1" s="45" t="s">
        <v>272</v>
      </c>
      <c r="J1" s="45" t="s">
        <v>273</v>
      </c>
      <c r="K1" s="45" t="s">
        <v>274</v>
      </c>
      <c r="L1" s="45" t="s">
        <v>275</v>
      </c>
    </row>
    <row r="2" spans="1:12" ht="16.5" thickTop="1" thickBot="1">
      <c r="A2" s="60"/>
      <c r="B2" s="60"/>
      <c r="C2" s="60"/>
      <c r="D2" s="60"/>
      <c r="E2" s="60"/>
      <c r="F2" s="60"/>
      <c r="H2" s="60"/>
      <c r="I2" s="60"/>
      <c r="J2" s="60"/>
      <c r="K2" s="60"/>
      <c r="L2" s="60"/>
    </row>
    <row r="3" spans="1:12" ht="15.75" thickBot="1">
      <c r="A3" s="46" t="s">
        <v>276</v>
      </c>
      <c r="B3" s="47" t="s">
        <v>277</v>
      </c>
      <c r="C3" s="47" t="s">
        <v>278</v>
      </c>
      <c r="D3" s="47" t="s">
        <v>279</v>
      </c>
      <c r="E3" s="47" t="s">
        <v>280</v>
      </c>
      <c r="F3" s="48" t="s">
        <v>777</v>
      </c>
      <c r="H3" s="174" t="s">
        <v>351</v>
      </c>
      <c r="I3" s="175" t="s">
        <v>351</v>
      </c>
      <c r="J3" s="243" t="s">
        <v>352</v>
      </c>
      <c r="K3" s="243" t="s">
        <v>722</v>
      </c>
      <c r="L3" s="176" t="s">
        <v>776</v>
      </c>
    </row>
    <row r="4" spans="1:12">
      <c r="A4" s="49" t="s">
        <v>276</v>
      </c>
      <c r="B4" s="50" t="s">
        <v>281</v>
      </c>
      <c r="C4" s="50" t="s">
        <v>282</v>
      </c>
      <c r="D4" s="50" t="s">
        <v>359</v>
      </c>
      <c r="E4" s="50" t="s">
        <v>280</v>
      </c>
      <c r="F4" s="48" t="s">
        <v>777</v>
      </c>
      <c r="H4" s="177" t="s">
        <v>355</v>
      </c>
      <c r="I4" s="171" t="s">
        <v>353</v>
      </c>
      <c r="J4" s="172" t="s">
        <v>774</v>
      </c>
      <c r="K4" s="172" t="s">
        <v>506</v>
      </c>
      <c r="L4" s="178" t="s">
        <v>775</v>
      </c>
    </row>
    <row r="5" spans="1:12" ht="15.75" thickBot="1">
      <c r="A5" s="49" t="s">
        <v>276</v>
      </c>
      <c r="B5" s="50" t="s">
        <v>283</v>
      </c>
      <c r="C5" s="50" t="s">
        <v>284</v>
      </c>
      <c r="D5" s="50" t="s">
        <v>285</v>
      </c>
      <c r="E5" s="50" t="s">
        <v>286</v>
      </c>
      <c r="F5" s="251" t="s">
        <v>515</v>
      </c>
      <c r="H5" s="177" t="s">
        <v>320</v>
      </c>
      <c r="I5" s="171" t="s">
        <v>321</v>
      </c>
      <c r="J5" s="172" t="s">
        <v>322</v>
      </c>
      <c r="K5" s="171" t="s">
        <v>323</v>
      </c>
      <c r="L5" s="179" t="s">
        <v>324</v>
      </c>
    </row>
    <row r="6" spans="1:12" ht="15.75" thickBot="1">
      <c r="A6" s="49" t="s">
        <v>276</v>
      </c>
      <c r="B6" s="50" t="s">
        <v>287</v>
      </c>
      <c r="C6" s="50" t="s">
        <v>288</v>
      </c>
      <c r="D6" s="50"/>
      <c r="E6" s="50" t="s">
        <v>280</v>
      </c>
      <c r="F6" s="48" t="s">
        <v>777</v>
      </c>
      <c r="H6" s="177" t="s">
        <v>320</v>
      </c>
      <c r="I6" s="171" t="s">
        <v>321</v>
      </c>
      <c r="J6" s="172" t="s">
        <v>322</v>
      </c>
      <c r="K6" s="171" t="s">
        <v>379</v>
      </c>
      <c r="L6" s="179" t="s">
        <v>324</v>
      </c>
    </row>
    <row r="7" spans="1:12">
      <c r="A7" s="49" t="s">
        <v>276</v>
      </c>
      <c r="B7" s="50" t="s">
        <v>289</v>
      </c>
      <c r="C7" s="50" t="s">
        <v>290</v>
      </c>
      <c r="D7" s="50" t="s">
        <v>362</v>
      </c>
      <c r="E7" s="50" t="s">
        <v>280</v>
      </c>
      <c r="F7" s="48" t="s">
        <v>777</v>
      </c>
      <c r="H7" s="177" t="s">
        <v>338</v>
      </c>
      <c r="I7" s="171" t="s">
        <v>129</v>
      </c>
      <c r="J7" s="171"/>
      <c r="K7" s="171" t="s">
        <v>339</v>
      </c>
      <c r="L7" s="178" t="s">
        <v>340</v>
      </c>
    </row>
    <row r="8" spans="1:12">
      <c r="A8" s="49" t="s">
        <v>276</v>
      </c>
      <c r="B8" s="50" t="s">
        <v>291</v>
      </c>
      <c r="C8" s="50" t="s">
        <v>129</v>
      </c>
      <c r="D8" s="50"/>
      <c r="E8" s="50" t="s">
        <v>360</v>
      </c>
      <c r="F8" s="51" t="s">
        <v>361</v>
      </c>
      <c r="H8" s="177" t="s">
        <v>781</v>
      </c>
      <c r="I8" s="177" t="s">
        <v>781</v>
      </c>
      <c r="J8" s="172" t="s">
        <v>782</v>
      </c>
      <c r="K8" s="172" t="s">
        <v>326</v>
      </c>
      <c r="L8" s="178" t="s">
        <v>327</v>
      </c>
    </row>
    <row r="9" spans="1:12">
      <c r="A9" s="49"/>
      <c r="B9" s="50"/>
      <c r="C9" s="50"/>
      <c r="D9" s="50"/>
      <c r="E9" s="50"/>
      <c r="F9" s="51"/>
      <c r="H9" s="177" t="s">
        <v>341</v>
      </c>
      <c r="I9" s="171" t="s">
        <v>342</v>
      </c>
      <c r="J9" s="171" t="s">
        <v>343</v>
      </c>
      <c r="K9" s="172" t="s">
        <v>344</v>
      </c>
      <c r="L9" s="178" t="s">
        <v>295</v>
      </c>
    </row>
    <row r="10" spans="1:12" ht="15.75" thickBot="1">
      <c r="A10" s="52" t="s">
        <v>276</v>
      </c>
      <c r="B10" s="53" t="s">
        <v>293</v>
      </c>
      <c r="C10" s="53" t="s">
        <v>294</v>
      </c>
      <c r="D10" s="53"/>
      <c r="E10" s="53" t="s">
        <v>292</v>
      </c>
      <c r="F10" s="54" t="s">
        <v>295</v>
      </c>
      <c r="H10" s="177" t="s">
        <v>522</v>
      </c>
      <c r="I10" s="171" t="s">
        <v>526</v>
      </c>
      <c r="J10" s="172" t="s">
        <v>523</v>
      </c>
      <c r="K10" s="172" t="s">
        <v>524</v>
      </c>
      <c r="L10" s="178" t="s">
        <v>525</v>
      </c>
    </row>
    <row r="11" spans="1:12" ht="15.75" thickBot="1">
      <c r="A11" s="44"/>
      <c r="B11" s="44"/>
      <c r="C11" s="44"/>
      <c r="D11" s="44"/>
      <c r="E11" s="44"/>
      <c r="F11" s="44"/>
      <c r="H11" s="177" t="s">
        <v>796</v>
      </c>
      <c r="I11" s="171" t="s">
        <v>353</v>
      </c>
      <c r="J11" s="172" t="s">
        <v>797</v>
      </c>
      <c r="K11" s="172" t="s">
        <v>798</v>
      </c>
      <c r="L11" s="178" t="s">
        <v>776</v>
      </c>
    </row>
    <row r="12" spans="1:12">
      <c r="A12" s="46" t="s">
        <v>296</v>
      </c>
      <c r="B12" s="47" t="s">
        <v>297</v>
      </c>
      <c r="C12" s="47" t="s">
        <v>298</v>
      </c>
      <c r="D12" s="47"/>
      <c r="E12" s="47" t="s">
        <v>292</v>
      </c>
      <c r="F12" s="48" t="s">
        <v>778</v>
      </c>
      <c r="H12" s="177" t="s">
        <v>356</v>
      </c>
      <c r="I12" s="171" t="s">
        <v>364</v>
      </c>
      <c r="J12" s="171" t="s">
        <v>357</v>
      </c>
      <c r="K12" s="171" t="s">
        <v>363</v>
      </c>
      <c r="L12" s="179" t="s">
        <v>358</v>
      </c>
    </row>
    <row r="13" spans="1:12">
      <c r="A13" s="49" t="s">
        <v>296</v>
      </c>
      <c r="B13" s="50" t="s">
        <v>297</v>
      </c>
      <c r="C13" s="50" t="s">
        <v>298</v>
      </c>
      <c r="D13" s="50"/>
      <c r="E13" s="50" t="s">
        <v>299</v>
      </c>
      <c r="F13" s="51" t="s">
        <v>779</v>
      </c>
      <c r="H13" s="177" t="s">
        <v>527</v>
      </c>
      <c r="I13" s="171" t="s">
        <v>528</v>
      </c>
      <c r="J13" s="172" t="s">
        <v>529</v>
      </c>
      <c r="K13" s="171" t="s">
        <v>514</v>
      </c>
      <c r="L13" s="178" t="s">
        <v>295</v>
      </c>
    </row>
    <row r="14" spans="1:12">
      <c r="A14" s="49" t="s">
        <v>296</v>
      </c>
      <c r="B14" s="50" t="s">
        <v>300</v>
      </c>
      <c r="C14" s="50" t="s">
        <v>301</v>
      </c>
      <c r="D14" s="50"/>
      <c r="E14" s="50" t="s">
        <v>292</v>
      </c>
      <c r="F14" s="51" t="s">
        <v>778</v>
      </c>
      <c r="H14" s="177" t="s">
        <v>397</v>
      </c>
      <c r="I14" s="171" t="s">
        <v>396</v>
      </c>
      <c r="J14" s="172" t="s">
        <v>391</v>
      </c>
      <c r="K14" s="172" t="s">
        <v>398</v>
      </c>
      <c r="L14" s="178"/>
    </row>
    <row r="15" spans="1:12" ht="15.75" thickBot="1">
      <c r="A15" s="52" t="s">
        <v>296</v>
      </c>
      <c r="B15" s="53" t="s">
        <v>302</v>
      </c>
      <c r="C15" s="53" t="s">
        <v>303</v>
      </c>
      <c r="D15" s="53"/>
      <c r="E15" s="53" t="s">
        <v>292</v>
      </c>
      <c r="F15" s="54" t="s">
        <v>778</v>
      </c>
      <c r="H15" s="177" t="s">
        <v>789</v>
      </c>
      <c r="I15" s="171"/>
      <c r="J15" s="172" t="s">
        <v>790</v>
      </c>
      <c r="K15" s="172" t="s">
        <v>791</v>
      </c>
      <c r="L15" s="178" t="s">
        <v>775</v>
      </c>
    </row>
    <row r="16" spans="1:12" ht="15.75" thickBot="1">
      <c r="A16" s="44"/>
      <c r="B16" s="44"/>
      <c r="C16" s="44"/>
      <c r="D16" s="44"/>
      <c r="E16" s="44"/>
      <c r="F16" s="44"/>
      <c r="H16" s="177" t="s">
        <v>505</v>
      </c>
      <c r="I16" s="173"/>
      <c r="J16" s="172" t="s">
        <v>504</v>
      </c>
      <c r="K16" s="172" t="s">
        <v>506</v>
      </c>
      <c r="L16" s="180" t="s">
        <v>354</v>
      </c>
    </row>
    <row r="17" spans="1:12">
      <c r="A17" s="46" t="s">
        <v>304</v>
      </c>
      <c r="B17" s="47" t="s">
        <v>305</v>
      </c>
      <c r="C17" s="47"/>
      <c r="D17" s="47"/>
      <c r="E17" s="47" t="s">
        <v>292</v>
      </c>
      <c r="F17" s="48" t="s">
        <v>306</v>
      </c>
      <c r="H17" s="177" t="s">
        <v>596</v>
      </c>
      <c r="I17" s="171" t="s">
        <v>596</v>
      </c>
      <c r="J17" s="172" t="s">
        <v>598</v>
      </c>
      <c r="K17" s="172" t="s">
        <v>506</v>
      </c>
      <c r="L17" s="180" t="s">
        <v>597</v>
      </c>
    </row>
    <row r="18" spans="1:12" ht="15.75" thickBot="1">
      <c r="A18" s="52" t="s">
        <v>304</v>
      </c>
      <c r="B18" s="53" t="s">
        <v>307</v>
      </c>
      <c r="C18" s="53" t="s">
        <v>720</v>
      </c>
      <c r="D18" s="53"/>
      <c r="E18" s="53" t="s">
        <v>292</v>
      </c>
      <c r="F18" s="54" t="s">
        <v>555</v>
      </c>
      <c r="H18" s="177" t="s">
        <v>615</v>
      </c>
      <c r="I18" s="171" t="s">
        <v>615</v>
      </c>
      <c r="J18" s="173"/>
      <c r="K18" s="173" t="s">
        <v>614</v>
      </c>
      <c r="L18" s="180">
        <v>622651</v>
      </c>
    </row>
    <row r="19" spans="1:12" ht="15.75" thickBot="1">
      <c r="A19" s="44"/>
      <c r="B19" s="44"/>
      <c r="C19" s="44"/>
      <c r="D19" s="44"/>
      <c r="E19" s="44"/>
      <c r="F19" s="44"/>
      <c r="H19" s="177" t="s">
        <v>721</v>
      </c>
      <c r="I19" s="171"/>
      <c r="J19" s="172" t="s">
        <v>723</v>
      </c>
      <c r="K19" s="172" t="s">
        <v>722</v>
      </c>
      <c r="L19" s="178" t="s">
        <v>306</v>
      </c>
    </row>
    <row r="20" spans="1:12">
      <c r="A20" s="46" t="s">
        <v>69</v>
      </c>
      <c r="B20" s="47" t="s">
        <v>69</v>
      </c>
      <c r="C20" s="47"/>
      <c r="D20" s="47"/>
      <c r="E20" s="47" t="s">
        <v>308</v>
      </c>
      <c r="F20" s="48" t="s">
        <v>507</v>
      </c>
      <c r="H20" s="177" t="s">
        <v>725</v>
      </c>
      <c r="I20" s="171" t="s">
        <v>726</v>
      </c>
      <c r="J20" s="172" t="s">
        <v>724</v>
      </c>
      <c r="K20" s="173"/>
      <c r="L20" s="180"/>
    </row>
    <row r="21" spans="1:12">
      <c r="A21" s="49" t="s">
        <v>69</v>
      </c>
      <c r="B21" s="50" t="s">
        <v>69</v>
      </c>
      <c r="C21" s="50"/>
      <c r="D21" s="50"/>
      <c r="E21" s="50" t="s">
        <v>309</v>
      </c>
      <c r="F21" s="51" t="s">
        <v>310</v>
      </c>
      <c r="H21" s="177" t="s">
        <v>728</v>
      </c>
      <c r="I21" s="171" t="s">
        <v>729</v>
      </c>
      <c r="J21" s="172"/>
      <c r="K21" s="173"/>
      <c r="L21" s="180" t="s">
        <v>730</v>
      </c>
    </row>
    <row r="22" spans="1:12" ht="15.75" thickBot="1">
      <c r="A22" s="49" t="s">
        <v>274</v>
      </c>
      <c r="B22" s="50" t="s">
        <v>283</v>
      </c>
      <c r="C22" s="50" t="s">
        <v>530</v>
      </c>
      <c r="D22" s="50"/>
      <c r="E22" s="50" t="s">
        <v>315</v>
      </c>
      <c r="F22" s="51" t="s">
        <v>316</v>
      </c>
      <c r="H22" s="181" t="s">
        <v>803</v>
      </c>
      <c r="I22" s="182" t="s">
        <v>804</v>
      </c>
      <c r="J22" s="234" t="s">
        <v>805</v>
      </c>
      <c r="K22" s="234" t="s">
        <v>806</v>
      </c>
      <c r="L22" s="235" t="s">
        <v>310</v>
      </c>
    </row>
    <row r="23" spans="1:12">
      <c r="A23" s="49" t="s">
        <v>274</v>
      </c>
      <c r="B23" s="50" t="s">
        <v>283</v>
      </c>
      <c r="C23" s="50"/>
      <c r="D23" s="50"/>
      <c r="E23" s="50" t="s">
        <v>317</v>
      </c>
      <c r="F23" s="51" t="s">
        <v>316</v>
      </c>
      <c r="H23" s="246" t="s">
        <v>808</v>
      </c>
      <c r="J23" s="247" t="s">
        <v>807</v>
      </c>
      <c r="K23" s="248" t="s">
        <v>337</v>
      </c>
      <c r="L23" s="249" t="s">
        <v>809</v>
      </c>
    </row>
    <row r="24" spans="1:12" ht="15.75" thickBot="1">
      <c r="A24" s="52" t="s">
        <v>274</v>
      </c>
      <c r="B24" s="53" t="s">
        <v>283</v>
      </c>
      <c r="C24" s="53"/>
      <c r="D24" s="53"/>
      <c r="E24" s="53" t="s">
        <v>286</v>
      </c>
      <c r="F24" s="54" t="s">
        <v>515</v>
      </c>
      <c r="H24" s="246"/>
      <c r="J24" s="250"/>
    </row>
    <row r="25" spans="1:12" ht="15.75" thickBot="1">
      <c r="A25" s="44"/>
      <c r="B25" s="44"/>
      <c r="C25" s="44"/>
      <c r="D25" s="44"/>
      <c r="E25" s="44"/>
      <c r="F25" s="44"/>
    </row>
    <row r="26" spans="1:12">
      <c r="A26" s="46" t="s">
        <v>783</v>
      </c>
      <c r="B26" s="47" t="s">
        <v>394</v>
      </c>
      <c r="C26" s="47" t="s">
        <v>784</v>
      </c>
      <c r="D26" s="47"/>
      <c r="E26" s="47" t="s">
        <v>286</v>
      </c>
      <c r="F26" s="236" t="s">
        <v>515</v>
      </c>
      <c r="H26" s="63"/>
    </row>
    <row r="27" spans="1:12" ht="15.75" thickBot="1">
      <c r="A27" s="52"/>
      <c r="B27" s="53"/>
      <c r="C27" s="53"/>
      <c r="D27" s="53"/>
      <c r="E27" s="53"/>
      <c r="F27" s="62"/>
    </row>
    <row r="28" spans="1:12">
      <c r="A28" s="44"/>
      <c r="B28" s="44"/>
      <c r="C28" s="44"/>
      <c r="D28" s="44"/>
      <c r="E28" s="44"/>
      <c r="F28" s="44"/>
    </row>
    <row r="29" spans="1:12" ht="15.75" thickBot="1">
      <c r="A29" s="44"/>
      <c r="B29" s="44"/>
      <c r="C29" s="44"/>
      <c r="D29" s="44"/>
      <c r="E29" s="44"/>
      <c r="F29" s="44"/>
    </row>
    <row r="30" spans="1:12">
      <c r="A30" s="46" t="s">
        <v>393</v>
      </c>
      <c r="B30" s="47" t="s">
        <v>394</v>
      </c>
      <c r="C30" s="47" t="s">
        <v>395</v>
      </c>
      <c r="D30" s="47"/>
      <c r="E30" s="47" t="s">
        <v>286</v>
      </c>
      <c r="F30" s="236" t="s">
        <v>727</v>
      </c>
    </row>
    <row r="31" spans="1:12" ht="15.75" thickBot="1">
      <c r="A31" s="52"/>
      <c r="B31" s="53"/>
      <c r="C31" s="53"/>
      <c r="D31" s="53"/>
      <c r="E31" s="53" t="s">
        <v>514</v>
      </c>
      <c r="F31" s="62" t="s">
        <v>515</v>
      </c>
    </row>
    <row r="32" spans="1:12" ht="15.75" thickBot="1">
      <c r="A32" s="44"/>
      <c r="B32" s="44"/>
      <c r="C32" s="44"/>
      <c r="D32" s="44"/>
      <c r="E32" s="44"/>
      <c r="F32" s="44"/>
    </row>
    <row r="33" spans="1:11">
      <c r="A33" s="46" t="s">
        <v>348</v>
      </c>
      <c r="B33" s="47" t="s">
        <v>289</v>
      </c>
      <c r="C33" s="47" t="s">
        <v>290</v>
      </c>
      <c r="D33" s="47"/>
      <c r="E33" s="47" t="s">
        <v>311</v>
      </c>
      <c r="F33" s="48" t="s">
        <v>312</v>
      </c>
    </row>
    <row r="34" spans="1:11">
      <c r="A34" s="49" t="s">
        <v>348</v>
      </c>
      <c r="B34" s="50" t="s">
        <v>289</v>
      </c>
      <c r="C34" s="50" t="s">
        <v>290</v>
      </c>
      <c r="D34" s="50"/>
      <c r="E34" s="50" t="s">
        <v>349</v>
      </c>
      <c r="F34" s="51" t="s">
        <v>349</v>
      </c>
    </row>
    <row r="35" spans="1:11" ht="15.75" thickBot="1">
      <c r="A35" s="52" t="s">
        <v>348</v>
      </c>
      <c r="B35" s="53" t="s">
        <v>289</v>
      </c>
      <c r="C35" s="53" t="s">
        <v>290</v>
      </c>
      <c r="D35" s="53"/>
      <c r="E35" s="53" t="s">
        <v>313</v>
      </c>
      <c r="F35" s="54" t="s">
        <v>314</v>
      </c>
    </row>
    <row r="36" spans="1:11" ht="15.75" thickBot="1">
      <c r="A36" s="44"/>
      <c r="B36" s="44"/>
      <c r="C36" s="44"/>
      <c r="D36" s="44"/>
      <c r="E36" s="44"/>
      <c r="F36" s="44"/>
    </row>
    <row r="37" spans="1:11">
      <c r="A37" s="46" t="s">
        <v>325</v>
      </c>
      <c r="B37" s="47"/>
      <c r="C37" s="47"/>
      <c r="D37" s="47"/>
      <c r="E37" s="58" t="s">
        <v>326</v>
      </c>
      <c r="F37" s="48" t="s">
        <v>327</v>
      </c>
    </row>
    <row r="38" spans="1:11">
      <c r="A38" s="49" t="s">
        <v>328</v>
      </c>
      <c r="B38" s="50" t="s">
        <v>329</v>
      </c>
      <c r="C38" s="50" t="s">
        <v>330</v>
      </c>
      <c r="D38" s="50"/>
      <c r="E38" s="50" t="s">
        <v>331</v>
      </c>
      <c r="F38" s="51" t="s">
        <v>332</v>
      </c>
      <c r="J38" s="245"/>
    </row>
    <row r="39" spans="1:11">
      <c r="A39" s="49" t="s">
        <v>328</v>
      </c>
      <c r="B39" s="50" t="s">
        <v>329</v>
      </c>
      <c r="C39" s="50" t="s">
        <v>330</v>
      </c>
      <c r="D39" s="50"/>
      <c r="E39" s="50" t="s">
        <v>333</v>
      </c>
      <c r="F39" s="51" t="s">
        <v>334</v>
      </c>
    </row>
    <row r="40" spans="1:11" ht="15.75" thickBot="1">
      <c r="A40" s="52" t="s">
        <v>335</v>
      </c>
      <c r="B40" s="53"/>
      <c r="C40" s="59" t="s">
        <v>336</v>
      </c>
      <c r="D40" s="53"/>
      <c r="E40" s="53" t="s">
        <v>337</v>
      </c>
      <c r="F40" s="54" t="s">
        <v>310</v>
      </c>
    </row>
    <row r="41" spans="1:11" ht="15.75" thickBot="1">
      <c r="A41" s="44"/>
      <c r="B41" s="44"/>
      <c r="C41" s="44"/>
      <c r="D41" s="44"/>
      <c r="E41" s="44"/>
      <c r="F41" s="44"/>
    </row>
    <row r="42" spans="1:11">
      <c r="A42" s="46" t="s">
        <v>345</v>
      </c>
      <c r="B42" s="47"/>
      <c r="C42" s="47"/>
      <c r="D42" s="47"/>
      <c r="E42" s="47" t="s">
        <v>292</v>
      </c>
      <c r="F42" s="48" t="s">
        <v>346</v>
      </c>
      <c r="J42" s="65"/>
      <c r="K42" s="244"/>
    </row>
    <row r="43" spans="1:11" ht="15.75" thickBot="1">
      <c r="A43" s="52" t="s">
        <v>347</v>
      </c>
      <c r="B43" s="53"/>
      <c r="C43" s="53"/>
      <c r="D43" s="53"/>
      <c r="E43" s="53" t="s">
        <v>26</v>
      </c>
      <c r="F43" s="54" t="s">
        <v>617</v>
      </c>
    </row>
    <row r="44" spans="1:11" ht="15.75" thickBot="1">
      <c r="A44" s="44"/>
      <c r="B44" s="44"/>
      <c r="C44" s="44"/>
      <c r="D44" s="44"/>
      <c r="E44" s="44"/>
      <c r="F44" s="44"/>
    </row>
    <row r="45" spans="1:11">
      <c r="A45" s="46" t="s">
        <v>318</v>
      </c>
      <c r="B45" s="47" t="s">
        <v>319</v>
      </c>
      <c r="C45" s="47"/>
      <c r="D45" s="47"/>
      <c r="E45" s="47"/>
      <c r="F45" s="48" t="s">
        <v>657</v>
      </c>
    </row>
    <row r="46" spans="1:11" ht="15.75" thickBot="1">
      <c r="A46" s="52" t="s">
        <v>319</v>
      </c>
      <c r="B46" s="240" t="s">
        <v>763</v>
      </c>
      <c r="C46" s="53"/>
      <c r="D46" s="53"/>
      <c r="E46" s="53" t="s">
        <v>764</v>
      </c>
      <c r="F46" s="54" t="s">
        <v>765</v>
      </c>
    </row>
    <row r="47" spans="1:11" ht="15.75" thickBot="1">
      <c r="A47" s="44"/>
      <c r="B47" s="44"/>
      <c r="C47" s="44"/>
      <c r="D47" s="44"/>
      <c r="E47" s="44"/>
      <c r="F47" s="44"/>
    </row>
    <row r="48" spans="1:11" ht="15.75" thickBot="1">
      <c r="A48" s="55" t="s">
        <v>556</v>
      </c>
      <c r="B48" s="56" t="s">
        <v>559</v>
      </c>
      <c r="C48" s="56"/>
      <c r="D48" s="56"/>
      <c r="E48" s="56" t="s">
        <v>557</v>
      </c>
      <c r="F48" s="57" t="s">
        <v>558</v>
      </c>
    </row>
    <row r="49" spans="1:12" ht="15.75" thickBot="1"/>
    <row r="50" spans="1:12" ht="15.75" thickBot="1">
      <c r="A50" s="55" t="s">
        <v>353</v>
      </c>
      <c r="B50" s="56"/>
      <c r="C50" s="56" t="s">
        <v>758</v>
      </c>
      <c r="D50" s="56"/>
      <c r="E50" s="56"/>
      <c r="F50" s="57"/>
    </row>
    <row r="51" spans="1:12">
      <c r="A51" s="44"/>
      <c r="B51" s="44"/>
      <c r="C51" s="44"/>
      <c r="D51" s="44"/>
      <c r="E51" s="44"/>
      <c r="F51" s="44"/>
    </row>
    <row r="52" spans="1:12">
      <c r="A52" s="44"/>
      <c r="B52" s="44"/>
      <c r="C52" s="44"/>
      <c r="D52" s="44"/>
      <c r="E52" s="44"/>
      <c r="F52" s="44"/>
      <c r="H52" s="44"/>
      <c r="I52" s="44"/>
      <c r="J52" s="184"/>
      <c r="K52" s="44"/>
      <c r="L52" s="44"/>
    </row>
    <row r="53" spans="1:12">
      <c r="A53" s="44"/>
      <c r="B53" s="44"/>
      <c r="C53" s="44"/>
      <c r="D53" s="44"/>
      <c r="E53" s="44"/>
      <c r="F53" s="44"/>
      <c r="H53" s="44"/>
      <c r="I53" s="44"/>
      <c r="J53" s="44"/>
      <c r="K53" s="44"/>
      <c r="L53" s="44"/>
    </row>
    <row r="56" spans="1:12">
      <c r="H56" s="44"/>
      <c r="I56" s="44"/>
      <c r="J56" s="44"/>
      <c r="K56" s="44"/>
      <c r="L56" s="44"/>
    </row>
    <row r="57" spans="1:12">
      <c r="H57" s="44"/>
      <c r="I57" s="44"/>
      <c r="J57" s="44"/>
      <c r="K57" s="44"/>
      <c r="L57" s="44"/>
    </row>
    <row r="58" spans="1:12">
      <c r="H58" s="44"/>
      <c r="I58" s="44"/>
      <c r="J58" s="44"/>
      <c r="K58" s="44"/>
      <c r="L58" s="44"/>
    </row>
  </sheetData>
  <hyperlinks>
    <hyperlink ref="F5" r:id="rId1"/>
    <hyperlink ref="E37" r:id="rId2"/>
    <hyperlink ref="C40" r:id="rId3"/>
    <hyperlink ref="B39" r:id="rId4" display="ftp3.ftptoyoursite.com"/>
    <hyperlink ref="C39" r:id="rId5" display="ftp3.ftptoyoursite.com"/>
    <hyperlink ref="J3" r:id="rId6"/>
    <hyperlink ref="J4" r:id="rId7"/>
    <hyperlink ref="L7" r:id="rId8"/>
    <hyperlink ref="J9" r:id="rId9"/>
    <hyperlink ref="J12" r:id="rId10"/>
    <hyperlink ref="F24" r:id="rId11"/>
    <hyperlink ref="L12" r:id="rId12"/>
    <hyperlink ref="J5" r:id="rId13"/>
    <hyperlink ref="J6" r:id="rId14"/>
    <hyperlink ref="L6" r:id="rId15"/>
    <hyperlink ref="L5" r:id="rId16"/>
    <hyperlink ref="J14" r:id="rId17"/>
    <hyperlink ref="K14" r:id="rId18"/>
    <hyperlink ref="J16" r:id="rId19"/>
    <hyperlink ref="F31" r:id="rId20"/>
    <hyperlink ref="J10" r:id="rId21"/>
    <hyperlink ref="K10" r:id="rId22"/>
    <hyperlink ref="J13" r:id="rId23"/>
    <hyperlink ref="J17" r:id="rId24"/>
    <hyperlink ref="K16:K17" r:id="rId25" display="nest@123"/>
    <hyperlink ref="K17" r:id="rId26"/>
    <hyperlink ref="K9" r:id="rId27"/>
    <hyperlink ref="J19" r:id="rId28"/>
    <hyperlink ref="K19" r:id="rId29"/>
    <hyperlink ref="J20" r:id="rId30"/>
    <hyperlink ref="F30" r:id="rId31"/>
    <hyperlink ref="B46" r:id="rId32"/>
    <hyperlink ref="K4" r:id="rId33"/>
    <hyperlink ref="K3" r:id="rId34"/>
    <hyperlink ref="J8" r:id="rId35"/>
    <hyperlink ref="K8" r:id="rId36"/>
    <hyperlink ref="F26" r:id="rId37"/>
    <hyperlink ref="J15" r:id="rId38"/>
    <hyperlink ref="K11" r:id="rId39"/>
    <hyperlink ref="J22" r:id="rId40"/>
    <hyperlink ref="J23" r:id="rId41"/>
  </hyperlinks>
  <pageMargins left="0.70866141732283472" right="0.70866141732283472" top="0.74803149606299213" bottom="0.74803149606299213" header="0.31496062992125984" footer="0.31496062992125984"/>
  <pageSetup paperSize="119" scale="43" orientation="landscape" r:id="rId42"/>
  <legacyDrawing r:id="rId4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0"/>
  <dimension ref="B2:J35"/>
  <sheetViews>
    <sheetView workbookViewId="0">
      <selection activeCell="B22" sqref="B22"/>
    </sheetView>
  </sheetViews>
  <sheetFormatPr defaultRowHeight="15"/>
  <cols>
    <col min="1" max="1" width="4.28515625" customWidth="1"/>
    <col min="2" max="2" width="28.7109375" bestFit="1" customWidth="1"/>
    <col min="3" max="3" width="22.28515625" bestFit="1" customWidth="1"/>
    <col min="4" max="4" width="9.7109375" customWidth="1"/>
    <col min="5" max="5" width="3.85546875" customWidth="1"/>
    <col min="6" max="6" width="55.42578125" customWidth="1"/>
    <col min="7" max="7" width="3.85546875" customWidth="1"/>
    <col min="8" max="8" width="39.42578125" bestFit="1" customWidth="1"/>
    <col min="9" max="9" width="3.85546875" customWidth="1"/>
    <col min="10" max="10" width="18.5703125" bestFit="1" customWidth="1"/>
  </cols>
  <sheetData>
    <row r="2" spans="2:10" ht="31.5">
      <c r="F2" s="256" t="s">
        <v>256</v>
      </c>
      <c r="G2" s="256"/>
      <c r="H2" s="256"/>
    </row>
    <row r="3" spans="2:10" ht="46.5">
      <c r="F3" s="255" t="s">
        <v>257</v>
      </c>
      <c r="G3" s="255"/>
      <c r="H3" s="255"/>
    </row>
    <row r="4" spans="2:10">
      <c r="B4" t="s">
        <v>75</v>
      </c>
      <c r="C4" t="s">
        <v>76</v>
      </c>
      <c r="J4" s="140"/>
    </row>
    <row r="5" spans="2:10">
      <c r="B5" t="s">
        <v>77</v>
      </c>
      <c r="C5" t="s">
        <v>503</v>
      </c>
    </row>
    <row r="6" spans="2:10">
      <c r="B6" t="s">
        <v>78</v>
      </c>
      <c r="C6" t="s">
        <v>520</v>
      </c>
      <c r="F6" s="39" t="s">
        <v>258</v>
      </c>
      <c r="H6" s="40" t="s">
        <v>368</v>
      </c>
    </row>
    <row r="7" spans="2:10" ht="15.75" thickBot="1">
      <c r="B7" t="s">
        <v>79</v>
      </c>
      <c r="C7" t="s">
        <v>521</v>
      </c>
      <c r="F7" s="39" t="s">
        <v>259</v>
      </c>
      <c r="H7" t="s">
        <v>370</v>
      </c>
    </row>
    <row r="8" spans="2:10">
      <c r="B8" s="66" t="s">
        <v>810</v>
      </c>
      <c r="C8" s="67" t="s">
        <v>80</v>
      </c>
      <c r="F8" s="39" t="s">
        <v>260</v>
      </c>
      <c r="H8" t="s">
        <v>369</v>
      </c>
    </row>
    <row r="9" spans="2:10">
      <c r="B9" s="144" t="s">
        <v>517</v>
      </c>
      <c r="C9" s="168" t="s">
        <v>516</v>
      </c>
      <c r="F9" s="39" t="s">
        <v>787</v>
      </c>
      <c r="H9" t="s">
        <v>371</v>
      </c>
    </row>
    <row r="10" spans="2:10" ht="15.75" thickBot="1">
      <c r="B10" s="169" t="s">
        <v>601</v>
      </c>
      <c r="C10" s="170" t="s">
        <v>602</v>
      </c>
      <c r="F10" s="39" t="s">
        <v>261</v>
      </c>
      <c r="H10" t="s">
        <v>365</v>
      </c>
    </row>
    <row r="11" spans="2:10">
      <c r="B11" t="s">
        <v>604</v>
      </c>
      <c r="C11" t="s">
        <v>603</v>
      </c>
      <c r="F11" s="39" t="s">
        <v>262</v>
      </c>
      <c r="H11" t="s">
        <v>366</v>
      </c>
    </row>
    <row r="12" spans="2:10">
      <c r="B12" t="s">
        <v>605</v>
      </c>
      <c r="C12" t="s">
        <v>606</v>
      </c>
      <c r="H12" t="s">
        <v>367</v>
      </c>
    </row>
    <row r="13" spans="2:10">
      <c r="B13" t="s">
        <v>81</v>
      </c>
      <c r="C13" t="s">
        <v>616</v>
      </c>
    </row>
    <row r="14" spans="2:10">
      <c r="B14" t="s">
        <v>594</v>
      </c>
      <c r="C14" t="s">
        <v>595</v>
      </c>
    </row>
    <row r="15" spans="2:10">
      <c r="B15" t="s">
        <v>592</v>
      </c>
      <c r="C15" t="s">
        <v>591</v>
      </c>
    </row>
    <row r="16" spans="2:10" ht="15.75" thickBot="1">
      <c r="B16" s="201" t="s">
        <v>662</v>
      </c>
      <c r="C16" s="201" t="s">
        <v>663</v>
      </c>
    </row>
    <row r="17" spans="2:10" ht="15.75" thickBot="1">
      <c r="B17" t="s">
        <v>29</v>
      </c>
      <c r="C17" t="s">
        <v>375</v>
      </c>
      <c r="H17" s="167" t="s">
        <v>376</v>
      </c>
      <c r="J17" s="78" t="s">
        <v>441</v>
      </c>
    </row>
    <row r="18" spans="2:10">
      <c r="B18" t="s">
        <v>761</v>
      </c>
      <c r="C18" t="s">
        <v>762</v>
      </c>
      <c r="H18" s="76" t="s">
        <v>780</v>
      </c>
      <c r="J18" t="s">
        <v>442</v>
      </c>
    </row>
    <row r="19" spans="2:10">
      <c r="B19" t="s">
        <v>519</v>
      </c>
      <c r="C19" t="s">
        <v>518</v>
      </c>
      <c r="H19" s="76" t="s">
        <v>382</v>
      </c>
      <c r="J19" t="s">
        <v>443</v>
      </c>
    </row>
    <row r="20" spans="2:10">
      <c r="B20" t="s">
        <v>389</v>
      </c>
      <c r="C20" t="s">
        <v>390</v>
      </c>
      <c r="H20" s="76" t="s">
        <v>381</v>
      </c>
      <c r="J20" t="s">
        <v>444</v>
      </c>
    </row>
    <row r="21" spans="2:10">
      <c r="B21" t="s">
        <v>812</v>
      </c>
      <c r="C21" s="247" t="s">
        <v>811</v>
      </c>
      <c r="H21" s="87"/>
      <c r="J21" t="s">
        <v>445</v>
      </c>
    </row>
    <row r="22" spans="2:10">
      <c r="B22" s="82"/>
      <c r="C22" s="82"/>
      <c r="D22" s="82"/>
      <c r="H22" s="76" t="s">
        <v>383</v>
      </c>
      <c r="J22" t="s">
        <v>802</v>
      </c>
    </row>
    <row r="23" spans="2:10">
      <c r="B23" s="71" t="s">
        <v>756</v>
      </c>
      <c r="C23" s="82" t="s">
        <v>757</v>
      </c>
      <c r="D23" s="82"/>
      <c r="H23" s="76" t="s">
        <v>613</v>
      </c>
    </row>
    <row r="24" spans="2:10">
      <c r="B24" s="82" t="s">
        <v>378</v>
      </c>
      <c r="C24" s="82" t="s">
        <v>377</v>
      </c>
      <c r="D24" s="82"/>
      <c r="H24" s="76" t="s">
        <v>422</v>
      </c>
    </row>
    <row r="25" spans="2:10">
      <c r="B25" t="s">
        <v>430</v>
      </c>
      <c r="C25" s="233" t="s">
        <v>428</v>
      </c>
      <c r="H25" s="87"/>
    </row>
    <row r="26" spans="2:10">
      <c r="B26" t="s">
        <v>431</v>
      </c>
      <c r="C26" t="s">
        <v>429</v>
      </c>
    </row>
    <row r="28" spans="2:10">
      <c r="B28" t="s">
        <v>421</v>
      </c>
      <c r="C28" t="s">
        <v>420</v>
      </c>
    </row>
    <row r="30" spans="2:10">
      <c r="B30" t="s">
        <v>424</v>
      </c>
      <c r="C30" t="s">
        <v>423</v>
      </c>
    </row>
    <row r="32" spans="2:10">
      <c r="B32" t="s">
        <v>512</v>
      </c>
      <c r="C32" t="s">
        <v>513</v>
      </c>
    </row>
    <row r="34" spans="2:3">
      <c r="B34" t="s">
        <v>623</v>
      </c>
      <c r="C34" t="s">
        <v>620</v>
      </c>
    </row>
    <row r="35" spans="2:3">
      <c r="B35" t="s">
        <v>622</v>
      </c>
      <c r="C35" t="s">
        <v>621</v>
      </c>
    </row>
  </sheetData>
  <mergeCells count="2">
    <mergeCell ref="F3:H3"/>
    <mergeCell ref="F2:H2"/>
  </mergeCells>
  <hyperlinks>
    <hyperlink ref="C21" r:id="rId1"/>
  </hyperlinks>
  <pageMargins left="0.7" right="0.7" top="0.75" bottom="0.75" header="0.3" footer="0.3"/>
  <pageSetup paperSize="11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1"/>
  <dimension ref="A2:L39"/>
  <sheetViews>
    <sheetView workbookViewId="0"/>
  </sheetViews>
  <sheetFormatPr defaultRowHeight="15"/>
  <cols>
    <col min="1" max="1" width="4.28515625" customWidth="1"/>
    <col min="2" max="2" width="15.7109375" customWidth="1"/>
    <col min="3" max="5" width="13.5703125" customWidth="1"/>
    <col min="6" max="6" width="38.85546875" bestFit="1" customWidth="1"/>
    <col min="7" max="7" width="39" bestFit="1" customWidth="1"/>
    <col min="8" max="8" width="14" customWidth="1"/>
    <col min="9" max="9" width="15.140625" customWidth="1"/>
    <col min="10" max="10" width="22.28515625" bestFit="1" customWidth="1"/>
    <col min="14" max="14" width="10.5703125" bestFit="1" customWidth="1"/>
    <col min="15" max="15" width="9.5703125" bestFit="1" customWidth="1"/>
    <col min="16" max="16" width="10.5703125" bestFit="1" customWidth="1"/>
  </cols>
  <sheetData>
    <row r="2" spans="2:12">
      <c r="B2" s="98" t="s">
        <v>14</v>
      </c>
      <c r="C2" s="98" t="s">
        <v>263</v>
      </c>
      <c r="D2" s="98" t="s">
        <v>267</v>
      </c>
      <c r="E2" s="98" t="s">
        <v>268</v>
      </c>
      <c r="F2" s="98" t="s">
        <v>265</v>
      </c>
      <c r="G2" s="98" t="s">
        <v>264</v>
      </c>
      <c r="H2" s="9"/>
    </row>
    <row r="3" spans="2:12" ht="15.75" thickBot="1">
      <c r="B3" t="s">
        <v>266</v>
      </c>
      <c r="C3" s="41">
        <v>41201</v>
      </c>
      <c r="D3" s="41"/>
      <c r="E3" s="41"/>
      <c r="F3" s="27" t="s">
        <v>270</v>
      </c>
      <c r="G3" s="42"/>
      <c r="H3" s="42"/>
      <c r="I3" t="s">
        <v>29</v>
      </c>
      <c r="J3" t="s">
        <v>375</v>
      </c>
    </row>
    <row r="4" spans="2:12">
      <c r="B4" t="s">
        <v>17</v>
      </c>
      <c r="C4" s="41">
        <v>41201</v>
      </c>
      <c r="D4" s="43">
        <v>0.70694444444444438</v>
      </c>
      <c r="E4" s="43">
        <v>0.72916666666666663</v>
      </c>
      <c r="F4" s="27" t="s">
        <v>386</v>
      </c>
      <c r="G4" t="s">
        <v>269</v>
      </c>
      <c r="I4" s="72" t="s">
        <v>372</v>
      </c>
      <c r="J4" s="73" t="s">
        <v>464</v>
      </c>
    </row>
    <row r="5" spans="2:12" ht="15.75" thickBot="1">
      <c r="B5" t="s">
        <v>17</v>
      </c>
      <c r="C5" s="41">
        <v>41222</v>
      </c>
      <c r="D5" s="43">
        <v>0.67708333333333337</v>
      </c>
      <c r="E5" s="43"/>
      <c r="F5" s="27"/>
      <c r="G5" t="s">
        <v>269</v>
      </c>
      <c r="I5" s="74" t="s">
        <v>387</v>
      </c>
      <c r="J5" s="75" t="s">
        <v>373</v>
      </c>
    </row>
    <row r="6" spans="2:12">
      <c r="B6" t="s">
        <v>372</v>
      </c>
      <c r="C6" s="41">
        <v>41223</v>
      </c>
      <c r="D6" s="43">
        <v>0.89930555555555547</v>
      </c>
      <c r="F6" s="27">
        <v>1817056</v>
      </c>
      <c r="G6" t="s">
        <v>374</v>
      </c>
      <c r="I6" s="71" t="s">
        <v>17</v>
      </c>
      <c r="J6" s="71" t="s">
        <v>255</v>
      </c>
    </row>
    <row r="7" spans="2:12">
      <c r="B7" t="s">
        <v>372</v>
      </c>
      <c r="C7" s="41">
        <v>41225</v>
      </c>
      <c r="D7" s="43">
        <v>0.37847222222222227</v>
      </c>
      <c r="F7" s="27">
        <v>1817329</v>
      </c>
      <c r="G7" t="s">
        <v>374</v>
      </c>
      <c r="I7" s="71" t="s">
        <v>501</v>
      </c>
      <c r="J7" s="71">
        <v>10621</v>
      </c>
    </row>
    <row r="8" spans="2:12">
      <c r="B8" t="s">
        <v>266</v>
      </c>
      <c r="C8" s="41">
        <v>41240</v>
      </c>
      <c r="D8" s="43">
        <v>0.5</v>
      </c>
      <c r="F8" s="27" t="s">
        <v>384</v>
      </c>
      <c r="G8" t="s">
        <v>425</v>
      </c>
      <c r="I8" s="71" t="s">
        <v>756</v>
      </c>
      <c r="J8" s="71" t="s">
        <v>757</v>
      </c>
      <c r="L8">
        <v>13500</v>
      </c>
    </row>
    <row r="9" spans="2:12">
      <c r="B9" t="s">
        <v>266</v>
      </c>
      <c r="C9" s="41">
        <v>41240</v>
      </c>
      <c r="D9" s="43">
        <v>0.5</v>
      </c>
      <c r="F9" s="27" t="s">
        <v>385</v>
      </c>
      <c r="G9" t="s">
        <v>425</v>
      </c>
      <c r="L9">
        <v>8500</v>
      </c>
    </row>
    <row r="10" spans="2:12">
      <c r="B10" t="s">
        <v>372</v>
      </c>
      <c r="C10" s="41">
        <v>41241</v>
      </c>
      <c r="D10" s="43">
        <v>0.5</v>
      </c>
      <c r="F10" s="27" t="s">
        <v>388</v>
      </c>
      <c r="L10">
        <f>L8-L9</f>
        <v>5000</v>
      </c>
    </row>
    <row r="11" spans="2:12">
      <c r="B11" t="s">
        <v>17</v>
      </c>
      <c r="C11" s="41">
        <v>41241</v>
      </c>
      <c r="D11" s="43">
        <v>0.57638888888888895</v>
      </c>
      <c r="E11" s="43"/>
      <c r="F11" s="27" t="s">
        <v>392</v>
      </c>
      <c r="G11" t="s">
        <v>269</v>
      </c>
    </row>
    <row r="12" spans="2:12">
      <c r="B12" t="s">
        <v>372</v>
      </c>
      <c r="C12" s="41">
        <v>41242</v>
      </c>
      <c r="D12" s="43">
        <v>0.59236111111111112</v>
      </c>
      <c r="F12" s="27">
        <v>1829616</v>
      </c>
      <c r="G12" t="s">
        <v>269</v>
      </c>
    </row>
    <row r="13" spans="2:12">
      <c r="B13" t="s">
        <v>266</v>
      </c>
      <c r="C13" s="41">
        <v>41247</v>
      </c>
      <c r="D13" s="43">
        <v>0.58333333333333337</v>
      </c>
      <c r="F13" s="27" t="s">
        <v>426</v>
      </c>
      <c r="G13" t="s">
        <v>427</v>
      </c>
    </row>
    <row r="14" spans="2:12">
      <c r="B14" t="s">
        <v>372</v>
      </c>
      <c r="C14" s="41">
        <v>41261</v>
      </c>
      <c r="D14" s="43">
        <v>0.68402777777777779</v>
      </c>
      <c r="F14" s="27"/>
      <c r="G14" t="s">
        <v>463</v>
      </c>
    </row>
    <row r="15" spans="2:12">
      <c r="B15" t="s">
        <v>492</v>
      </c>
      <c r="C15" s="41">
        <v>41261</v>
      </c>
      <c r="D15" s="43">
        <v>0.38680555555555557</v>
      </c>
      <c r="F15" t="s">
        <v>491</v>
      </c>
      <c r="G15" t="s">
        <v>463</v>
      </c>
    </row>
    <row r="16" spans="2:12">
      <c r="B16" t="s">
        <v>372</v>
      </c>
      <c r="C16" s="41">
        <v>41263</v>
      </c>
      <c r="D16" s="43">
        <v>0.43888888888888888</v>
      </c>
      <c r="F16" s="27">
        <v>1847801</v>
      </c>
      <c r="G16" t="s">
        <v>269</v>
      </c>
    </row>
    <row r="17" spans="1:7">
      <c r="B17" t="s">
        <v>492</v>
      </c>
      <c r="C17" s="41">
        <v>41263</v>
      </c>
      <c r="D17" s="43">
        <v>0.61111111111111105</v>
      </c>
      <c r="F17" t="s">
        <v>502</v>
      </c>
      <c r="G17" t="s">
        <v>463</v>
      </c>
    </row>
    <row r="18" spans="1:7">
      <c r="B18" t="s">
        <v>492</v>
      </c>
      <c r="C18" s="41">
        <v>41311</v>
      </c>
      <c r="D18" s="43">
        <v>0.60416666666666663</v>
      </c>
      <c r="F18" t="s">
        <v>554</v>
      </c>
      <c r="G18" t="s">
        <v>269</v>
      </c>
    </row>
    <row r="19" spans="1:7">
      <c r="B19" t="s">
        <v>17</v>
      </c>
      <c r="C19" s="41">
        <v>41340</v>
      </c>
      <c r="D19" s="43">
        <v>0.5</v>
      </c>
      <c r="F19" t="s">
        <v>579</v>
      </c>
      <c r="G19" t="s">
        <v>463</v>
      </c>
    </row>
    <row r="20" spans="1:7">
      <c r="B20" t="s">
        <v>17</v>
      </c>
      <c r="C20" s="41">
        <v>41340</v>
      </c>
      <c r="D20" s="43">
        <v>0.52222222222222225</v>
      </c>
      <c r="F20" t="s">
        <v>580</v>
      </c>
      <c r="G20" t="s">
        <v>463</v>
      </c>
    </row>
    <row r="21" spans="1:7">
      <c r="B21" t="s">
        <v>266</v>
      </c>
      <c r="C21" s="41">
        <v>41345</v>
      </c>
      <c r="D21" s="43">
        <v>0.34722222222222227</v>
      </c>
      <c r="F21" s="27" t="s">
        <v>585</v>
      </c>
      <c r="G21" t="s">
        <v>586</v>
      </c>
    </row>
    <row r="22" spans="1:7">
      <c r="B22" t="s">
        <v>372</v>
      </c>
      <c r="C22" s="41">
        <v>41346</v>
      </c>
      <c r="D22" s="43">
        <v>0.4465277777777778</v>
      </c>
      <c r="F22" t="s">
        <v>587</v>
      </c>
      <c r="G22" t="s">
        <v>590</v>
      </c>
    </row>
    <row r="23" spans="1:7">
      <c r="B23" t="s">
        <v>372</v>
      </c>
      <c r="C23" s="41">
        <v>41347</v>
      </c>
      <c r="D23" s="43">
        <v>0.58124999999999993</v>
      </c>
      <c r="F23" t="s">
        <v>588</v>
      </c>
      <c r="G23" t="s">
        <v>590</v>
      </c>
    </row>
    <row r="24" spans="1:7">
      <c r="B24" t="s">
        <v>372</v>
      </c>
      <c r="C24" s="41">
        <v>41348</v>
      </c>
      <c r="D24" s="43">
        <v>0.65</v>
      </c>
      <c r="F24" t="s">
        <v>589</v>
      </c>
      <c r="G24" t="s">
        <v>590</v>
      </c>
    </row>
    <row r="25" spans="1:7">
      <c r="B25" t="s">
        <v>372</v>
      </c>
      <c r="C25" s="41">
        <v>41361</v>
      </c>
      <c r="D25" s="43">
        <v>0.47916666666666669</v>
      </c>
      <c r="F25" s="27">
        <v>1912191</v>
      </c>
      <c r="G25" t="s">
        <v>269</v>
      </c>
    </row>
    <row r="26" spans="1:7">
      <c r="B26" t="s">
        <v>266</v>
      </c>
      <c r="C26" s="41">
        <v>41372</v>
      </c>
      <c r="D26" s="43">
        <v>0.4513888888888889</v>
      </c>
      <c r="F26" s="27" t="s">
        <v>593</v>
      </c>
      <c r="G26" t="s">
        <v>586</v>
      </c>
    </row>
    <row r="27" spans="1:7">
      <c r="A27" t="s">
        <v>599</v>
      </c>
      <c r="B27" t="s">
        <v>17</v>
      </c>
      <c r="C27" s="41">
        <v>41386</v>
      </c>
      <c r="D27" s="43">
        <v>0.53263888888888888</v>
      </c>
      <c r="F27" t="s">
        <v>600</v>
      </c>
      <c r="G27" t="s">
        <v>269</v>
      </c>
    </row>
    <row r="28" spans="1:7">
      <c r="B28" t="s">
        <v>372</v>
      </c>
      <c r="C28" s="41">
        <v>41509</v>
      </c>
      <c r="D28" s="43">
        <v>0.42708333333333331</v>
      </c>
      <c r="F28" s="27" t="s">
        <v>735</v>
      </c>
      <c r="G28" t="s">
        <v>269</v>
      </c>
    </row>
    <row r="29" spans="1:7">
      <c r="B29" t="s">
        <v>17</v>
      </c>
      <c r="C29" s="41">
        <v>41510</v>
      </c>
      <c r="D29" s="43">
        <v>0.47916666666666669</v>
      </c>
      <c r="F29" s="27" t="s">
        <v>737</v>
      </c>
      <c r="G29" t="s">
        <v>736</v>
      </c>
    </row>
    <row r="30" spans="1:7">
      <c r="B30" t="s">
        <v>17</v>
      </c>
      <c r="C30" s="41">
        <v>41515</v>
      </c>
      <c r="D30" s="43">
        <v>0.4375</v>
      </c>
      <c r="F30" s="27" t="s">
        <v>759</v>
      </c>
      <c r="G30" t="s">
        <v>760</v>
      </c>
    </row>
    <row r="31" spans="1:7">
      <c r="B31" t="s">
        <v>372</v>
      </c>
      <c r="C31" s="41">
        <v>41557</v>
      </c>
      <c r="D31" s="43">
        <v>0.44861111111111113</v>
      </c>
      <c r="F31" t="s">
        <v>771</v>
      </c>
      <c r="G31" t="s">
        <v>269</v>
      </c>
    </row>
    <row r="32" spans="1:7">
      <c r="B32" t="s">
        <v>372</v>
      </c>
      <c r="C32" s="41">
        <v>41561</v>
      </c>
      <c r="D32" s="43">
        <v>0.4861111111111111</v>
      </c>
      <c r="F32" s="27" t="s">
        <v>773</v>
      </c>
      <c r="G32" t="s">
        <v>269</v>
      </c>
    </row>
    <row r="33" spans="2:7">
      <c r="B33" t="s">
        <v>372</v>
      </c>
      <c r="C33" s="41">
        <v>41562</v>
      </c>
      <c r="D33" s="43">
        <v>0.36736111111111108</v>
      </c>
      <c r="F33" t="s">
        <v>772</v>
      </c>
      <c r="G33" t="s">
        <v>269</v>
      </c>
    </row>
    <row r="34" spans="2:7">
      <c r="B34" t="s">
        <v>17</v>
      </c>
      <c r="C34" s="41">
        <v>41590</v>
      </c>
      <c r="D34" s="43">
        <v>0.72916666666666663</v>
      </c>
      <c r="F34" s="27" t="s">
        <v>785</v>
      </c>
      <c r="G34" t="s">
        <v>786</v>
      </c>
    </row>
    <row r="35" spans="2:7">
      <c r="B35" t="s">
        <v>492</v>
      </c>
      <c r="C35" s="41">
        <v>41590</v>
      </c>
      <c r="D35" s="43">
        <v>0.75</v>
      </c>
      <c r="F35" t="s">
        <v>792</v>
      </c>
      <c r="G35" t="s">
        <v>788</v>
      </c>
    </row>
    <row r="36" spans="2:7">
      <c r="B36" t="s">
        <v>492</v>
      </c>
      <c r="C36" s="41">
        <v>41591</v>
      </c>
      <c r="D36" s="43">
        <v>0.58333333333333337</v>
      </c>
      <c r="F36" s="27" t="s">
        <v>793</v>
      </c>
      <c r="G36" t="s">
        <v>794</v>
      </c>
    </row>
    <row r="37" spans="2:7">
      <c r="B37" t="s">
        <v>372</v>
      </c>
      <c r="C37" s="41">
        <v>41641</v>
      </c>
      <c r="D37" s="43">
        <v>0.68055555555555547</v>
      </c>
      <c r="F37" t="s">
        <v>795</v>
      </c>
      <c r="G37" t="s">
        <v>269</v>
      </c>
    </row>
    <row r="38" spans="2:7">
      <c r="B38" t="s">
        <v>372</v>
      </c>
      <c r="C38" s="41">
        <v>41680</v>
      </c>
      <c r="D38" s="43">
        <v>0.4826388888888889</v>
      </c>
      <c r="F38" t="s">
        <v>799</v>
      </c>
      <c r="G38" t="s">
        <v>269</v>
      </c>
    </row>
    <row r="39" spans="2:7">
      <c r="B39" t="s">
        <v>460</v>
      </c>
      <c r="C39" s="41">
        <v>41705</v>
      </c>
      <c r="D39" s="43">
        <v>0.70833333333333337</v>
      </c>
      <c r="F39" t="s">
        <v>800</v>
      </c>
      <c r="G39" t="s">
        <v>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43"/>
  <sheetViews>
    <sheetView workbookViewId="0">
      <selection activeCell="B28" sqref="B28"/>
    </sheetView>
  </sheetViews>
  <sheetFormatPr defaultRowHeight="14.25"/>
  <cols>
    <col min="1" max="1" width="14" style="16" bestFit="1" customWidth="1"/>
    <col min="2" max="3" width="24.42578125" style="30" bestFit="1" customWidth="1"/>
    <col min="4" max="4" width="11.42578125" style="16" bestFit="1" customWidth="1"/>
    <col min="5" max="5" width="28.7109375" style="16" bestFit="1" customWidth="1"/>
    <col min="6" max="6" width="11" style="16" bestFit="1" customWidth="1"/>
    <col min="7" max="7" width="14" style="16" bestFit="1" customWidth="1"/>
    <col min="8" max="8" width="26.85546875" style="16" bestFit="1" customWidth="1"/>
    <col min="9" max="9" width="8.28515625" style="16" bestFit="1" customWidth="1"/>
    <col min="10" max="10" width="12.5703125" style="16" bestFit="1" customWidth="1"/>
    <col min="11" max="11" width="2.85546875" style="16" customWidth="1"/>
    <col min="12" max="16384" width="9.140625" style="16"/>
  </cols>
  <sheetData>
    <row r="1" spans="1:9" ht="15">
      <c r="A1" s="257" t="s">
        <v>719</v>
      </c>
      <c r="B1" s="257"/>
      <c r="C1" s="257"/>
      <c r="D1" s="257"/>
      <c r="E1" s="257"/>
      <c r="F1" s="257"/>
      <c r="G1" s="257"/>
      <c r="H1" s="257"/>
      <c r="I1" s="257"/>
    </row>
    <row r="2" spans="1:9">
      <c r="A2" s="17" t="s">
        <v>610</v>
      </c>
      <c r="B2" s="17" t="s">
        <v>611</v>
      </c>
      <c r="C2" s="17" t="s">
        <v>74</v>
      </c>
      <c r="D2" s="17" t="s">
        <v>7</v>
      </c>
      <c r="E2" s="17" t="s">
        <v>667</v>
      </c>
      <c r="F2" s="17" t="s">
        <v>74</v>
      </c>
      <c r="G2" s="17" t="s">
        <v>690</v>
      </c>
      <c r="H2" s="17" t="s">
        <v>8</v>
      </c>
      <c r="I2" s="223" t="s">
        <v>691</v>
      </c>
    </row>
    <row r="3" spans="1:9" s="183" customFormat="1">
      <c r="A3" s="215" t="s">
        <v>94</v>
      </c>
      <c r="B3" s="217"/>
      <c r="C3" s="218" t="s">
        <v>110</v>
      </c>
      <c r="D3" s="218" t="s">
        <v>225</v>
      </c>
      <c r="E3" s="218" t="s">
        <v>671</v>
      </c>
      <c r="F3" s="218" t="s">
        <v>679</v>
      </c>
      <c r="G3" s="218" t="s">
        <v>685</v>
      </c>
      <c r="H3" s="218" t="s">
        <v>10</v>
      </c>
      <c r="I3" s="218">
        <v>1</v>
      </c>
    </row>
    <row r="4" spans="1:9" s="183" customFormat="1">
      <c r="A4" s="221" t="s">
        <v>92</v>
      </c>
      <c r="B4" s="229" t="s">
        <v>718</v>
      </c>
      <c r="C4" s="222"/>
      <c r="D4" s="222" t="s">
        <v>224</v>
      </c>
      <c r="E4" s="222" t="s">
        <v>696</v>
      </c>
      <c r="F4" s="222"/>
      <c r="G4" s="222" t="s">
        <v>697</v>
      </c>
      <c r="H4" s="222" t="s">
        <v>130</v>
      </c>
      <c r="I4" s="222">
        <v>1</v>
      </c>
    </row>
    <row r="5" spans="1:9" s="183" customFormat="1">
      <c r="A5" s="219" t="s">
        <v>91</v>
      </c>
      <c r="B5" s="216" t="s">
        <v>120</v>
      </c>
      <c r="C5" s="220" t="s">
        <v>112</v>
      </c>
      <c r="D5" s="220" t="s">
        <v>224</v>
      </c>
      <c r="E5" s="218" t="s">
        <v>673</v>
      </c>
      <c r="F5" s="218">
        <v>2140</v>
      </c>
      <c r="G5" s="220" t="s">
        <v>686</v>
      </c>
      <c r="H5" s="220" t="s">
        <v>9</v>
      </c>
      <c r="I5" s="218">
        <v>1</v>
      </c>
    </row>
    <row r="6" spans="1:9" s="183" customFormat="1">
      <c r="A6" s="221" t="s">
        <v>93</v>
      </c>
      <c r="B6" s="229" t="s">
        <v>718</v>
      </c>
      <c r="C6" s="222" t="s">
        <v>114</v>
      </c>
      <c r="D6" s="222" t="s">
        <v>224</v>
      </c>
      <c r="E6" s="222" t="s">
        <v>672</v>
      </c>
      <c r="F6" s="222"/>
      <c r="G6" s="222" t="s">
        <v>675</v>
      </c>
      <c r="H6" s="222" t="s">
        <v>9</v>
      </c>
      <c r="I6" s="222">
        <v>1</v>
      </c>
    </row>
    <row r="7" spans="1:9" s="183" customFormat="1">
      <c r="A7" s="215" t="s">
        <v>101</v>
      </c>
      <c r="B7" s="216" t="s">
        <v>122</v>
      </c>
      <c r="C7" s="218" t="s">
        <v>113</v>
      </c>
      <c r="D7" s="218" t="s">
        <v>225</v>
      </c>
      <c r="E7" s="218" t="s">
        <v>674</v>
      </c>
      <c r="F7" s="218">
        <v>6400</v>
      </c>
      <c r="G7" s="218" t="s">
        <v>684</v>
      </c>
      <c r="H7" s="218" t="s">
        <v>130</v>
      </c>
      <c r="I7" s="218">
        <v>1</v>
      </c>
    </row>
    <row r="8" spans="1:9" s="183" customFormat="1">
      <c r="A8" s="215" t="s">
        <v>102</v>
      </c>
      <c r="B8" s="216" t="s">
        <v>11</v>
      </c>
      <c r="C8" s="218" t="s">
        <v>114</v>
      </c>
      <c r="D8" s="218" t="s">
        <v>224</v>
      </c>
      <c r="E8" s="218" t="s">
        <v>672</v>
      </c>
      <c r="F8" s="218"/>
      <c r="G8" s="218" t="s">
        <v>676</v>
      </c>
      <c r="H8" s="218" t="s">
        <v>130</v>
      </c>
      <c r="I8" s="218">
        <v>1</v>
      </c>
    </row>
    <row r="9" spans="1:9" s="183" customFormat="1">
      <c r="A9" s="18" t="s">
        <v>98</v>
      </c>
      <c r="B9" s="21" t="s">
        <v>123</v>
      </c>
      <c r="C9" s="22" t="s">
        <v>108</v>
      </c>
      <c r="D9" s="22" t="s">
        <v>223</v>
      </c>
      <c r="E9" s="22" t="s">
        <v>671</v>
      </c>
      <c r="F9" s="38" t="s">
        <v>677</v>
      </c>
      <c r="G9" s="38" t="s">
        <v>683</v>
      </c>
      <c r="H9" s="22" t="s">
        <v>117</v>
      </c>
      <c r="I9" s="22">
        <v>2</v>
      </c>
    </row>
    <row r="10" spans="1:9" s="183" customFormat="1">
      <c r="A10" s="36" t="s">
        <v>100</v>
      </c>
      <c r="B10" s="239"/>
      <c r="C10" s="38" t="s">
        <v>108</v>
      </c>
      <c r="D10" s="38" t="s">
        <v>223</v>
      </c>
      <c r="E10" s="38" t="s">
        <v>671</v>
      </c>
      <c r="F10" s="38" t="s">
        <v>677</v>
      </c>
      <c r="G10" s="38" t="s">
        <v>683</v>
      </c>
      <c r="H10" s="38" t="s">
        <v>117</v>
      </c>
      <c r="I10" s="38">
        <v>2</v>
      </c>
    </row>
    <row r="11" spans="1:9" s="183" customFormat="1">
      <c r="A11" s="18" t="s">
        <v>95</v>
      </c>
      <c r="B11" s="21"/>
      <c r="C11" s="22" t="s">
        <v>108</v>
      </c>
      <c r="D11" s="22" t="s">
        <v>223</v>
      </c>
      <c r="E11" s="22" t="s">
        <v>671</v>
      </c>
      <c r="F11" s="38" t="s">
        <v>677</v>
      </c>
      <c r="G11" s="38" t="s">
        <v>683</v>
      </c>
      <c r="H11" s="22" t="s">
        <v>9</v>
      </c>
      <c r="I11" s="22">
        <v>2</v>
      </c>
    </row>
    <row r="12" spans="1:9" s="183" customFormat="1">
      <c r="A12" s="18" t="s">
        <v>96</v>
      </c>
      <c r="C12" s="22" t="s">
        <v>111</v>
      </c>
      <c r="D12" s="22" t="s">
        <v>223</v>
      </c>
      <c r="E12" s="22" t="s">
        <v>671</v>
      </c>
      <c r="F12" s="38" t="s">
        <v>677</v>
      </c>
      <c r="G12" s="38" t="s">
        <v>683</v>
      </c>
      <c r="H12" s="22" t="s">
        <v>117</v>
      </c>
      <c r="I12" s="22">
        <v>2</v>
      </c>
    </row>
    <row r="13" spans="1:9" s="183" customFormat="1">
      <c r="A13" s="36" t="s">
        <v>97</v>
      </c>
      <c r="B13" s="37"/>
      <c r="C13" s="38" t="s">
        <v>111</v>
      </c>
      <c r="D13" s="38" t="s">
        <v>223</v>
      </c>
      <c r="E13" s="38" t="s">
        <v>671</v>
      </c>
      <c r="F13" s="38" t="s">
        <v>677</v>
      </c>
      <c r="G13" s="38" t="s">
        <v>683</v>
      </c>
      <c r="H13" s="38" t="s">
        <v>117</v>
      </c>
      <c r="I13" s="22">
        <v>2</v>
      </c>
    </row>
    <row r="14" spans="1:9" s="231" customFormat="1">
      <c r="A14" s="213" t="s">
        <v>134</v>
      </c>
      <c r="B14" s="230" t="s">
        <v>718</v>
      </c>
      <c r="C14" s="214" t="s">
        <v>109</v>
      </c>
      <c r="D14" s="214" t="s">
        <v>136</v>
      </c>
      <c r="E14" s="214" t="s">
        <v>671</v>
      </c>
      <c r="F14" s="214" t="s">
        <v>677</v>
      </c>
      <c r="G14" s="214" t="s">
        <v>688</v>
      </c>
      <c r="H14" s="214" t="s">
        <v>9</v>
      </c>
      <c r="I14" s="214">
        <v>2</v>
      </c>
    </row>
    <row r="15" spans="1:9" s="183" customFormat="1">
      <c r="A15" s="18" t="s">
        <v>133</v>
      </c>
      <c r="B15" s="21" t="s">
        <v>121</v>
      </c>
      <c r="C15" s="22" t="s">
        <v>109</v>
      </c>
      <c r="D15" s="22" t="s">
        <v>223</v>
      </c>
      <c r="E15" s="22" t="s">
        <v>671</v>
      </c>
      <c r="F15" s="22" t="s">
        <v>678</v>
      </c>
      <c r="G15" s="22" t="s">
        <v>675</v>
      </c>
      <c r="H15" s="22" t="s">
        <v>117</v>
      </c>
      <c r="I15" s="22">
        <v>2</v>
      </c>
    </row>
    <row r="16" spans="1:9" s="231" customFormat="1">
      <c r="A16" s="213" t="s">
        <v>126</v>
      </c>
      <c r="B16" s="230" t="s">
        <v>718</v>
      </c>
      <c r="C16" s="214" t="s">
        <v>222</v>
      </c>
      <c r="D16" s="214" t="s">
        <v>226</v>
      </c>
      <c r="E16" s="232" t="s">
        <v>668</v>
      </c>
      <c r="F16" s="232">
        <v>2400</v>
      </c>
      <c r="G16" s="214" t="s">
        <v>682</v>
      </c>
      <c r="H16" s="214" t="s">
        <v>117</v>
      </c>
      <c r="I16" s="214">
        <v>3</v>
      </c>
    </row>
    <row r="17" spans="1:9" s="183" customFormat="1">
      <c r="A17" s="18" t="s">
        <v>127</v>
      </c>
      <c r="B17" s="21" t="s">
        <v>125</v>
      </c>
      <c r="C17" s="22" t="s">
        <v>222</v>
      </c>
      <c r="D17" s="22" t="s">
        <v>226</v>
      </c>
      <c r="E17" s="23" t="s">
        <v>668</v>
      </c>
      <c r="F17" s="23">
        <v>2400</v>
      </c>
      <c r="G17" s="22" t="s">
        <v>682</v>
      </c>
      <c r="H17" s="22" t="s">
        <v>117</v>
      </c>
      <c r="I17" s="22">
        <v>3</v>
      </c>
    </row>
    <row r="18" spans="1:9" s="183" customFormat="1">
      <c r="A18" s="18" t="s">
        <v>128</v>
      </c>
      <c r="B18" s="21" t="s">
        <v>124</v>
      </c>
      <c r="C18" s="22" t="s">
        <v>222</v>
      </c>
      <c r="D18" s="22" t="s">
        <v>226</v>
      </c>
      <c r="E18" s="22" t="s">
        <v>668</v>
      </c>
      <c r="F18" s="22">
        <v>2400</v>
      </c>
      <c r="G18" s="22" t="s">
        <v>682</v>
      </c>
      <c r="H18" s="22" t="s">
        <v>117</v>
      </c>
      <c r="I18" s="22">
        <v>3</v>
      </c>
    </row>
    <row r="19" spans="1:9" s="183" customFormat="1">
      <c r="A19" s="18" t="s">
        <v>716</v>
      </c>
      <c r="B19" s="183" t="s">
        <v>253</v>
      </c>
      <c r="C19" s="22" t="s">
        <v>222</v>
      </c>
      <c r="D19" s="22" t="s">
        <v>226</v>
      </c>
      <c r="E19" s="22" t="s">
        <v>668</v>
      </c>
      <c r="F19" s="22">
        <v>2400</v>
      </c>
      <c r="G19" s="22" t="s">
        <v>682</v>
      </c>
      <c r="H19" s="22" t="s">
        <v>117</v>
      </c>
      <c r="I19" s="22">
        <v>3</v>
      </c>
    </row>
    <row r="20" spans="1:9" s="231" customFormat="1">
      <c r="A20" s="36" t="s">
        <v>99</v>
      </c>
      <c r="B20" s="239"/>
      <c r="C20" s="38" t="s">
        <v>132</v>
      </c>
      <c r="D20" s="38" t="s">
        <v>223</v>
      </c>
      <c r="E20" s="38" t="s">
        <v>670</v>
      </c>
      <c r="F20" s="38">
        <v>2100</v>
      </c>
      <c r="G20" s="38" t="s">
        <v>675</v>
      </c>
      <c r="H20" s="38" t="s">
        <v>117</v>
      </c>
      <c r="I20" s="38">
        <v>3</v>
      </c>
    </row>
    <row r="21" spans="1:9" s="183" customFormat="1">
      <c r="A21" s="18" t="s">
        <v>612</v>
      </c>
      <c r="B21" s="37" t="s">
        <v>717</v>
      </c>
      <c r="C21" s="22" t="s">
        <v>608</v>
      </c>
      <c r="D21" s="22" t="s">
        <v>609</v>
      </c>
      <c r="E21" s="23" t="s">
        <v>668</v>
      </c>
      <c r="F21" s="23">
        <v>3750</v>
      </c>
      <c r="G21" s="22" t="s">
        <v>689</v>
      </c>
      <c r="H21" s="22" t="s">
        <v>117</v>
      </c>
      <c r="I21" s="22">
        <v>3</v>
      </c>
    </row>
    <row r="22" spans="1:9" s="231" customFormat="1">
      <c r="A22" s="18" t="s">
        <v>607</v>
      </c>
      <c r="B22" s="21" t="s">
        <v>103</v>
      </c>
      <c r="C22" s="22" t="s">
        <v>608</v>
      </c>
      <c r="D22" s="22" t="s">
        <v>609</v>
      </c>
      <c r="E22" s="23" t="s">
        <v>668</v>
      </c>
      <c r="F22" s="23">
        <v>3750</v>
      </c>
      <c r="G22" s="22" t="s">
        <v>689</v>
      </c>
      <c r="H22" s="22" t="s">
        <v>117</v>
      </c>
      <c r="I22" s="22">
        <v>3</v>
      </c>
    </row>
    <row r="23" spans="1:9" s="183" customFormat="1">
      <c r="A23" s="18" t="s">
        <v>200</v>
      </c>
      <c r="B23" s="21" t="s">
        <v>125</v>
      </c>
      <c r="C23" s="22" t="s">
        <v>202</v>
      </c>
      <c r="D23" s="22" t="s">
        <v>226</v>
      </c>
      <c r="E23" s="23" t="s">
        <v>669</v>
      </c>
      <c r="F23" s="23">
        <v>2600</v>
      </c>
      <c r="G23" s="22" t="s">
        <v>689</v>
      </c>
      <c r="H23" s="22" t="s">
        <v>117</v>
      </c>
      <c r="I23" s="22">
        <v>4</v>
      </c>
    </row>
    <row r="24" spans="1:9">
      <c r="A24" s="18" t="s">
        <v>201</v>
      </c>
      <c r="B24" s="21" t="s">
        <v>124</v>
      </c>
      <c r="C24" s="22" t="s">
        <v>202</v>
      </c>
      <c r="D24" s="22" t="s">
        <v>226</v>
      </c>
      <c r="E24" s="23" t="s">
        <v>669</v>
      </c>
      <c r="F24" s="23">
        <v>2600</v>
      </c>
      <c r="G24" s="22" t="s">
        <v>689</v>
      </c>
      <c r="H24" s="22" t="s">
        <v>117</v>
      </c>
      <c r="I24" s="22">
        <v>4</v>
      </c>
    </row>
    <row r="25" spans="1:9">
      <c r="A25" s="225" t="s">
        <v>107</v>
      </c>
      <c r="B25" s="224"/>
      <c r="C25" s="226" t="s">
        <v>109</v>
      </c>
      <c r="D25" s="227" t="s">
        <v>224</v>
      </c>
      <c r="E25" s="228" t="s">
        <v>671</v>
      </c>
      <c r="F25" s="227" t="s">
        <v>681</v>
      </c>
      <c r="G25" s="226" t="s">
        <v>687</v>
      </c>
      <c r="H25" s="226" t="s">
        <v>9</v>
      </c>
      <c r="I25" s="226">
        <v>99</v>
      </c>
    </row>
    <row r="26" spans="1:9">
      <c r="A26" s="225" t="s">
        <v>54</v>
      </c>
      <c r="B26" s="224" t="s">
        <v>708</v>
      </c>
      <c r="C26" s="226" t="s">
        <v>704</v>
      </c>
      <c r="D26" s="227" t="s">
        <v>226</v>
      </c>
      <c r="E26" s="228" t="s">
        <v>692</v>
      </c>
      <c r="F26" s="227" t="s">
        <v>702</v>
      </c>
      <c r="G26" s="226" t="s">
        <v>693</v>
      </c>
      <c r="H26" s="226" t="s">
        <v>116</v>
      </c>
      <c r="I26" s="226">
        <v>99</v>
      </c>
    </row>
    <row r="27" spans="1:9">
      <c r="A27" s="225" t="s">
        <v>62</v>
      </c>
      <c r="B27" s="224" t="s">
        <v>709</v>
      </c>
      <c r="C27" s="226" t="s">
        <v>705</v>
      </c>
      <c r="D27" s="227" t="s">
        <v>223</v>
      </c>
      <c r="E27" s="228" t="s">
        <v>700</v>
      </c>
      <c r="F27" s="227" t="s">
        <v>701</v>
      </c>
      <c r="G27" s="226" t="s">
        <v>694</v>
      </c>
      <c r="H27" s="226" t="s">
        <v>115</v>
      </c>
      <c r="I27" s="226">
        <v>99</v>
      </c>
    </row>
    <row r="28" spans="1:9">
      <c r="A28" s="225" t="s">
        <v>66</v>
      </c>
      <c r="B28" s="224" t="s">
        <v>284</v>
      </c>
      <c r="C28" s="226" t="s">
        <v>715</v>
      </c>
      <c r="D28" s="227" t="s">
        <v>225</v>
      </c>
      <c r="E28" s="228" t="s">
        <v>671</v>
      </c>
      <c r="F28" s="227" t="s">
        <v>680</v>
      </c>
      <c r="G28" s="226" t="s">
        <v>675</v>
      </c>
      <c r="H28" s="226" t="s">
        <v>714</v>
      </c>
      <c r="I28" s="226">
        <v>99</v>
      </c>
    </row>
    <row r="29" spans="1:9">
      <c r="A29" s="225" t="s">
        <v>67</v>
      </c>
      <c r="B29" s="224" t="s">
        <v>711</v>
      </c>
      <c r="C29" s="226" t="s">
        <v>706</v>
      </c>
      <c r="D29" s="227" t="s">
        <v>228</v>
      </c>
      <c r="E29" s="228" t="s">
        <v>700</v>
      </c>
      <c r="F29" s="227" t="s">
        <v>699</v>
      </c>
      <c r="G29" s="226" t="s">
        <v>695</v>
      </c>
      <c r="H29" s="226" t="s">
        <v>119</v>
      </c>
      <c r="I29" s="226">
        <v>99</v>
      </c>
    </row>
    <row r="30" spans="1:9">
      <c r="A30" s="225" t="s">
        <v>68</v>
      </c>
      <c r="B30" s="224" t="s">
        <v>712</v>
      </c>
      <c r="C30" s="226" t="s">
        <v>707</v>
      </c>
      <c r="D30" s="227" t="s">
        <v>227</v>
      </c>
      <c r="E30" s="228" t="s">
        <v>700</v>
      </c>
      <c r="F30" s="227" t="s">
        <v>699</v>
      </c>
      <c r="G30" s="226" t="s">
        <v>695</v>
      </c>
      <c r="H30" s="226" t="s">
        <v>119</v>
      </c>
      <c r="I30" s="226">
        <v>99</v>
      </c>
    </row>
    <row r="31" spans="1:9">
      <c r="A31" s="225" t="s">
        <v>229</v>
      </c>
      <c r="B31" s="224" t="s">
        <v>713</v>
      </c>
      <c r="C31" s="226" t="s">
        <v>715</v>
      </c>
      <c r="D31" s="227" t="s">
        <v>131</v>
      </c>
      <c r="E31" s="228" t="s">
        <v>671</v>
      </c>
      <c r="F31" s="227" t="s">
        <v>698</v>
      </c>
      <c r="G31" s="226" t="s">
        <v>675</v>
      </c>
      <c r="H31" s="226" t="s">
        <v>130</v>
      </c>
      <c r="I31" s="226">
        <v>99</v>
      </c>
    </row>
    <row r="32" spans="1:9">
      <c r="A32" s="225" t="s">
        <v>703</v>
      </c>
      <c r="B32" s="224" t="s">
        <v>710</v>
      </c>
      <c r="C32" s="226" t="s">
        <v>706</v>
      </c>
      <c r="D32" s="227" t="s">
        <v>227</v>
      </c>
      <c r="E32" s="228" t="s">
        <v>700</v>
      </c>
      <c r="F32" s="227" t="s">
        <v>699</v>
      </c>
      <c r="G32" s="226" t="s">
        <v>695</v>
      </c>
      <c r="H32" s="226" t="s">
        <v>118</v>
      </c>
      <c r="I32" s="226">
        <v>99</v>
      </c>
    </row>
    <row r="33" spans="2:10">
      <c r="C33" s="16"/>
    </row>
    <row r="34" spans="2:10">
      <c r="B34" s="16"/>
      <c r="C34" s="16"/>
    </row>
    <row r="35" spans="2:10">
      <c r="B35" s="16"/>
      <c r="C35" s="16"/>
    </row>
    <row r="36" spans="2:10">
      <c r="B36" s="16"/>
      <c r="C36" s="16"/>
    </row>
    <row r="37" spans="2:10">
      <c r="B37" s="16"/>
      <c r="C37" s="16"/>
    </row>
    <row r="38" spans="2:10">
      <c r="B38" s="16"/>
      <c r="C38" s="16"/>
    </row>
    <row r="39" spans="2:10">
      <c r="B39" s="16"/>
      <c r="C39" s="16"/>
    </row>
    <row r="42" spans="2:10">
      <c r="D42" s="19"/>
      <c r="E42" s="18"/>
      <c r="F42" s="18"/>
      <c r="G42" s="18"/>
      <c r="H42" s="20"/>
      <c r="I42" s="22"/>
      <c r="J42" s="20"/>
    </row>
    <row r="43" spans="2:10">
      <c r="D43" s="19"/>
      <c r="E43" s="18"/>
      <c r="F43" s="18"/>
      <c r="G43" s="18"/>
      <c r="H43" s="20"/>
      <c r="I43" s="22"/>
      <c r="J43" s="20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2:I50"/>
  <sheetViews>
    <sheetView zoomScale="85" zoomScaleNormal="85" workbookViewId="0"/>
  </sheetViews>
  <sheetFormatPr defaultRowHeight="15"/>
  <cols>
    <col min="2" max="2" width="38.42578125" customWidth="1"/>
    <col min="6" max="6" width="15" customWidth="1"/>
    <col min="7" max="7" width="16.5703125" customWidth="1"/>
    <col min="8" max="8" width="14.5703125" bestFit="1" customWidth="1"/>
    <col min="9" max="9" width="15.5703125" customWidth="1"/>
    <col min="10" max="10" width="2.85546875" customWidth="1"/>
  </cols>
  <sheetData>
    <row r="2" spans="2:9">
      <c r="B2" s="26" t="s">
        <v>107</v>
      </c>
      <c r="F2" t="s">
        <v>624</v>
      </c>
      <c r="G2" t="s">
        <v>625</v>
      </c>
      <c r="H2" t="s">
        <v>626</v>
      </c>
      <c r="I2" t="s">
        <v>627</v>
      </c>
    </row>
    <row r="3" spans="2:9">
      <c r="B3" s="29" t="s">
        <v>230</v>
      </c>
    </row>
    <row r="5" spans="2:9">
      <c r="B5" s="26" t="s">
        <v>54</v>
      </c>
    </row>
    <row r="6" spans="2:9">
      <c r="B6" s="29" t="s">
        <v>55</v>
      </c>
    </row>
    <row r="7" spans="2:9">
      <c r="B7" s="29" t="s">
        <v>56</v>
      </c>
    </row>
    <row r="8" spans="2:9">
      <c r="B8" s="29" t="s">
        <v>57</v>
      </c>
    </row>
    <row r="9" spans="2:9">
      <c r="B9" s="29" t="s">
        <v>58</v>
      </c>
    </row>
    <row r="10" spans="2:9">
      <c r="B10" s="35" t="s">
        <v>59</v>
      </c>
    </row>
    <row r="11" spans="2:9">
      <c r="B11" s="35" t="s">
        <v>60</v>
      </c>
    </row>
    <row r="12" spans="2:9">
      <c r="B12" s="35" t="s">
        <v>61</v>
      </c>
    </row>
    <row r="13" spans="2:9">
      <c r="B13" s="35" t="s">
        <v>5</v>
      </c>
    </row>
    <row r="14" spans="2:9">
      <c r="B14" s="34" t="s">
        <v>247</v>
      </c>
    </row>
    <row r="15" spans="2:9">
      <c r="B15" s="28"/>
    </row>
    <row r="16" spans="2:9">
      <c r="B16" s="26" t="s">
        <v>62</v>
      </c>
    </row>
    <row r="17" spans="2:2">
      <c r="B17" s="29" t="s">
        <v>4</v>
      </c>
    </row>
    <row r="18" spans="2:2">
      <c r="B18" s="29" t="s">
        <v>64</v>
      </c>
    </row>
    <row r="19" spans="2:2">
      <c r="B19" s="29" t="s">
        <v>65</v>
      </c>
    </row>
    <row r="20" spans="2:2">
      <c r="B20" s="29" t="s">
        <v>63</v>
      </c>
    </row>
    <row r="21" spans="2:2">
      <c r="B21" s="28"/>
    </row>
    <row r="22" spans="2:2">
      <c r="B22" s="26" t="s">
        <v>66</v>
      </c>
    </row>
    <row r="23" spans="2:2">
      <c r="B23" s="29" t="s">
        <v>69</v>
      </c>
    </row>
    <row r="24" spans="2:2">
      <c r="B24" s="27"/>
    </row>
    <row r="25" spans="2:2">
      <c r="B25" s="26" t="s">
        <v>67</v>
      </c>
    </row>
    <row r="26" spans="2:2">
      <c r="B26" s="29" t="s">
        <v>73</v>
      </c>
    </row>
    <row r="27" spans="2:2">
      <c r="B27" s="35" t="s">
        <v>70</v>
      </c>
    </row>
    <row r="28" spans="2:2">
      <c r="B28" s="35" t="s">
        <v>71</v>
      </c>
    </row>
    <row r="29" spans="2:2">
      <c r="B29" s="35" t="s">
        <v>72</v>
      </c>
    </row>
    <row r="30" spans="2:2">
      <c r="B30" s="35" t="s">
        <v>231</v>
      </c>
    </row>
    <row r="31" spans="2:2">
      <c r="B31" s="28"/>
    </row>
    <row r="32" spans="2:2">
      <c r="B32" s="26" t="s">
        <v>68</v>
      </c>
    </row>
    <row r="33" spans="2:2">
      <c r="B33" s="29" t="s">
        <v>248</v>
      </c>
    </row>
    <row r="34" spans="2:2">
      <c r="B34" s="28"/>
    </row>
    <row r="35" spans="2:2">
      <c r="B35" s="26" t="s">
        <v>229</v>
      </c>
    </row>
    <row r="36" spans="2:2">
      <c r="B36" s="35" t="s">
        <v>232</v>
      </c>
    </row>
    <row r="37" spans="2:2">
      <c r="B37" s="35" t="s">
        <v>233</v>
      </c>
    </row>
    <row r="38" spans="2:2">
      <c r="B38" s="35" t="s">
        <v>234</v>
      </c>
    </row>
    <row r="39" spans="2:2">
      <c r="B39" s="35" t="s">
        <v>235</v>
      </c>
    </row>
    <row r="40" spans="2:2">
      <c r="B40" s="35" t="s">
        <v>236</v>
      </c>
    </row>
    <row r="41" spans="2:2">
      <c r="B41" s="35" t="s">
        <v>237</v>
      </c>
    </row>
    <row r="42" spans="2:2">
      <c r="B42" s="35" t="s">
        <v>238</v>
      </c>
    </row>
    <row r="43" spans="2:2">
      <c r="B43" s="35" t="s">
        <v>239</v>
      </c>
    </row>
    <row r="44" spans="2:2">
      <c r="B44" s="35" t="s">
        <v>240</v>
      </c>
    </row>
    <row r="45" spans="2:2">
      <c r="B45" s="35" t="s">
        <v>241</v>
      </c>
    </row>
    <row r="46" spans="2:2">
      <c r="B46" s="35" t="s">
        <v>242</v>
      </c>
    </row>
    <row r="47" spans="2:2">
      <c r="B47" s="35" t="s">
        <v>243</v>
      </c>
    </row>
    <row r="48" spans="2:2">
      <c r="B48" s="35" t="s">
        <v>244</v>
      </c>
    </row>
    <row r="49" spans="2:2">
      <c r="B49" s="35" t="s">
        <v>245</v>
      </c>
    </row>
    <row r="50" spans="2:2">
      <c r="B50" s="35" t="s">
        <v>246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O17"/>
  <sheetViews>
    <sheetView zoomScale="85" zoomScaleNormal="85" workbookViewId="0"/>
  </sheetViews>
  <sheetFormatPr defaultRowHeight="15"/>
  <cols>
    <col min="1" max="1" width="7.28515625" bestFit="1" customWidth="1"/>
    <col min="2" max="2" width="13.85546875" customWidth="1"/>
    <col min="3" max="3" width="21.85546875" bestFit="1" customWidth="1"/>
    <col min="4" max="4" width="25.85546875" bestFit="1" customWidth="1"/>
    <col min="5" max="5" width="13.7109375" customWidth="1"/>
    <col min="6" max="7" width="12.28515625" customWidth="1"/>
    <col min="8" max="8" width="12.85546875" customWidth="1"/>
    <col min="9" max="9" width="28.85546875" customWidth="1"/>
    <col min="10" max="10" width="28.7109375" bestFit="1" customWidth="1"/>
    <col min="11" max="11" width="26" bestFit="1" customWidth="1"/>
    <col min="12" max="12" width="24.85546875" bestFit="1" customWidth="1"/>
    <col min="13" max="13" width="26" customWidth="1"/>
    <col min="14" max="15" width="12.28515625" customWidth="1"/>
  </cols>
  <sheetData>
    <row r="1" spans="1:15">
      <c r="A1" s="9" t="s">
        <v>47</v>
      </c>
      <c r="B1" s="9" t="s">
        <v>48</v>
      </c>
      <c r="C1" s="9" t="s">
        <v>14</v>
      </c>
      <c r="D1" s="9" t="s">
        <v>13</v>
      </c>
      <c r="E1" s="9" t="s">
        <v>46</v>
      </c>
      <c r="F1" s="9" t="s">
        <v>45</v>
      </c>
      <c r="G1" s="9" t="s">
        <v>44</v>
      </c>
      <c r="H1" s="9" t="s">
        <v>43</v>
      </c>
      <c r="I1" s="9" t="s">
        <v>250</v>
      </c>
      <c r="J1" s="9" t="s">
        <v>42</v>
      </c>
      <c r="K1" s="9" t="s">
        <v>89</v>
      </c>
      <c r="L1" s="9" t="s">
        <v>88</v>
      </c>
      <c r="M1" s="69" t="s">
        <v>254</v>
      </c>
      <c r="N1" s="9" t="s">
        <v>12</v>
      </c>
      <c r="O1" s="9" t="s">
        <v>90</v>
      </c>
    </row>
    <row r="2" spans="1:15">
      <c r="A2" s="4" t="s">
        <v>28</v>
      </c>
      <c r="B2" t="s">
        <v>36</v>
      </c>
      <c r="C2" t="s">
        <v>17</v>
      </c>
      <c r="D2" s="5" t="s">
        <v>41</v>
      </c>
      <c r="E2" t="s">
        <v>16</v>
      </c>
      <c r="F2" s="8" t="s">
        <v>15</v>
      </c>
      <c r="G2" s="1">
        <v>1</v>
      </c>
      <c r="H2" s="108">
        <v>2610</v>
      </c>
      <c r="I2" s="32" t="s">
        <v>251</v>
      </c>
      <c r="J2" s="7" t="s">
        <v>85</v>
      </c>
      <c r="K2" s="8" t="s">
        <v>86</v>
      </c>
      <c r="L2" s="8" t="s">
        <v>87</v>
      </c>
      <c r="M2" s="70" t="s">
        <v>255</v>
      </c>
      <c r="N2" s="11">
        <f ca="1">TODAY()</f>
        <v>41788</v>
      </c>
      <c r="O2" s="10">
        <f ca="1">DATE(YEAR(N2),MONTH(N2)+24,DAY(N2))</f>
        <v>42519</v>
      </c>
    </row>
    <row r="3" spans="1:15">
      <c r="A3" s="4" t="s">
        <v>28</v>
      </c>
      <c r="B3" t="s">
        <v>36</v>
      </c>
      <c r="C3" t="s">
        <v>50</v>
      </c>
      <c r="D3" s="4"/>
      <c r="E3" t="s">
        <v>16</v>
      </c>
      <c r="F3" s="8" t="s">
        <v>15</v>
      </c>
      <c r="G3" s="1">
        <v>1</v>
      </c>
      <c r="H3" s="7">
        <v>1562</v>
      </c>
      <c r="J3" t="s">
        <v>82</v>
      </c>
      <c r="K3" s="6" t="s">
        <v>84</v>
      </c>
      <c r="L3" s="6" t="s">
        <v>83</v>
      </c>
      <c r="M3" s="6"/>
      <c r="N3" s="11">
        <f ca="1">TODAY()</f>
        <v>41788</v>
      </c>
      <c r="O3" s="10">
        <f ca="1">DATE(YEAR(N3),MONTH(N3)+24,DAY(N3))</f>
        <v>42519</v>
      </c>
    </row>
    <row r="4" spans="1:15">
      <c r="A4" s="4" t="s">
        <v>28</v>
      </c>
      <c r="B4" t="s">
        <v>36</v>
      </c>
      <c r="C4" t="s">
        <v>52</v>
      </c>
      <c r="D4" s="4"/>
      <c r="F4" s="8" t="s">
        <v>21</v>
      </c>
      <c r="G4" s="1">
        <v>0.1</v>
      </c>
      <c r="H4" s="7">
        <v>500</v>
      </c>
      <c r="I4" s="32"/>
      <c r="K4" s="6">
        <v>10621</v>
      </c>
      <c r="L4" s="6"/>
      <c r="M4" s="6"/>
    </row>
    <row r="5" spans="1:15">
      <c r="A5" s="4" t="s">
        <v>35</v>
      </c>
      <c r="B5" t="s">
        <v>36</v>
      </c>
      <c r="C5" t="s">
        <v>39</v>
      </c>
      <c r="D5" s="4"/>
      <c r="E5" t="s">
        <v>49</v>
      </c>
      <c r="F5" s="8" t="s">
        <v>38</v>
      </c>
      <c r="G5" s="1">
        <v>1</v>
      </c>
      <c r="H5" s="7"/>
      <c r="I5" s="32"/>
      <c r="J5" s="7"/>
      <c r="K5" s="6"/>
      <c r="L5" s="6"/>
      <c r="M5" s="6"/>
    </row>
    <row r="6" spans="1:15">
      <c r="A6" s="99" t="s">
        <v>28</v>
      </c>
      <c r="B6" s="100" t="s">
        <v>36</v>
      </c>
      <c r="C6" s="100" t="s">
        <v>18</v>
      </c>
      <c r="D6" s="101" t="s">
        <v>40</v>
      </c>
      <c r="E6" s="100" t="s">
        <v>19</v>
      </c>
      <c r="F6" s="102" t="s">
        <v>20</v>
      </c>
      <c r="G6" s="103">
        <v>1</v>
      </c>
      <c r="H6" s="104">
        <v>2500</v>
      </c>
      <c r="I6" s="105" t="s">
        <v>252</v>
      </c>
      <c r="J6" s="104"/>
      <c r="K6" s="106" t="s">
        <v>51</v>
      </c>
      <c r="L6" s="107" t="s">
        <v>446</v>
      </c>
      <c r="M6" s="106"/>
      <c r="N6" s="100"/>
      <c r="O6" s="100"/>
    </row>
    <row r="7" spans="1:15">
      <c r="A7" s="4"/>
      <c r="D7" s="4"/>
      <c r="F7" s="8"/>
      <c r="G7" s="1"/>
      <c r="H7" s="7"/>
      <c r="I7" s="32"/>
      <c r="K7" s="6"/>
      <c r="L7" s="6"/>
      <c r="M7" s="6"/>
    </row>
    <row r="8" spans="1:15">
      <c r="A8" s="4" t="s">
        <v>28</v>
      </c>
      <c r="B8" t="s">
        <v>24</v>
      </c>
      <c r="C8" t="s">
        <v>53</v>
      </c>
      <c r="D8" s="4" t="s">
        <v>26</v>
      </c>
      <c r="E8" t="s">
        <v>37</v>
      </c>
      <c r="F8" s="8" t="s">
        <v>23</v>
      </c>
      <c r="G8" s="1">
        <v>1</v>
      </c>
      <c r="H8" s="31" t="s">
        <v>249</v>
      </c>
      <c r="I8" s="33"/>
    </row>
    <row r="9" spans="1:15">
      <c r="A9" s="4"/>
      <c r="D9" s="4"/>
      <c r="F9" s="8"/>
      <c r="G9" s="1"/>
      <c r="H9" s="7"/>
      <c r="I9" s="32"/>
      <c r="K9" s="6"/>
      <c r="L9" s="6"/>
      <c r="M9" s="6"/>
    </row>
    <row r="10" spans="1:15">
      <c r="A10" s="4" t="s">
        <v>28</v>
      </c>
      <c r="B10" t="s">
        <v>34</v>
      </c>
      <c r="C10" t="s">
        <v>105</v>
      </c>
      <c r="D10" s="4" t="s">
        <v>140</v>
      </c>
      <c r="E10" t="s">
        <v>16</v>
      </c>
      <c r="F10" s="8"/>
      <c r="G10" s="1">
        <v>1</v>
      </c>
      <c r="H10" s="7">
        <v>3773.16</v>
      </c>
      <c r="I10" s="32"/>
      <c r="J10" t="s">
        <v>33</v>
      </c>
      <c r="K10" s="6" t="s">
        <v>32</v>
      </c>
      <c r="L10" s="6"/>
      <c r="M10" s="6"/>
    </row>
    <row r="11" spans="1:15">
      <c r="A11" s="4" t="s">
        <v>28</v>
      </c>
      <c r="B11" t="s">
        <v>31</v>
      </c>
      <c r="C11" t="s">
        <v>105</v>
      </c>
      <c r="D11" s="4" t="s">
        <v>139</v>
      </c>
      <c r="E11" t="s">
        <v>16</v>
      </c>
      <c r="F11" s="8" t="s">
        <v>104</v>
      </c>
      <c r="G11" s="1">
        <v>1</v>
      </c>
      <c r="H11" s="7"/>
      <c r="I11" s="32"/>
      <c r="J11" t="s">
        <v>144</v>
      </c>
      <c r="K11" s="6" t="s">
        <v>30</v>
      </c>
      <c r="L11" s="6"/>
      <c r="M11" s="6"/>
    </row>
    <row r="12" spans="1:15">
      <c r="A12" s="4" t="s">
        <v>28</v>
      </c>
      <c r="B12" t="s">
        <v>31</v>
      </c>
      <c r="C12" t="s">
        <v>106</v>
      </c>
      <c r="D12" s="4" t="s">
        <v>221</v>
      </c>
      <c r="E12" t="s">
        <v>143</v>
      </c>
      <c r="F12" s="8" t="s">
        <v>104</v>
      </c>
      <c r="G12" s="1">
        <v>1</v>
      </c>
      <c r="H12" s="7"/>
      <c r="I12" s="32"/>
      <c r="J12" t="s">
        <v>144</v>
      </c>
      <c r="K12" s="6" t="s">
        <v>30</v>
      </c>
      <c r="L12" s="6"/>
      <c r="M12" s="6"/>
    </row>
    <row r="13" spans="1:15">
      <c r="A13" s="4" t="s">
        <v>28</v>
      </c>
      <c r="B13" t="s">
        <v>29</v>
      </c>
      <c r="C13" t="s">
        <v>105</v>
      </c>
      <c r="D13" s="4" t="s">
        <v>141</v>
      </c>
      <c r="E13" t="s">
        <v>16</v>
      </c>
      <c r="F13" s="8"/>
      <c r="G13" s="1">
        <v>1</v>
      </c>
      <c r="H13" s="7"/>
      <c r="I13" s="32"/>
      <c r="K13" s="6"/>
      <c r="L13" s="6"/>
      <c r="M13" s="6"/>
    </row>
    <row r="14" spans="1:15">
      <c r="A14" s="4" t="s">
        <v>28</v>
      </c>
      <c r="B14" t="s">
        <v>29</v>
      </c>
      <c r="C14" t="s">
        <v>105</v>
      </c>
      <c r="D14" s="4" t="s">
        <v>142</v>
      </c>
      <c r="E14" t="s">
        <v>16</v>
      </c>
      <c r="F14" s="8"/>
      <c r="G14" s="1">
        <v>1</v>
      </c>
      <c r="H14" s="7"/>
      <c r="I14" s="32"/>
      <c r="K14" s="6"/>
      <c r="L14" s="6"/>
      <c r="M14" s="6"/>
    </row>
    <row r="15" spans="1:15">
      <c r="A15" s="4" t="s">
        <v>28</v>
      </c>
      <c r="B15" t="s">
        <v>27</v>
      </c>
      <c r="C15" t="s">
        <v>27</v>
      </c>
      <c r="D15" s="4" t="s">
        <v>26</v>
      </c>
      <c r="E15" t="s">
        <v>16</v>
      </c>
      <c r="F15" s="8"/>
      <c r="G15" s="1">
        <v>1</v>
      </c>
      <c r="H15" s="7"/>
      <c r="I15" s="32"/>
      <c r="J15" t="s">
        <v>25</v>
      </c>
      <c r="K15" s="6" t="s">
        <v>138</v>
      </c>
      <c r="L15" s="6"/>
      <c r="M15" s="6"/>
    </row>
    <row r="16" spans="1:15">
      <c r="A16" s="4" t="s">
        <v>28</v>
      </c>
      <c r="B16" t="s">
        <v>27</v>
      </c>
      <c r="C16" t="s">
        <v>27</v>
      </c>
      <c r="D16" s="4" t="s">
        <v>26</v>
      </c>
      <c r="E16" t="s">
        <v>22</v>
      </c>
      <c r="F16" s="8"/>
      <c r="G16" s="1">
        <v>1</v>
      </c>
      <c r="H16" s="7"/>
      <c r="I16" s="32"/>
      <c r="J16" t="s">
        <v>25</v>
      </c>
      <c r="K16" s="6" t="s">
        <v>138</v>
      </c>
      <c r="L16" s="6"/>
      <c r="M16" s="6"/>
    </row>
    <row r="17" spans="4:6">
      <c r="D17" s="4"/>
      <c r="F17" s="8"/>
    </row>
  </sheetData>
  <pageMargins left="0.7" right="0.7" top="0.75" bottom="0.75" header="0.3" footer="0.3"/>
  <pageSetup paperSize="11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T22"/>
  <sheetViews>
    <sheetView workbookViewId="0"/>
  </sheetViews>
  <sheetFormatPr defaultRowHeight="15"/>
  <cols>
    <col min="1" max="1" width="4.42578125" customWidth="1"/>
    <col min="2" max="2" width="11.28515625" customWidth="1"/>
    <col min="3" max="5" width="16.85546875" customWidth="1"/>
    <col min="6" max="6" width="13.85546875" bestFit="1" customWidth="1"/>
    <col min="7" max="7" width="10.7109375" customWidth="1"/>
    <col min="8" max="8" width="12.140625" customWidth="1"/>
    <col min="9" max="11" width="15.7109375" customWidth="1"/>
    <col min="12" max="12" width="19" customWidth="1"/>
    <col min="13" max="13" width="4.7109375" customWidth="1"/>
    <col min="14" max="14" width="14.7109375" customWidth="1"/>
    <col min="17" max="17" width="3.5703125" customWidth="1"/>
    <col min="20" max="20" width="6.28515625" customWidth="1"/>
  </cols>
  <sheetData>
    <row r="1" spans="2:20" ht="15.75" thickBot="1">
      <c r="M1" s="72"/>
      <c r="N1" s="95"/>
      <c r="O1" s="95"/>
      <c r="P1" s="95"/>
      <c r="Q1" s="95"/>
      <c r="R1" s="95"/>
      <c r="S1" s="95"/>
      <c r="T1" s="73"/>
    </row>
    <row r="2" spans="2:20" ht="15.75" thickBot="1">
      <c r="B2" s="61" t="s">
        <v>411</v>
      </c>
      <c r="C2" s="61" t="s">
        <v>408</v>
      </c>
      <c r="D2" s="61"/>
      <c r="E2" s="61" t="s">
        <v>415</v>
      </c>
      <c r="F2" s="61" t="s">
        <v>409</v>
      </c>
      <c r="G2" s="61" t="s">
        <v>410</v>
      </c>
      <c r="H2" s="61"/>
      <c r="I2" s="61" t="s">
        <v>413</v>
      </c>
      <c r="J2" s="61" t="s">
        <v>414</v>
      </c>
      <c r="K2" s="61" t="s">
        <v>380</v>
      </c>
      <c r="M2" s="88"/>
      <c r="N2" s="96"/>
      <c r="O2" s="258" t="s">
        <v>432</v>
      </c>
      <c r="P2" s="259"/>
      <c r="Q2" s="96"/>
      <c r="R2" s="258" t="s">
        <v>402</v>
      </c>
      <c r="S2" s="259"/>
      <c r="T2" s="89"/>
    </row>
    <row r="3" spans="2:20">
      <c r="B3" s="82" t="s">
        <v>402</v>
      </c>
      <c r="C3" s="82" t="s">
        <v>401</v>
      </c>
      <c r="D3" s="82"/>
      <c r="E3" s="83" t="s">
        <v>416</v>
      </c>
      <c r="F3" s="82" t="s">
        <v>403</v>
      </c>
      <c r="G3" s="82">
        <v>25000</v>
      </c>
      <c r="H3" s="139" t="s">
        <v>26</v>
      </c>
      <c r="I3" s="82"/>
      <c r="J3" s="82"/>
      <c r="K3" s="82"/>
      <c r="M3" s="88"/>
      <c r="N3" s="96" t="s">
        <v>412</v>
      </c>
      <c r="O3" s="88" t="s">
        <v>433</v>
      </c>
      <c r="P3" s="89" t="s">
        <v>419</v>
      </c>
      <c r="Q3" s="96"/>
      <c r="R3" s="88" t="s">
        <v>433</v>
      </c>
      <c r="S3" s="89" t="s">
        <v>434</v>
      </c>
      <c r="T3" s="89"/>
    </row>
    <row r="4" spans="2:20">
      <c r="B4" s="82" t="s">
        <v>402</v>
      </c>
      <c r="C4" s="82" t="s">
        <v>404</v>
      </c>
      <c r="D4" s="82"/>
      <c r="E4" s="83" t="s">
        <v>416</v>
      </c>
      <c r="F4" s="82" t="s">
        <v>405</v>
      </c>
      <c r="G4" s="82">
        <v>9203</v>
      </c>
      <c r="H4" s="82" t="s">
        <v>406</v>
      </c>
      <c r="I4" s="82"/>
      <c r="J4" s="82"/>
      <c r="K4" s="82"/>
      <c r="M4" s="88"/>
      <c r="N4" s="96" t="s">
        <v>435</v>
      </c>
      <c r="O4" s="88" t="s">
        <v>433</v>
      </c>
      <c r="P4" s="89" t="s">
        <v>419</v>
      </c>
      <c r="Q4" s="96"/>
      <c r="R4" s="90" t="s">
        <v>26</v>
      </c>
      <c r="S4" s="91" t="s">
        <v>26</v>
      </c>
      <c r="T4" s="89"/>
    </row>
    <row r="5" spans="2:20">
      <c r="B5" s="71" t="s">
        <v>402</v>
      </c>
      <c r="C5" s="71" t="s">
        <v>404</v>
      </c>
      <c r="D5" s="71"/>
      <c r="E5" s="139" t="s">
        <v>416</v>
      </c>
      <c r="F5" s="71" t="s">
        <v>405</v>
      </c>
      <c r="G5" s="71">
        <v>9202</v>
      </c>
      <c r="H5" s="71" t="s">
        <v>407</v>
      </c>
      <c r="I5" s="82"/>
      <c r="J5" s="82"/>
      <c r="K5" s="82"/>
      <c r="M5" s="88"/>
      <c r="N5" s="96" t="s">
        <v>436</v>
      </c>
      <c r="O5" s="90" t="s">
        <v>26</v>
      </c>
      <c r="P5" s="91" t="s">
        <v>26</v>
      </c>
      <c r="Q5" s="96"/>
      <c r="R5" s="88" t="s">
        <v>433</v>
      </c>
      <c r="S5" s="89" t="s">
        <v>419</v>
      </c>
      <c r="T5" s="89"/>
    </row>
    <row r="6" spans="2:20">
      <c r="B6" s="82" t="s">
        <v>402</v>
      </c>
      <c r="C6" s="82" t="s">
        <v>404</v>
      </c>
      <c r="D6" s="82"/>
      <c r="E6" s="83" t="s">
        <v>416</v>
      </c>
      <c r="F6" s="82" t="s">
        <v>405</v>
      </c>
      <c r="G6" s="82">
        <v>15000</v>
      </c>
      <c r="H6" s="82" t="s">
        <v>412</v>
      </c>
      <c r="I6" s="139" t="s">
        <v>26</v>
      </c>
      <c r="J6" s="139" t="s">
        <v>26</v>
      </c>
      <c r="K6" s="139"/>
      <c r="M6" s="88"/>
      <c r="N6" s="96" t="s">
        <v>437</v>
      </c>
      <c r="O6" s="90" t="s">
        <v>26</v>
      </c>
      <c r="P6" s="91" t="s">
        <v>26</v>
      </c>
      <c r="Q6" s="96"/>
      <c r="R6" s="88" t="s">
        <v>433</v>
      </c>
      <c r="S6" s="89" t="s">
        <v>419</v>
      </c>
      <c r="T6" s="89"/>
    </row>
    <row r="7" spans="2:20">
      <c r="B7" s="71" t="s">
        <v>402</v>
      </c>
      <c r="C7" s="71" t="s">
        <v>404</v>
      </c>
      <c r="D7" s="71"/>
      <c r="E7" s="139" t="s">
        <v>434</v>
      </c>
      <c r="F7" s="71" t="s">
        <v>494</v>
      </c>
      <c r="G7" s="82">
        <v>15000</v>
      </c>
      <c r="H7" s="82" t="s">
        <v>412</v>
      </c>
      <c r="I7" s="139" t="s">
        <v>26</v>
      </c>
      <c r="J7" s="139" t="s">
        <v>26</v>
      </c>
      <c r="K7" s="139"/>
      <c r="M7" s="88"/>
      <c r="N7" s="96" t="s">
        <v>438</v>
      </c>
      <c r="O7" s="88" t="s">
        <v>433</v>
      </c>
      <c r="P7" s="89" t="s">
        <v>419</v>
      </c>
      <c r="Q7" s="96"/>
      <c r="R7" s="90" t="s">
        <v>26</v>
      </c>
      <c r="S7" s="91" t="s">
        <v>26</v>
      </c>
      <c r="T7" s="89"/>
    </row>
    <row r="8" spans="2:20">
      <c r="M8" s="88"/>
      <c r="N8" s="96" t="s">
        <v>439</v>
      </c>
      <c r="O8" s="90" t="s">
        <v>26</v>
      </c>
      <c r="P8" s="91" t="s">
        <v>26</v>
      </c>
      <c r="Q8" s="96"/>
      <c r="R8" s="88" t="s">
        <v>433</v>
      </c>
      <c r="S8" s="89" t="s">
        <v>419</v>
      </c>
      <c r="T8" s="89"/>
    </row>
    <row r="9" spans="2:20" ht="15.75" thickBot="1">
      <c r="B9" s="82"/>
      <c r="C9" s="82"/>
      <c r="D9" s="82"/>
      <c r="E9" s="83"/>
      <c r="F9" s="82"/>
      <c r="G9" s="82"/>
      <c r="H9" s="82"/>
      <c r="M9" s="88"/>
      <c r="N9" s="96" t="s">
        <v>440</v>
      </c>
      <c r="O9" s="74" t="s">
        <v>433</v>
      </c>
      <c r="P9" s="92" t="s">
        <v>419</v>
      </c>
      <c r="Q9" s="96"/>
      <c r="R9" s="93" t="s">
        <v>26</v>
      </c>
      <c r="S9" s="94" t="s">
        <v>26</v>
      </c>
      <c r="T9" s="89"/>
    </row>
    <row r="10" spans="2:20">
      <c r="M10" s="88"/>
      <c r="N10" s="96"/>
      <c r="O10" s="96"/>
      <c r="P10" s="96"/>
      <c r="Q10" s="96"/>
      <c r="R10" s="96"/>
      <c r="S10" s="96"/>
      <c r="T10" s="89"/>
    </row>
    <row r="11" spans="2:20">
      <c r="M11" s="88"/>
      <c r="N11" s="96"/>
      <c r="O11" s="96"/>
      <c r="P11" s="96"/>
      <c r="Q11" s="96"/>
      <c r="R11" s="96"/>
      <c r="S11" s="96"/>
      <c r="T11" s="89"/>
    </row>
    <row r="12" spans="2:20" ht="15.75" thickBot="1">
      <c r="M12" s="74"/>
      <c r="N12" s="97"/>
      <c r="O12" s="97"/>
      <c r="P12" s="97"/>
      <c r="Q12" s="97"/>
      <c r="R12" s="97"/>
      <c r="S12" s="97"/>
      <c r="T12" s="92"/>
    </row>
    <row r="16" spans="2:20">
      <c r="B16" t="s">
        <v>417</v>
      </c>
      <c r="C16" t="s">
        <v>404</v>
      </c>
      <c r="D16" t="s">
        <v>499</v>
      </c>
      <c r="E16" s="4" t="s">
        <v>419</v>
      </c>
      <c r="F16" t="s">
        <v>418</v>
      </c>
      <c r="G16">
        <v>6030</v>
      </c>
      <c r="H16" t="s">
        <v>406</v>
      </c>
      <c r="I16" t="s">
        <v>497</v>
      </c>
      <c r="J16" t="s">
        <v>500</v>
      </c>
    </row>
    <row r="17" spans="2:11">
      <c r="B17" t="s">
        <v>417</v>
      </c>
      <c r="C17" t="s">
        <v>404</v>
      </c>
      <c r="D17" t="s">
        <v>499</v>
      </c>
      <c r="E17" s="4" t="s">
        <v>419</v>
      </c>
      <c r="F17" t="s">
        <v>418</v>
      </c>
      <c r="G17">
        <v>6031</v>
      </c>
      <c r="H17" t="s">
        <v>407</v>
      </c>
      <c r="I17" t="s">
        <v>497</v>
      </c>
      <c r="J17" t="s">
        <v>498</v>
      </c>
      <c r="K17" s="139"/>
    </row>
    <row r="18" spans="2:11">
      <c r="B18" t="s">
        <v>417</v>
      </c>
      <c r="C18" t="s">
        <v>404</v>
      </c>
      <c r="D18" t="s">
        <v>499</v>
      </c>
      <c r="E18" s="4" t="s">
        <v>416</v>
      </c>
      <c r="F18" t="s">
        <v>294</v>
      </c>
      <c r="G18">
        <v>6030</v>
      </c>
      <c r="H18" t="s">
        <v>406</v>
      </c>
      <c r="I18" t="s">
        <v>497</v>
      </c>
      <c r="J18" t="s">
        <v>500</v>
      </c>
    </row>
    <row r="19" spans="2:11" ht="15.75" thickBot="1">
      <c r="B19" t="s">
        <v>417</v>
      </c>
      <c r="C19" t="s">
        <v>404</v>
      </c>
      <c r="D19" t="s">
        <v>499</v>
      </c>
      <c r="E19" s="4" t="s">
        <v>416</v>
      </c>
      <c r="F19" t="s">
        <v>294</v>
      </c>
      <c r="G19">
        <v>6031</v>
      </c>
      <c r="H19" t="s">
        <v>407</v>
      </c>
      <c r="I19" t="s">
        <v>497</v>
      </c>
      <c r="J19" t="s">
        <v>498</v>
      </c>
    </row>
    <row r="20" spans="2:11">
      <c r="B20" s="66" t="s">
        <v>417</v>
      </c>
      <c r="C20" s="80" t="s">
        <v>404</v>
      </c>
      <c r="D20" s="80" t="s">
        <v>438</v>
      </c>
      <c r="E20" s="81" t="s">
        <v>419</v>
      </c>
      <c r="F20" s="80" t="s">
        <v>418</v>
      </c>
      <c r="G20" s="80">
        <v>61057</v>
      </c>
      <c r="H20" s="80" t="s">
        <v>406</v>
      </c>
      <c r="I20" s="80" t="s">
        <v>496</v>
      </c>
      <c r="J20" s="67" t="s">
        <v>495</v>
      </c>
    </row>
    <row r="21" spans="2:11" ht="15.75" thickBot="1">
      <c r="B21" s="68" t="s">
        <v>417</v>
      </c>
      <c r="C21" s="84" t="s">
        <v>404</v>
      </c>
      <c r="D21" s="84" t="s">
        <v>438</v>
      </c>
      <c r="E21" s="85" t="s">
        <v>416</v>
      </c>
      <c r="F21" s="84" t="s">
        <v>294</v>
      </c>
      <c r="G21" s="84">
        <v>61057</v>
      </c>
      <c r="H21" s="84" t="s">
        <v>406</v>
      </c>
      <c r="I21" s="84" t="s">
        <v>496</v>
      </c>
      <c r="J21" s="86" t="s">
        <v>495</v>
      </c>
    </row>
    <row r="22" spans="2:11">
      <c r="B22" t="s">
        <v>417</v>
      </c>
      <c r="C22" t="s">
        <v>404</v>
      </c>
      <c r="D22" s="82" t="s">
        <v>412</v>
      </c>
      <c r="E22" s="139" t="s">
        <v>419</v>
      </c>
      <c r="F22" s="71" t="s">
        <v>284</v>
      </c>
      <c r="G22" s="82">
        <v>32999</v>
      </c>
      <c r="H22" t="s">
        <v>406</v>
      </c>
      <c r="I22" s="139" t="s">
        <v>26</v>
      </c>
      <c r="J22" s="139" t="s">
        <v>26</v>
      </c>
    </row>
  </sheetData>
  <mergeCells count="2">
    <mergeCell ref="O2:P2"/>
    <mergeCell ref="R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E35"/>
  <sheetViews>
    <sheetView workbookViewId="0"/>
  </sheetViews>
  <sheetFormatPr defaultRowHeight="15"/>
  <cols>
    <col min="1" max="1" width="3" style="24" bestFit="1" customWidth="1"/>
    <col min="2" max="2" width="81.28515625" bestFit="1" customWidth="1"/>
    <col min="3" max="3" width="64.5703125" customWidth="1"/>
    <col min="4" max="4" width="53.85546875" customWidth="1"/>
  </cols>
  <sheetData>
    <row r="1" spans="1:5">
      <c r="B1" s="12" t="s">
        <v>197</v>
      </c>
      <c r="C1" s="12" t="s">
        <v>198</v>
      </c>
      <c r="D1" s="12" t="s">
        <v>199</v>
      </c>
    </row>
    <row r="3" spans="1:5">
      <c r="A3" s="25">
        <v>0</v>
      </c>
      <c r="B3" s="13" t="s">
        <v>145</v>
      </c>
      <c r="C3" s="14" t="s">
        <v>135</v>
      </c>
      <c r="D3" s="14" t="s">
        <v>177</v>
      </c>
      <c r="E3" t="s">
        <v>135</v>
      </c>
    </row>
    <row r="4" spans="1:5">
      <c r="A4" s="25">
        <v>0</v>
      </c>
      <c r="B4" s="13" t="s">
        <v>146</v>
      </c>
      <c r="C4" s="14" t="s">
        <v>178</v>
      </c>
      <c r="D4" s="14"/>
      <c r="E4" t="s">
        <v>135</v>
      </c>
    </row>
    <row r="5" spans="1:5">
      <c r="A5" s="25" t="s">
        <v>147</v>
      </c>
      <c r="B5" s="13" t="s">
        <v>148</v>
      </c>
      <c r="C5" s="14" t="s">
        <v>135</v>
      </c>
      <c r="D5" s="14"/>
      <c r="E5" t="s">
        <v>135</v>
      </c>
    </row>
    <row r="6" spans="1:5">
      <c r="A6" s="25"/>
      <c r="B6" s="13"/>
      <c r="C6" s="14"/>
      <c r="D6" s="14"/>
      <c r="E6" t="s">
        <v>135</v>
      </c>
    </row>
    <row r="7" spans="1:5">
      <c r="A7" s="25" t="s">
        <v>147</v>
      </c>
      <c r="B7" s="13" t="s">
        <v>149</v>
      </c>
      <c r="C7" s="14" t="s">
        <v>135</v>
      </c>
      <c r="D7" s="14"/>
      <c r="E7" t="s">
        <v>135</v>
      </c>
    </row>
    <row r="8" spans="1:5">
      <c r="A8" s="25" t="s">
        <v>147</v>
      </c>
      <c r="B8" s="13" t="s">
        <v>150</v>
      </c>
      <c r="C8" s="14" t="s">
        <v>180</v>
      </c>
      <c r="D8" s="14" t="s">
        <v>179</v>
      </c>
      <c r="E8" t="s">
        <v>135</v>
      </c>
    </row>
    <row r="9" spans="1:5">
      <c r="A9" s="25" t="s">
        <v>147</v>
      </c>
      <c r="B9" s="13" t="s">
        <v>151</v>
      </c>
      <c r="C9" s="14" t="s">
        <v>135</v>
      </c>
      <c r="D9" s="14"/>
      <c r="E9" t="s">
        <v>135</v>
      </c>
    </row>
    <row r="10" spans="1:5">
      <c r="A10" s="25" t="s">
        <v>147</v>
      </c>
      <c r="B10" s="13" t="s">
        <v>152</v>
      </c>
      <c r="C10" s="14" t="s">
        <v>135</v>
      </c>
      <c r="D10" s="14"/>
      <c r="E10" t="s">
        <v>135</v>
      </c>
    </row>
    <row r="11" spans="1:5">
      <c r="A11" s="25" t="s">
        <v>147</v>
      </c>
      <c r="B11" s="13" t="s">
        <v>153</v>
      </c>
      <c r="C11" s="14" t="s">
        <v>135</v>
      </c>
      <c r="D11" s="14"/>
      <c r="E11" t="s">
        <v>135</v>
      </c>
    </row>
    <row r="12" spans="1:5">
      <c r="A12" s="25" t="s">
        <v>147</v>
      </c>
      <c r="B12" s="13" t="s">
        <v>154</v>
      </c>
      <c r="C12" s="14" t="s">
        <v>135</v>
      </c>
      <c r="D12" s="14"/>
      <c r="E12" t="s">
        <v>135</v>
      </c>
    </row>
    <row r="13" spans="1:5">
      <c r="A13" s="25" t="s">
        <v>147</v>
      </c>
      <c r="B13" s="13" t="s">
        <v>155</v>
      </c>
      <c r="C13" s="14" t="s">
        <v>135</v>
      </c>
      <c r="D13" s="14"/>
      <c r="E13" t="s">
        <v>135</v>
      </c>
    </row>
    <row r="14" spans="1:5">
      <c r="A14" s="25" t="s">
        <v>147</v>
      </c>
      <c r="B14" s="13" t="s">
        <v>156</v>
      </c>
      <c r="C14" s="14" t="s">
        <v>135</v>
      </c>
      <c r="D14" s="14"/>
      <c r="E14" t="s">
        <v>135</v>
      </c>
    </row>
    <row r="15" spans="1:5">
      <c r="A15" s="25" t="s">
        <v>147</v>
      </c>
      <c r="B15" s="13" t="s">
        <v>157</v>
      </c>
      <c r="C15" s="14" t="s">
        <v>135</v>
      </c>
      <c r="D15" s="14"/>
      <c r="E15" t="s">
        <v>135</v>
      </c>
    </row>
    <row r="16" spans="1:5">
      <c r="A16" s="25" t="s">
        <v>147</v>
      </c>
      <c r="B16" s="13" t="s">
        <v>158</v>
      </c>
      <c r="C16" s="14" t="s">
        <v>135</v>
      </c>
      <c r="D16" s="14"/>
      <c r="E16" t="s">
        <v>135</v>
      </c>
    </row>
    <row r="17" spans="1:5">
      <c r="A17" s="25"/>
      <c r="B17" s="13"/>
      <c r="C17" s="14"/>
      <c r="D17" s="14"/>
      <c r="E17" t="s">
        <v>135</v>
      </c>
    </row>
    <row r="18" spans="1:5">
      <c r="A18" s="25" t="s">
        <v>159</v>
      </c>
      <c r="B18" s="13" t="s">
        <v>160</v>
      </c>
      <c r="C18" s="14" t="s">
        <v>135</v>
      </c>
      <c r="D18" s="14"/>
      <c r="E18" t="s">
        <v>135</v>
      </c>
    </row>
    <row r="19" spans="1:5">
      <c r="A19" s="25"/>
      <c r="B19" s="13"/>
      <c r="C19" s="14"/>
      <c r="D19" s="14"/>
      <c r="E19" t="s">
        <v>135</v>
      </c>
    </row>
    <row r="20" spans="1:5">
      <c r="A20" s="25">
        <v>2</v>
      </c>
      <c r="B20" s="13" t="s">
        <v>161</v>
      </c>
      <c r="C20" s="14" t="s">
        <v>181</v>
      </c>
      <c r="D20" s="14" t="s">
        <v>135</v>
      </c>
      <c r="E20" t="s">
        <v>135</v>
      </c>
    </row>
    <row r="21" spans="1:5">
      <c r="A21" s="25">
        <v>2</v>
      </c>
      <c r="B21" s="13" t="s">
        <v>162</v>
      </c>
      <c r="C21" s="14" t="s">
        <v>182</v>
      </c>
      <c r="D21" s="14" t="s">
        <v>135</v>
      </c>
      <c r="E21" t="s">
        <v>135</v>
      </c>
    </row>
    <row r="22" spans="1:5">
      <c r="A22" s="25">
        <v>2</v>
      </c>
      <c r="B22" s="13" t="s">
        <v>163</v>
      </c>
      <c r="C22" s="14" t="s">
        <v>184</v>
      </c>
      <c r="D22" s="14" t="s">
        <v>135</v>
      </c>
      <c r="E22" t="s">
        <v>135</v>
      </c>
    </row>
    <row r="23" spans="1:5">
      <c r="A23" s="25">
        <v>2</v>
      </c>
      <c r="B23" s="13" t="s">
        <v>164</v>
      </c>
      <c r="C23" s="14" t="s">
        <v>183</v>
      </c>
      <c r="D23" s="14" t="s">
        <v>135</v>
      </c>
      <c r="E23" t="s">
        <v>135</v>
      </c>
    </row>
    <row r="24" spans="1:5">
      <c r="A24" s="25">
        <v>2</v>
      </c>
      <c r="B24" s="13" t="s">
        <v>165</v>
      </c>
      <c r="C24" s="14" t="s">
        <v>187</v>
      </c>
      <c r="D24" s="13" t="s">
        <v>186</v>
      </c>
      <c r="E24" t="s">
        <v>135</v>
      </c>
    </row>
    <row r="25" spans="1:5">
      <c r="A25" s="25">
        <v>2</v>
      </c>
      <c r="B25" s="13" t="s">
        <v>166</v>
      </c>
      <c r="C25" s="14" t="s">
        <v>135</v>
      </c>
      <c r="D25" s="14" t="s">
        <v>185</v>
      </c>
      <c r="E25" t="s">
        <v>135</v>
      </c>
    </row>
    <row r="26" spans="1:5">
      <c r="A26" s="25">
        <v>2</v>
      </c>
      <c r="B26" s="13" t="s">
        <v>167</v>
      </c>
      <c r="C26" s="14" t="s">
        <v>193</v>
      </c>
      <c r="D26" s="14" t="s">
        <v>194</v>
      </c>
      <c r="E26" t="s">
        <v>135</v>
      </c>
    </row>
    <row r="27" spans="1:5">
      <c r="A27" s="25">
        <v>2</v>
      </c>
      <c r="B27" s="13" t="s">
        <v>168</v>
      </c>
      <c r="C27" s="13" t="s">
        <v>196</v>
      </c>
      <c r="D27" s="13" t="s">
        <v>195</v>
      </c>
      <c r="E27" t="s">
        <v>135</v>
      </c>
    </row>
    <row r="28" spans="1:5">
      <c r="A28" s="25">
        <v>2</v>
      </c>
      <c r="B28" s="13" t="s">
        <v>169</v>
      </c>
      <c r="C28" s="14" t="s">
        <v>135</v>
      </c>
      <c r="D28" s="14" t="s">
        <v>192</v>
      </c>
      <c r="E28" t="s">
        <v>135</v>
      </c>
    </row>
    <row r="29" spans="1:5">
      <c r="A29" s="25">
        <v>2</v>
      </c>
      <c r="B29" s="13" t="s">
        <v>170</v>
      </c>
      <c r="C29" s="14" t="s">
        <v>188</v>
      </c>
      <c r="D29" s="14" t="s">
        <v>135</v>
      </c>
      <c r="E29" t="s">
        <v>135</v>
      </c>
    </row>
    <row r="30" spans="1:5">
      <c r="A30" s="25">
        <v>2</v>
      </c>
      <c r="B30" s="13" t="s">
        <v>171</v>
      </c>
      <c r="C30" s="14" t="s">
        <v>189</v>
      </c>
      <c r="D30" s="14" t="s">
        <v>135</v>
      </c>
      <c r="E30" t="s">
        <v>135</v>
      </c>
    </row>
    <row r="31" spans="1:5">
      <c r="A31" s="25" t="s">
        <v>172</v>
      </c>
      <c r="B31" s="13" t="s">
        <v>173</v>
      </c>
      <c r="C31" s="14" t="s">
        <v>135</v>
      </c>
      <c r="D31" s="14" t="s">
        <v>190</v>
      </c>
      <c r="E31" t="s">
        <v>135</v>
      </c>
    </row>
    <row r="32" spans="1:5">
      <c r="A32" s="25">
        <v>2</v>
      </c>
      <c r="B32" s="13" t="s">
        <v>174</v>
      </c>
      <c r="C32" s="14" t="s">
        <v>135</v>
      </c>
      <c r="D32" s="14" t="s">
        <v>190</v>
      </c>
      <c r="E32" t="s">
        <v>135</v>
      </c>
    </row>
    <row r="33" spans="1:5">
      <c r="A33" s="25">
        <v>2</v>
      </c>
      <c r="B33" s="13" t="s">
        <v>175</v>
      </c>
      <c r="C33" s="14" t="s">
        <v>135</v>
      </c>
      <c r="D33" s="14" t="s">
        <v>191</v>
      </c>
      <c r="E33" t="s">
        <v>135</v>
      </c>
    </row>
    <row r="34" spans="1:5">
      <c r="A34" s="25"/>
      <c r="B34" s="13"/>
      <c r="C34" s="14"/>
      <c r="D34" s="14"/>
      <c r="E34" t="s">
        <v>135</v>
      </c>
    </row>
    <row r="35" spans="1:5">
      <c r="A35" s="25" t="s">
        <v>172</v>
      </c>
      <c r="B35" s="13" t="s">
        <v>176</v>
      </c>
      <c r="C35" s="14" t="s">
        <v>135</v>
      </c>
      <c r="D35" s="14" t="s">
        <v>135</v>
      </c>
      <c r="E35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Contratos e Multas</vt:lpstr>
      <vt:lpstr>Acesso</vt:lpstr>
      <vt:lpstr>Contatos</vt:lpstr>
      <vt:lpstr>Chamados</vt:lpstr>
      <vt:lpstr>Equipamentos</vt:lpstr>
      <vt:lpstr>Serviços</vt:lpstr>
      <vt:lpstr>Links</vt:lpstr>
      <vt:lpstr>FixSessions</vt:lpstr>
      <vt:lpstr>Apps</vt:lpstr>
      <vt:lpstr>Configs XP</vt:lpstr>
      <vt:lpstr>_GastosTI</vt:lpstr>
      <vt:lpstr>Split</vt:lpstr>
      <vt:lpstr>Reuters</vt:lpstr>
      <vt:lpstr>OneMinBar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rodrigo.lacerda</dc:creator>
  <cp:lastModifiedBy>systems</cp:lastModifiedBy>
  <cp:lastPrinted>2013-07-12T21:12:26Z</cp:lastPrinted>
  <dcterms:created xsi:type="dcterms:W3CDTF">2012-06-05T12:47:58Z</dcterms:created>
  <dcterms:modified xsi:type="dcterms:W3CDTF">2014-05-30T00:51:50Z</dcterms:modified>
</cp:coreProperties>
</file>