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H2" i="1" s="1"/>
  <c r="G20" i="1"/>
  <c r="H20" i="1" s="1"/>
  <c r="G5" i="1"/>
  <c r="H5" i="1" s="1"/>
  <c r="G19" i="1"/>
  <c r="H19" i="1" s="1"/>
  <c r="G18" i="1"/>
  <c r="H18" i="1" s="1"/>
  <c r="G16" i="1" l="1"/>
  <c r="H16" i="1" s="1"/>
  <c r="G15" i="1" l="1"/>
  <c r="H15" i="1" s="1"/>
  <c r="G14" i="1"/>
  <c r="H14" i="1" s="1"/>
  <c r="G13" i="1"/>
  <c r="H13" i="1" s="1"/>
  <c r="G12" i="1"/>
  <c r="H12" i="1" s="1"/>
  <c r="G10" i="1"/>
  <c r="H10" i="1" s="1"/>
  <c r="G8" i="1"/>
  <c r="H8" i="1" s="1"/>
  <c r="G9" i="1"/>
  <c r="H9" i="1" s="1"/>
  <c r="G11" i="1"/>
  <c r="F22" i="1"/>
  <c r="G23" i="1" l="1"/>
  <c r="H23" i="1" s="1"/>
  <c r="G3" i="1"/>
  <c r="H3" i="1" s="1"/>
  <c r="G4" i="1"/>
  <c r="H4" i="1" s="1"/>
  <c r="G7" i="1"/>
  <c r="H7" i="1" s="1"/>
  <c r="H11" i="1"/>
  <c r="G17" i="1"/>
  <c r="H17" i="1" s="1"/>
  <c r="G22" i="1"/>
  <c r="H22" i="1" s="1"/>
  <c r="G6" i="1" l="1"/>
  <c r="H6" i="1" s="1"/>
  <c r="H25" i="1" l="1"/>
  <c r="J23" i="1" l="1"/>
  <c r="J22" i="1"/>
  <c r="J10" i="1"/>
  <c r="J18" i="1"/>
  <c r="J11" i="1"/>
  <c r="J19" i="1"/>
  <c r="J3" i="1"/>
  <c r="J12" i="1"/>
  <c r="J13" i="1"/>
  <c r="J14" i="1"/>
  <c r="J7" i="1"/>
  <c r="J15" i="1"/>
  <c r="J8" i="1"/>
  <c r="J16" i="1"/>
  <c r="J9" i="1"/>
  <c r="J17" i="1"/>
  <c r="J4" i="1"/>
  <c r="J5" i="1"/>
  <c r="J20" i="1"/>
  <c r="H26" i="1"/>
  <c r="J6" i="1"/>
</calcChain>
</file>

<file path=xl/sharedStrings.xml><?xml version="1.0" encoding="utf-8"?>
<sst xmlns="http://schemas.openxmlformats.org/spreadsheetml/2006/main" count="98" uniqueCount="75">
  <si>
    <t>PCB no</t>
  </si>
  <si>
    <t>part</t>
  </si>
  <si>
    <t>Vendor</t>
  </si>
  <si>
    <t>part No</t>
  </si>
  <si>
    <t>cost / unit</t>
  </si>
  <si>
    <t>quantity/prototype</t>
  </si>
  <si>
    <t>quantity to order</t>
  </si>
  <si>
    <t>sub total</t>
  </si>
  <si>
    <t>Desc / Location / Comments</t>
  </si>
  <si>
    <t>-</t>
  </si>
  <si>
    <t>OSH park</t>
  </si>
  <si>
    <t>PCB</t>
  </si>
  <si>
    <t>LS7366R-S</t>
  </si>
  <si>
    <t>US Digital</t>
  </si>
  <si>
    <t>Prototypes</t>
  </si>
  <si>
    <t>Digikey</t>
  </si>
  <si>
    <t>10k 0603</t>
  </si>
  <si>
    <t>1M 0603</t>
  </si>
  <si>
    <t>535-11304-1-ND</t>
  </si>
  <si>
    <t>40MHz oscil</t>
  </si>
  <si>
    <t>MCT0603-10.0K-CFCT-ND</t>
  </si>
  <si>
    <t>MCT0603-1.00M-CFCT-ND</t>
  </si>
  <si>
    <t>1276-2206-1-ND</t>
  </si>
  <si>
    <t>Cost/prototype</t>
  </si>
  <si>
    <t>4pcb</t>
  </si>
  <si>
    <t>Less expensive</t>
  </si>
  <si>
    <t>More expensive</t>
  </si>
  <si>
    <t>Arduino</t>
  </si>
  <si>
    <t>Hdr pins</t>
  </si>
  <si>
    <t>1x40 pin hdr</t>
  </si>
  <si>
    <t>R3,4</t>
  </si>
  <si>
    <t>R2,5</t>
  </si>
  <si>
    <t>R7,8</t>
  </si>
  <si>
    <t>1k 0603</t>
  </si>
  <si>
    <t>0.15 0603</t>
  </si>
  <si>
    <t>MCT0603-1.00K-CFCT-ND</t>
  </si>
  <si>
    <t>C1-4</t>
  </si>
  <si>
    <t>Y1,2</t>
  </si>
  <si>
    <t>C5-7,10,11</t>
  </si>
  <si>
    <t>C8,9</t>
  </si>
  <si>
    <t>5652129-1-ND</t>
  </si>
  <si>
    <t>C12,13</t>
  </si>
  <si>
    <t>1276-1929-1-ND</t>
  </si>
  <si>
    <t>0.1uF 0603 (25V)</t>
  </si>
  <si>
    <t>10uF "E" (50V)</t>
  </si>
  <si>
    <t>1uF 0603 (10V)</t>
  </si>
  <si>
    <t>490-1543-1-ND</t>
  </si>
  <si>
    <t>18pF 0603 (50V)</t>
  </si>
  <si>
    <t>U1,2</t>
  </si>
  <si>
    <t>U3</t>
  </si>
  <si>
    <t>497-3624-1-ND</t>
  </si>
  <si>
    <t>L298p</t>
  </si>
  <si>
    <t>U4</t>
  </si>
  <si>
    <t>U5,6</t>
  </si>
  <si>
    <t>B1,2</t>
  </si>
  <si>
    <t>LMV358SOIC</t>
  </si>
  <si>
    <t>LMV358MX/NOPBCT-ND</t>
  </si>
  <si>
    <t>Single Inverter</t>
  </si>
  <si>
    <t>296-11599-1-ND</t>
  </si>
  <si>
    <t>MB1SCT-ND</t>
  </si>
  <si>
    <t>Flyback Bridge</t>
  </si>
  <si>
    <t>S1</t>
  </si>
  <si>
    <t>Button</t>
  </si>
  <si>
    <t>CKN9104CT-ND</t>
  </si>
  <si>
    <t>A26509-25-ND</t>
  </si>
  <si>
    <t>Pwr Con</t>
  </si>
  <si>
    <t>Terminal Blocks</t>
  </si>
  <si>
    <t>ED10565-ND</t>
  </si>
  <si>
    <t>408-1584-1-ND</t>
  </si>
  <si>
    <t>Percent of Cost</t>
  </si>
  <si>
    <t>?</t>
  </si>
  <si>
    <t>14k 0603</t>
  </si>
  <si>
    <t>R9</t>
  </si>
  <si>
    <t>P14.0KHCT-ND</t>
  </si>
  <si>
    <t>R1,6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</si>
</sst>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" fontId="3" fillId="0" borderId="0" xfId="0" applyNumberFormat="1" applyFont="1"/>
    <xf numFmtId="4" fontId="0" fillId="0" borderId="0" xfId="0" applyNumberFormat="1"/>
    <xf numFmtId="0" fontId="1" fillId="2" borderId="1" xfId="1" applyBorder="1"/>
    <xf numFmtId="0" fontId="1" fillId="2" borderId="2" xfId="1" applyBorder="1"/>
    <xf numFmtId="0" fontId="1" fillId="2" borderId="2" xfId="1" applyBorder="1" applyAlignment="1">
      <alignment horizontal="left"/>
    </xf>
    <xf numFmtId="4" fontId="1" fillId="2" borderId="2" xfId="1" applyNumberFormat="1" applyBorder="1"/>
    <xf numFmtId="2" fontId="1" fillId="2" borderId="2" xfId="1" applyNumberFormat="1" applyBorder="1"/>
    <xf numFmtId="0" fontId="1" fillId="2" borderId="3" xfId="1" applyBorder="1"/>
    <xf numFmtId="0" fontId="2" fillId="3" borderId="4" xfId="2" applyBorder="1"/>
    <xf numFmtId="0" fontId="2" fillId="3" borderId="5" xfId="2" applyBorder="1"/>
    <xf numFmtId="0" fontId="2" fillId="3" borderId="5" xfId="2" applyBorder="1" applyAlignment="1">
      <alignment horizontal="left"/>
    </xf>
    <xf numFmtId="4" fontId="2" fillId="3" borderId="5" xfId="2" applyNumberFormat="1" applyBorder="1"/>
    <xf numFmtId="2" fontId="2" fillId="3" borderId="5" xfId="2" applyNumberFormat="1" applyBorder="1"/>
    <xf numFmtId="0" fontId="2" fillId="3" borderId="6" xfId="2" applyBorder="1"/>
    <xf numFmtId="0" fontId="4" fillId="0" borderId="0" xfId="3"/>
    <xf numFmtId="0" fontId="0" fillId="0" borderId="7" xfId="0" applyBorder="1"/>
    <xf numFmtId="10" fontId="0" fillId="0" borderId="0" xfId="0" applyNumberFormat="1"/>
    <xf numFmtId="0" fontId="0" fillId="0" borderId="0" xfId="0" applyFont="1"/>
    <xf numFmtId="0" fontId="4" fillId="0" borderId="0" xfId="3" applyFont="1" applyAlignment="1">
      <alignment horizontal="left"/>
    </xf>
    <xf numFmtId="4" fontId="0" fillId="0" borderId="0" xfId="0" applyNumberFormat="1" applyFont="1"/>
    <xf numFmtId="10" fontId="0" fillId="0" borderId="0" xfId="0" applyNumberFormat="1" applyFont="1"/>
    <xf numFmtId="0" fontId="4" fillId="0" borderId="0" xfId="3" applyFont="1"/>
    <xf numFmtId="0" fontId="0" fillId="0" borderId="7" xfId="0" applyFont="1" applyBorder="1"/>
    <xf numFmtId="0" fontId="4" fillId="0" borderId="7" xfId="3" applyFont="1" applyBorder="1"/>
    <xf numFmtId="4" fontId="0" fillId="0" borderId="7" xfId="0" applyNumberFormat="1" applyFont="1" applyBorder="1"/>
    <xf numFmtId="10" fontId="0" fillId="0" borderId="7" xfId="0" applyNumberFormat="1" applyFont="1" applyBorder="1"/>
    <xf numFmtId="0" fontId="0" fillId="0" borderId="0" xfId="0" applyFont="1" applyAlignment="1">
      <alignment horizontal="left"/>
    </xf>
    <xf numFmtId="0" fontId="0" fillId="0" borderId="0" xfId="0" applyFont="1" applyBorder="1"/>
    <xf numFmtId="0" fontId="4" fillId="0" borderId="0" xfId="3" applyFont="1" applyBorder="1"/>
    <xf numFmtId="4" fontId="0" fillId="0" borderId="0" xfId="0" applyNumberFormat="1" applyFont="1" applyBorder="1"/>
    <xf numFmtId="10" fontId="0" fillId="0" borderId="0" xfId="0" applyNumberFormat="1" applyFont="1" applyBorder="1"/>
    <xf numFmtId="0" fontId="0" fillId="0" borderId="0" xfId="0" applyBorder="1"/>
    <xf numFmtId="0" fontId="4" fillId="0" borderId="7" xfId="3" applyFont="1" applyBorder="1" applyAlignment="1">
      <alignment horizontal="left"/>
    </xf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CL10B104JA8NNNC/1276-1929-1-ND/3890015" TargetMode="External"/><Relationship Id="rId13" Type="http://schemas.openxmlformats.org/officeDocument/2006/relationships/hyperlink" Target="http://www.digikey.com/product-detail/en/MB1S/MB1SCT-ND/2094421" TargetMode="External"/><Relationship Id="rId18" Type="http://schemas.openxmlformats.org/officeDocument/2006/relationships/hyperlink" Target="http://www.digikey.com/product-detail/en/ERJ-3EKF1402V/P14.0KHCT-ND/198160" TargetMode="External"/><Relationship Id="rId3" Type="http://schemas.openxmlformats.org/officeDocument/2006/relationships/hyperlink" Target="http://www.digikey.com/product-detail/en/MCT06030C1004FP500/MCT0603-1.00M-CFCT-ND/2607877" TargetMode="External"/><Relationship Id="rId7" Type="http://schemas.openxmlformats.org/officeDocument/2006/relationships/hyperlink" Target="http://www.digikey.com/product-search/en?pv7=2&amp;k=565-2129-1-nd&amp;mnonly=0&amp;newproducts=0&amp;ColumnSort=0&amp;page=1&amp;stock=1&amp;quantity=0&amp;ptm=0&amp;fid=0&amp;pageSize=25" TargetMode="External"/><Relationship Id="rId12" Type="http://schemas.openxmlformats.org/officeDocument/2006/relationships/hyperlink" Target="http://www.digikey.com/product-detail/en/SN74LVC1G04DBVR/296-11599-1-ND/385738" TargetMode="External"/><Relationship Id="rId17" Type="http://schemas.openxmlformats.org/officeDocument/2006/relationships/hyperlink" Target="http://www.digikey.com/product-detail/en/KRL1632E-M-R150-F-T5/408-1584-1-ND/3737766" TargetMode="External"/><Relationship Id="rId2" Type="http://schemas.openxmlformats.org/officeDocument/2006/relationships/hyperlink" Target="http://www.digikey.com/product-detail/en/CL10C180FB8NNNC/1276-2206-1-ND/3890292" TargetMode="External"/><Relationship Id="rId16" Type="http://schemas.openxmlformats.org/officeDocument/2006/relationships/hyperlink" Target="http://www.digikey.com/product-detail/en/OSTVN06A150/ED10565-ND/1588866" TargetMode="External"/><Relationship Id="rId1" Type="http://schemas.openxmlformats.org/officeDocument/2006/relationships/hyperlink" Target="http://www.usdigital.com/products/interfaces/ics/lfls7366r-s" TargetMode="External"/><Relationship Id="rId6" Type="http://schemas.openxmlformats.org/officeDocument/2006/relationships/hyperlink" Target="http://www.digikey.com/product-detail/en/MCT06030C1001FP500/MCT0603-1.00K-CFCT-ND/2607875" TargetMode="External"/><Relationship Id="rId11" Type="http://schemas.openxmlformats.org/officeDocument/2006/relationships/hyperlink" Target="http://www.digikey.com/product-detail/en/LMV358MX%2FNOPB/LMV358MX%2FNOPBCT-ND/1010557" TargetMode="External"/><Relationship Id="rId5" Type="http://schemas.openxmlformats.org/officeDocument/2006/relationships/hyperlink" Target="http://www.digikey.com/product-detail/en/MCT06030C1002FP500/MCT0603-10.0K-CFCT-ND/2607933" TargetMode="External"/><Relationship Id="rId15" Type="http://schemas.openxmlformats.org/officeDocument/2006/relationships/hyperlink" Target="http://www.digikey.com/product-detail/en/4-103741-0-25/A26509-25-ND/683410" TargetMode="External"/><Relationship Id="rId10" Type="http://schemas.openxmlformats.org/officeDocument/2006/relationships/hyperlink" Target="http://www.digikey.com/product-search/en?pv7=2&amp;FV=fff40027%2Cfff802d2&amp;k=l298p&amp;mnonly=0&amp;newproducts=0&amp;ColumnSort=0&amp;page=1&amp;stock=1&amp;quantity=0&amp;ptm=0&amp;fid=0&amp;pageSize=25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search/en?pv7=2&amp;k=ABM3C-40.000MHZ-D4Y-T&amp;mnonly=0&amp;newproducts=0&amp;ColumnSort=0&amp;page=1&amp;quantity=0&amp;ptm=0&amp;fid=0&amp;pageSize=25" TargetMode="External"/><Relationship Id="rId9" Type="http://schemas.openxmlformats.org/officeDocument/2006/relationships/hyperlink" Target="http://www.digikey.com/product-detail/en/GRM188R61A105KA61D/490-1543-1-ND/587782" TargetMode="External"/><Relationship Id="rId14" Type="http://schemas.openxmlformats.org/officeDocument/2006/relationships/hyperlink" Target="http://www.digikey.com/product-search/en?pv7=2&amp;k=PTS525SM10SMTR+LFS&amp;mnonly=0&amp;newproducts=0&amp;ColumnSort=0&amp;page=1&amp;quantity=0&amp;ptm=0&amp;fid=0&amp;pageSize=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C1" workbookViewId="0">
      <selection activeCell="D19" sqref="D19"/>
    </sheetView>
  </sheetViews>
  <sheetFormatPr defaultRowHeight="15" x14ac:dyDescent="0.25"/>
  <cols>
    <col min="1" max="1" width="20.85546875" bestFit="1" customWidth="1"/>
    <col min="2" max="2" width="19" bestFit="1" customWidth="1"/>
    <col min="3" max="3" width="9.42578125" bestFit="1" customWidth="1"/>
    <col min="4" max="4" width="35.7109375" style="3" bestFit="1" customWidth="1"/>
    <col min="5" max="5" width="9.85546875" style="5" bestFit="1" customWidth="1"/>
    <col min="6" max="6" width="18.42578125" bestFit="1" customWidth="1"/>
    <col min="7" max="7" width="16.140625" bestFit="1" customWidth="1"/>
    <col min="8" max="8" width="8.7109375" style="5" bestFit="1" customWidth="1"/>
    <col min="9" max="9" width="26.140625" bestFit="1" customWidth="1"/>
    <col min="10" max="10" width="14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s="4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69</v>
      </c>
    </row>
    <row r="2" spans="1:10" x14ac:dyDescent="0.25">
      <c r="A2" s="21" t="s">
        <v>74</v>
      </c>
      <c r="B2" s="21" t="s">
        <v>71</v>
      </c>
      <c r="C2" s="21" t="s">
        <v>15</v>
      </c>
      <c r="D2" s="18" t="s">
        <v>73</v>
      </c>
      <c r="E2" s="23">
        <v>0.1</v>
      </c>
      <c r="F2" s="21">
        <v>2</v>
      </c>
      <c r="G2" s="21">
        <f t="shared" ref="G2:G20" si="0">F2*$B$25</f>
        <v>6</v>
      </c>
      <c r="H2" s="23">
        <f>G2*E2</f>
        <v>0.60000000000000009</v>
      </c>
      <c r="I2" s="21"/>
      <c r="J2" s="24"/>
    </row>
    <row r="3" spans="1:10" x14ac:dyDescent="0.25">
      <c r="A3" s="21" t="s">
        <v>31</v>
      </c>
      <c r="B3" s="21" t="s">
        <v>33</v>
      </c>
      <c r="C3" s="21" t="s">
        <v>15</v>
      </c>
      <c r="D3" s="25" t="s">
        <v>35</v>
      </c>
      <c r="E3" s="23">
        <v>0.08</v>
      </c>
      <c r="F3" s="21">
        <v>2</v>
      </c>
      <c r="G3" s="21">
        <f t="shared" si="0"/>
        <v>6</v>
      </c>
      <c r="H3" s="23">
        <f t="shared" ref="H3:H23" si="1">G3*E3</f>
        <v>0.48</v>
      </c>
      <c r="I3" s="21"/>
      <c r="J3" s="24">
        <f t="shared" ref="J3:J20" si="2">H3/$H$25</f>
        <v>4.1695621959694238E-3</v>
      </c>
    </row>
    <row r="4" spans="1:10" x14ac:dyDescent="0.25">
      <c r="A4" s="21" t="s">
        <v>30</v>
      </c>
      <c r="B4" s="21" t="s">
        <v>17</v>
      </c>
      <c r="C4" s="21" t="s">
        <v>15</v>
      </c>
      <c r="D4" s="22" t="s">
        <v>21</v>
      </c>
      <c r="E4" s="23">
        <v>0.08</v>
      </c>
      <c r="F4" s="21">
        <v>2</v>
      </c>
      <c r="G4" s="21">
        <f t="shared" si="0"/>
        <v>6</v>
      </c>
      <c r="H4" s="23">
        <f t="shared" si="1"/>
        <v>0.48</v>
      </c>
      <c r="I4" s="21"/>
      <c r="J4" s="24">
        <f t="shared" si="2"/>
        <v>4.1695621959694238E-3</v>
      </c>
    </row>
    <row r="5" spans="1:10" s="35" customFormat="1" x14ac:dyDescent="0.25">
      <c r="A5" s="31" t="s">
        <v>32</v>
      </c>
      <c r="B5" s="31" t="s">
        <v>34</v>
      </c>
      <c r="C5" s="31" t="s">
        <v>15</v>
      </c>
      <c r="D5" s="32" t="s">
        <v>68</v>
      </c>
      <c r="E5" s="33">
        <v>0.54</v>
      </c>
      <c r="F5" s="31">
        <v>2</v>
      </c>
      <c r="G5" s="31">
        <f t="shared" si="0"/>
        <v>6</v>
      </c>
      <c r="H5" s="33">
        <f t="shared" ref="H5" si="3">G5*E5</f>
        <v>3.24</v>
      </c>
      <c r="I5" s="31"/>
      <c r="J5" s="34">
        <f t="shared" si="2"/>
        <v>2.8144544822793612E-2</v>
      </c>
    </row>
    <row r="6" spans="1:10" s="19" customFormat="1" x14ac:dyDescent="0.25">
      <c r="A6" s="26" t="s">
        <v>72</v>
      </c>
      <c r="B6" s="26" t="s">
        <v>16</v>
      </c>
      <c r="C6" s="26" t="s">
        <v>15</v>
      </c>
      <c r="D6" s="36" t="s">
        <v>20</v>
      </c>
      <c r="E6" s="28">
        <v>0.08</v>
      </c>
      <c r="F6" s="26">
        <v>1</v>
      </c>
      <c r="G6" s="26">
        <f t="shared" si="0"/>
        <v>3</v>
      </c>
      <c r="H6" s="28">
        <f>G6*E6</f>
        <v>0.24</v>
      </c>
      <c r="I6" s="26"/>
      <c r="J6" s="29">
        <f t="shared" si="2"/>
        <v>2.0847810979847119E-3</v>
      </c>
    </row>
    <row r="7" spans="1:10" x14ac:dyDescent="0.25">
      <c r="A7" s="21" t="s">
        <v>36</v>
      </c>
      <c r="B7" s="21" t="s">
        <v>47</v>
      </c>
      <c r="C7" s="21" t="s">
        <v>15</v>
      </c>
      <c r="D7" s="22" t="s">
        <v>22</v>
      </c>
      <c r="E7" s="23">
        <v>0.16</v>
      </c>
      <c r="F7" s="21">
        <v>4</v>
      </c>
      <c r="G7" s="21">
        <f t="shared" si="0"/>
        <v>12</v>
      </c>
      <c r="H7" s="23">
        <f t="shared" si="1"/>
        <v>1.92</v>
      </c>
      <c r="I7" s="21"/>
      <c r="J7" s="24">
        <f t="shared" si="2"/>
        <v>1.6678248783877695E-2</v>
      </c>
    </row>
    <row r="8" spans="1:10" x14ac:dyDescent="0.25">
      <c r="A8" s="21" t="s">
        <v>38</v>
      </c>
      <c r="B8" s="21" t="s">
        <v>43</v>
      </c>
      <c r="C8" s="21" t="s">
        <v>15</v>
      </c>
      <c r="D8" s="25" t="s">
        <v>42</v>
      </c>
      <c r="E8" s="23">
        <v>0.12</v>
      </c>
      <c r="F8" s="21">
        <v>5</v>
      </c>
      <c r="G8" s="21">
        <f t="shared" si="0"/>
        <v>15</v>
      </c>
      <c r="H8" s="23">
        <f t="shared" si="1"/>
        <v>1.7999999999999998</v>
      </c>
      <c r="I8" s="21"/>
      <c r="J8" s="24">
        <f t="shared" si="2"/>
        <v>1.5635858234885336E-2</v>
      </c>
    </row>
    <row r="9" spans="1:10" x14ac:dyDescent="0.25">
      <c r="A9" s="21" t="s">
        <v>39</v>
      </c>
      <c r="B9" s="21" t="s">
        <v>44</v>
      </c>
      <c r="C9" s="21" t="s">
        <v>15</v>
      </c>
      <c r="D9" s="22" t="s">
        <v>40</v>
      </c>
      <c r="E9" s="23">
        <v>0.34</v>
      </c>
      <c r="F9" s="21">
        <v>2</v>
      </c>
      <c r="G9" s="21">
        <f t="shared" si="0"/>
        <v>6</v>
      </c>
      <c r="H9" s="23">
        <f t="shared" si="1"/>
        <v>2.04</v>
      </c>
      <c r="I9" s="21"/>
      <c r="J9" s="24">
        <f t="shared" si="2"/>
        <v>1.7720639332870051E-2</v>
      </c>
    </row>
    <row r="10" spans="1:10" s="19" customFormat="1" x14ac:dyDescent="0.25">
      <c r="A10" s="26" t="s">
        <v>41</v>
      </c>
      <c r="B10" s="26" t="s">
        <v>45</v>
      </c>
      <c r="C10" s="26" t="s">
        <v>15</v>
      </c>
      <c r="D10" s="27" t="s">
        <v>46</v>
      </c>
      <c r="E10" s="28">
        <v>0.1</v>
      </c>
      <c r="F10" s="26">
        <v>2</v>
      </c>
      <c r="G10" s="26">
        <f t="shared" si="0"/>
        <v>6</v>
      </c>
      <c r="H10" s="28">
        <f t="shared" si="1"/>
        <v>0.60000000000000009</v>
      </c>
      <c r="I10" s="26"/>
      <c r="J10" s="29">
        <f t="shared" si="2"/>
        <v>5.2119527449617804E-3</v>
      </c>
    </row>
    <row r="11" spans="1:10" x14ac:dyDescent="0.25">
      <c r="A11" s="21" t="s">
        <v>37</v>
      </c>
      <c r="B11" s="21" t="s">
        <v>19</v>
      </c>
      <c r="C11" s="21" t="s">
        <v>15</v>
      </c>
      <c r="D11" s="22" t="s">
        <v>18</v>
      </c>
      <c r="E11" s="23">
        <v>0.82</v>
      </c>
      <c r="F11" s="21">
        <v>2</v>
      </c>
      <c r="G11" s="21">
        <f t="shared" si="0"/>
        <v>6</v>
      </c>
      <c r="H11" s="23">
        <f t="shared" si="1"/>
        <v>4.92</v>
      </c>
      <c r="I11" s="21"/>
      <c r="J11" s="24">
        <f t="shared" si="2"/>
        <v>4.2738012508686592E-2</v>
      </c>
    </row>
    <row r="12" spans="1:10" x14ac:dyDescent="0.25">
      <c r="A12" s="21" t="s">
        <v>49</v>
      </c>
      <c r="B12" s="21" t="s">
        <v>51</v>
      </c>
      <c r="C12" s="21" t="s">
        <v>15</v>
      </c>
      <c r="D12" s="25" t="s">
        <v>50</v>
      </c>
      <c r="E12" s="23">
        <v>5.71</v>
      </c>
      <c r="F12" s="21">
        <v>1</v>
      </c>
      <c r="G12" s="21">
        <f t="shared" si="0"/>
        <v>3</v>
      </c>
      <c r="H12" s="23">
        <f t="shared" si="1"/>
        <v>17.13</v>
      </c>
      <c r="I12" s="21"/>
      <c r="J12" s="24">
        <f t="shared" si="2"/>
        <v>0.14880125086865881</v>
      </c>
    </row>
    <row r="13" spans="1:10" x14ac:dyDescent="0.25">
      <c r="A13" s="21" t="s">
        <v>52</v>
      </c>
      <c r="B13" s="21" t="s">
        <v>55</v>
      </c>
      <c r="C13" s="21" t="s">
        <v>15</v>
      </c>
      <c r="D13" s="25" t="s">
        <v>56</v>
      </c>
      <c r="E13" s="23">
        <v>0.87</v>
      </c>
      <c r="F13" s="21">
        <v>1</v>
      </c>
      <c r="G13" s="21">
        <f t="shared" si="0"/>
        <v>3</v>
      </c>
      <c r="H13" s="23">
        <f t="shared" ref="H13:H20" si="4">G13*E13</f>
        <v>2.61</v>
      </c>
      <c r="I13" s="21"/>
      <c r="J13" s="24">
        <f t="shared" si="2"/>
        <v>2.267199444058374E-2</v>
      </c>
    </row>
    <row r="14" spans="1:10" x14ac:dyDescent="0.25">
      <c r="A14" s="21" t="s">
        <v>53</v>
      </c>
      <c r="B14" s="21" t="s">
        <v>57</v>
      </c>
      <c r="C14" s="21" t="s">
        <v>15</v>
      </c>
      <c r="D14" s="25" t="s">
        <v>58</v>
      </c>
      <c r="E14" s="23">
        <v>0.49</v>
      </c>
      <c r="F14" s="21">
        <v>2</v>
      </c>
      <c r="G14" s="21">
        <f t="shared" si="0"/>
        <v>6</v>
      </c>
      <c r="H14" s="23">
        <f t="shared" si="4"/>
        <v>2.94</v>
      </c>
      <c r="I14" s="21"/>
      <c r="J14" s="24">
        <f t="shared" si="2"/>
        <v>2.5538568450312719E-2</v>
      </c>
    </row>
    <row r="15" spans="1:10" x14ac:dyDescent="0.25">
      <c r="A15" s="21" t="s">
        <v>54</v>
      </c>
      <c r="B15" s="21" t="s">
        <v>60</v>
      </c>
      <c r="C15" s="21" t="s">
        <v>15</v>
      </c>
      <c r="D15" s="25" t="s">
        <v>59</v>
      </c>
      <c r="E15" s="23">
        <v>0.45</v>
      </c>
      <c r="F15" s="21">
        <v>2</v>
      </c>
      <c r="G15" s="21">
        <f t="shared" si="0"/>
        <v>6</v>
      </c>
      <c r="H15" s="23">
        <f t="shared" si="4"/>
        <v>2.7</v>
      </c>
      <c r="I15" s="21"/>
      <c r="J15" s="24">
        <f t="shared" si="2"/>
        <v>2.3453787352328011E-2</v>
      </c>
    </row>
    <row r="16" spans="1:10" x14ac:dyDescent="0.25">
      <c r="A16" s="21" t="s">
        <v>61</v>
      </c>
      <c r="B16" s="21" t="s">
        <v>62</v>
      </c>
      <c r="C16" s="21" t="s">
        <v>15</v>
      </c>
      <c r="D16" s="25" t="s">
        <v>63</v>
      </c>
      <c r="E16" s="23">
        <v>0.65</v>
      </c>
      <c r="F16" s="21">
        <v>1</v>
      </c>
      <c r="G16" s="21">
        <f t="shared" si="0"/>
        <v>3</v>
      </c>
      <c r="H16" s="23">
        <f t="shared" si="4"/>
        <v>1.9500000000000002</v>
      </c>
      <c r="I16" s="21"/>
      <c r="J16" s="24">
        <f t="shared" si="2"/>
        <v>1.6938846421125784E-2</v>
      </c>
    </row>
    <row r="17" spans="1:10" x14ac:dyDescent="0.25">
      <c r="A17" s="21" t="s">
        <v>48</v>
      </c>
      <c r="B17" s="21" t="s">
        <v>12</v>
      </c>
      <c r="C17" s="21" t="s">
        <v>13</v>
      </c>
      <c r="D17" s="22" t="s">
        <v>12</v>
      </c>
      <c r="E17" s="23">
        <v>5.6</v>
      </c>
      <c r="F17" s="21">
        <v>2</v>
      </c>
      <c r="G17" s="21">
        <f t="shared" si="0"/>
        <v>6</v>
      </c>
      <c r="H17" s="23">
        <f t="shared" si="4"/>
        <v>33.599999999999994</v>
      </c>
      <c r="I17" s="21"/>
      <c r="J17" s="24">
        <f t="shared" si="2"/>
        <v>0.2918693537178596</v>
      </c>
    </row>
    <row r="18" spans="1:10" x14ac:dyDescent="0.25">
      <c r="A18" s="21" t="s">
        <v>28</v>
      </c>
      <c r="B18" s="21" t="s">
        <v>29</v>
      </c>
      <c r="C18" s="21" t="s">
        <v>15</v>
      </c>
      <c r="D18" s="25" t="s">
        <v>64</v>
      </c>
      <c r="E18" s="23">
        <v>1.41</v>
      </c>
      <c r="F18" s="21">
        <v>2</v>
      </c>
      <c r="G18" s="21">
        <f t="shared" si="0"/>
        <v>6</v>
      </c>
      <c r="H18" s="23">
        <f t="shared" si="4"/>
        <v>8.4599999999999991</v>
      </c>
      <c r="I18" s="21"/>
      <c r="J18" s="24">
        <f t="shared" si="2"/>
        <v>7.3488533703961079E-2</v>
      </c>
    </row>
    <row r="19" spans="1:10" x14ac:dyDescent="0.25">
      <c r="A19" s="21" t="s">
        <v>65</v>
      </c>
      <c r="B19" s="21" t="s">
        <v>66</v>
      </c>
      <c r="C19" s="21" t="s">
        <v>15</v>
      </c>
      <c r="D19" s="25" t="s">
        <v>67</v>
      </c>
      <c r="E19" s="23">
        <v>1.47</v>
      </c>
      <c r="F19" s="21">
        <v>1</v>
      </c>
      <c r="G19" s="21">
        <f t="shared" si="0"/>
        <v>3</v>
      </c>
      <c r="H19" s="23">
        <f t="shared" si="4"/>
        <v>4.41</v>
      </c>
      <c r="I19" s="21"/>
      <c r="J19" s="24">
        <f t="shared" si="2"/>
        <v>3.830785267546908E-2</v>
      </c>
    </row>
    <row r="20" spans="1:10" x14ac:dyDescent="0.25">
      <c r="A20" s="21" t="s">
        <v>9</v>
      </c>
      <c r="B20" s="21" t="s">
        <v>27</v>
      </c>
      <c r="C20" s="21" t="s">
        <v>70</v>
      </c>
      <c r="D20" s="30" t="s">
        <v>70</v>
      </c>
      <c r="E20" s="23">
        <v>30</v>
      </c>
      <c r="F20" s="21">
        <v>0</v>
      </c>
      <c r="G20" s="21">
        <f t="shared" si="0"/>
        <v>0</v>
      </c>
      <c r="H20" s="23">
        <f t="shared" si="4"/>
        <v>0</v>
      </c>
      <c r="I20" s="21"/>
      <c r="J20" s="24">
        <f t="shared" si="2"/>
        <v>0</v>
      </c>
    </row>
    <row r="21" spans="1:10" ht="15.75" thickBot="1" x14ac:dyDescent="0.3">
      <c r="J21" s="20"/>
    </row>
    <row r="22" spans="1:10" x14ac:dyDescent="0.25">
      <c r="A22" s="6" t="s">
        <v>11</v>
      </c>
      <c r="B22" s="7" t="s">
        <v>9</v>
      </c>
      <c r="C22" s="7" t="s">
        <v>10</v>
      </c>
      <c r="D22" s="8" t="s">
        <v>9</v>
      </c>
      <c r="E22" s="9">
        <v>25</v>
      </c>
      <c r="F22" s="10">
        <f>1/B25</f>
        <v>0.33333333333333331</v>
      </c>
      <c r="G22" s="7">
        <f>F22*$B$25</f>
        <v>1</v>
      </c>
      <c r="H22" s="9">
        <f t="shared" si="1"/>
        <v>25</v>
      </c>
      <c r="I22" s="11" t="s">
        <v>25</v>
      </c>
      <c r="J22" s="20">
        <f>H22/$H$25</f>
        <v>0.21716469770674082</v>
      </c>
    </row>
    <row r="23" spans="1:10" ht="15.75" thickBot="1" x14ac:dyDescent="0.3">
      <c r="A23" s="12" t="s">
        <v>11</v>
      </c>
      <c r="B23" s="13" t="s">
        <v>9</v>
      </c>
      <c r="C23" s="13" t="s">
        <v>24</v>
      </c>
      <c r="D23" s="14" t="s">
        <v>9</v>
      </c>
      <c r="E23" s="15">
        <v>33</v>
      </c>
      <c r="F23" s="16">
        <v>0</v>
      </c>
      <c r="G23" s="13">
        <f>F23*$B$25</f>
        <v>0</v>
      </c>
      <c r="H23" s="15">
        <f t="shared" si="1"/>
        <v>0</v>
      </c>
      <c r="I23" s="17" t="s">
        <v>26</v>
      </c>
      <c r="J23" s="20">
        <f>H23/$H$25</f>
        <v>0</v>
      </c>
    </row>
    <row r="25" spans="1:10" x14ac:dyDescent="0.25">
      <c r="A25" t="s">
        <v>14</v>
      </c>
      <c r="B25">
        <v>3</v>
      </c>
      <c r="H25" s="5">
        <f>SUM(H2:H23)</f>
        <v>115.11999999999999</v>
      </c>
    </row>
    <row r="26" spans="1:10" x14ac:dyDescent="0.25">
      <c r="G26" t="s">
        <v>23</v>
      </c>
      <c r="H26" s="5">
        <f>H25/B25</f>
        <v>38.373333333333328</v>
      </c>
    </row>
    <row r="32" spans="1:10" x14ac:dyDescent="0.25">
      <c r="D32" s="1"/>
      <c r="E32" s="4"/>
    </row>
  </sheetData>
  <conditionalFormatting sqref="J2:J23">
    <cfRule type="cellIs" dxfId="1" priority="1" operator="greaterThan">
      <formula>0.05</formula>
    </cfRule>
    <cfRule type="cellIs" dxfId="0" priority="2" operator="greaterThan">
      <formula>0.1</formula>
    </cfRule>
  </conditionalFormatting>
  <hyperlinks>
    <hyperlink ref="D17" r:id="rId1"/>
    <hyperlink ref="D7" r:id="rId2"/>
    <hyperlink ref="D4" r:id="rId3"/>
    <hyperlink ref="D11" r:id="rId4"/>
    <hyperlink ref="D6" r:id="rId5"/>
    <hyperlink ref="D3" r:id="rId6"/>
    <hyperlink ref="D9" r:id="rId7"/>
    <hyperlink ref="D8" r:id="rId8"/>
    <hyperlink ref="D10" r:id="rId9"/>
    <hyperlink ref="D12" r:id="rId10"/>
    <hyperlink ref="D13" r:id="rId11"/>
    <hyperlink ref="D14" r:id="rId12"/>
    <hyperlink ref="D15" r:id="rId13"/>
    <hyperlink ref="D16" r:id="rId14"/>
    <hyperlink ref="D18" r:id="rId15"/>
    <hyperlink ref="D19" r:id="rId16"/>
    <hyperlink ref="D5" r:id="rId17"/>
    <hyperlink ref="D2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2015-01-07T20:38:40Z</dcterms:modified>
</cp:coreProperties>
</file>