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vega\Desktop\Progra Avanzada\TP4Grafos\Documentacion\"/>
    </mc:Choice>
  </mc:AlternateContent>
  <bookViews>
    <workbookView xWindow="240" yWindow="15" windowWidth="21135" windowHeight="10170"/>
  </bookViews>
  <sheets>
    <sheet name="Métricas" sheetId="2" r:id="rId1"/>
  </sheets>
  <calcPr calcId="152511"/>
</workbook>
</file>

<file path=xl/calcChain.xml><?xml version="1.0" encoding="utf-8"?>
<calcChain xmlns="http://schemas.openxmlformats.org/spreadsheetml/2006/main">
  <c r="E8" i="2" l="1"/>
  <c r="F22" i="2" l="1"/>
  <c r="F19" i="2"/>
  <c r="J18" i="2"/>
  <c r="N18" i="2" s="1"/>
  <c r="J21" i="2"/>
  <c r="N21" i="2" s="1"/>
  <c r="J23" i="2"/>
  <c r="N23" i="2" s="1"/>
  <c r="J24" i="2"/>
  <c r="N24" i="2" s="1"/>
  <c r="J14" i="2"/>
  <c r="N14" i="2" s="1"/>
  <c r="J15" i="2"/>
  <c r="N15" i="2" s="1"/>
  <c r="J16" i="2"/>
  <c r="N16" i="2" s="1"/>
  <c r="J17" i="2"/>
  <c r="N17" i="2" s="1"/>
  <c r="L25" i="2" l="1"/>
  <c r="E39" i="2" s="1"/>
  <c r="E29" i="2"/>
  <c r="E38" i="2" s="1"/>
  <c r="E37" i="2"/>
  <c r="E4" i="2"/>
  <c r="E36" i="2" s="1"/>
  <c r="J20" i="2"/>
  <c r="N20" i="2" s="1"/>
  <c r="J13" i="2"/>
  <c r="N13" i="2" s="1"/>
  <c r="K25" i="2"/>
  <c r="B13" i="2"/>
  <c r="M25" i="2"/>
  <c r="E32" i="2" s="1"/>
  <c r="F25" i="2"/>
  <c r="G25" i="2"/>
  <c r="J25" i="2" l="1"/>
  <c r="E40" i="2" s="1"/>
  <c r="N25" i="2"/>
  <c r="E33" i="2" s="1"/>
  <c r="E34" i="2"/>
  <c r="E35" i="2"/>
  <c r="E41" i="2" l="1"/>
  <c r="F39" i="2" s="1"/>
  <c r="F36" i="2" l="1"/>
  <c r="F40" i="2"/>
  <c r="F37" i="2"/>
  <c r="F38" i="2"/>
</calcChain>
</file>

<file path=xl/sharedStrings.xml><?xml version="1.0" encoding="utf-8"?>
<sst xmlns="http://schemas.openxmlformats.org/spreadsheetml/2006/main" count="55" uniqueCount="43">
  <si>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</si>
  <si>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</si>
  <si>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</si>
  <si>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</si>
  <si>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</si>
  <si>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</si>
  <si>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</si>
  <si>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</si>
  <si>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</si>
  <si>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</si>
  <si>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</si>
  <si>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</si>
  <si>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</si>
  <si>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</si>
  <si>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</si>
  <si>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</si>
  <si>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</si>
  <si>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</si>
  <si>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</si>
  <si>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</si>
  <si>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</si>
  <si>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</si>
  <si>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</si>
  <si>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</si>
  <si>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</si>
  <si>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</si>
  <si>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</si>
  <si>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</si>
  <si>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</si>
  <si>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</si>
  <si>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</si>
  <si>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Metodo leerGrafo</t>
  </si>
  <si>
    <t>Metodo escribirGrafo</t>
  </si>
  <si>
    <t>Metodo leerGrafoColoreado</t>
  </si>
  <si>
    <t>Metodo escribirGrafoColoreado</t>
  </si>
  <si>
    <t>MatrizSimetrica</t>
  </si>
  <si>
    <t>Metodos de GrafoNDNP</t>
  </si>
  <si>
    <t>Generadores aleatorios</t>
  </si>
  <si>
    <t>Generadores regulares</t>
  </si>
  <si>
    <t>Metodo de coloreo</t>
  </si>
  <si>
    <t>Probador</t>
  </si>
  <si>
    <t>Clase Archivo</t>
  </si>
  <si>
    <t>Generadores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</si>
</sst>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>
      <alignment horizontal="center" vertical="center" wrapText="1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0" fillId="5" borderId="3" xfId="0" applyNumberFormat="1" applyFill="1" applyBorder="1" applyAlignment="1" applyProtection="1">
      <alignment horizontal="left" vertical="center" wrapText="1"/>
      <protection locked="0"/>
    </xf>
    <xf numFmtId="49" fontId="0" fillId="5" borderId="30" xfId="0" applyNumberFormat="1" applyFill="1" applyBorder="1" applyAlignment="1" applyProtection="1">
      <alignment horizontal="left" vertical="center" wrapText="1"/>
      <protection locked="0"/>
    </xf>
    <xf numFmtId="0" fontId="0" fillId="5" borderId="2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0" fillId="5" borderId="30" xfId="0" applyFill="1" applyBorder="1" applyAlignment="1">
      <alignment horizontal="left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</cellXfs>
  <cellStyles count="2">
    <cellStyle name="Normal" xfId="0" builtinId="0"/>
    <cellStyle name="Porcentaje" xfId="1" builtinId="5"/>
  </cellStyles>
  <dxfs count="4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Métricas!$B$36:$D$40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Métricas!$E$36:$E$40</c:f>
              <c:numCache>
                <c:formatCode>[h]:mm</c:formatCode>
                <c:ptCount val="5"/>
                <c:pt idx="0">
                  <c:v>1.3194444444444398E-2</c:v>
                </c:pt>
                <c:pt idx="1">
                  <c:v>0</c:v>
                </c:pt>
                <c:pt idx="2">
                  <c:v>0</c:v>
                </c:pt>
                <c:pt idx="3">
                  <c:v>0.29027777777777775</c:v>
                </c:pt>
                <c:pt idx="4">
                  <c:v>0.3923611111111116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31</xdr:row>
      <xdr:rowOff>9527</xdr:rowOff>
    </xdr:from>
    <xdr:to>
      <xdr:col>11</xdr:col>
      <xdr:colOff>419100</xdr:colOff>
      <xdr:row>40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topLeftCell="A6" workbookViewId="0">
      <selection activeCell="B4" sqref="B4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6" s="2" customFormat="1" x14ac:dyDescent="0.25">
      <c r="A2" s="13"/>
      <c r="B2" s="68" t="s">
        <v>3</v>
      </c>
      <c r="C2" s="69"/>
      <c r="D2" s="69"/>
      <c r="E2" s="70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87"/>
      <c r="G3" s="87"/>
      <c r="H3" s="87"/>
      <c r="I3" s="87"/>
      <c r="J3" s="87"/>
      <c r="K3" s="87"/>
      <c r="L3" s="87"/>
      <c r="M3" s="87"/>
      <c r="N3" s="87"/>
      <c r="O3" s="14"/>
      <c r="P3" s="9"/>
    </row>
    <row r="4" spans="1:16" s="3" customFormat="1" ht="15.75" thickBot="1" x14ac:dyDescent="0.3">
      <c r="A4" s="15"/>
      <c r="B4" s="45">
        <v>1.0416666666666666E-2</v>
      </c>
      <c r="C4" s="46">
        <v>0.37847222222222227</v>
      </c>
      <c r="D4" s="46">
        <v>0.39166666666666666</v>
      </c>
      <c r="E4" s="33">
        <f>IFERROR(IF(OR(ISBLANK(C4),ISBLANK(D4)),"Completar",IF(D4&gt;=C4,D4-C4,"Error")),"Error")</f>
        <v>1.3194444444444398E-2</v>
      </c>
      <c r="F4" s="71"/>
      <c r="G4" s="71"/>
      <c r="H4" s="71"/>
      <c r="I4" s="71"/>
      <c r="J4" s="71"/>
      <c r="K4" s="71"/>
      <c r="L4" s="71"/>
      <c r="M4" s="71"/>
      <c r="N4" s="71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68" t="s">
        <v>0</v>
      </c>
      <c r="C6" s="69"/>
      <c r="D6" s="69"/>
      <c r="E6" s="70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87"/>
      <c r="G7" s="87"/>
      <c r="H7" s="87"/>
      <c r="I7" s="87"/>
      <c r="J7" s="87"/>
      <c r="K7" s="87"/>
      <c r="L7" s="87"/>
      <c r="M7" s="87"/>
      <c r="N7" s="87"/>
      <c r="O7" s="14"/>
      <c r="P7" s="9"/>
    </row>
    <row r="8" spans="1:16" s="3" customFormat="1" ht="15.75" thickBot="1" x14ac:dyDescent="0.3">
      <c r="A8" s="15"/>
      <c r="B8" s="45"/>
      <c r="C8" s="46"/>
      <c r="D8" s="46"/>
      <c r="E8" s="33" t="str">
        <f>IFERROR(IF(OR(ISBLANK(C8),ISBLANK(D8)),"Completar",IF(D8&gt;=C8,D8-C8,"Error")),"Error")</f>
        <v>Completar</v>
      </c>
      <c r="F8" s="71"/>
      <c r="G8" s="71"/>
      <c r="H8" s="71"/>
      <c r="I8" s="71"/>
      <c r="J8" s="71"/>
      <c r="K8" s="71"/>
      <c r="L8" s="71"/>
      <c r="M8" s="71"/>
      <c r="N8" s="71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68" t="s">
        <v>8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70"/>
      <c r="O10" s="13"/>
    </row>
    <row r="11" spans="1:16" s="5" customFormat="1" ht="16.5" customHeight="1" x14ac:dyDescent="0.25">
      <c r="A11" s="14"/>
      <c r="B11" s="72" t="s">
        <v>9</v>
      </c>
      <c r="C11" s="81" t="s">
        <v>10</v>
      </c>
      <c r="D11" s="81"/>
      <c r="E11" s="82"/>
      <c r="F11" s="83" t="s">
        <v>12</v>
      </c>
      <c r="G11" s="84"/>
      <c r="H11" s="80" t="s">
        <v>14</v>
      </c>
      <c r="I11" s="81"/>
      <c r="J11" s="82"/>
      <c r="K11" s="83" t="s">
        <v>16</v>
      </c>
      <c r="L11" s="84"/>
      <c r="M11" s="80" t="s">
        <v>18</v>
      </c>
      <c r="N11" s="86" t="s">
        <v>2</v>
      </c>
      <c r="O11" s="14"/>
      <c r="P11" s="9"/>
    </row>
    <row r="12" spans="1:16" s="5" customFormat="1" ht="30" x14ac:dyDescent="0.25">
      <c r="A12" s="14"/>
      <c r="B12" s="72"/>
      <c r="C12" s="81"/>
      <c r="D12" s="81"/>
      <c r="E12" s="82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80"/>
      <c r="N12" s="86"/>
      <c r="O12" s="14"/>
      <c r="P12" s="9"/>
    </row>
    <row r="13" spans="1:16" s="3" customFormat="1" ht="15" customHeight="1" x14ac:dyDescent="0.25">
      <c r="A13" s="15"/>
      <c r="B13" s="24">
        <f>ROW($B13)-12</f>
        <v>1</v>
      </c>
      <c r="C13" s="55" t="s">
        <v>35</v>
      </c>
      <c r="D13" s="56"/>
      <c r="E13" s="57"/>
      <c r="F13" s="47">
        <v>50</v>
      </c>
      <c r="G13" s="48">
        <v>4.1666666666666664E-2</v>
      </c>
      <c r="H13" s="49">
        <v>0.46875</v>
      </c>
      <c r="I13" s="50">
        <v>0.52222222222222225</v>
      </c>
      <c r="J13" s="20">
        <f>IFERROR(IF(OR(ISBLANK(H13),ISBLANK(I13)),"Completar",IF(I13&gt;=H13,I13-H13,"Error")),"Error")</f>
        <v>5.3472222222222254E-2</v>
      </c>
      <c r="K13" s="51">
        <v>0</v>
      </c>
      <c r="L13" s="52">
        <v>0</v>
      </c>
      <c r="M13" s="53">
        <v>73</v>
      </c>
      <c r="N13" s="25">
        <f>IFERROR(IF(OR(J13="Completar",ISBLANK(L13)),"Completar",J13+L13),"Error")</f>
        <v>5.3472222222222254E-2</v>
      </c>
      <c r="O13" s="15"/>
      <c r="P13" s="11"/>
    </row>
    <row r="14" spans="1:16" s="3" customFormat="1" x14ac:dyDescent="0.25">
      <c r="A14" s="54"/>
      <c r="B14" s="24">
        <v>2</v>
      </c>
      <c r="C14" s="58" t="s">
        <v>36</v>
      </c>
      <c r="D14" s="59"/>
      <c r="E14" s="60"/>
      <c r="F14" s="47">
        <v>50</v>
      </c>
      <c r="G14" s="48">
        <v>4.1666666666666664E-2</v>
      </c>
      <c r="H14" s="49">
        <v>0.62569444444444444</v>
      </c>
      <c r="I14" s="50">
        <v>0.68819444444444444</v>
      </c>
      <c r="J14" s="20">
        <f t="shared" ref="J14:J18" si="0">IFERROR(IF(OR(ISBLANK(H14),ISBLANK(I14)),"Completar",IF(I14&gt;=H14,I14-H14,"Error")),"Error")</f>
        <v>6.25E-2</v>
      </c>
      <c r="K14" s="51">
        <v>4</v>
      </c>
      <c r="L14" s="52">
        <v>1.3888888888888888E-2</v>
      </c>
      <c r="M14" s="53">
        <v>76</v>
      </c>
      <c r="N14" s="25">
        <f t="shared" ref="N14:N18" si="1">IFERROR(IF(OR(J14="Completar",ISBLANK(L14)),"Completar",J14+L14),"Error")</f>
        <v>7.6388888888888895E-2</v>
      </c>
      <c r="O14" s="54"/>
      <c r="P14" s="11"/>
    </row>
    <row r="15" spans="1:16" s="3" customFormat="1" ht="15" customHeight="1" x14ac:dyDescent="0.25">
      <c r="A15" s="54"/>
      <c r="B15" s="24">
        <v>3</v>
      </c>
      <c r="C15" s="55" t="s">
        <v>31</v>
      </c>
      <c r="D15" s="56"/>
      <c r="E15" s="57"/>
      <c r="F15" s="47">
        <v>50</v>
      </c>
      <c r="G15" s="48">
        <v>6.9444444444444441E-3</v>
      </c>
      <c r="H15" s="49">
        <v>0.68333333333333324</v>
      </c>
      <c r="I15" s="50">
        <v>0.7055555555555556</v>
      </c>
      <c r="J15" s="20">
        <f t="shared" si="0"/>
        <v>2.2222222222222365E-2</v>
      </c>
      <c r="K15" s="51">
        <v>1</v>
      </c>
      <c r="L15" s="52">
        <v>1.3888888888888889E-3</v>
      </c>
      <c r="M15" s="53"/>
      <c r="N15" s="25">
        <f t="shared" si="1"/>
        <v>2.3611111111111253E-2</v>
      </c>
      <c r="O15" s="54"/>
      <c r="P15" s="11"/>
    </row>
    <row r="16" spans="1:16" s="3" customFormat="1" ht="15" customHeight="1" x14ac:dyDescent="0.25">
      <c r="A16" s="54"/>
      <c r="B16" s="24">
        <v>4</v>
      </c>
      <c r="C16" s="55" t="s">
        <v>32</v>
      </c>
      <c r="D16" s="56"/>
      <c r="E16" s="57"/>
      <c r="F16" s="47">
        <v>40</v>
      </c>
      <c r="G16" s="48">
        <v>6.9444444444444441E-3</v>
      </c>
      <c r="H16" s="49">
        <v>0.70694444444444438</v>
      </c>
      <c r="I16" s="50">
        <v>0.71666666666666667</v>
      </c>
      <c r="J16" s="20">
        <f t="shared" si="0"/>
        <v>9.7222222222222987E-3</v>
      </c>
      <c r="K16" s="51">
        <v>1</v>
      </c>
      <c r="L16" s="52">
        <v>6.9444444444444447E-4</v>
      </c>
      <c r="M16" s="53"/>
      <c r="N16" s="25">
        <f t="shared" si="1"/>
        <v>1.0416666666666742E-2</v>
      </c>
      <c r="O16" s="54"/>
      <c r="P16" s="11"/>
    </row>
    <row r="17" spans="1:16" s="3" customFormat="1" ht="15" customHeight="1" x14ac:dyDescent="0.25">
      <c r="A17" s="54"/>
      <c r="B17" s="24">
        <v>5</v>
      </c>
      <c r="C17" s="55" t="s">
        <v>33</v>
      </c>
      <c r="D17" s="56"/>
      <c r="E17" s="57"/>
      <c r="F17" s="47">
        <v>40</v>
      </c>
      <c r="G17" s="48">
        <v>6.9444444444444441E-3</v>
      </c>
      <c r="H17" s="49">
        <v>0.67222222222222217</v>
      </c>
      <c r="I17" s="50">
        <v>0.67986111111111114</v>
      </c>
      <c r="J17" s="20">
        <f t="shared" si="0"/>
        <v>7.6388888888889728E-3</v>
      </c>
      <c r="K17" s="51">
        <v>1</v>
      </c>
      <c r="L17" s="52">
        <v>6.9444444444444447E-4</v>
      </c>
      <c r="M17" s="53"/>
      <c r="N17" s="25">
        <f t="shared" si="1"/>
        <v>8.3333333333334165E-3</v>
      </c>
      <c r="O17" s="54"/>
      <c r="P17" s="11"/>
    </row>
    <row r="18" spans="1:16" s="3" customFormat="1" ht="15" customHeight="1" x14ac:dyDescent="0.25">
      <c r="A18" s="54"/>
      <c r="B18" s="24">
        <v>6</v>
      </c>
      <c r="C18" s="55" t="s">
        <v>34</v>
      </c>
      <c r="D18" s="56"/>
      <c r="E18" s="57"/>
      <c r="F18" s="47">
        <v>35</v>
      </c>
      <c r="G18" s="48">
        <v>6.9444444444444441E-3</v>
      </c>
      <c r="H18" s="49">
        <v>0.68055555555555547</v>
      </c>
      <c r="I18" s="50">
        <v>0.68263888888888891</v>
      </c>
      <c r="J18" s="20">
        <f t="shared" si="0"/>
        <v>2.083333333333437E-3</v>
      </c>
      <c r="K18" s="51">
        <v>1</v>
      </c>
      <c r="L18" s="52">
        <v>6.9444444444444447E-4</v>
      </c>
      <c r="M18" s="53"/>
      <c r="N18" s="25">
        <f t="shared" si="1"/>
        <v>2.7777777777778815E-3</v>
      </c>
      <c r="O18" s="54"/>
      <c r="P18" s="11"/>
    </row>
    <row r="19" spans="1:16" s="3" customFormat="1" ht="15" customHeight="1" x14ac:dyDescent="0.25">
      <c r="A19" s="15"/>
      <c r="B19" s="24"/>
      <c r="C19" s="55" t="s">
        <v>41</v>
      </c>
      <c r="D19" s="56"/>
      <c r="E19" s="57"/>
      <c r="F19" s="47">
        <f>SUM(F15:F18)</f>
        <v>165</v>
      </c>
      <c r="G19" s="48"/>
      <c r="H19" s="49"/>
      <c r="I19" s="50"/>
      <c r="J19" s="20">
        <v>0</v>
      </c>
      <c r="K19" s="51"/>
      <c r="L19" s="52"/>
      <c r="M19" s="53">
        <v>144</v>
      </c>
      <c r="N19" s="25">
        <v>0</v>
      </c>
      <c r="O19" s="15"/>
      <c r="P19" s="11"/>
    </row>
    <row r="20" spans="1:16" s="3" customFormat="1" x14ac:dyDescent="0.25">
      <c r="A20" s="15"/>
      <c r="B20" s="24">
        <v>7</v>
      </c>
      <c r="C20" s="58" t="s">
        <v>37</v>
      </c>
      <c r="D20" s="59"/>
      <c r="E20" s="60"/>
      <c r="F20" s="47">
        <v>30</v>
      </c>
      <c r="G20" s="48">
        <v>4.1666666666666664E-2</v>
      </c>
      <c r="H20" s="49">
        <v>0.73333333333333339</v>
      </c>
      <c r="I20" s="50">
        <v>0.79305555555555562</v>
      </c>
      <c r="J20" s="20">
        <f t="shared" ref="J20:J24" si="2">IFERROR(IF(OR(ISBLANK(H20),ISBLANK(I20)),"Completar",IF(I20&gt;=H20,I20-H20,"Error")),"Error")</f>
        <v>5.9722222222222232E-2</v>
      </c>
      <c r="K20" s="51">
        <v>3</v>
      </c>
      <c r="L20" s="52">
        <v>1.3888888888888888E-2</v>
      </c>
      <c r="M20" s="53"/>
      <c r="N20" s="25">
        <f t="shared" ref="N20:N24" si="3">IFERROR(IF(OR(J20="Completar",ISBLANK(L20)),"Completar",J20+L20),"Error")</f>
        <v>7.3611111111111127E-2</v>
      </c>
      <c r="O20" s="15"/>
      <c r="P20" s="11"/>
    </row>
    <row r="21" spans="1:16" s="3" customFormat="1" x14ac:dyDescent="0.25">
      <c r="A21" s="54"/>
      <c r="B21" s="24">
        <v>8</v>
      </c>
      <c r="C21" s="58" t="s">
        <v>38</v>
      </c>
      <c r="D21" s="59"/>
      <c r="E21" s="60"/>
      <c r="F21" s="47">
        <v>80</v>
      </c>
      <c r="G21" s="48">
        <v>6.25E-2</v>
      </c>
      <c r="H21" s="49">
        <v>0.84444444444444444</v>
      </c>
      <c r="I21" s="50">
        <v>0.9243055555555556</v>
      </c>
      <c r="J21" s="20">
        <f t="shared" si="2"/>
        <v>7.986111111111116E-2</v>
      </c>
      <c r="K21" s="51">
        <v>7</v>
      </c>
      <c r="L21" s="52">
        <v>0.25</v>
      </c>
      <c r="M21" s="53"/>
      <c r="N21" s="25">
        <f t="shared" si="3"/>
        <v>0.32986111111111116</v>
      </c>
      <c r="O21" s="54"/>
      <c r="P21" s="11"/>
    </row>
    <row r="22" spans="1:16" s="3" customFormat="1" x14ac:dyDescent="0.25">
      <c r="A22" s="54"/>
      <c r="B22" s="24"/>
      <c r="C22" s="58" t="s">
        <v>42</v>
      </c>
      <c r="D22" s="59"/>
      <c r="E22" s="60"/>
      <c r="F22" s="47">
        <f>F20+F21</f>
        <v>110</v>
      </c>
      <c r="G22" s="48"/>
      <c r="H22" s="49"/>
      <c r="I22" s="50"/>
      <c r="J22" s="20"/>
      <c r="K22" s="51"/>
      <c r="L22" s="52"/>
      <c r="M22" s="53">
        <v>107</v>
      </c>
      <c r="N22" s="25"/>
      <c r="O22" s="54"/>
      <c r="P22" s="11"/>
    </row>
    <row r="23" spans="1:16" s="3" customFormat="1" x14ac:dyDescent="0.25">
      <c r="A23" s="54"/>
      <c r="B23" s="24">
        <v>9</v>
      </c>
      <c r="C23" s="58" t="s">
        <v>39</v>
      </c>
      <c r="D23" s="59"/>
      <c r="E23" s="60"/>
      <c r="F23" s="47">
        <v>75</v>
      </c>
      <c r="G23" s="48">
        <v>4.1666666666666664E-2</v>
      </c>
      <c r="H23" s="49">
        <v>0.59791666666666665</v>
      </c>
      <c r="I23" s="50">
        <v>0.65625</v>
      </c>
      <c r="J23" s="20">
        <f t="shared" si="2"/>
        <v>5.8333333333333348E-2</v>
      </c>
      <c r="K23" s="51">
        <v>2</v>
      </c>
      <c r="L23" s="52">
        <v>6.9444444444444441E-3</v>
      </c>
      <c r="M23" s="53">
        <v>112</v>
      </c>
      <c r="N23" s="25">
        <f t="shared" si="3"/>
        <v>6.5277777777777796E-2</v>
      </c>
      <c r="O23" s="54"/>
      <c r="P23" s="11"/>
    </row>
    <row r="24" spans="1:16" s="3" customFormat="1" x14ac:dyDescent="0.25">
      <c r="A24" s="54"/>
      <c r="B24" s="24">
        <v>10</v>
      </c>
      <c r="C24" s="58" t="s">
        <v>40</v>
      </c>
      <c r="D24" s="59"/>
      <c r="E24" s="60"/>
      <c r="F24" s="47">
        <v>50</v>
      </c>
      <c r="G24" s="48">
        <v>2.7777777777777776E-2</v>
      </c>
      <c r="H24" s="49">
        <v>0.62013888888888891</v>
      </c>
      <c r="I24" s="50">
        <v>0.65694444444444444</v>
      </c>
      <c r="J24" s="20">
        <f t="shared" si="2"/>
        <v>3.6805555555555536E-2</v>
      </c>
      <c r="K24" s="51">
        <v>1</v>
      </c>
      <c r="L24" s="52">
        <v>2.0833333333333333E-3</v>
      </c>
      <c r="M24" s="53">
        <v>37</v>
      </c>
      <c r="N24" s="25">
        <f t="shared" si="3"/>
        <v>3.8888888888888869E-2</v>
      </c>
      <c r="O24" s="54"/>
      <c r="P24" s="11"/>
    </row>
    <row r="25" spans="1:16" s="4" customFormat="1" ht="15.75" thickBot="1" x14ac:dyDescent="0.3">
      <c r="A25" s="14"/>
      <c r="B25" s="88" t="s">
        <v>7</v>
      </c>
      <c r="C25" s="89"/>
      <c r="D25" s="89"/>
      <c r="E25" s="90"/>
      <c r="F25" s="26">
        <f>SUM(F13:F24)</f>
        <v>775</v>
      </c>
      <c r="G25" s="27">
        <f>SUM(G13:G24)</f>
        <v>0.28472222222222227</v>
      </c>
      <c r="H25" s="28"/>
      <c r="I25" s="29"/>
      <c r="J25" s="30">
        <f>IF(OR(COUNTIF(J13:J24,"Error")&gt;0,COUNTIF(J13:J24,"Completar")&gt;0),"Error",SUM(J13:J24))</f>
        <v>0.3923611111111116</v>
      </c>
      <c r="K25" s="31">
        <f>SUM(K13:K24)</f>
        <v>21</v>
      </c>
      <c r="L25" s="27">
        <f>SUM(L13:L24)</f>
        <v>0.29027777777777775</v>
      </c>
      <c r="M25" s="32">
        <f>SUM(M13:M24)</f>
        <v>549</v>
      </c>
      <c r="N25" s="33">
        <f>IF(OR(COUNTIF(N13:N24,"Error")&gt;0,COUNTIF(N13:N24,"Completar")&gt;0),"Error",SUM(N13:N24))</f>
        <v>0.68263888888888935</v>
      </c>
      <c r="O25" s="14"/>
      <c r="P25" s="17"/>
    </row>
    <row r="26" spans="1:16" s="7" customFormat="1" ht="6" customHeight="1" thickBot="1" x14ac:dyDescent="0.3">
      <c r="A26" s="16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 spans="1:16" s="2" customFormat="1" ht="15" customHeight="1" x14ac:dyDescent="0.25">
      <c r="A27" s="13"/>
      <c r="B27" s="68" t="s">
        <v>19</v>
      </c>
      <c r="C27" s="69"/>
      <c r="D27" s="69"/>
      <c r="E27" s="70"/>
      <c r="F27" s="12"/>
      <c r="G27" s="12"/>
      <c r="H27" s="12"/>
      <c r="I27" s="12"/>
      <c r="J27" s="12"/>
      <c r="K27" s="12"/>
      <c r="L27" s="12"/>
      <c r="M27" s="12"/>
      <c r="N27" s="12"/>
      <c r="O27" s="13"/>
    </row>
    <row r="28" spans="1:16" s="5" customFormat="1" ht="30" x14ac:dyDescent="0.25">
      <c r="A28" s="14"/>
      <c r="B28" s="21" t="s">
        <v>1</v>
      </c>
      <c r="C28" s="5" t="s">
        <v>4</v>
      </c>
      <c r="D28" s="5" t="s">
        <v>5</v>
      </c>
      <c r="E28" s="22" t="s">
        <v>2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9"/>
    </row>
    <row r="29" spans="1:16" s="3" customFormat="1" ht="15.75" thickBot="1" x14ac:dyDescent="0.3">
      <c r="A29" s="15"/>
      <c r="B29" s="45"/>
      <c r="C29" s="46"/>
      <c r="D29" s="46"/>
      <c r="E29" s="33" t="str">
        <f>IFERROR(IF(OR(ISBLANK(C29),ISBLANK(D29)),"Completar",IF(D29&gt;=C29,D29-C29,"Error")),"Error")</f>
        <v>Completar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1"/>
    </row>
    <row r="30" spans="1:16" s="7" customFormat="1" ht="6" customHeight="1" thickBot="1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1:16" x14ac:dyDescent="0.25">
      <c r="B31" s="68" t="s">
        <v>21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70"/>
    </row>
    <row r="32" spans="1:16" ht="15" customHeight="1" x14ac:dyDescent="0.25">
      <c r="B32" s="63" t="s">
        <v>23</v>
      </c>
      <c r="C32" s="64"/>
      <c r="D32" s="65"/>
      <c r="E32" s="76">
        <f>M25</f>
        <v>549</v>
      </c>
      <c r="F32" s="77"/>
      <c r="G32" s="34"/>
      <c r="H32" s="35"/>
      <c r="I32" s="35"/>
      <c r="J32" s="35"/>
      <c r="K32" s="35"/>
      <c r="L32" s="35"/>
      <c r="M32" s="35"/>
      <c r="N32" s="38"/>
    </row>
    <row r="33" spans="1:15" x14ac:dyDescent="0.25">
      <c r="B33" s="63" t="s">
        <v>24</v>
      </c>
      <c r="C33" s="64"/>
      <c r="D33" s="65"/>
      <c r="E33" s="78">
        <f>IF(M25=0,0,IFERROR(M25/(N25*24),"Error"))</f>
        <v>33.509664292980652</v>
      </c>
      <c r="F33" s="79"/>
      <c r="G33" s="36"/>
      <c r="H33" s="37"/>
      <c r="I33" s="37"/>
      <c r="J33" s="37"/>
      <c r="K33" s="37"/>
      <c r="L33" s="37"/>
      <c r="M33" s="37"/>
      <c r="N33" s="39"/>
    </row>
    <row r="34" spans="1:15" ht="15" customHeight="1" x14ac:dyDescent="0.25">
      <c r="B34" s="63" t="s">
        <v>22</v>
      </c>
      <c r="C34" s="64"/>
      <c r="D34" s="65"/>
      <c r="E34" s="76">
        <f>IF(K25=0,0,IFERROR(ROUNDUP(K25/(M25/100),0),"Error"))</f>
        <v>4</v>
      </c>
      <c r="F34" s="77"/>
      <c r="G34" s="36"/>
      <c r="H34" s="37"/>
      <c r="I34" s="37"/>
      <c r="J34" s="37"/>
      <c r="K34" s="37"/>
      <c r="L34" s="37"/>
      <c r="M34" s="37"/>
      <c r="N34" s="39"/>
    </row>
    <row r="35" spans="1:15" ht="15" customHeight="1" x14ac:dyDescent="0.25">
      <c r="B35" s="63" t="s">
        <v>25</v>
      </c>
      <c r="C35" s="64"/>
      <c r="D35" s="65"/>
      <c r="E35" s="61">
        <f>IF(K25=0,0,IFERROR(K25/M25,"Error"))</f>
        <v>3.825136612021858E-2</v>
      </c>
      <c r="F35" s="62"/>
      <c r="G35" s="36"/>
      <c r="H35" s="37"/>
      <c r="I35" s="37"/>
      <c r="J35" s="37"/>
      <c r="K35" s="37"/>
      <c r="L35" s="37"/>
      <c r="M35" s="37"/>
      <c r="N35" s="39"/>
    </row>
    <row r="36" spans="1:15" ht="15" customHeight="1" x14ac:dyDescent="0.25">
      <c r="B36" s="63" t="s">
        <v>28</v>
      </c>
      <c r="C36" s="64"/>
      <c r="D36" s="65"/>
      <c r="E36" s="43">
        <f>E4</f>
        <v>1.3194444444444398E-2</v>
      </c>
      <c r="F36" s="44">
        <f t="shared" ref="F36:F40" si="4">IF(E36="Completar",E36,IFERROR(E36/$E$41,"Error"))</f>
        <v>1.8962075848303315E-2</v>
      </c>
      <c r="G36" s="36"/>
      <c r="H36" s="37"/>
      <c r="I36" s="37"/>
      <c r="J36" s="37"/>
      <c r="K36" s="37"/>
      <c r="L36" s="37"/>
      <c r="M36" s="37"/>
      <c r="N36" s="39"/>
    </row>
    <row r="37" spans="1:15" ht="15" customHeight="1" x14ac:dyDescent="0.25">
      <c r="B37" s="63" t="s">
        <v>29</v>
      </c>
      <c r="C37" s="64"/>
      <c r="D37" s="65"/>
      <c r="E37" s="43" t="str">
        <f>E8</f>
        <v>Completar</v>
      </c>
      <c r="F37" s="44" t="str">
        <f t="shared" si="4"/>
        <v>Completar</v>
      </c>
      <c r="G37" s="36"/>
      <c r="H37" s="37"/>
      <c r="I37" s="37"/>
      <c r="J37" s="37"/>
      <c r="K37" s="37"/>
      <c r="L37" s="37"/>
      <c r="M37" s="37"/>
      <c r="N37" s="39"/>
    </row>
    <row r="38" spans="1:15" ht="15" customHeight="1" x14ac:dyDescent="0.25">
      <c r="B38" s="63" t="s">
        <v>30</v>
      </c>
      <c r="C38" s="64"/>
      <c r="D38" s="65"/>
      <c r="E38" s="43" t="str">
        <f>E29</f>
        <v>Completar</v>
      </c>
      <c r="F38" s="44" t="str">
        <f>IF(E38="Completar",E38,IFERROR(E38/$E$41,"Error"))</f>
        <v>Completar</v>
      </c>
      <c r="G38" s="36"/>
      <c r="H38" s="37"/>
      <c r="I38" s="37"/>
      <c r="J38" s="37"/>
      <c r="K38" s="37"/>
      <c r="L38" s="37"/>
      <c r="M38" s="37"/>
      <c r="N38" s="39"/>
    </row>
    <row r="39" spans="1:15" ht="15" customHeight="1" x14ac:dyDescent="0.25">
      <c r="B39" s="63" t="s">
        <v>26</v>
      </c>
      <c r="C39" s="64"/>
      <c r="D39" s="65"/>
      <c r="E39" s="43">
        <f>L25</f>
        <v>0.29027777777777775</v>
      </c>
      <c r="F39" s="44">
        <f t="shared" si="4"/>
        <v>0.41716566866267435</v>
      </c>
      <c r="G39" s="36"/>
      <c r="H39" s="37"/>
      <c r="I39" s="37"/>
      <c r="J39" s="37"/>
      <c r="K39" s="37"/>
      <c r="L39" s="37"/>
      <c r="M39" s="37"/>
      <c r="N39" s="39"/>
    </row>
    <row r="40" spans="1:15" ht="15" customHeight="1" x14ac:dyDescent="0.25">
      <c r="B40" s="63" t="s">
        <v>27</v>
      </c>
      <c r="C40" s="64"/>
      <c r="D40" s="65"/>
      <c r="E40" s="43">
        <f>J25</f>
        <v>0.3923611111111116</v>
      </c>
      <c r="F40" s="44">
        <f t="shared" si="4"/>
        <v>0.56387225548902231</v>
      </c>
      <c r="G40" s="36"/>
      <c r="H40" s="37"/>
      <c r="I40" s="37"/>
      <c r="J40" s="37"/>
      <c r="K40" s="37"/>
      <c r="L40" s="37"/>
      <c r="M40" s="37"/>
      <c r="N40" s="39"/>
    </row>
    <row r="41" spans="1:15" ht="15" customHeight="1" thickBot="1" x14ac:dyDescent="0.3">
      <c r="B41" s="73" t="s">
        <v>6</v>
      </c>
      <c r="C41" s="74"/>
      <c r="D41" s="75"/>
      <c r="E41" s="66">
        <f>IF(COUNTIF(E36:E40,"Error")=0,SUM(E36:E40),"Error")</f>
        <v>0.69583333333333375</v>
      </c>
      <c r="F41" s="67"/>
      <c r="G41" s="40"/>
      <c r="H41" s="41"/>
      <c r="I41" s="41"/>
      <c r="J41" s="41"/>
      <c r="K41" s="41"/>
      <c r="L41" s="41"/>
      <c r="M41" s="41"/>
      <c r="N41" s="42"/>
    </row>
    <row r="42" spans="1:15" s="10" customFormat="1" ht="6" customHeight="1" x14ac:dyDescent="0.25">
      <c r="A42" s="16"/>
      <c r="O42" s="16"/>
    </row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x14ac:dyDescent="0.25"/>
    <row r="68" x14ac:dyDescent="0.25"/>
  </sheetData>
  <sheetProtection formatCells="0" formatColumns="0" formatRows="0" insertColumns="0" insertRows="0" deleteColumns="0" deleteRows="0"/>
  <mergeCells count="45">
    <mergeCell ref="C1:N1"/>
    <mergeCell ref="B6:E6"/>
    <mergeCell ref="B2:E2"/>
    <mergeCell ref="B27:E27"/>
    <mergeCell ref="B32:D32"/>
    <mergeCell ref="K11:L11"/>
    <mergeCell ref="M11:M12"/>
    <mergeCell ref="N11:N12"/>
    <mergeCell ref="F7:N7"/>
    <mergeCell ref="F8:N8"/>
    <mergeCell ref="B10:N10"/>
    <mergeCell ref="C19:E19"/>
    <mergeCell ref="C13:E13"/>
    <mergeCell ref="B25:E25"/>
    <mergeCell ref="F3:N3"/>
    <mergeCell ref="C17:E17"/>
    <mergeCell ref="C16:E16"/>
    <mergeCell ref="C20:E20"/>
    <mergeCell ref="C14:E14"/>
    <mergeCell ref="C21:E21"/>
    <mergeCell ref="F4:N4"/>
    <mergeCell ref="B11:B12"/>
    <mergeCell ref="B41:D41"/>
    <mergeCell ref="B39:D39"/>
    <mergeCell ref="B35:D35"/>
    <mergeCell ref="B38:D38"/>
    <mergeCell ref="B36:D36"/>
    <mergeCell ref="B37:D37"/>
    <mergeCell ref="E32:F32"/>
    <mergeCell ref="E33:F33"/>
    <mergeCell ref="E34:F34"/>
    <mergeCell ref="H11:J11"/>
    <mergeCell ref="F11:G11"/>
    <mergeCell ref="C11:E12"/>
    <mergeCell ref="C15:E15"/>
    <mergeCell ref="B33:D33"/>
    <mergeCell ref="C18:E18"/>
    <mergeCell ref="C22:E22"/>
    <mergeCell ref="E35:F35"/>
    <mergeCell ref="B40:D40"/>
    <mergeCell ref="E41:F41"/>
    <mergeCell ref="B31:N31"/>
    <mergeCell ref="B34:D34"/>
    <mergeCell ref="C23:E23"/>
    <mergeCell ref="C24:E24"/>
  </mergeCells>
  <conditionalFormatting sqref="A25:XFD1048576 A1:XFD12 A13:B24 C15:C17 C13 C19 F13:XFD24">
    <cfRule type="cellIs" dxfId="3" priority="3" operator="equal">
      <formula>"Completar"</formula>
    </cfRule>
    <cfRule type="cellIs" dxfId="2" priority="13" operator="equal">
      <formula>"Error"</formula>
    </cfRule>
  </conditionalFormatting>
  <conditionalFormatting sqref="C18">
    <cfRule type="cellIs" dxfId="1" priority="1" operator="equal">
      <formula>"Completar"</formula>
    </cfRule>
    <cfRule type="cellIs" dxfId="0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Diego</cp:lastModifiedBy>
  <dcterms:created xsi:type="dcterms:W3CDTF">2014-04-14T14:00:11Z</dcterms:created>
  <dcterms:modified xsi:type="dcterms:W3CDTF">2015-11-16T08:31:33Z</dcterms:modified>
</cp:coreProperties>
</file>