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160179_ads_qub_ac_uk/Documents/HTKE/TIKA FlowIR/GL-06-36/"/>
    </mc:Choice>
  </mc:AlternateContent>
  <xr:revisionPtr revIDLastSave="2363" documentId="8_{772715ED-D722-4FDA-835A-38D60B8D01E9}" xr6:coauthVersionLast="47" xr6:coauthVersionMax="47" xr10:uidLastSave="{3D2D14D4-4513-4C2D-9C99-D8CE466C14D7}"/>
  <bookViews>
    <workbookView xWindow="-25320" yWindow="315" windowWidth="25440" windowHeight="15390" xr2:uid="{1365FB88-706B-46A5-B038-3BE2467EA8B2}"/>
  </bookViews>
  <sheets>
    <sheet name="HTKE - Exp 1" sheetId="2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0" l="1"/>
  <c r="C29" i="20"/>
  <c r="C30" i="20"/>
  <c r="C31" i="20"/>
  <c r="C32" i="20"/>
  <c r="C33" i="20"/>
  <c r="C34" i="20"/>
  <c r="C35" i="20"/>
  <c r="C27" i="20"/>
  <c r="H27" i="20" s="1"/>
  <c r="B27" i="20"/>
  <c r="B23" i="20"/>
  <c r="B22" i="20"/>
  <c r="B21" i="20"/>
  <c r="B20" i="20"/>
  <c r="B19" i="20"/>
  <c r="B18" i="20"/>
  <c r="B17" i="20"/>
  <c r="B16" i="20"/>
  <c r="B29" i="20" l="1"/>
  <c r="B30" i="20"/>
  <c r="B31" i="20"/>
  <c r="B32" i="20"/>
  <c r="B33" i="20"/>
  <c r="B34" i="20"/>
  <c r="B35" i="20"/>
  <c r="B28" i="20"/>
  <c r="N4" i="20" l="1"/>
  <c r="O4" i="20"/>
  <c r="D28" i="20" s="1"/>
  <c r="N5" i="20"/>
  <c r="O5" i="20"/>
  <c r="D29" i="20" s="1"/>
  <c r="N6" i="20"/>
  <c r="O6" i="20"/>
  <c r="D30" i="20" s="1"/>
  <c r="N7" i="20"/>
  <c r="O7" i="20"/>
  <c r="D31" i="20" s="1"/>
  <c r="N8" i="20"/>
  <c r="O8" i="20"/>
  <c r="D32" i="20" s="1"/>
  <c r="N9" i="20"/>
  <c r="O9" i="20"/>
  <c r="D33" i="20" s="1"/>
  <c r="N10" i="20"/>
  <c r="O10" i="20"/>
  <c r="D34" i="20" s="1"/>
  <c r="N11" i="20"/>
  <c r="O11" i="20"/>
  <c r="D35" i="20" s="1"/>
  <c r="O3" i="20"/>
  <c r="D27" i="20" s="1"/>
  <c r="N3" i="20"/>
  <c r="G31" i="20" l="1"/>
  <c r="E31" i="20"/>
  <c r="G33" i="20"/>
  <c r="E33" i="20"/>
  <c r="E27" i="20"/>
  <c r="G27" i="20"/>
  <c r="G34" i="20"/>
  <c r="E34" i="20"/>
  <c r="E28" i="20"/>
  <c r="G28" i="20"/>
  <c r="E30" i="20"/>
  <c r="G30" i="20"/>
  <c r="G35" i="20"/>
  <c r="E35" i="20"/>
  <c r="G32" i="20"/>
  <c r="E32" i="20"/>
  <c r="G29" i="20"/>
  <c r="E29" i="20"/>
  <c r="C23" i="20"/>
  <c r="C20" i="20"/>
  <c r="C17" i="20"/>
  <c r="C22" i="20"/>
  <c r="C19" i="20"/>
  <c r="C16" i="20"/>
  <c r="C15" i="20"/>
  <c r="C21" i="20"/>
  <c r="C18" i="20"/>
  <c r="H29" i="20" l="1"/>
  <c r="F29" i="20"/>
  <c r="H31" i="20"/>
  <c r="F31" i="20"/>
  <c r="H28" i="20"/>
  <c r="F28" i="20"/>
  <c r="H33" i="20"/>
  <c r="F33" i="20"/>
  <c r="H32" i="20"/>
  <c r="F32" i="20"/>
  <c r="H30" i="20"/>
  <c r="F30" i="20"/>
  <c r="F27" i="20"/>
  <c r="F34" i="20"/>
  <c r="H34" i="20"/>
  <c r="F35" i="20"/>
  <c r="H35" i="20"/>
</calcChain>
</file>

<file path=xl/sharedStrings.xml><?xml version="1.0" encoding="utf-8"?>
<sst xmlns="http://schemas.openxmlformats.org/spreadsheetml/2006/main" count="38" uniqueCount="27">
  <si>
    <t>Kinetic Profiles</t>
  </si>
  <si>
    <t>t0 - 1</t>
  </si>
  <si>
    <t>Conversion</t>
  </si>
  <si>
    <t>Rxn - 1</t>
  </si>
  <si>
    <t>HTKE</t>
  </si>
  <si>
    <t>Python IR</t>
  </si>
  <si>
    <t>Experiment</t>
  </si>
  <si>
    <t>Peak at 1592cm-1</t>
  </si>
  <si>
    <t>t0 - 2</t>
  </si>
  <si>
    <t>Rxn - 2</t>
  </si>
  <si>
    <t>t0 - 3</t>
  </si>
  <si>
    <t>Rxn - 3</t>
  </si>
  <si>
    <t>Slug#</t>
  </si>
  <si>
    <t>Average Data</t>
  </si>
  <si>
    <t>t0</t>
  </si>
  <si>
    <t>Rxn</t>
  </si>
  <si>
    <t>t0 (Theory)</t>
  </si>
  <si>
    <t>t0 (Exp)</t>
  </si>
  <si>
    <t>Rxn (Exp)</t>
  </si>
  <si>
    <t>IR Data</t>
  </si>
  <si>
    <t>[A] (Theory-Exp)</t>
  </si>
  <si>
    <t>[A] (Exp-Exp)</t>
  </si>
  <si>
    <t>IR Calibration</t>
  </si>
  <si>
    <t>[A]</t>
  </si>
  <si>
    <t>IR Peak Area</t>
  </si>
  <si>
    <t>Rate (Theory-Exp)</t>
  </si>
  <si>
    <t>Rate (Exp-Exp)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</si>
</sst>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7729686894062"/>
          <c:y val="5.0925925925925923E-2"/>
          <c:w val="0.8213728101974405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t0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135086663930601"/>
                  <c:y val="-9.2179297900262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'HTKE - Exp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'HTKE - Exp 1'!$C$3:$C$11</c:f>
              <c:numCache>
                <c:formatCode>General</c:formatCode>
                <c:ptCount val="9"/>
                <c:pt idx="0">
                  <c:v>1.9795170000000001E-2</c:v>
                </c:pt>
                <c:pt idx="1">
                  <c:v>1.7404356999999999E-2</c:v>
                </c:pt>
                <c:pt idx="2">
                  <c:v>1.5762545999999999E-2</c:v>
                </c:pt>
                <c:pt idx="3">
                  <c:v>1.4885509999999999E-2</c:v>
                </c:pt>
                <c:pt idx="4">
                  <c:v>1.2402710000000001E-2</c:v>
                </c:pt>
                <c:pt idx="5">
                  <c:v>1.0476368999999999E-2</c:v>
                </c:pt>
                <c:pt idx="6">
                  <c:v>8.9758090000000013E-3</c:v>
                </c:pt>
                <c:pt idx="7">
                  <c:v>6.7491589999999994E-3</c:v>
                </c:pt>
                <c:pt idx="8">
                  <c:v>5.2822679999999997E-3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F2D-B957-56A0DFBD3CBF}"/>
            </c:ext>
          </c:extLst>
        </c:ser>
        <c:ser>
          <c:idx val="1"/>
          <c:order val="1"/>
          <c:tx>
            <c:v>t0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1353115460081"/>
                  <c:y val="4.1180464421114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'HTKE - Exp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'HTKE - Exp 1'!$G$3:$G$10</c:f>
              <c:numCache>
                <c:formatCode>General</c:formatCode>
                <c:ptCount val="8"/>
                <c:pt idx="0">
                  <c:v>1.9939739000000001E-2</c:v>
                </c:pt>
                <c:pt idx="1">
                  <c:v>1.8416524E-2</c:v>
                </c:pt>
                <c:pt idx="2">
                  <c:v>1.5773306000000001E-2</c:v>
                </c:pt>
                <c:pt idx="3">
                  <c:v>1.4857439E-2</c:v>
                </c:pt>
                <c:pt idx="4">
                  <c:v>1.29062602E-2</c:v>
                </c:pt>
                <c:pt idx="5">
                  <c:v>1.0827345E-2</c:v>
                </c:pt>
                <c:pt idx="6">
                  <c:v>8.6893779999999993E-3</c:v>
                </c:pt>
                <c:pt idx="7">
                  <c:v>7.620407E-3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F2D-B957-56A0DFBD3CBF}"/>
            </c:ext>
          </c:extLst>
        </c:ser>
        <c:ser>
          <c:idx val="2"/>
          <c:order val="2"/>
          <c:tx>
            <c:v>t0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77808636596185"/>
                  <c:y val="8.5639946048410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'HTKE - Exp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'HTKE - Exp 1'!$K$3:$K$11</c:f>
              <c:numCache>
                <c:formatCode>General</c:formatCode>
                <c:ptCount val="9"/>
                <c:pt idx="0">
                  <c:v>2.1473005E-2</c:v>
                </c:pt>
                <c:pt idx="1">
                  <c:v>1.825102E-2</c:v>
                </c:pt>
                <c:pt idx="2">
                  <c:v>1.6218111E-2</c:v>
                </c:pt>
                <c:pt idx="3">
                  <c:v>1.4431536999999999E-2</c:v>
                </c:pt>
                <c:pt idx="4">
                  <c:v>1.2889009999999999E-2</c:v>
                </c:pt>
                <c:pt idx="5">
                  <c:v>1.0361297E-2</c:v>
                </c:pt>
                <c:pt idx="6">
                  <c:v>9.2218969999999997E-3</c:v>
                </c:pt>
                <c:pt idx="7">
                  <c:v>7.5171129999999989E-3</c:v>
                </c:pt>
                <c:pt idx="8">
                  <c:v>5.5467800000000003E-3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F2D-B957-56A0DFB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483473559381095"/>
          <c:y val="0.49508010717410322"/>
          <c:w val="0.12679445406908774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Rxn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'HTKE - Exp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'HTKE - Exp 1'!$E$3:$E$11</c:f>
              <c:numCache>
                <c:formatCode>General</c:formatCode>
                <c:ptCount val="9"/>
                <c:pt idx="0">
                  <c:v>1.9079801E-2</c:v>
                </c:pt>
                <c:pt idx="1">
                  <c:v>1.7067582899999999E-2</c:v>
                </c:pt>
                <c:pt idx="2">
                  <c:v>1.620042E-2</c:v>
                </c:pt>
                <c:pt idx="3">
                  <c:v>1.4594602E-2</c:v>
                </c:pt>
                <c:pt idx="4">
                  <c:v>1.2910575000000001E-2</c:v>
                </c:pt>
                <c:pt idx="5">
                  <c:v>1.0925147E-2</c:v>
                </c:pt>
                <c:pt idx="6">
                  <c:v>9.3672679999999998E-3</c:v>
                </c:pt>
                <c:pt idx="7">
                  <c:v>7.5187850000000001E-3</c:v>
                </c:pt>
                <c:pt idx="8">
                  <c:v>5.7260794000000004E-3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F2D-B957-56A0DFBD3CBF}"/>
            </c:ext>
          </c:extLst>
        </c:ser>
        <c:ser>
          <c:idx val="1"/>
          <c:order val="1"/>
          <c:tx>
            <c:v>Rxn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'HTKE - Exp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'HTKE - Exp 1'!$I$3:$I$11</c:f>
              <c:numCache>
                <c:formatCode>General</c:formatCode>
                <c:ptCount val="9"/>
                <c:pt idx="0">
                  <c:v>2.0800915999999999E-2</c:v>
                </c:pt>
                <c:pt idx="1">
                  <c:v>1.8294851599999998E-2</c:v>
                </c:pt>
                <c:pt idx="2">
                  <c:v>1.6143999999999999E-2</c:v>
                </c:pt>
                <c:pt idx="3">
                  <c:v>1.4629951E-2</c:v>
                </c:pt>
                <c:pt idx="4">
                  <c:v>1.19074E-2</c:v>
                </c:pt>
                <c:pt idx="5">
                  <c:v>1.1112593E-2</c:v>
                </c:pt>
                <c:pt idx="6">
                  <c:v>9.4878240000000006E-3</c:v>
                </c:pt>
                <c:pt idx="7">
                  <c:v>7.2447120000000004E-3</c:v>
                </c:pt>
                <c:pt idx="8">
                  <c:v>5.3882469999999997E-3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F2D-B957-56A0DFBD3CBF}"/>
            </c:ext>
          </c:extLst>
        </c:ser>
        <c:ser>
          <c:idx val="2"/>
          <c:order val="2"/>
          <c:tx>
            <c:v>Rxn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'HTKE - Exp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'HTKE - Exp 1'!$M$3:$M$10</c:f>
              <c:numCache>
                <c:formatCode>General</c:formatCode>
                <c:ptCount val="8"/>
                <c:pt idx="0">
                  <c:v>2.0419076000000001E-2</c:v>
                </c:pt>
                <c:pt idx="1">
                  <c:v>1.8107575000000001E-2</c:v>
                </c:pt>
                <c:pt idx="2">
                  <c:v>1.6393668E-2</c:v>
                </c:pt>
                <c:pt idx="3">
                  <c:v>1.4141605999999999E-2</c:v>
                </c:pt>
                <c:pt idx="4">
                  <c:v>1.3274121E-2</c:v>
                </c:pt>
                <c:pt idx="5">
                  <c:v>1.0830709000000001E-2</c:v>
                </c:pt>
                <c:pt idx="6">
                  <c:v>9.5070789999999999E-3</c:v>
                </c:pt>
                <c:pt idx="7">
                  <c:v>8.1627030000000003E-3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F2D-B957-56A0DFB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66937981066973"/>
          <c:y val="0.50549677384076985"/>
          <c:w val="0.15531951926083698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t0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57954547801948"/>
                  <c:y val="-2.8573837124526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'HTKE - Exp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'HTKE - Exp 1'!$N$3:$N$11</c:f>
              <c:numCache>
                <c:formatCode>General</c:formatCode>
                <c:ptCount val="9"/>
                <c:pt idx="0">
                  <c:v>2.0402638000000001E-2</c:v>
                </c:pt>
                <c:pt idx="1">
                  <c:v>1.8023966999999998E-2</c:v>
                </c:pt>
                <c:pt idx="2">
                  <c:v>1.5917987666666668E-2</c:v>
                </c:pt>
                <c:pt idx="3">
                  <c:v>1.4724828666666667E-2</c:v>
                </c:pt>
                <c:pt idx="4">
                  <c:v>1.2732660066666667E-2</c:v>
                </c:pt>
                <c:pt idx="5">
                  <c:v>1.0555003666666667E-2</c:v>
                </c:pt>
                <c:pt idx="6">
                  <c:v>8.9623613333333334E-3</c:v>
                </c:pt>
                <c:pt idx="7">
                  <c:v>7.2955596666666664E-3</c:v>
                </c:pt>
                <c:pt idx="8">
                  <c:v>5.661795666666667E-3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F2D-B957-56A0DFBD3CBF}"/>
            </c:ext>
          </c:extLst>
        </c:ser>
        <c:ser>
          <c:idx val="2"/>
          <c:order val="1"/>
          <c:tx>
            <c:v>Rxn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133615982015303"/>
                  <c:y val="5.50310768445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'HTKE - Exp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'HTKE - Exp 1'!$O$3:$O$11</c:f>
              <c:numCache>
                <c:formatCode>General</c:formatCode>
                <c:ptCount val="9"/>
                <c:pt idx="0">
                  <c:v>2.0099930999999998E-2</c:v>
                </c:pt>
                <c:pt idx="1">
                  <c:v>1.7823336499999998E-2</c:v>
                </c:pt>
                <c:pt idx="2">
                  <c:v>1.6246029333333332E-2</c:v>
                </c:pt>
                <c:pt idx="3">
                  <c:v>1.4455386333333334E-2</c:v>
                </c:pt>
                <c:pt idx="4">
                  <c:v>1.2697365333333334E-2</c:v>
                </c:pt>
                <c:pt idx="5">
                  <c:v>1.0956149666666666E-2</c:v>
                </c:pt>
                <c:pt idx="6">
                  <c:v>9.4540570000000001E-3</c:v>
                </c:pt>
                <c:pt idx="7">
                  <c:v>7.6420666666666666E-3</c:v>
                </c:pt>
                <c:pt idx="8">
                  <c:v>5.5675207999999997E-3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F2D-B957-56A0DFB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210754165585854"/>
          <c:y val="0.55844861840186644"/>
          <c:w val="0.33884347761164518"/>
          <c:h val="0.23148239282589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8175130592916"/>
          <c:y val="3.2486388131186233E-2"/>
          <c:w val="0.81752395717077642"/>
          <c:h val="0.7834740665431883"/>
        </c:manualLayout>
      </c:layout>
      <c:scatterChart>
        <c:scatterStyle val="lineMarker"/>
        <c:varyColors val="0"/>
        <c:ser>
          <c:idx val="0"/>
          <c:order val="0"/>
          <c:tx>
            <c:v>[2-CBA] Calibration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606653071329757E-2"/>
                  <c:y val="0.42372766109648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'HTKE - Exp 1'!$C$15:$C$23</c:f>
              <c:numCache>
                <c:formatCode>General</c:formatCode>
                <c:ptCount val="9"/>
                <c:pt idx="0">
                  <c:v>2.0402638000000001E-2</c:v>
                </c:pt>
                <c:pt idx="1">
                  <c:v>1.8023966999999998E-2</c:v>
                </c:pt>
                <c:pt idx="2">
                  <c:v>1.5917987666666668E-2</c:v>
                </c:pt>
                <c:pt idx="3">
                  <c:v>1.4724828666666667E-2</c:v>
                </c:pt>
                <c:pt idx="4">
                  <c:v>1.2732660066666667E-2</c:v>
                </c:pt>
                <c:pt idx="5">
                  <c:v>1.0555003666666667E-2</c:v>
                </c:pt>
                <c:pt idx="6">
                  <c:v>8.9623613333333334E-3</c:v>
                </c:pt>
                <c:pt idx="7">
                  <c:v>7.2955596666666664E-3</c:v>
                </c:pt>
                <c:pt idx="8">
                  <c:v>5.661795666666667E-3</c:v>
                </c:pt>
              </c:numCache>
            </c:numRef>
          </c:xVal>
          <c:yVal>
            <c:numRef>
              <c:f>'HTKE - Exp 1'!$B$15:$B$23</c:f>
              <c:numCache>
                <c:formatCode>General</c:formatCode>
                <c:ptCount val="9"/>
                <c:pt idx="0">
                  <c:v>0.1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  <c:pt idx="6">
                  <c:v>4.0000000000000008E-2</c:v>
                </c:pt>
                <c:pt idx="7">
                  <c:v>3.0000000000000013E-2</c:v>
                </c:pt>
                <c:pt idx="8">
                  <c:v>1.999999999999999E-2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2-4372-937E-174027B7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79791"/>
        <c:axId val="1024791023"/>
      </c:scatterChart>
      <c:valAx>
        <c:axId val="102477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1023"/>
        <c:crosses val="autoZero"/>
        <c:crossBetween val="midCat"/>
      </c:valAx>
      <c:valAx>
        <c:axId val="102479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HTKE - t0 (Theory)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1488188976377954E-2"/>
                  <c:y val="-4.891149023038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'HTKE - Exp 1'!$E$27:$E$35</c:f>
              <c:numCache>
                <c:formatCode>General</c:formatCode>
                <c:ptCount val="9"/>
                <c:pt idx="0">
                  <c:v>9.4174197244699998E-2</c:v>
                </c:pt>
                <c:pt idx="1">
                  <c:v>8.347428759504999E-2</c:v>
                </c:pt>
                <c:pt idx="2">
                  <c:v>7.4525183641866666E-2</c:v>
                </c:pt>
                <c:pt idx="3">
                  <c:v>6.504195076276667E-2</c:v>
                </c:pt>
                <c:pt idx="4">
                  <c:v>5.5640393585066658E-2</c:v>
                </c:pt>
                <c:pt idx="5">
                  <c:v>4.6280911920433335E-2</c:v>
                </c:pt>
                <c:pt idx="6">
                  <c:v>3.7520122510900006E-2</c:v>
                </c:pt>
                <c:pt idx="7">
                  <c:v>2.7983442313333339E-2</c:v>
                </c:pt>
                <c:pt idx="8">
                  <c:v>1.7789401826959993E-2</c:v>
                </c:pt>
              </c:numCache>
            </c:numRef>
          </c:xVal>
          <c:yVal>
            <c:numRef>
              <c:f>'HTKE - Exp 1'!$G$27:$G$35</c:f>
              <c:numCache>
                <c:formatCode>General</c:formatCode>
                <c:ptCount val="9"/>
                <c:pt idx="0">
                  <c:v>1.1651605510600029E-3</c:v>
                </c:pt>
                <c:pt idx="1">
                  <c:v>1.3051424809900013E-3</c:v>
                </c:pt>
                <c:pt idx="2">
                  <c:v>1.0949632716266687E-3</c:v>
                </c:pt>
                <c:pt idx="3">
                  <c:v>9.9160984744666803E-4</c:v>
                </c:pt>
                <c:pt idx="4">
                  <c:v>8.719212829866672E-4</c:v>
                </c:pt>
                <c:pt idx="5">
                  <c:v>7.4381761591333436E-4</c:v>
                </c:pt>
                <c:pt idx="6">
                  <c:v>4.959754978200011E-4</c:v>
                </c:pt>
                <c:pt idx="7">
                  <c:v>4.0331153733333473E-4</c:v>
                </c:pt>
                <c:pt idx="8">
                  <c:v>4.4211963460799949E-4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0E-4664-B75F-12DB4DF2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HTKE - t0 (Exp)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'HTKE - Exp 1'!$F$27:$F$35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9.5292740880099994E-2</c:v>
                      </c:pt>
                      <c:pt idx="1">
                        <c:v>8.3079316431149991E-2</c:v>
                      </c:pt>
                      <c:pt idx="2">
                        <c:v>7.3363409269499996E-2</c:v>
                      </c:pt>
                      <c:pt idx="3">
                        <c:v>6.5612949100700008E-2</c:v>
                      </c:pt>
                      <c:pt idx="4">
                        <c:v>5.5756236645619996E-2</c:v>
                      </c:pt>
                      <c:pt idx="5">
                        <c:v>4.5433678460866662E-2</c:v>
                      </c:pt>
                      <c:pt idx="6">
                        <c:v>3.7311756549966671E-2</c:v>
                      </c:pt>
                      <c:pt idx="7">
                        <c:v>2.8210873348566666E-2</c:v>
                      </c:pt>
                      <c:pt idx="8">
                        <c:v>1.8543096900993334E-2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'HTKE - Exp 1'!$H$27:$H$35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1.3888692781400037E-3</c:v>
                      </c:pt>
                      <c:pt idx="1">
                        <c:v>1.2261482482100016E-3</c:v>
                      </c:pt>
                      <c:pt idx="2">
                        <c:v>8.626083971533374E-4</c:v>
                      </c:pt>
                      <c:pt idx="3">
                        <c:v>1.1058095150333353E-3</c:v>
                      </c:pt>
                      <c:pt idx="4">
                        <c:v>8.950898950973341E-4</c:v>
                      </c:pt>
                      <c:pt idx="5">
                        <c:v>5.7437092400000058E-4</c:v>
                      </c:pt>
                      <c:pt idx="6">
                        <c:v>4.5430230563333409E-4</c:v>
                      </c:pt>
                      <c:pt idx="7">
                        <c:v>4.487977443800001E-4</c:v>
                      </c:pt>
                      <c:pt idx="8">
                        <c:v>5.9285864941466758E-4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80E-4664-B75F-12DB4DF245A9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HTKE - t0 (Exp)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069991251093614E-2"/>
                  <c:y val="-2.7336322543015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'HTKE - Exp 1'!$F$27:$F$35</c:f>
              <c:numCache>
                <c:formatCode>General</c:formatCode>
                <c:ptCount val="9"/>
                <c:pt idx="0">
                  <c:v>9.5292740880099994E-2</c:v>
                </c:pt>
                <c:pt idx="1">
                  <c:v>8.3079316431149991E-2</c:v>
                </c:pt>
                <c:pt idx="2">
                  <c:v>7.3363409269499996E-2</c:v>
                </c:pt>
                <c:pt idx="3">
                  <c:v>6.5612949100700008E-2</c:v>
                </c:pt>
                <c:pt idx="4">
                  <c:v>5.5756236645619996E-2</c:v>
                </c:pt>
                <c:pt idx="5">
                  <c:v>4.5433678460866662E-2</c:v>
                </c:pt>
                <c:pt idx="6">
                  <c:v>3.7311756549966671E-2</c:v>
                </c:pt>
                <c:pt idx="7">
                  <c:v>2.8210873348566666E-2</c:v>
                </c:pt>
                <c:pt idx="8">
                  <c:v>1.8543096900993334E-2</c:v>
                </c:pt>
              </c:numCache>
            </c:numRef>
          </c:xVal>
          <c:yVal>
            <c:numRef>
              <c:f>'HTKE - Exp 1'!$H$27:$H$35</c:f>
              <c:numCache>
                <c:formatCode>General</c:formatCode>
                <c:ptCount val="9"/>
                <c:pt idx="0">
                  <c:v>1.3888692781400037E-3</c:v>
                </c:pt>
                <c:pt idx="1">
                  <c:v>1.2261482482100016E-3</c:v>
                </c:pt>
                <c:pt idx="2">
                  <c:v>8.626083971533374E-4</c:v>
                </c:pt>
                <c:pt idx="3">
                  <c:v>1.1058095150333353E-3</c:v>
                </c:pt>
                <c:pt idx="4">
                  <c:v>8.950898950973341E-4</c:v>
                </c:pt>
                <c:pt idx="5">
                  <c:v>5.7437092400000058E-4</c:v>
                </c:pt>
                <c:pt idx="6">
                  <c:v>4.5430230563333409E-4</c:v>
                </c:pt>
                <c:pt idx="7">
                  <c:v>4.487977443800001E-4</c:v>
                </c:pt>
                <c:pt idx="8">
                  <c:v>5.9285864941466758E-4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0E-4664-B75F-12DB4DF2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HTKE - t0 (Theory)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'HTKE - Exp 1'!$E$27:$E$35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9.4174197244699998E-2</c:v>
                      </c:pt>
                      <c:pt idx="1">
                        <c:v>8.347428759504999E-2</c:v>
                      </c:pt>
                      <c:pt idx="2">
                        <c:v>7.4525183641866666E-2</c:v>
                      </c:pt>
                      <c:pt idx="3">
                        <c:v>6.504195076276667E-2</c:v>
                      </c:pt>
                      <c:pt idx="4">
                        <c:v>5.5640393585066658E-2</c:v>
                      </c:pt>
                      <c:pt idx="5">
                        <c:v>4.6280911920433335E-2</c:v>
                      </c:pt>
                      <c:pt idx="6">
                        <c:v>3.7520122510900006E-2</c:v>
                      </c:pt>
                      <c:pt idx="7">
                        <c:v>2.7983442313333339E-2</c:v>
                      </c:pt>
                      <c:pt idx="8">
                        <c:v>1.7789401826959993E-2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'HTKE - Exp 1'!$G$27:$G$35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1.1651605510600029E-3</c:v>
                      </c:pt>
                      <c:pt idx="1">
                        <c:v>1.3051424809900013E-3</c:v>
                      </c:pt>
                      <c:pt idx="2">
                        <c:v>1.0949632716266687E-3</c:v>
                      </c:pt>
                      <c:pt idx="3">
                        <c:v>9.9160984744666803E-4</c:v>
                      </c:pt>
                      <c:pt idx="4">
                        <c:v>8.719212829866672E-4</c:v>
                      </c:pt>
                      <c:pt idx="5">
                        <c:v>7.4381761591333436E-4</c:v>
                      </c:pt>
                      <c:pt idx="6">
                        <c:v>4.959754978200011E-4</c:v>
                      </c:pt>
                      <c:pt idx="7">
                        <c:v>4.0331153733333473E-4</c:v>
                      </c:pt>
                      <c:pt idx="8">
                        <c:v>4.4211963460799949E-4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80E-4664-B75F-12DB4DF245A9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114860</xdr:colOff>
      <xdr:row>0</xdr:row>
      <xdr:rowOff>42022</xdr:rowOff>
    </xdr:from>
    <xdr:to>
      <xdr:col>21</xdr:col>
      <xdr:colOff>41574</xdr:colOff>
      <xdr:row>11</xdr:row>
      <xdr:rowOff>141082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D6A0F-0FEA-50FA-AB82-E92CED1C5E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26334</xdr:colOff>
      <xdr:row>0</xdr:row>
      <xdr:rowOff>42022</xdr:rowOff>
    </xdr:from>
    <xdr:to>
      <xdr:col>26</xdr:col>
      <xdr:colOff>390525</xdr:colOff>
      <xdr:row>11</xdr:row>
      <xdr:rowOff>141082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B45DE-1C74-613C-0771-0D3E08EA3D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381000</xdr:colOff>
      <xdr:row>0</xdr:row>
      <xdr:rowOff>42022</xdr:rowOff>
    </xdr:from>
    <xdr:to>
      <xdr:col>32</xdr:col>
      <xdr:colOff>138953</xdr:colOff>
      <xdr:row>11</xdr:row>
      <xdr:rowOff>141082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BA992-637B-431A-2E7B-15D8D0DC36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40822</xdr:colOff>
      <xdr:row>11</xdr:row>
      <xdr:rowOff>172811</xdr:rowOff>
    </xdr:from>
    <xdr:to>
      <xdr:col>6</xdr:col>
      <xdr:colOff>1034143</xdr:colOff>
      <xdr:row>23</xdr:row>
      <xdr:rowOff>34018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908EE-13BC-6356-20F6-DD3DDF01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229720</xdr:colOff>
      <xdr:row>20</xdr:row>
      <xdr:rowOff>118783</xdr:rowOff>
    </xdr:from>
    <xdr:to>
      <xdr:col>13</xdr:col>
      <xdr:colOff>39220</xdr:colOff>
      <xdr:row>35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11267D-8B1E-9B6F-BDAA-A93A4F3F8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28014</xdr:colOff>
      <xdr:row>20</xdr:row>
      <xdr:rowOff>118783</xdr:rowOff>
    </xdr:from>
    <xdr:to>
      <xdr:col>20</xdr:col>
      <xdr:colOff>364190</xdr:colOff>
      <xdr:row>35</xdr:row>
      <xdr:rowOff>4483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2506E1-E983-E52D-1636-3590AF8A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6751-5E8E-47B1-B9D3-6DC75E155F63}">
  <dimension ref="A1:O35"/>
  <sheetViews>
    <sheetView tabSelected="1" zoomScale="85" zoomScaleNormal="85" workbookViewId="0">
      <selection activeCell="K3" sqref="K3"/>
    </sheetView>
  </sheetViews>
  <sheetFormatPr defaultRowHeight="15" x14ac:dyDescent="0.25"/>
  <cols>
    <col min="1" max="1" width="19.140625" bestFit="1" customWidth="1"/>
    <col min="2" max="2" width="11.28515625" bestFit="1" customWidth="1"/>
    <col min="3" max="3" width="16.28515625" bestFit="1" customWidth="1"/>
    <col min="4" max="4" width="11.28515625" bestFit="1" customWidth="1"/>
    <col min="5" max="5" width="16.28515625" bestFit="1" customWidth="1"/>
    <col min="6" max="6" width="12.5703125" bestFit="1" customWidth="1"/>
    <col min="7" max="7" width="17.140625" bestFit="1" customWidth="1"/>
    <col min="8" max="8" width="14.140625" bestFit="1" customWidth="1"/>
    <col min="9" max="9" width="16.28515625" bestFit="1" customWidth="1"/>
    <col min="10" max="10" width="11.28515625" bestFit="1" customWidth="1"/>
    <col min="11" max="11" width="16.28515625" bestFit="1" customWidth="1"/>
    <col min="12" max="12" width="11.28515625" bestFit="1" customWidth="1"/>
    <col min="13" max="13" width="16.28515625" bestFit="1" customWidth="1"/>
  </cols>
  <sheetData>
    <row r="1" spans="1:15" x14ac:dyDescent="0.25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 t="s">
        <v>13</v>
      </c>
      <c r="O1" s="3"/>
    </row>
    <row r="2" spans="1:15" x14ac:dyDescent="0.25">
      <c r="A2" s="11" t="s">
        <v>12</v>
      </c>
      <c r="B2" s="1" t="s">
        <v>6</v>
      </c>
      <c r="C2" s="12" t="s">
        <v>7</v>
      </c>
      <c r="D2" s="1" t="s">
        <v>6</v>
      </c>
      <c r="E2" s="12" t="s">
        <v>7</v>
      </c>
      <c r="F2" s="1" t="s">
        <v>6</v>
      </c>
      <c r="G2" s="12" t="s">
        <v>7</v>
      </c>
      <c r="H2" s="1" t="s">
        <v>6</v>
      </c>
      <c r="I2" s="12" t="s">
        <v>7</v>
      </c>
      <c r="J2" s="1" t="s">
        <v>6</v>
      </c>
      <c r="K2" s="12" t="s">
        <v>7</v>
      </c>
      <c r="L2" s="1" t="s">
        <v>6</v>
      </c>
      <c r="M2" s="12" t="s">
        <v>7</v>
      </c>
      <c r="N2" s="1" t="s">
        <v>14</v>
      </c>
      <c r="O2" s="12" t="s">
        <v>15</v>
      </c>
    </row>
    <row r="3" spans="1:15" x14ac:dyDescent="0.25">
      <c r="A3" s="4">
        <v>1</v>
      </c>
      <c r="B3" s="6" t="s">
        <v>1</v>
      </c>
      <c r="C3" s="15">
        <v>1.9795170000000001E-2</v>
      </c>
      <c r="D3" s="6" t="s">
        <v>3</v>
      </c>
      <c r="E3" s="15">
        <v>1.9079801E-2</v>
      </c>
      <c r="F3" s="6" t="s">
        <v>8</v>
      </c>
      <c r="G3" s="15">
        <v>1.9939739000000001E-2</v>
      </c>
      <c r="H3" s="6" t="s">
        <v>9</v>
      </c>
      <c r="I3" s="15">
        <v>2.0800915999999999E-2</v>
      </c>
      <c r="J3" s="6" t="s">
        <v>10</v>
      </c>
      <c r="K3" s="15">
        <v>2.1473005E-2</v>
      </c>
      <c r="L3" s="6" t="s">
        <v>11</v>
      </c>
      <c r="M3" s="15">
        <v>2.0419076000000001E-2</v>
      </c>
      <c r="N3" s="8">
        <f>AVERAGE(C3,G3,K3)</f>
        <v>2.0402638000000001E-2</v>
      </c>
      <c r="O3" s="7">
        <f>AVERAGE(E3,I3,M3)</f>
        <v>2.0099930999999998E-2</v>
      </c>
    </row>
    <row r="4" spans="1:15" x14ac:dyDescent="0.25">
      <c r="A4" s="4">
        <v>2</v>
      </c>
      <c r="B4" s="8"/>
      <c r="C4" s="15">
        <v>1.7404356999999999E-2</v>
      </c>
      <c r="D4" s="8"/>
      <c r="E4" s="15">
        <v>1.7067582899999999E-2</v>
      </c>
      <c r="F4" s="8"/>
      <c r="G4" s="15">
        <v>1.8416524E-2</v>
      </c>
      <c r="H4" s="8"/>
      <c r="I4" s="15">
        <v>1.8294851599999998E-2</v>
      </c>
      <c r="J4" s="8"/>
      <c r="K4" s="15">
        <v>1.825102E-2</v>
      </c>
      <c r="L4" s="8"/>
      <c r="M4" s="15">
        <v>1.8107575000000001E-2</v>
      </c>
      <c r="N4" s="8">
        <f t="shared" ref="N4:N11" si="0">AVERAGE(C4,G4,K4)</f>
        <v>1.8023966999999998E-2</v>
      </c>
      <c r="O4" s="7">
        <f t="shared" ref="O4:O11" si="1">AVERAGE(E4,I4,M4)</f>
        <v>1.7823336499999998E-2</v>
      </c>
    </row>
    <row r="5" spans="1:15" x14ac:dyDescent="0.25">
      <c r="A5" s="4">
        <v>3</v>
      </c>
      <c r="B5" s="8"/>
      <c r="C5" s="15">
        <v>1.5762545999999999E-2</v>
      </c>
      <c r="D5" s="8"/>
      <c r="E5" s="15">
        <v>1.620042E-2</v>
      </c>
      <c r="F5" s="8"/>
      <c r="G5" s="15">
        <v>1.5773306000000001E-2</v>
      </c>
      <c r="H5" s="8"/>
      <c r="I5" s="15">
        <v>1.6143999999999999E-2</v>
      </c>
      <c r="J5" s="8"/>
      <c r="K5" s="15">
        <v>1.6218111E-2</v>
      </c>
      <c r="L5" s="8"/>
      <c r="M5" s="15">
        <v>1.6393668E-2</v>
      </c>
      <c r="N5" s="8">
        <f t="shared" si="0"/>
        <v>1.5917987666666668E-2</v>
      </c>
      <c r="O5" s="7">
        <f t="shared" si="1"/>
        <v>1.6246029333333332E-2</v>
      </c>
    </row>
    <row r="6" spans="1:15" x14ac:dyDescent="0.25">
      <c r="A6" s="4">
        <v>4</v>
      </c>
      <c r="B6" s="8"/>
      <c r="C6" s="15">
        <v>1.4885509999999999E-2</v>
      </c>
      <c r="D6" s="8"/>
      <c r="E6" s="15">
        <v>1.4594602E-2</v>
      </c>
      <c r="F6" s="8"/>
      <c r="G6" s="15">
        <v>1.4857439E-2</v>
      </c>
      <c r="H6" s="8"/>
      <c r="I6" s="15">
        <v>1.4629951E-2</v>
      </c>
      <c r="J6" s="8"/>
      <c r="K6" s="15">
        <v>1.4431536999999999E-2</v>
      </c>
      <c r="L6" s="8"/>
      <c r="M6" s="15">
        <v>1.4141605999999999E-2</v>
      </c>
      <c r="N6" s="8">
        <f t="shared" si="0"/>
        <v>1.4724828666666667E-2</v>
      </c>
      <c r="O6" s="7">
        <f t="shared" si="1"/>
        <v>1.4455386333333334E-2</v>
      </c>
    </row>
    <row r="7" spans="1:15" x14ac:dyDescent="0.25">
      <c r="A7" s="4">
        <v>5</v>
      </c>
      <c r="B7" s="8"/>
      <c r="C7" s="15">
        <v>1.2402710000000001E-2</v>
      </c>
      <c r="D7" s="8"/>
      <c r="E7" s="15">
        <v>1.2910575000000001E-2</v>
      </c>
      <c r="F7" s="8"/>
      <c r="G7" s="15">
        <v>1.29062602E-2</v>
      </c>
      <c r="H7" s="8"/>
      <c r="I7" s="15">
        <v>1.19074E-2</v>
      </c>
      <c r="J7" s="8"/>
      <c r="K7" s="15">
        <v>1.2889009999999999E-2</v>
      </c>
      <c r="L7" s="8"/>
      <c r="M7" s="15">
        <v>1.3274121E-2</v>
      </c>
      <c r="N7" s="8">
        <f t="shared" si="0"/>
        <v>1.2732660066666667E-2</v>
      </c>
      <c r="O7" s="7">
        <f t="shared" si="1"/>
        <v>1.2697365333333334E-2</v>
      </c>
    </row>
    <row r="8" spans="1:15" x14ac:dyDescent="0.25">
      <c r="A8" s="4">
        <v>6</v>
      </c>
      <c r="B8" s="8"/>
      <c r="C8" s="15">
        <v>1.0476368999999999E-2</v>
      </c>
      <c r="D8" s="8"/>
      <c r="E8" s="15">
        <v>1.0925147E-2</v>
      </c>
      <c r="F8" s="8"/>
      <c r="G8" s="15">
        <v>1.0827345E-2</v>
      </c>
      <c r="H8" s="8"/>
      <c r="I8" s="15">
        <v>1.1112593E-2</v>
      </c>
      <c r="J8" s="8"/>
      <c r="K8" s="15">
        <v>1.0361297E-2</v>
      </c>
      <c r="L8" s="8"/>
      <c r="M8" s="15">
        <v>1.0830709000000001E-2</v>
      </c>
      <c r="N8" s="8">
        <f t="shared" si="0"/>
        <v>1.0555003666666667E-2</v>
      </c>
      <c r="O8" s="7">
        <f t="shared" si="1"/>
        <v>1.0956149666666666E-2</v>
      </c>
    </row>
    <row r="9" spans="1:15" x14ac:dyDescent="0.25">
      <c r="A9" s="4">
        <v>7</v>
      </c>
      <c r="B9" s="8"/>
      <c r="C9" s="15">
        <v>8.9758090000000013E-3</v>
      </c>
      <c r="D9" s="8"/>
      <c r="E9" s="15">
        <v>9.3672679999999998E-3</v>
      </c>
      <c r="F9" s="8"/>
      <c r="G9" s="15">
        <v>8.6893779999999993E-3</v>
      </c>
      <c r="H9" s="8"/>
      <c r="I9" s="15">
        <v>9.4878240000000006E-3</v>
      </c>
      <c r="J9" s="8"/>
      <c r="K9" s="15">
        <v>9.2218969999999997E-3</v>
      </c>
      <c r="L9" s="8"/>
      <c r="M9" s="15">
        <v>9.5070789999999999E-3</v>
      </c>
      <c r="N9" s="8">
        <f t="shared" si="0"/>
        <v>8.9623613333333334E-3</v>
      </c>
      <c r="O9" s="7">
        <f t="shared" si="1"/>
        <v>9.4540570000000001E-3</v>
      </c>
    </row>
    <row r="10" spans="1:15" x14ac:dyDescent="0.25">
      <c r="A10" s="4">
        <v>8</v>
      </c>
      <c r="B10" s="8"/>
      <c r="C10" s="15">
        <v>6.7491589999999994E-3</v>
      </c>
      <c r="D10" s="8"/>
      <c r="E10" s="15">
        <v>7.5187850000000001E-3</v>
      </c>
      <c r="F10" s="8"/>
      <c r="G10" s="15">
        <v>7.620407E-3</v>
      </c>
      <c r="H10" s="8"/>
      <c r="I10" s="15">
        <v>7.2447120000000004E-3</v>
      </c>
      <c r="J10" s="8"/>
      <c r="K10" s="15">
        <v>7.5171129999999989E-3</v>
      </c>
      <c r="L10" s="8"/>
      <c r="M10" s="15">
        <v>8.1627030000000003E-3</v>
      </c>
      <c r="N10" s="8">
        <f t="shared" si="0"/>
        <v>7.2955596666666664E-3</v>
      </c>
      <c r="O10" s="7">
        <f t="shared" si="1"/>
        <v>7.6420666666666666E-3</v>
      </c>
    </row>
    <row r="11" spans="1:15" x14ac:dyDescent="0.25">
      <c r="A11" s="5">
        <v>9</v>
      </c>
      <c r="B11" s="9"/>
      <c r="C11" s="16">
        <v>5.2822679999999997E-3</v>
      </c>
      <c r="D11" s="9"/>
      <c r="E11" s="16">
        <v>5.7260794000000004E-3</v>
      </c>
      <c r="F11" s="9"/>
      <c r="G11" s="16">
        <v>6.1563390000000003E-3</v>
      </c>
      <c r="H11" s="9"/>
      <c r="I11" s="16">
        <v>5.3882469999999997E-3</v>
      </c>
      <c r="J11" s="9"/>
      <c r="K11" s="16">
        <v>5.5467800000000003E-3</v>
      </c>
      <c r="L11" s="9"/>
      <c r="M11" s="10">
        <v>5.5882359999999999E-3</v>
      </c>
      <c r="N11" s="9">
        <f t="shared" si="0"/>
        <v>5.661795666666667E-3</v>
      </c>
      <c r="O11" s="10">
        <f t="shared" si="1"/>
        <v>5.5675207999999997E-3</v>
      </c>
    </row>
    <row r="13" spans="1:15" x14ac:dyDescent="0.25">
      <c r="A13" s="1" t="s">
        <v>22</v>
      </c>
      <c r="B13" s="17"/>
      <c r="C13" s="12"/>
    </row>
    <row r="14" spans="1:15" x14ac:dyDescent="0.25">
      <c r="A14" s="1" t="s">
        <v>2</v>
      </c>
      <c r="B14" s="17" t="s">
        <v>23</v>
      </c>
      <c r="C14" s="12" t="s">
        <v>24</v>
      </c>
    </row>
    <row r="15" spans="1:15" x14ac:dyDescent="0.25">
      <c r="A15" s="13">
        <v>0</v>
      </c>
      <c r="B15" s="14">
        <v>0.1</v>
      </c>
      <c r="C15" s="18">
        <f>N3</f>
        <v>2.0402638000000001E-2</v>
      </c>
    </row>
    <row r="16" spans="1:15" x14ac:dyDescent="0.25">
      <c r="A16" s="8">
        <v>0.1</v>
      </c>
      <c r="B16" s="15">
        <f>$B$15-($B$15*A16)</f>
        <v>0.09</v>
      </c>
      <c r="C16" s="7">
        <f t="shared" ref="C16:C22" si="2">N4</f>
        <v>1.8023966999999998E-2</v>
      </c>
    </row>
    <row r="17" spans="1:8" x14ac:dyDescent="0.25">
      <c r="A17" s="8">
        <v>0.2</v>
      </c>
      <c r="B17" s="15">
        <f t="shared" ref="B17:B23" si="3">$B$15-($B$15*A17)</f>
        <v>0.08</v>
      </c>
      <c r="C17" s="7">
        <f t="shared" si="2"/>
        <v>1.5917987666666668E-2</v>
      </c>
    </row>
    <row r="18" spans="1:8" x14ac:dyDescent="0.25">
      <c r="A18" s="8">
        <v>0.3</v>
      </c>
      <c r="B18" s="15">
        <f t="shared" si="3"/>
        <v>7.0000000000000007E-2</v>
      </c>
      <c r="C18" s="7">
        <f t="shared" si="2"/>
        <v>1.4724828666666667E-2</v>
      </c>
    </row>
    <row r="19" spans="1:8" x14ac:dyDescent="0.25">
      <c r="A19" s="8">
        <v>0.4</v>
      </c>
      <c r="B19" s="15">
        <f t="shared" si="3"/>
        <v>0.06</v>
      </c>
      <c r="C19" s="7">
        <f t="shared" si="2"/>
        <v>1.2732660066666667E-2</v>
      </c>
    </row>
    <row r="20" spans="1:8" x14ac:dyDescent="0.25">
      <c r="A20" s="8">
        <v>0.5</v>
      </c>
      <c r="B20" s="15">
        <f t="shared" si="3"/>
        <v>0.05</v>
      </c>
      <c r="C20" s="7">
        <f t="shared" si="2"/>
        <v>1.0555003666666667E-2</v>
      </c>
    </row>
    <row r="21" spans="1:8" x14ac:dyDescent="0.25">
      <c r="A21" s="8">
        <v>0.6</v>
      </c>
      <c r="B21" s="15">
        <f t="shared" si="3"/>
        <v>4.0000000000000008E-2</v>
      </c>
      <c r="C21" s="7">
        <f t="shared" si="2"/>
        <v>8.9623613333333334E-3</v>
      </c>
    </row>
    <row r="22" spans="1:8" x14ac:dyDescent="0.25">
      <c r="A22" s="8">
        <v>0.7</v>
      </c>
      <c r="B22" s="15">
        <f t="shared" si="3"/>
        <v>3.0000000000000013E-2</v>
      </c>
      <c r="C22" s="7">
        <f t="shared" si="2"/>
        <v>7.2955596666666664E-3</v>
      </c>
    </row>
    <row r="23" spans="1:8" x14ac:dyDescent="0.25">
      <c r="A23" s="9">
        <v>0.8</v>
      </c>
      <c r="B23" s="16">
        <f t="shared" si="3"/>
        <v>1.999999999999999E-2</v>
      </c>
      <c r="C23" s="10">
        <f>N11</f>
        <v>5.661795666666667E-3</v>
      </c>
    </row>
    <row r="25" spans="1:8" x14ac:dyDescent="0.25">
      <c r="A25" s="11" t="s">
        <v>0</v>
      </c>
      <c r="B25" s="1" t="s">
        <v>19</v>
      </c>
      <c r="C25" s="17"/>
      <c r="D25" s="12"/>
      <c r="E25" s="1" t="s">
        <v>4</v>
      </c>
      <c r="F25" s="17"/>
      <c r="G25" s="17"/>
      <c r="H25" s="12"/>
    </row>
    <row r="26" spans="1:8" x14ac:dyDescent="0.25">
      <c r="A26" s="11" t="s">
        <v>2</v>
      </c>
      <c r="B26" s="1" t="s">
        <v>16</v>
      </c>
      <c r="C26" s="17" t="s">
        <v>17</v>
      </c>
      <c r="D26" s="12" t="s">
        <v>18</v>
      </c>
      <c r="E26" s="1" t="s">
        <v>20</v>
      </c>
      <c r="F26" s="17" t="s">
        <v>21</v>
      </c>
      <c r="G26" s="17" t="s">
        <v>25</v>
      </c>
      <c r="H26" s="12" t="s">
        <v>26</v>
      </c>
    </row>
    <row r="27" spans="1:8" x14ac:dyDescent="0.25">
      <c r="A27" s="19">
        <v>0</v>
      </c>
      <c r="B27" s="8">
        <f>B15</f>
        <v>0.1</v>
      </c>
      <c r="C27" s="15">
        <f>5.4766*N3-0.0095</f>
        <v>0.10223708727080001</v>
      </c>
      <c r="D27" s="7">
        <f>5.0074*O3-0.0123</f>
        <v>8.8348394489399976E-2</v>
      </c>
      <c r="E27" s="8">
        <f>(B27+D27)/2</f>
        <v>9.4174197244699998E-2</v>
      </c>
      <c r="F27" s="15">
        <f>(C27+D27)/2</f>
        <v>9.5292740880099994E-2</v>
      </c>
      <c r="G27" s="15">
        <f>(B27-D27)/10</f>
        <v>1.1651605510600029E-3</v>
      </c>
      <c r="H27" s="7">
        <f>(C27-D27)/10</f>
        <v>1.3888692781400037E-3</v>
      </c>
    </row>
    <row r="28" spans="1:8" x14ac:dyDescent="0.25">
      <c r="A28" s="4">
        <v>0.1</v>
      </c>
      <c r="B28" s="8">
        <f>$B$27-($B$27*A28)</f>
        <v>0.09</v>
      </c>
      <c r="C28" s="15">
        <f t="shared" ref="C28:C35" si="4">5.4766*N4-0.0095</f>
        <v>8.9210057672199999E-2</v>
      </c>
      <c r="D28" s="7">
        <f t="shared" ref="D28:D35" si="5">5.0074*O4-0.0123</f>
        <v>7.6948575190099983E-2</v>
      </c>
      <c r="E28" s="8">
        <f t="shared" ref="E28:E35" si="6">(B28+D28)/2</f>
        <v>8.347428759504999E-2</v>
      </c>
      <c r="F28" s="15">
        <f t="shared" ref="F28:F35" si="7">(C28+D28)/2</f>
        <v>8.3079316431149991E-2</v>
      </c>
      <c r="G28" s="15">
        <f>(B28-D28)/10</f>
        <v>1.3051424809900013E-3</v>
      </c>
      <c r="H28" s="7">
        <f>(C28-D28)/10</f>
        <v>1.2261482482100016E-3</v>
      </c>
    </row>
    <row r="29" spans="1:8" x14ac:dyDescent="0.25">
      <c r="A29" s="4">
        <v>0.2</v>
      </c>
      <c r="B29" s="8">
        <f t="shared" ref="B29:B35" si="8">$B$27-($B$27*A29)</f>
        <v>0.08</v>
      </c>
      <c r="C29" s="15">
        <f t="shared" si="4"/>
        <v>7.767645125526669E-2</v>
      </c>
      <c r="D29" s="7">
        <f t="shared" si="5"/>
        <v>6.9050367283733316E-2</v>
      </c>
      <c r="E29" s="8">
        <f t="shared" si="6"/>
        <v>7.4525183641866666E-2</v>
      </c>
      <c r="F29" s="15">
        <f t="shared" si="7"/>
        <v>7.3363409269499996E-2</v>
      </c>
      <c r="G29" s="15">
        <f t="shared" ref="G29:G35" si="9">(B29-D29)/10</f>
        <v>1.0949632716266687E-3</v>
      </c>
      <c r="H29" s="7">
        <f>(C29-D29)/10</f>
        <v>8.626083971533374E-4</v>
      </c>
    </row>
    <row r="30" spans="1:8" x14ac:dyDescent="0.25">
      <c r="A30" s="4">
        <v>0.3</v>
      </c>
      <c r="B30" s="8">
        <f t="shared" si="8"/>
        <v>7.0000000000000007E-2</v>
      </c>
      <c r="C30" s="15">
        <f t="shared" si="4"/>
        <v>7.1141996675866681E-2</v>
      </c>
      <c r="D30" s="7">
        <f t="shared" si="5"/>
        <v>6.0083901525533327E-2</v>
      </c>
      <c r="E30" s="8">
        <f t="shared" si="6"/>
        <v>6.504195076276667E-2</v>
      </c>
      <c r="F30" s="15">
        <f t="shared" si="7"/>
        <v>6.5612949100700008E-2</v>
      </c>
      <c r="G30" s="15">
        <f t="shared" si="9"/>
        <v>9.9160984744666803E-4</v>
      </c>
      <c r="H30" s="7">
        <f t="shared" ref="H30:H35" si="10">(C30-D30)/10</f>
        <v>1.1058095150333353E-3</v>
      </c>
    </row>
    <row r="31" spans="1:8" x14ac:dyDescent="0.25">
      <c r="A31" s="4">
        <v>0.4</v>
      </c>
      <c r="B31" s="8">
        <f t="shared" si="8"/>
        <v>0.06</v>
      </c>
      <c r="C31" s="15">
        <f t="shared" si="4"/>
        <v>6.0231686121106666E-2</v>
      </c>
      <c r="D31" s="7">
        <f t="shared" si="5"/>
        <v>5.1280787170133325E-2</v>
      </c>
      <c r="E31" s="8">
        <f t="shared" si="6"/>
        <v>5.5640393585066658E-2</v>
      </c>
      <c r="F31" s="15">
        <f t="shared" si="7"/>
        <v>5.5756236645619996E-2</v>
      </c>
      <c r="G31" s="15">
        <f t="shared" si="9"/>
        <v>8.719212829866672E-4</v>
      </c>
      <c r="H31" s="7">
        <f t="shared" si="10"/>
        <v>8.950898950973341E-4</v>
      </c>
    </row>
    <row r="32" spans="1:8" x14ac:dyDescent="0.25">
      <c r="A32" s="4">
        <v>0.5</v>
      </c>
      <c r="B32" s="8">
        <f t="shared" si="8"/>
        <v>0.05</v>
      </c>
      <c r="C32" s="15">
        <f t="shared" si="4"/>
        <v>4.8305533080866665E-2</v>
      </c>
      <c r="D32" s="7">
        <f t="shared" si="5"/>
        <v>4.256182384086666E-2</v>
      </c>
      <c r="E32" s="8">
        <f t="shared" si="6"/>
        <v>4.6280911920433335E-2</v>
      </c>
      <c r="F32" s="15">
        <f t="shared" si="7"/>
        <v>4.5433678460866662E-2</v>
      </c>
      <c r="G32" s="15">
        <f t="shared" si="9"/>
        <v>7.4381761591333436E-4</v>
      </c>
      <c r="H32" s="7">
        <f t="shared" si="10"/>
        <v>5.7437092400000058E-4</v>
      </c>
    </row>
    <row r="33" spans="1:8" x14ac:dyDescent="0.25">
      <c r="A33" s="4">
        <v>0.6</v>
      </c>
      <c r="B33" s="8">
        <f t="shared" si="8"/>
        <v>4.0000000000000008E-2</v>
      </c>
      <c r="C33" s="15">
        <f t="shared" si="4"/>
        <v>3.9583268078133338E-2</v>
      </c>
      <c r="D33" s="7">
        <f t="shared" si="5"/>
        <v>3.5040245021799997E-2</v>
      </c>
      <c r="E33" s="8">
        <f t="shared" si="6"/>
        <v>3.7520122510900006E-2</v>
      </c>
      <c r="F33" s="15">
        <f t="shared" si="7"/>
        <v>3.7311756549966671E-2</v>
      </c>
      <c r="G33" s="15">
        <f t="shared" si="9"/>
        <v>4.959754978200011E-4</v>
      </c>
      <c r="H33" s="7">
        <f t="shared" si="10"/>
        <v>4.5430230563333409E-4</v>
      </c>
    </row>
    <row r="34" spans="1:8" x14ac:dyDescent="0.25">
      <c r="A34" s="4">
        <v>0.7</v>
      </c>
      <c r="B34" s="8">
        <f t="shared" si="8"/>
        <v>3.0000000000000013E-2</v>
      </c>
      <c r="C34" s="15">
        <f t="shared" si="4"/>
        <v>3.0454862070466666E-2</v>
      </c>
      <c r="D34" s="7">
        <f t="shared" si="5"/>
        <v>2.5966884626666666E-2</v>
      </c>
      <c r="E34" s="8">
        <f t="shared" si="6"/>
        <v>2.7983442313333339E-2</v>
      </c>
      <c r="F34" s="15">
        <f t="shared" si="7"/>
        <v>2.8210873348566666E-2</v>
      </c>
      <c r="G34" s="15">
        <f t="shared" si="9"/>
        <v>4.0331153733333473E-4</v>
      </c>
      <c r="H34" s="7">
        <f t="shared" si="10"/>
        <v>4.487977443800001E-4</v>
      </c>
    </row>
    <row r="35" spans="1:8" x14ac:dyDescent="0.25">
      <c r="A35" s="5">
        <v>0.8</v>
      </c>
      <c r="B35" s="9">
        <f t="shared" si="8"/>
        <v>1.999999999999999E-2</v>
      </c>
      <c r="C35" s="16">
        <f t="shared" si="4"/>
        <v>2.1507390148066671E-2</v>
      </c>
      <c r="D35" s="10">
        <f t="shared" si="5"/>
        <v>1.5578803653919995E-2</v>
      </c>
      <c r="E35" s="9">
        <f t="shared" si="6"/>
        <v>1.7789401826959993E-2</v>
      </c>
      <c r="F35" s="16">
        <f t="shared" si="7"/>
        <v>1.8543096900993334E-2</v>
      </c>
      <c r="G35" s="16">
        <f t="shared" si="9"/>
        <v>4.4211963460799949E-4</v>
      </c>
      <c r="H35" s="10">
        <f t="shared" si="10"/>
        <v>5.9285864941466758E-4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HTKE - Exp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dingw</dc:creator>
  <cp:keywords/>
  <dc:description/>
  <cp:lastModifiedBy>Gavin Lennon</cp:lastModifiedBy>
  <cp:revision/>
  <dcterms:created xsi:type="dcterms:W3CDTF">2022-05-28T12:03:24Z</dcterms:created>
  <dcterms:modified xsi:type="dcterms:W3CDTF">2023-01-02T15:42:52Z</dcterms:modified>
  <cp:category/>
  <cp:contentStatus/>
</cp:coreProperties>
</file>