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5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<sst xmlns="http://schemas.openxmlformats.org/spreadsheetml/2006/main" count="37" uniqueCount="13">
  <si>
    <t xml:space="preserve">q</t>
  </si>
  <si>
    <t xml:space="preserve">Pop Biomass</t>
  </si>
  <si>
    <t xml:space="preserve">Proportion area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</si>
  <si>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</si>
  <si>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</si>
  <si>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</si>
  <si>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</si>
  <si>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</si>
  <si>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</si>
  <si>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Price</t>
  </si>
  <si>
    <t xml:space="preserve">VPUE area</t>
  </si>
  <si>
    <t xml:space="preserve">E [CPUE_y]</t>
  </si>
  <si>
    <t xml:space="preserve">E [CPUE_y-1]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</si>
</sst>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+00"/>
    <numFmt numFmtId="166" formatCode="0"/>
    <numFmt numFmtId="167" formatCode="#,##0.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Arial"/>
      <family val="2"/>
    </font>
    <font>
      <b val="true"/>
      <sz val="10"/>
      <name val="Arial"/>
      <family val="2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Effort by area based on gravity model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Sheet1!$A$38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Sheet1!$B$37:$G$37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Sheet1!$B$38:$G$38</c:f>
              <c:numCache>
                <c:formatCode>General</c:formatCode>
                <c:ptCount val="6"/>
                <c:pt idx="0">
                  <c:v>0.156369820655535</c:v>
                </c:pt>
                <c:pt idx="1">
                  <c:v>0.132682023858494</c:v>
                </c:pt>
                <c:pt idx="2">
                  <c:v>0.159308627508422</c:v>
                </c:pt>
                <c:pt idx="3">
                  <c:v>0.17321085238197</c:v>
                </c:pt>
                <c:pt idx="4">
                  <c:v>0.191538461538462</c:v>
                </c:pt>
                <c:pt idx="5">
                  <c:v>0.213347457627119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Sheet1!$A$39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#,##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Sheet1!$B$37:$G$37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Sheet1!$B$39:$G$39</c:f>
              <c:numCache>
                <c:formatCode>General</c:formatCode>
                <c:ptCount val="6"/>
                <c:pt idx="0">
                  <c:v>0.371552257266543</c:v>
                </c:pt>
                <c:pt idx="1">
                  <c:v>0.309090909090909</c:v>
                </c:pt>
                <c:pt idx="2">
                  <c:v>0.358063571114692</c:v>
                </c:pt>
                <c:pt idx="3">
                  <c:v>0.315424054689169</c:v>
                </c:pt>
                <c:pt idx="4">
                  <c:v>0.336923076923077</c:v>
                </c:pt>
                <c:pt idx="5">
                  <c:v>0.416101694915254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Sheet1!$A$40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Sheet1!$B$37:$G$37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Sheet1!$B$40:$G$40</c:f>
              <c:numCache>
                <c:formatCode>General</c:formatCode>
                <c:ptCount val="6"/>
                <c:pt idx="0">
                  <c:v>0.173778602350031</c:v>
                </c:pt>
                <c:pt idx="1">
                  <c:v>0.210612916495269</c:v>
                </c:pt>
                <c:pt idx="2">
                  <c:v>0.178248132415409</c:v>
                </c:pt>
                <c:pt idx="3">
                  <c:v>0.190066225165563</c:v>
                </c:pt>
                <c:pt idx="4">
                  <c:v>0.171794871794872</c:v>
                </c:pt>
                <c:pt idx="5">
                  <c:v>0.128813559322034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Sheet1!$A$41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#,##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Sheet1!$B$37:$G$37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Sheet1!$B$41:$G$41</c:f>
              <c:numCache>
                <c:formatCode>General</c:formatCode>
                <c:ptCount val="6"/>
                <c:pt idx="0">
                  <c:v>0.0995052566481138</c:v>
                </c:pt>
                <c:pt idx="1">
                  <c:v>0.148786507610037</c:v>
                </c:pt>
                <c:pt idx="2">
                  <c:v>0.106664713637029</c:v>
                </c:pt>
                <c:pt idx="3">
                  <c:v>0.126810510574663</c:v>
                </c:pt>
                <c:pt idx="4">
                  <c:v>0.103589743589744</c:v>
                </c:pt>
                <c:pt idx="5">
                  <c:v>0.0449152542372881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Sheet1!$A$42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#,##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Sheet1!$B$37:$G$37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Sheet1!$B$42:$G$42</c:f>
              <c:numCache>
                <c:formatCode>General</c:formatCode>
                <c:ptCount val="6"/>
                <c:pt idx="0">
                  <c:v>0.0992578849721707</c:v>
                </c:pt>
                <c:pt idx="1">
                  <c:v>0.0993418346359523</c:v>
                </c:pt>
                <c:pt idx="2">
                  <c:v>0.0986524095503149</c:v>
                </c:pt>
                <c:pt idx="3">
                  <c:v>0.0970946378978851</c:v>
                </c:pt>
                <c:pt idx="4">
                  <c:v>0.098974358974359</c:v>
                </c:pt>
                <c:pt idx="5">
                  <c:v>0.0991525423728814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Sheet1!$A$43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#,##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Sheet1!$B$37:$G$37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Sheet1!$B$43:$G$43</c:f>
              <c:numCache>
                <c:formatCode>General</c:formatCode>
                <c:ptCount val="6"/>
                <c:pt idx="0">
                  <c:v>0.0995361781076067</c:v>
                </c:pt>
                <c:pt idx="1">
                  <c:v>0.0994858083093377</c:v>
                </c:pt>
                <c:pt idx="2">
                  <c:v>0.0990625457741321</c:v>
                </c:pt>
                <c:pt idx="3">
                  <c:v>0.0973937192907498</c:v>
                </c:pt>
                <c:pt idx="4">
                  <c:v>0.0971794871794872</c:v>
                </c:pt>
                <c:pt idx="5">
                  <c:v>0.0976694915254237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1702783"/>
        <c:axId val="60464653"/>
      </c:lineChart>
      <c:catAx>
        <c:axId val="517027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464653"/>
        <c:crosses val="autoZero"/>
        <c:auto val="1"/>
        <c:lblAlgn val="ctr"/>
        <c:lblOffset val="100"/>
      </c:catAx>
      <c:valAx>
        <c:axId val="604646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70278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612360</xdr:colOff>
      <xdr:row>21</xdr:row>
      <xdr:rowOff>14400</xdr:rowOff>
    </xdr:from>
    <xdr:to>
      <xdr:col>18</xdr:col>
      <xdr:colOff>91080</xdr:colOff>
      <xdr:row>41</xdr:row>
      <xdr:rowOff>2880</xdr:rowOff>
    </xdr:to>
    <xdr:graphicFrame>
      <xdr:nvGraphicFramePr>
        <xdr:cNvPr id="0" name=""/>
        <xdr:cNvGraphicFramePr/>
      </xdr:nvGraphicFramePr>
      <xdr:xfrm>
        <a:off x="5243760" y="34279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K47" activeCellId="0" sqref="K47"/>
    </sheetView>
  </sheetViews>
  <sheetFormatPr defaultRowHeight="12.8" zeroHeight="false" outlineLevelRow="0" outlineLevelCol="0"/>
  <cols>
    <col collapsed="false" customWidth="true" hidden="false" outlineLevel="0" max="1" min="1" style="0" width="14.61"/>
    <col collapsed="false" customWidth="true" hidden="false" outlineLevel="0" max="2" min="2" style="0" width="9.74"/>
    <col collapsed="false" customWidth="true" hidden="false" outlineLevel="0" max="3" min="3" style="0" width="7.95"/>
    <col collapsed="false" customWidth="true" hidden="false" outlineLevel="0" max="5" min="4" style="0" width="8.46"/>
    <col collapsed="false" customWidth="true" hidden="false" outlineLevel="0" max="6" min="6" style="0" width="7.95"/>
    <col collapsed="false" customWidth="true" hidden="false" outlineLevel="0" max="7" min="7" style="0" width="8.46"/>
    <col collapsed="false" customWidth="false" hidden="false" outlineLevel="0" max="8" min="8" style="0" width="11.52"/>
    <col collapsed="false" customWidth="true" hidden="false" outlineLevel="0" max="9" min="9" style="0" width="9.25"/>
    <col collapsed="false" customWidth="true" hidden="false" outlineLevel="0" max="10" min="10" style="0" width="10.54"/>
    <col collapsed="false" customWidth="true" hidden="false" outlineLevel="0" max="16" min="11" style="0" width="5.78"/>
    <col collapsed="false" customWidth="false" hidden="false" outlineLevel="0" max="1025" min="17" style="0" width="11.52"/>
  </cols>
  <sheetData>
    <row r="1" customFormat="false" ht="12.8" hidden="false" customHeight="false" outlineLevel="0" collapsed="false">
      <c r="I1" s="1" t="s">
        <v>0</v>
      </c>
    </row>
    <row r="2" customFormat="false" ht="12.8" hidden="false" customHeight="false" outlineLevel="0" collapsed="false">
      <c r="A2" s="1" t="s">
        <v>1</v>
      </c>
      <c r="B2" s="2" t="n">
        <v>2018</v>
      </c>
      <c r="C2" s="2" t="n">
        <v>2019</v>
      </c>
      <c r="D2" s="2" t="n">
        <v>2020</v>
      </c>
      <c r="E2" s="2" t="n">
        <v>2021</v>
      </c>
      <c r="F2" s="2" t="n">
        <v>2022</v>
      </c>
      <c r="G2" s="2" t="n">
        <v>2023</v>
      </c>
    </row>
    <row r="3" customFormat="false" ht="12.8" hidden="false" customHeight="false" outlineLevel="0" collapsed="false">
      <c r="A3" s="2" t="n">
        <v>1</v>
      </c>
      <c r="B3" s="3" t="n">
        <v>1000000</v>
      </c>
      <c r="C3" s="0" t="n">
        <f aca="false">+B3*0.5</f>
        <v>500000</v>
      </c>
      <c r="D3" s="0" t="n">
        <f aca="false">+C3*1.3</f>
        <v>650000</v>
      </c>
      <c r="E3" s="0" t="n">
        <f aca="false">+D3*0.6</f>
        <v>390000</v>
      </c>
      <c r="F3" s="0" t="n">
        <f aca="false">+E3*0.8</f>
        <v>312000</v>
      </c>
      <c r="G3" s="0" t="n">
        <f aca="false">+F3*1.2</f>
        <v>374400</v>
      </c>
      <c r="I3" s="3" t="n">
        <v>1E-005</v>
      </c>
    </row>
    <row r="4" customFormat="false" ht="12.8" hidden="false" customHeight="false" outlineLevel="0" collapsed="false">
      <c r="A4" s="2" t="n">
        <v>2</v>
      </c>
      <c r="B4" s="3" t="n">
        <v>10000</v>
      </c>
      <c r="C4" s="0" t="n">
        <f aca="false">+B4*0.7</f>
        <v>7000</v>
      </c>
      <c r="D4" s="0" t="n">
        <f aca="false">+C4*2</f>
        <v>14000</v>
      </c>
      <c r="E4" s="0" t="n">
        <f aca="false">+D4*2</f>
        <v>28000</v>
      </c>
      <c r="F4" s="0" t="n">
        <f aca="false">+E4*0.9</f>
        <v>25200</v>
      </c>
      <c r="G4" s="0" t="n">
        <f aca="false">+F4*0.8</f>
        <v>20160</v>
      </c>
      <c r="I4" s="3" t="n">
        <v>1E-005</v>
      </c>
    </row>
    <row r="5" customFormat="false" ht="12.8" hidden="false" customHeight="false" outlineLevel="0" collapsed="false">
      <c r="A5" s="2" t="n">
        <v>3</v>
      </c>
      <c r="B5" s="3" t="n">
        <v>1000</v>
      </c>
      <c r="C5" s="0" t="n">
        <f aca="false">+B5*1.2</f>
        <v>1200</v>
      </c>
      <c r="D5" s="0" t="n">
        <f aca="false">+C5*1.6</f>
        <v>1920</v>
      </c>
      <c r="E5" s="0" t="n">
        <f aca="false">+D5*3</f>
        <v>5760</v>
      </c>
      <c r="F5" s="0" t="n">
        <f aca="false">+E5*1.5</f>
        <v>8640</v>
      </c>
      <c r="G5" s="0" t="n">
        <f aca="false">+F5*0.8</f>
        <v>6912</v>
      </c>
      <c r="I5" s="3" t="n">
        <v>1E-005</v>
      </c>
    </row>
    <row r="6" customFormat="false" ht="12.8" hidden="false" customHeight="false" outlineLevel="0" collapsed="false">
      <c r="A6" s="2" t="n">
        <v>4</v>
      </c>
      <c r="B6" s="3" t="n">
        <v>1000000</v>
      </c>
      <c r="C6" s="0" t="n">
        <f aca="false">+B6*0.9</f>
        <v>900000</v>
      </c>
      <c r="D6" s="0" t="n">
        <f aca="false">+C6*0.8</f>
        <v>720000</v>
      </c>
      <c r="E6" s="0" t="n">
        <f aca="false">+D6*0.8</f>
        <v>576000</v>
      </c>
      <c r="F6" s="0" t="n">
        <f aca="false">+E6*0.6</f>
        <v>345600</v>
      </c>
      <c r="G6" s="0" t="n">
        <f aca="false">+F6*0.4</f>
        <v>138240</v>
      </c>
      <c r="I6" s="3" t="n">
        <v>1E-005</v>
      </c>
    </row>
    <row r="10" customFormat="false" ht="12.8" hidden="false" customHeight="false" outlineLevel="0" collapsed="false">
      <c r="A10" s="1" t="s">
        <v>2</v>
      </c>
    </row>
    <row r="11" customFormat="false" ht="12.8" hidden="false" customHeight="false" outlineLevel="0" collapsed="false">
      <c r="A11" s="2"/>
      <c r="B11" s="2" t="s">
        <v>3</v>
      </c>
      <c r="C11" s="2" t="s">
        <v>4</v>
      </c>
      <c r="D11" s="2" t="s">
        <v>5</v>
      </c>
      <c r="E11" s="2" t="s">
        <v>6</v>
      </c>
      <c r="F11" s="2" t="s">
        <v>7</v>
      </c>
      <c r="G11" s="2" t="s">
        <v>8</v>
      </c>
    </row>
    <row r="12" customFormat="false" ht="12.8" hidden="false" customHeight="false" outlineLevel="0" collapsed="false">
      <c r="A12" s="2" t="n">
        <v>1</v>
      </c>
      <c r="B12" s="0" t="n">
        <v>0.2</v>
      </c>
      <c r="C12" s="0" t="n">
        <v>0.5</v>
      </c>
      <c r="D12" s="0" t="n">
        <v>0.1</v>
      </c>
      <c r="E12" s="0" t="n">
        <v>0</v>
      </c>
      <c r="F12" s="0" t="n">
        <v>0.1</v>
      </c>
      <c r="G12" s="0" t="n">
        <v>0.1</v>
      </c>
      <c r="I12" s="0" t="n">
        <f aca="false">+SUM(B12:G12)</f>
        <v>1</v>
      </c>
    </row>
    <row r="13" customFormat="false" ht="12.8" hidden="false" customHeight="false" outlineLevel="0" collapsed="false">
      <c r="A13" s="2" t="n">
        <v>2</v>
      </c>
      <c r="B13" s="0" t="n">
        <v>0.8</v>
      </c>
      <c r="C13" s="0" t="n">
        <v>0.05</v>
      </c>
      <c r="D13" s="0" t="n">
        <v>0.05</v>
      </c>
      <c r="E13" s="0" t="n">
        <v>0.05</v>
      </c>
      <c r="F13" s="0" t="n">
        <v>0</v>
      </c>
      <c r="G13" s="0" t="n">
        <v>0.05</v>
      </c>
      <c r="I13" s="0" t="n">
        <f aca="false">+SUM(B13:G13)</f>
        <v>1</v>
      </c>
    </row>
    <row r="14" customFormat="false" ht="12.8" hidden="false" customHeight="false" outlineLevel="0" collapsed="false">
      <c r="A14" s="2" t="n">
        <v>3</v>
      </c>
      <c r="B14" s="0" t="n">
        <v>0.05</v>
      </c>
      <c r="C14" s="0" t="n">
        <v>0</v>
      </c>
      <c r="D14" s="0" t="n">
        <v>0.2</v>
      </c>
      <c r="E14" s="0" t="n">
        <v>0.1</v>
      </c>
      <c r="F14" s="0" t="n">
        <v>0.5</v>
      </c>
      <c r="G14" s="0" t="n">
        <v>0.15</v>
      </c>
      <c r="I14" s="0" t="n">
        <f aca="false">+SUM(B14:G14)</f>
        <v>1</v>
      </c>
    </row>
    <row r="15" customFormat="false" ht="12.8" hidden="false" customHeight="false" outlineLevel="0" collapsed="false">
      <c r="A15" s="2" t="n">
        <v>4</v>
      </c>
      <c r="B15" s="0" t="n">
        <v>0</v>
      </c>
      <c r="C15" s="0" t="n">
        <v>0</v>
      </c>
      <c r="D15" s="0" t="n">
        <v>0.4</v>
      </c>
      <c r="E15" s="0" t="n">
        <v>0.4</v>
      </c>
      <c r="F15" s="0" t="n">
        <v>0.1</v>
      </c>
      <c r="G15" s="0" t="n">
        <v>0.1</v>
      </c>
      <c r="I15" s="0" t="n">
        <f aca="false">+SUM(B15:G15)</f>
        <v>1</v>
      </c>
    </row>
    <row r="18" customFormat="false" ht="12.8" hidden="false" customHeight="false" outlineLevel="0" collapsed="false">
      <c r="A18" s="1" t="s">
        <v>9</v>
      </c>
      <c r="B18" s="2" t="s">
        <v>3</v>
      </c>
      <c r="C18" s="2" t="s">
        <v>4</v>
      </c>
      <c r="D18" s="2" t="s">
        <v>5</v>
      </c>
      <c r="E18" s="2" t="s">
        <v>6</v>
      </c>
      <c r="F18" s="2" t="s">
        <v>7</v>
      </c>
      <c r="G18" s="2" t="s">
        <v>8</v>
      </c>
    </row>
    <row r="19" customFormat="false" ht="12.8" hidden="false" customHeight="false" outlineLevel="0" collapsed="false">
      <c r="A19" s="2" t="n">
        <v>1</v>
      </c>
      <c r="B19" s="0" t="n">
        <v>600</v>
      </c>
      <c r="C19" s="0" t="n">
        <v>600</v>
      </c>
      <c r="D19" s="0" t="n">
        <v>600</v>
      </c>
      <c r="E19" s="0" t="n">
        <v>600</v>
      </c>
      <c r="F19" s="0" t="n">
        <v>600</v>
      </c>
      <c r="G19" s="0" t="n">
        <v>600</v>
      </c>
    </row>
    <row r="20" customFormat="false" ht="12.8" hidden="false" customHeight="false" outlineLevel="0" collapsed="false">
      <c r="A20" s="2" t="n">
        <v>2</v>
      </c>
      <c r="B20" s="0" t="n">
        <v>800</v>
      </c>
      <c r="C20" s="0" t="n">
        <v>800</v>
      </c>
      <c r="D20" s="0" t="n">
        <v>800</v>
      </c>
      <c r="E20" s="0" t="n">
        <v>800</v>
      </c>
      <c r="F20" s="0" t="n">
        <v>800</v>
      </c>
      <c r="G20" s="0" t="n">
        <v>800</v>
      </c>
    </row>
    <row r="21" customFormat="false" ht="12.8" hidden="false" customHeight="false" outlineLevel="0" collapsed="false">
      <c r="A21" s="2" t="n">
        <v>3</v>
      </c>
      <c r="B21" s="0" t="n">
        <v>500</v>
      </c>
      <c r="C21" s="0" t="n">
        <v>500</v>
      </c>
      <c r="D21" s="0" t="n">
        <v>500</v>
      </c>
      <c r="E21" s="0" t="n">
        <v>500</v>
      </c>
      <c r="F21" s="0" t="n">
        <v>500</v>
      </c>
      <c r="G21" s="0" t="n">
        <v>500</v>
      </c>
    </row>
    <row r="22" customFormat="false" ht="12.8" hidden="false" customHeight="false" outlineLevel="0" collapsed="false">
      <c r="A22" s="2" t="n">
        <v>4</v>
      </c>
      <c r="B22" s="0" t="n">
        <v>200</v>
      </c>
      <c r="C22" s="0" t="n">
        <v>200</v>
      </c>
      <c r="D22" s="0" t="n">
        <v>200</v>
      </c>
      <c r="E22" s="0" t="n">
        <v>200</v>
      </c>
      <c r="F22" s="0" t="n">
        <v>200</v>
      </c>
      <c r="G22" s="0" t="n">
        <v>200</v>
      </c>
    </row>
    <row r="24" customFormat="false" ht="12.8" hidden="false" customHeight="false" outlineLevel="0" collapsed="false">
      <c r="A24" s="1" t="s">
        <v>10</v>
      </c>
    </row>
    <row r="26" customFormat="false" ht="12.8" hidden="false" customHeight="false" outlineLevel="0" collapsed="false">
      <c r="B26" s="2" t="n">
        <v>2018</v>
      </c>
      <c r="C26" s="2" t="n">
        <v>2019</v>
      </c>
      <c r="D26" s="2" t="n">
        <v>2020</v>
      </c>
      <c r="E26" s="2" t="n">
        <v>2021</v>
      </c>
      <c r="F26" s="2" t="n">
        <v>2022</v>
      </c>
      <c r="G26" s="2" t="n">
        <v>2023</v>
      </c>
    </row>
    <row r="27" customFormat="false" ht="12.8" hidden="false" customHeight="false" outlineLevel="0" collapsed="false">
      <c r="A27" s="2" t="s">
        <v>3</v>
      </c>
      <c r="B27" s="4" t="n">
        <f aca="false">+(B3*B12*$I3*B19)+(B4*B13*$I4*B20)+(B5*B14*$I5*B21)+(B6*B15*$I6*B22)</f>
        <v>1264.25</v>
      </c>
      <c r="C27" s="4" t="n">
        <f aca="false">+(C3*B12*$I3*B19)+(C4*B13*$I4*B20)+(C5*B14*$I5*B21)+(C6*B15*$I6*B22)</f>
        <v>645.1</v>
      </c>
      <c r="D27" s="4" t="n">
        <f aca="false">+(D3*B12*$I3*B19)+(D4*B13*$I4*B20)+(D5*B14*$I5*B21)+(D6*B15*$I6*B22)</f>
        <v>870.08</v>
      </c>
      <c r="E27" s="4" t="n">
        <f aca="false">+(E3*B12*$I3*B19)+(E4*B13*$I4*B20)+(E5*B14*$I5*B21)+(E6*B15*$I6*B22)</f>
        <v>648.64</v>
      </c>
      <c r="F27" s="4" t="n">
        <f aca="false">+(F3*B12*$I3*B19)+(F4*B13*$I4*B20)+(F5*B14*$I5*B21)+(F6*B15*$I6*B22)</f>
        <v>537.84</v>
      </c>
      <c r="G27" s="4" t="n">
        <f aca="false">+(G3*B12*$I3*B19)+(G4*B13*$I4*B20)+(G5*B14*$I5*B21)+(G6*B15*$I6*B22)</f>
        <v>580.032</v>
      </c>
    </row>
    <row r="28" customFormat="false" ht="12.8" hidden="false" customHeight="false" outlineLevel="0" collapsed="false">
      <c r="A28" s="2" t="s">
        <v>4</v>
      </c>
      <c r="B28" s="4" t="n">
        <f aca="false">+(B3*$C12*$I3*$C19)+(B4*$C13*$I4*$C20)+(B5*$C14*$I5*$C21)+(B6*$C15*$I6*$C22)</f>
        <v>3004</v>
      </c>
      <c r="C28" s="4" t="n">
        <f aca="false">+(C3*$C12*$I3*$C19)+(C4*$C13*$I4*$C20)+(C5*$C14*$I5*$C21)+(C6*$C15*$I6*$C22)</f>
        <v>1502.8</v>
      </c>
      <c r="D28" s="4" t="n">
        <f aca="false">+(D3*$C12*$I3*$C19)+(D4*$C13*$I4*$C20)+(D5*$C14*$I5*$C21)+(D6*$C15*$I6*$C22)</f>
        <v>1955.6</v>
      </c>
      <c r="E28" s="4" t="n">
        <f aca="false">+(E3*$C12*$I3*$C19)+(E4*$C13*$I4*$C20)+(E5*$C14*$I5*$C21)+(E6*$C15*$I6*$C22)</f>
        <v>1181.2</v>
      </c>
      <c r="F28" s="4" t="n">
        <f aca="false">+(F3*$C12*$I3*$C19)+(F4*$C13*$I4*$C20)+(F5*$C14*$I5*$C21)+(F6*$C15*$I6*$C22)</f>
        <v>946.08</v>
      </c>
      <c r="G28" s="4" t="n">
        <f aca="false">+(G3*$C12*$I3*$C19)+(G4*$C13*$I4*$C20)+(G5*$C14*$I5*$C21)+(G6*$C15*$I6*$C22)</f>
        <v>1131.264</v>
      </c>
    </row>
    <row r="29" customFormat="false" ht="12.8" hidden="false" customHeight="false" outlineLevel="0" collapsed="false">
      <c r="A29" s="2" t="s">
        <v>5</v>
      </c>
      <c r="B29" s="4" t="n">
        <f aca="false">+(B3*$D12*$I3*$D19)+(B4*$D13*$I4*$D20)+(B5*$D14*$I5*$D21)+(B6*$D15*$I6*$D22)</f>
        <v>1405</v>
      </c>
      <c r="C29" s="4" t="n">
        <f aca="false">+(C3*$D12*$I3*$D19)+(C4*$D13*$I4*$D20)+(C5*$D14*$I5*$D21)+(C6*$D15*$I6*$D22)</f>
        <v>1024</v>
      </c>
      <c r="D29" s="4" t="n">
        <f aca="false">+(D3*$D12*$I3*$D19)+(D4*$D13*$I4*$D20)+(D5*$D14*$I5*$D21)+(D6*$D15*$I6*$D22)</f>
        <v>973.52</v>
      </c>
      <c r="E29" s="4" t="n">
        <f aca="false">+(E3*$D12*$I3*$D19)+(E4*$D13*$I4*$D20)+(E5*$D14*$I5*$D21)+(E6*$D15*$I6*$D22)</f>
        <v>711.76</v>
      </c>
      <c r="F29" s="4" t="n">
        <f aca="false">+(F3*$D12*$I3*$D19)+(F4*$D13*$I4*$D20)+(F5*$D14*$I5*$D21)+(F6*$D15*$I6*$D22)</f>
        <v>482.4</v>
      </c>
      <c r="G29" s="4" t="n">
        <f aca="false">+(G3*$D12*$I3*$D19)+(G4*$D13*$I4*$D20)+(G5*$D14*$I5*$D21)+(G6*$D15*$I6*$D22)</f>
        <v>350.208</v>
      </c>
    </row>
    <row r="30" customFormat="false" ht="12.8" hidden="false" customHeight="false" outlineLevel="0" collapsed="false">
      <c r="A30" s="2" t="s">
        <v>6</v>
      </c>
      <c r="B30" s="4" t="n">
        <f aca="false">+(B3*$E12*$I3*$E19)+(B4*$E13*$I4*$E20)+(B5*$E14*$I5*$E21)+(B6*$E15*$I6*$E22)</f>
        <v>804.5</v>
      </c>
      <c r="C30" s="4" t="n">
        <f aca="false">+(C3*$E12*$I3*$E19)+(C4*$E13*$I4*$E20)+(C5*$E14*$I5*$E21)+(C6*$E15*$I6*$E22)</f>
        <v>723.4</v>
      </c>
      <c r="D30" s="4" t="n">
        <f aca="false">+(D3*$E12*$I3*$E19)+(D4*$E13*$I4*$E20)+(D5*$E14*$I5*$E21)+(D6*$E15*$I6*$E22)</f>
        <v>582.56</v>
      </c>
      <c r="E30" s="4" t="n">
        <f aca="false">+(E3*$E12*$I3*$E19)+(E4*$E13*$I4*$E20)+(E5*$E14*$I5*$E21)+(E6*$E15*$I6*$E22)</f>
        <v>474.88</v>
      </c>
      <c r="F30" s="4" t="n">
        <f aca="false">+(F3*$E12*$I3*$E19)+(F4*$E13*$I4*$E20)+(F5*$E14*$I5*$E21)+(F6*$E15*$I6*$E22)</f>
        <v>290.88</v>
      </c>
      <c r="G30" s="4" t="n">
        <f aca="false">+(G3*$E12*$I3*$E19)+(G4*$E13*$I4*$E20)+(G5*$E14*$I5*$E21)+(G6*$E15*$I6*$E22)</f>
        <v>122.112</v>
      </c>
    </row>
    <row r="31" customFormat="false" ht="12.8" hidden="false" customHeight="false" outlineLevel="0" collapsed="false">
      <c r="A31" s="2" t="s">
        <v>7</v>
      </c>
      <c r="B31" s="4" t="n">
        <f aca="false">+(B3*$F12*$I3*$F19)+(B4*$F13*$I4*$F20)+(B5*$F14*$I5*$F21)+(B6*$F15*$I6*$F22)</f>
        <v>802.5</v>
      </c>
      <c r="C31" s="4" t="n">
        <f aca="false">+(C3*$F12*$I3*$F19)+(C4*$F13*$I4*$F20)+(C5*$F14*$I5*$F21)+(C6*$F15*$I6*$F22)</f>
        <v>483</v>
      </c>
      <c r="D31" s="4" t="n">
        <f aca="false">+(D3*$F12*$I3*$F19)+(D4*$F13*$I4*$F20)+(D5*$F14*$I5*$F21)+(D6*$F15*$I6*$F22)</f>
        <v>538.8</v>
      </c>
      <c r="E31" s="4" t="n">
        <f aca="false">+(E3*$F12*$I3*$F19)+(E4*$F13*$I4*$F20)+(E5*$F14*$I5*$F21)+(E6*$F15*$I6*$F22)</f>
        <v>363.6</v>
      </c>
      <c r="F31" s="4" t="n">
        <f aca="false">+(F3*$F12*$I3*$F19)+(F4*$F13*$I4*$F20)+(F5*$F14*$I5*$F21)+(F6*$F15*$I6*$F22)</f>
        <v>277.92</v>
      </c>
      <c r="G31" s="4" t="n">
        <f aca="false">+(G3*$F12*$I3*$F19)+(G4*$F13*$I4*$F20)+(G5*$F14*$I5*$F21)+(G6*$F15*$I6*$F22)</f>
        <v>269.568</v>
      </c>
    </row>
    <row r="32" customFormat="false" ht="12.8" hidden="false" customHeight="false" outlineLevel="0" collapsed="false">
      <c r="A32" s="2" t="s">
        <v>8</v>
      </c>
      <c r="B32" s="4" t="n">
        <f aca="false">+(B3*$G12*$I3*$G19)+(B4*$G13*$I4*$G20)+(B5*$G14*$I5*$G21)+(B6*$G15*$I6*$G22)</f>
        <v>804.75</v>
      </c>
      <c r="C32" s="4" t="n">
        <f aca="false">+(C3*$G12*$I3*$G19)+(C4*$G13*$I4*$G20)+(C5*$G14*$I5*$G21)+(C6*$G15*$I6*$G22)</f>
        <v>483.7</v>
      </c>
      <c r="D32" s="4" t="n">
        <f aca="false">+(D3*$G12*$I3*$G19)+(D4*$G13*$I4*$G20)+(D5*$G14*$I5*$G21)+(D6*$G15*$I6*$G22)</f>
        <v>541.04</v>
      </c>
      <c r="E32" s="4" t="n">
        <f aca="false">+(E3*$G12*$I3*$G19)+(E4*$G13*$I4*$G20)+(E5*$G14*$I5*$G21)+(E6*$G15*$I6*$G22)</f>
        <v>364.72</v>
      </c>
      <c r="F32" s="4" t="n">
        <f aca="false">+(F3*$G12*$I3*$G19)+(F4*$G13*$I4*$G20)+(F5*$G14*$I5*$G21)+(F6*$G15*$I6*$G22)</f>
        <v>272.88</v>
      </c>
      <c r="G32" s="4" t="n">
        <f aca="false">+(G3*$G12*$I3*$G19)+(G4*$G13*$I4*$G20)+(G5*$G14*$I5*$G21)+(G6*$G15*$I6*$G22)</f>
        <v>265.536</v>
      </c>
    </row>
    <row r="35" customFormat="false" ht="12.8" hidden="false" customHeight="false" outlineLevel="0" collapsed="false">
      <c r="A35" s="1" t="s">
        <v>11</v>
      </c>
    </row>
    <row r="37" customFormat="false" ht="12.8" hidden="false" customHeight="false" outlineLevel="0" collapsed="false">
      <c r="B37" s="2" t="n">
        <v>2018</v>
      </c>
      <c r="C37" s="2" t="n">
        <v>2019</v>
      </c>
      <c r="D37" s="2" t="n">
        <v>2020</v>
      </c>
      <c r="E37" s="2" t="n">
        <v>2021</v>
      </c>
      <c r="F37" s="2" t="n">
        <v>2022</v>
      </c>
      <c r="G37" s="2" t="n">
        <v>2023</v>
      </c>
      <c r="H37" s="2"/>
    </row>
    <row r="38" customFormat="false" ht="12.8" hidden="false" customHeight="false" outlineLevel="0" collapsed="false">
      <c r="A38" s="2" t="s">
        <v>3</v>
      </c>
      <c r="B38" s="5" t="n">
        <f aca="false">+B27/SUM(B$27:B$32)</f>
        <v>0.156369820655535</v>
      </c>
      <c r="C38" s="5" t="n">
        <f aca="false">+C27/SUM(C$27:C$32)</f>
        <v>0.132682023858494</v>
      </c>
      <c r="D38" s="5" t="n">
        <f aca="false">+D27/SUM(D$27:D$32)</f>
        <v>0.159308627508422</v>
      </c>
      <c r="E38" s="5" t="n">
        <f aca="false">+E27/SUM(E$27:E$32)</f>
        <v>0.17321085238197</v>
      </c>
      <c r="F38" s="5" t="n">
        <f aca="false">+F27/SUM(F$27:F$32)</f>
        <v>0.191538461538462</v>
      </c>
      <c r="G38" s="5" t="n">
        <f aca="false">+G27/SUM(G$27:G$32)</f>
        <v>0.213347457627119</v>
      </c>
    </row>
    <row r="39" customFormat="false" ht="12.8" hidden="false" customHeight="false" outlineLevel="0" collapsed="false">
      <c r="A39" s="2" t="s">
        <v>4</v>
      </c>
      <c r="B39" s="5" t="n">
        <f aca="false">+B28/SUM(B$27:B$32)</f>
        <v>0.371552257266543</v>
      </c>
      <c r="C39" s="5" t="n">
        <f aca="false">+C28/SUM(C$27:C$32)</f>
        <v>0.309090909090909</v>
      </c>
      <c r="D39" s="5" t="n">
        <f aca="false">+D28/SUM(D$27:D$32)</f>
        <v>0.358063571114692</v>
      </c>
      <c r="E39" s="5" t="n">
        <f aca="false">+E28/SUM(E$27:E$32)</f>
        <v>0.315424054689169</v>
      </c>
      <c r="F39" s="5" t="n">
        <f aca="false">+F28/SUM(F$27:F$32)</f>
        <v>0.336923076923077</v>
      </c>
      <c r="G39" s="5" t="n">
        <f aca="false">+G28/SUM(G$27:G$32)</f>
        <v>0.416101694915254</v>
      </c>
    </row>
    <row r="40" customFormat="false" ht="12.8" hidden="false" customHeight="false" outlineLevel="0" collapsed="false">
      <c r="A40" s="2" t="s">
        <v>5</v>
      </c>
      <c r="B40" s="5" t="n">
        <f aca="false">+B29/SUM(B$27:B$32)</f>
        <v>0.173778602350031</v>
      </c>
      <c r="C40" s="5" t="n">
        <f aca="false">+C29/SUM(C$27:C$32)</f>
        <v>0.210612916495269</v>
      </c>
      <c r="D40" s="5" t="n">
        <f aca="false">+D29/SUM(D$27:D$32)</f>
        <v>0.178248132415409</v>
      </c>
      <c r="E40" s="5" t="n">
        <f aca="false">+E29/SUM(E$27:E$32)</f>
        <v>0.190066225165563</v>
      </c>
      <c r="F40" s="5" t="n">
        <f aca="false">+F29/SUM(F$27:F$32)</f>
        <v>0.171794871794872</v>
      </c>
      <c r="G40" s="5" t="n">
        <f aca="false">+G29/SUM(G$27:G$32)</f>
        <v>0.128813559322034</v>
      </c>
    </row>
    <row r="41" customFormat="false" ht="12.8" hidden="false" customHeight="false" outlineLevel="0" collapsed="false">
      <c r="A41" s="2" t="s">
        <v>6</v>
      </c>
      <c r="B41" s="5" t="n">
        <f aca="false">+B30/SUM(B$27:B$32)</f>
        <v>0.0995052566481138</v>
      </c>
      <c r="C41" s="5" t="n">
        <f aca="false">+C30/SUM(C$27:C$32)</f>
        <v>0.148786507610037</v>
      </c>
      <c r="D41" s="5" t="n">
        <f aca="false">+D30/SUM(D$27:D$32)</f>
        <v>0.106664713637029</v>
      </c>
      <c r="E41" s="5" t="n">
        <f aca="false">+E30/SUM(E$27:E$32)</f>
        <v>0.126810510574663</v>
      </c>
      <c r="F41" s="5" t="n">
        <f aca="false">+F30/SUM(F$27:F$32)</f>
        <v>0.103589743589744</v>
      </c>
      <c r="G41" s="5" t="n">
        <f aca="false">+G30/SUM(G$27:G$32)</f>
        <v>0.0449152542372881</v>
      </c>
    </row>
    <row r="42" customFormat="false" ht="12.8" hidden="false" customHeight="false" outlineLevel="0" collapsed="false">
      <c r="A42" s="2" t="s">
        <v>7</v>
      </c>
      <c r="B42" s="5" t="n">
        <f aca="false">+B31/SUM(B$27:B$32)</f>
        <v>0.0992578849721707</v>
      </c>
      <c r="C42" s="5" t="n">
        <f aca="false">+C31/SUM(C$27:C$32)</f>
        <v>0.0993418346359523</v>
      </c>
      <c r="D42" s="5" t="n">
        <f aca="false">+D31/SUM(D$27:D$32)</f>
        <v>0.0986524095503149</v>
      </c>
      <c r="E42" s="5" t="n">
        <f aca="false">+E31/SUM(E$27:E$32)</f>
        <v>0.0970946378978851</v>
      </c>
      <c r="F42" s="5" t="n">
        <f aca="false">+F31/SUM(F$27:F$32)</f>
        <v>0.098974358974359</v>
      </c>
      <c r="G42" s="5" t="n">
        <f aca="false">+G31/SUM(G$27:G$32)</f>
        <v>0.0991525423728814</v>
      </c>
    </row>
    <row r="43" customFormat="false" ht="12.8" hidden="false" customHeight="false" outlineLevel="0" collapsed="false">
      <c r="A43" s="2" t="s">
        <v>8</v>
      </c>
      <c r="B43" s="5" t="n">
        <f aca="false">+B32/SUM(B$27:B$32)</f>
        <v>0.0995361781076067</v>
      </c>
      <c r="C43" s="5" t="n">
        <f aca="false">+C32/SUM(C$27:C$32)</f>
        <v>0.0994858083093377</v>
      </c>
      <c r="D43" s="5" t="n">
        <f aca="false">+D32/SUM(D$27:D$32)</f>
        <v>0.0990625457741321</v>
      </c>
      <c r="E43" s="5" t="n">
        <f aca="false">+E32/SUM(E$27:E$32)</f>
        <v>0.0973937192907498</v>
      </c>
      <c r="F43" s="5" t="n">
        <f aca="false">+F32/SUM(F$27:F$32)</f>
        <v>0.0971794871794872</v>
      </c>
      <c r="G43" s="5" t="n">
        <f aca="false">+G32/SUM(G$27:G$32)</f>
        <v>0.0976694915254237</v>
      </c>
    </row>
    <row r="44" customFormat="false" ht="12.8" hidden="false" customHeight="false" outlineLevel="0" collapsed="false">
      <c r="B44" s="5"/>
      <c r="C44" s="5"/>
      <c r="D44" s="5"/>
      <c r="E44" s="5"/>
      <c r="F44" s="5"/>
      <c r="G44" s="5"/>
    </row>
    <row r="47" customFormat="false" ht="12.8" hidden="false" customHeight="false" outlineLevel="0" collapsed="false">
      <c r="A47" s="1" t="s">
        <v>12</v>
      </c>
    </row>
    <row r="49" customFormat="false" ht="12.8" hidden="false" customHeight="false" outlineLevel="0" collapsed="false">
      <c r="A49" s="2"/>
      <c r="B49" s="2" t="n">
        <v>2018</v>
      </c>
      <c r="C49" s="2" t="n">
        <v>2019</v>
      </c>
      <c r="D49" s="2" t="n">
        <v>2020</v>
      </c>
      <c r="E49" s="2" t="n">
        <v>2021</v>
      </c>
      <c r="F49" s="2" t="n">
        <v>2022</v>
      </c>
      <c r="G49" s="2" t="n">
        <v>2023</v>
      </c>
      <c r="H49" s="2"/>
    </row>
    <row r="50" customFormat="false" ht="12.8" hidden="false" customHeight="false" outlineLevel="0" collapsed="false">
      <c r="A50" s="2" t="s">
        <v>3</v>
      </c>
      <c r="C50" s="5" t="n">
        <f aca="false">+B27/SUM(B$27:B$32)</f>
        <v>0.156369820655535</v>
      </c>
      <c r="D50" s="5" t="n">
        <f aca="false">+C27/SUM(C$27:C$32)</f>
        <v>0.132682023858494</v>
      </c>
      <c r="E50" s="5" t="n">
        <f aca="false">+D27/SUM(D$27:D$32)</f>
        <v>0.159308627508422</v>
      </c>
      <c r="F50" s="5" t="n">
        <f aca="false">+E27/SUM(E$27:E$32)</f>
        <v>0.17321085238197</v>
      </c>
      <c r="G50" s="5" t="n">
        <f aca="false">+F27/SUM(F$27:F$32)</f>
        <v>0.191538461538462</v>
      </c>
    </row>
    <row r="51" customFormat="false" ht="12.8" hidden="false" customHeight="false" outlineLevel="0" collapsed="false">
      <c r="A51" s="2" t="s">
        <v>4</v>
      </c>
      <c r="C51" s="5" t="n">
        <f aca="false">+B28/SUM(B$27:B$32)</f>
        <v>0.371552257266543</v>
      </c>
      <c r="D51" s="5" t="n">
        <f aca="false">+C28/SUM(C$27:C$32)</f>
        <v>0.309090909090909</v>
      </c>
      <c r="E51" s="5" t="n">
        <f aca="false">+D28/SUM(D$27:D$32)</f>
        <v>0.358063571114692</v>
      </c>
      <c r="F51" s="5" t="n">
        <f aca="false">+E28/SUM(E$27:E$32)</f>
        <v>0.315424054689169</v>
      </c>
      <c r="G51" s="5" t="n">
        <f aca="false">+F28/SUM(F$27:F$32)</f>
        <v>0.336923076923077</v>
      </c>
    </row>
    <row r="52" customFormat="false" ht="12.8" hidden="false" customHeight="false" outlineLevel="0" collapsed="false">
      <c r="A52" s="2" t="s">
        <v>5</v>
      </c>
      <c r="C52" s="5" t="n">
        <f aca="false">+B29/SUM(B$27:B$32)</f>
        <v>0.173778602350031</v>
      </c>
      <c r="D52" s="5" t="n">
        <f aca="false">+C29/SUM(C$27:C$32)</f>
        <v>0.210612916495269</v>
      </c>
      <c r="E52" s="5" t="n">
        <f aca="false">+D29/SUM(D$27:D$32)</f>
        <v>0.178248132415409</v>
      </c>
      <c r="F52" s="5" t="n">
        <f aca="false">+E29/SUM(E$27:E$32)</f>
        <v>0.190066225165563</v>
      </c>
      <c r="G52" s="5" t="n">
        <f aca="false">+F29/SUM(F$27:F$32)</f>
        <v>0.171794871794872</v>
      </c>
    </row>
    <row r="53" customFormat="false" ht="12.8" hidden="false" customHeight="false" outlineLevel="0" collapsed="false">
      <c r="A53" s="2" t="s">
        <v>6</v>
      </c>
      <c r="C53" s="5" t="n">
        <f aca="false">+B30/SUM(B$27:B$32)</f>
        <v>0.0995052566481138</v>
      </c>
      <c r="D53" s="5" t="n">
        <f aca="false">+C30/SUM(C$27:C$32)</f>
        <v>0.148786507610037</v>
      </c>
      <c r="E53" s="5" t="n">
        <f aca="false">+D30/SUM(D$27:D$32)</f>
        <v>0.106664713637029</v>
      </c>
      <c r="F53" s="5" t="n">
        <f aca="false">+E30/SUM(E$27:E$32)</f>
        <v>0.126810510574663</v>
      </c>
      <c r="G53" s="5" t="n">
        <f aca="false">+F30/SUM(F$27:F$32)</f>
        <v>0.103589743589744</v>
      </c>
    </row>
    <row r="54" customFormat="false" ht="12.8" hidden="false" customHeight="false" outlineLevel="0" collapsed="false">
      <c r="A54" s="2" t="s">
        <v>7</v>
      </c>
      <c r="C54" s="5" t="n">
        <f aca="false">+B31/SUM(B$27:B$32)</f>
        <v>0.0992578849721707</v>
      </c>
      <c r="D54" s="5" t="n">
        <f aca="false">+C31/SUM(C$27:C$32)</f>
        <v>0.0993418346359523</v>
      </c>
      <c r="E54" s="5" t="n">
        <f aca="false">+D31/SUM(D$27:D$32)</f>
        <v>0.0986524095503149</v>
      </c>
      <c r="F54" s="5" t="n">
        <f aca="false">+E31/SUM(E$27:E$32)</f>
        <v>0.0970946378978851</v>
      </c>
      <c r="G54" s="5" t="n">
        <f aca="false">+F31/SUM(F$27:F$32)</f>
        <v>0.098974358974359</v>
      </c>
    </row>
    <row r="55" customFormat="false" ht="12.8" hidden="false" customHeight="false" outlineLevel="0" collapsed="false">
      <c r="A55" s="2" t="s">
        <v>8</v>
      </c>
      <c r="C55" s="5" t="n">
        <f aca="false">+B32/SUM(B$27:B$32)</f>
        <v>0.0995361781076067</v>
      </c>
      <c r="D55" s="5" t="n">
        <f aca="false">+C32/SUM(C$27:C$32)</f>
        <v>0.0994858083093377</v>
      </c>
      <c r="E55" s="5" t="n">
        <f aca="false">+D32/SUM(D$27:D$32)</f>
        <v>0.0990625457741321</v>
      </c>
      <c r="F55" s="5" t="n">
        <f aca="false">+E32/SUM(E$27:E$32)</f>
        <v>0.0973937192907498</v>
      </c>
      <c r="G55" s="5" t="n">
        <f aca="false">+F32/SUM(F$27:F$32)</f>
        <v>0.0971794871794872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2019-03-08T14:40:59Z</dcterms:created>
  <dc:creator/>
  <dc:description/>
  <dc:language>en-GB</dc:language>
  <cp:lastModifiedBy/>
  <dcterms:modified xsi:type="dcterms:W3CDTF">2019-03-08T15:16:39Z</dcterms:modified>
  <cp:revision>8</cp:revision>
  <dc:subject/>
  <dc:title/>
</cp:coreProperties>
</file>