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9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10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Ex1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1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1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.sharepoint.com/teams/MSE-PDOL-SFUTeams/Shared Documents/General/Connor Chai/Surrogates/"/>
    </mc:Choice>
  </mc:AlternateContent>
  <xr:revisionPtr revIDLastSave="0" documentId="8_{28C3C564-4FF8-4B8C-B709-FA61C49F8021}" xr6:coauthVersionLast="47" xr6:coauthVersionMax="47" xr10:uidLastSave="{00000000-0000-0000-0000-000000000000}"/>
  <bookViews>
    <workbookView xWindow="-108" yWindow="-108" windowWidth="23256" windowHeight="13176" firstSheet="14" activeTab="14" xr2:uid="{92F3B042-4EF8-4499-8631-5D60D4FE2C4B}"/>
  </bookViews>
  <sheets>
    <sheet name="1" sheetId="21" r:id="rId1"/>
    <sheet name="OASIS Surrogate Results" sheetId="1" r:id="rId2"/>
    <sheet name="2" sheetId="20" r:id="rId3"/>
    <sheet name="3" sheetId="19" r:id="rId4"/>
    <sheet name="4" sheetId="18" r:id="rId5"/>
    <sheet name="5" sheetId="9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0" r:id="rId12"/>
    <sheet name="13" sheetId="17" r:id="rId13"/>
    <sheet name="14" sheetId="11" r:id="rId14"/>
    <sheet name="R^2 - (3 v 3)" sheetId="28" r:id="rId15"/>
    <sheet name="RAAE - (3 v 3)" sheetId="29" r:id="rId16"/>
    <sheet name="RMAE - (3 v 3)" sheetId="30" r:id="rId17"/>
    <sheet name="Time - (3 v 3)" sheetId="31" r:id="rId18"/>
    <sheet name="R^2" sheetId="23" r:id="rId19"/>
    <sheet name="RAAE" sheetId="24" r:id="rId20"/>
    <sheet name="RMAE" sheetId="27" r:id="rId21"/>
    <sheet name="Time" sheetId="26" r:id="rId22"/>
    <sheet name="RMAE (OLD)" sheetId="25" r:id="rId23"/>
    <sheet name="Function 1 Error Visualization" sheetId="4" r:id="rId24"/>
    <sheet name="Function 1 (Updated)" sheetId="6" r:id="rId25"/>
    <sheet name="Function 1 (OG)" sheetId="2" r:id="rId26"/>
    <sheet name="Function 2 (OG)" sheetId="3" r:id="rId27"/>
    <sheet name="Function 3 (OG)" sheetId="7" r:id="rId28"/>
    <sheet name="Function 4 (OG)" sheetId="8" r:id="rId29"/>
  </sheets>
  <definedNames>
    <definedName name="_xlnm._FilterDatabase" localSheetId="18" hidden="1">'R^2'!$A$40:$A$233</definedName>
    <definedName name="_xlnm._FilterDatabase" localSheetId="14" hidden="1">'R^2 - (3 v 3)'!$A$40:$A$233</definedName>
    <definedName name="_xlnm._FilterDatabase" localSheetId="19" hidden="1">RAAE!$U$2:$V$210</definedName>
    <definedName name="_xlnm._FilterDatabase" localSheetId="15" hidden="1">'RAAE - (3 v 3)'!$K$2:$L$210</definedName>
    <definedName name="_xlnm._FilterDatabase" localSheetId="20" hidden="1">RMAE!$U$2:$V$210</definedName>
    <definedName name="_xlnm._FilterDatabase" localSheetId="16" hidden="1">'RMAE - (3 v 3)'!$K$2:$L$210</definedName>
    <definedName name="_xlchart.v1.0" hidden="1">'R^2 - (3 v 3)'!$P$3:$P$61</definedName>
    <definedName name="_xlchart.v1.1" hidden="1">'R^2 - (3 v 3)'!$Q$1:$Q$2</definedName>
    <definedName name="_xlchart.v1.10" hidden="1">'RAAE - (3 v 3)'!$R$17:$R$24</definedName>
    <definedName name="_xlchart.v1.11" hidden="1">'RMAE - (3 v 3)'!$K$3:$K$210</definedName>
    <definedName name="_xlchart.v1.12" hidden="1">'RMAE - (3 v 3)'!$L$3:$L$210</definedName>
    <definedName name="_xlchart.v1.13" hidden="1">'RMAE - (3 v 3)'!$Q$3:$Q$40</definedName>
    <definedName name="_xlchart.v1.14" hidden="1">'RMAE - (3 v 3)'!$R$3:$R$40</definedName>
    <definedName name="_xlchart.v1.15" hidden="1">'RMAE - (3 v 3)'!$Q$17:$Q$24</definedName>
    <definedName name="_xlchart.v1.16" hidden="1">'RMAE - (3 v 3)'!$R$17:$R$24</definedName>
    <definedName name="_xlchart.v1.17" hidden="1">'Time - (3 v 3)'!$N$3:$N$64</definedName>
    <definedName name="_xlchart.v1.18" hidden="1">'Time - (3 v 3)'!$O$3:$O$64</definedName>
    <definedName name="_xlchart.v1.19" hidden="1">'R^2'!$AA$3:$AA$173</definedName>
    <definedName name="_xlchart.v1.2" hidden="1">'R^2 - (3 v 3)'!$Q$3:$Q$61</definedName>
    <definedName name="_xlchart.v1.20" hidden="1">'R^2'!$Z$3:$Z$173</definedName>
    <definedName name="_xlchart.v1.21" hidden="1">RAAE!$U$3:$U$210</definedName>
    <definedName name="_xlchart.v1.22" hidden="1">RAAE!$V$3:$V$210</definedName>
    <definedName name="_xlchart.v1.23" hidden="1">RAAE!$AA$3:$AA$115</definedName>
    <definedName name="_xlchart.v1.24" hidden="1">RAAE!$AB$3:$AB$115</definedName>
    <definedName name="_xlchart.v1.25" hidden="1">RMAE!$AA$3:$AA$109</definedName>
    <definedName name="_xlchart.v1.26" hidden="1">RMAE!$AB$3:$AB$109</definedName>
    <definedName name="_xlchart.v1.27" hidden="1">RAAE!$U$3:$U$210</definedName>
    <definedName name="_xlchart.v1.28" hidden="1">RAAE!$V$3:$V$210</definedName>
    <definedName name="_xlchart.v1.29" hidden="1">Time!$X$3:$X$193</definedName>
    <definedName name="_xlchart.v1.3" hidden="1">'R^2 - (3 v 3)'!$P$23:$P$34</definedName>
    <definedName name="_xlchart.v1.30" hidden="1">Time!$Y$3:$Y$193</definedName>
    <definedName name="_xlchart.v1.4" hidden="1">'R^2 - (3 v 3)'!$Q$23:$Q$34</definedName>
    <definedName name="_xlchart.v1.5" hidden="1">'RAAE - (3 v 3)'!$K$3:$K$210</definedName>
    <definedName name="_xlchart.v1.6" hidden="1">'RAAE - (3 v 3)'!$L$3:$L$210</definedName>
    <definedName name="_xlchart.v1.7" hidden="1">'RAAE - (3 v 3)'!$Q$3:$Q$41</definedName>
    <definedName name="_xlchart.v1.8" hidden="1">'RAAE - (3 v 3)'!$R$3:$R$41</definedName>
    <definedName name="_xlchart.v1.9" hidden="1">'RAAE - (3 v 3)'!$Q$17:$Q$24</definedName>
    <definedName name="_xlnm.Extract" localSheetId="18">'R^2'!$E$52:$E$66</definedName>
    <definedName name="_xlnm.Extract" localSheetId="14">'R^2 - (3 v 3)'!#REF!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0" l="1" a="1"/>
  <c r="B2" i="30"/>
  <c r="C2" i="30" a="1"/>
  <c r="C2" i="30"/>
  <c r="D2" i="30" a="1"/>
  <c r="D2" i="30"/>
  <c r="E2" i="30" a="1"/>
  <c r="E2" i="30"/>
  <c r="F2" i="30" a="1"/>
  <c r="F2" i="30"/>
  <c r="G2" i="30" a="1"/>
  <c r="G2" i="30"/>
  <c r="B3" i="30" a="1"/>
  <c r="B3" i="30"/>
  <c r="C3" i="30" a="1"/>
  <c r="C3" i="30"/>
  <c r="D3" i="30" a="1"/>
  <c r="D3" i="30"/>
  <c r="E3" i="30" a="1"/>
  <c r="E3" i="30"/>
  <c r="F3" i="30" a="1"/>
  <c r="F3" i="30"/>
  <c r="G3" i="30" a="1"/>
  <c r="G3" i="30"/>
  <c r="B4" i="30" a="1"/>
  <c r="B4" i="30"/>
  <c r="C4" i="30" a="1"/>
  <c r="C4" i="30"/>
  <c r="D4" i="30" a="1"/>
  <c r="D4" i="30"/>
  <c r="E4" i="30" a="1"/>
  <c r="E4" i="30"/>
  <c r="F4" i="30" a="1"/>
  <c r="F4" i="30"/>
  <c r="G4" i="30" a="1"/>
  <c r="G4" i="30"/>
  <c r="B5" i="30" a="1"/>
  <c r="B5" i="30"/>
  <c r="C5" i="30" a="1"/>
  <c r="C5" i="30"/>
  <c r="D5" i="30" a="1"/>
  <c r="D5" i="30"/>
  <c r="E5" i="30" a="1"/>
  <c r="E5" i="30"/>
  <c r="F5" i="30" a="1"/>
  <c r="F5" i="30"/>
  <c r="G5" i="30" a="1"/>
  <c r="G5" i="30"/>
  <c r="B6" i="30" a="1"/>
  <c r="B6" i="30"/>
  <c r="C6" i="30" a="1"/>
  <c r="C6" i="30"/>
  <c r="D6" i="30" a="1"/>
  <c r="D6" i="30"/>
  <c r="E6" i="30" a="1"/>
  <c r="E6" i="30"/>
  <c r="F6" i="30" a="1"/>
  <c r="F6" i="30"/>
  <c r="G6" i="30" a="1"/>
  <c r="G6" i="30"/>
  <c r="B7" i="30" a="1"/>
  <c r="B7" i="30"/>
  <c r="C7" i="30" a="1"/>
  <c r="C7" i="30"/>
  <c r="D7" i="30" a="1"/>
  <c r="D7" i="30"/>
  <c r="E7" i="30" a="1"/>
  <c r="E7" i="30"/>
  <c r="F7" i="30" a="1"/>
  <c r="F7" i="30"/>
  <c r="G7" i="30" a="1"/>
  <c r="G7" i="30"/>
  <c r="B8" i="30" a="1"/>
  <c r="B8" i="30"/>
  <c r="C8" i="30" a="1"/>
  <c r="C8" i="30"/>
  <c r="D8" i="30" a="1"/>
  <c r="D8" i="30"/>
  <c r="E8" i="30" a="1"/>
  <c r="E8" i="30"/>
  <c r="F8" i="30" a="1"/>
  <c r="F8" i="30"/>
  <c r="G8" i="30" a="1"/>
  <c r="G8" i="30"/>
  <c r="B9" i="30" a="1"/>
  <c r="B9" i="30"/>
  <c r="C9" i="30" a="1"/>
  <c r="C9" i="30"/>
  <c r="D9" i="30" a="1"/>
  <c r="D9" i="30"/>
  <c r="E9" i="30" a="1"/>
  <c r="E9" i="30"/>
  <c r="F9" i="30" a="1"/>
  <c r="F9" i="30"/>
  <c r="G9" i="30" a="1"/>
  <c r="G9" i="30"/>
  <c r="B10" i="30" a="1"/>
  <c r="B10" i="30"/>
  <c r="C10" i="30" a="1"/>
  <c r="C10" i="30"/>
  <c r="D10" i="30" a="1"/>
  <c r="D10" i="30"/>
  <c r="E10" i="30" a="1"/>
  <c r="E10" i="30"/>
  <c r="F10" i="30" a="1"/>
  <c r="F10" i="30"/>
  <c r="G10" i="30" a="1"/>
  <c r="G10" i="30"/>
  <c r="B11" i="30" a="1"/>
  <c r="B11" i="30"/>
  <c r="C11" i="30" a="1"/>
  <c r="C11" i="30"/>
  <c r="D11" i="30" a="1"/>
  <c r="D11" i="30"/>
  <c r="E11" i="30" a="1"/>
  <c r="E11" i="30"/>
  <c r="F11" i="30" a="1"/>
  <c r="F11" i="30"/>
  <c r="G11" i="30" a="1"/>
  <c r="G11" i="30"/>
  <c r="B13" i="30" a="1"/>
  <c r="B13" i="30"/>
  <c r="C13" i="30" a="1"/>
  <c r="C13" i="30"/>
  <c r="D13" i="30" a="1"/>
  <c r="D13" i="30"/>
  <c r="E13" i="30" a="1"/>
  <c r="E13" i="30"/>
  <c r="F13" i="30" a="1"/>
  <c r="F13" i="30"/>
  <c r="G13" i="30" a="1"/>
  <c r="G13" i="30"/>
  <c r="B14" i="30" a="1"/>
  <c r="B14" i="30"/>
  <c r="C14" i="30" a="1"/>
  <c r="C14" i="30"/>
  <c r="D14" i="30" a="1"/>
  <c r="D14" i="30"/>
  <c r="E14" i="30" a="1"/>
  <c r="E14" i="30"/>
  <c r="F14" i="30" a="1"/>
  <c r="F14" i="30"/>
  <c r="G14" i="30" a="1"/>
  <c r="G14" i="30"/>
  <c r="H2" i="30" a="1"/>
  <c r="H2" i="30"/>
  <c r="H3" i="30" a="1"/>
  <c r="H3" i="30"/>
  <c r="L3" i="30" a="1"/>
  <c r="L3" i="30"/>
  <c r="H4" i="30" a="1"/>
  <c r="H4" i="30"/>
  <c r="H5" i="30" a="1"/>
  <c r="H5" i="30"/>
  <c r="H6" i="30" a="1"/>
  <c r="H6" i="30"/>
  <c r="H7" i="30" a="1"/>
  <c r="H7" i="30"/>
  <c r="H20" i="30" a="1"/>
  <c r="H20" i="30" l="1"/>
  <c r="H21" i="30" a="1"/>
  <c r="H21" i="30"/>
  <c r="H22" i="30" a="1"/>
  <c r="H22" i="30"/>
  <c r="H23" i="30" a="1"/>
  <c r="H23" i="30"/>
  <c r="H24" i="30" a="1"/>
  <c r="H24" i="30"/>
  <c r="H25" i="30" a="1"/>
  <c r="H25" i="30"/>
  <c r="F28" i="4" l="1"/>
  <c r="E28" i="4"/>
  <c r="B28" i="4"/>
  <c r="F27" i="4"/>
  <c r="E27" i="4"/>
  <c r="B27" i="4"/>
  <c r="F26" i="4"/>
  <c r="E26" i="4"/>
  <c r="B26" i="4"/>
  <c r="F25" i="4"/>
  <c r="E25" i="4"/>
  <c r="B25" i="4"/>
  <c r="F24" i="4"/>
  <c r="E24" i="4"/>
  <c r="B24" i="4"/>
  <c r="F23" i="4"/>
  <c r="E23" i="4"/>
  <c r="B23" i="4"/>
  <c r="F22" i="4"/>
  <c r="E22" i="4"/>
  <c r="B22" i="4"/>
  <c r="V14" i="25"/>
  <c r="V13" i="25"/>
  <c r="V12" i="25"/>
  <c r="V11" i="25"/>
  <c r="V10" i="25"/>
  <c r="V9" i="25"/>
  <c r="V8" i="25"/>
  <c r="V7" i="25"/>
  <c r="V6" i="25"/>
  <c r="V5" i="25"/>
  <c r="V4" i="25"/>
  <c r="V3" i="25"/>
  <c r="V2" i="25"/>
  <c r="U210" i="26"/>
  <c r="U210" i="26" a="1"/>
  <c r="V209" i="26" a="1"/>
  <c r="V209" i="26" s="1"/>
  <c r="U209" i="26"/>
  <c r="U209" i="26" a="1"/>
  <c r="U208" i="26"/>
  <c r="U208" i="26" a="1"/>
  <c r="U207" i="26"/>
  <c r="U207" i="26" a="1"/>
  <c r="V206" i="26" a="1"/>
  <c r="V206" i="26" s="1"/>
  <c r="U206" i="26"/>
  <c r="U206" i="26" a="1"/>
  <c r="U205" i="26"/>
  <c r="U205" i="26" a="1"/>
  <c r="V204" i="26" a="1"/>
  <c r="V204" i="26" s="1"/>
  <c r="U204" i="26"/>
  <c r="U204" i="26" a="1"/>
  <c r="V203" i="26" a="1"/>
  <c r="V203" i="26" s="1"/>
  <c r="U203" i="26"/>
  <c r="U203" i="26" a="1"/>
  <c r="V202" i="26" a="1"/>
  <c r="V202" i="26" s="1"/>
  <c r="U202" i="26"/>
  <c r="U202" i="26" a="1"/>
  <c r="V201" i="26" a="1"/>
  <c r="V201" i="26" s="1"/>
  <c r="U201" i="26"/>
  <c r="U201" i="26" a="1"/>
  <c r="U200" i="26"/>
  <c r="U200" i="26" a="1"/>
  <c r="U199" i="26"/>
  <c r="U199" i="26" a="1"/>
  <c r="U198" i="26"/>
  <c r="U198" i="26" a="1"/>
  <c r="U197" i="26"/>
  <c r="U197" i="26" a="1"/>
  <c r="U196" i="26"/>
  <c r="U196" i="26" a="1"/>
  <c r="U195" i="26"/>
  <c r="U195" i="26" a="1"/>
  <c r="U194" i="26"/>
  <c r="U194" i="26" a="1"/>
  <c r="U193" i="26"/>
  <c r="U193" i="26" a="1"/>
  <c r="U192" i="26"/>
  <c r="U192" i="26" a="1"/>
  <c r="U191" i="26"/>
  <c r="U191" i="26" a="1"/>
  <c r="U190" i="26"/>
  <c r="U190" i="26" a="1"/>
  <c r="U189" i="26"/>
  <c r="U189" i="26" a="1"/>
  <c r="U188" i="26"/>
  <c r="U188" i="26" a="1"/>
  <c r="U187" i="26"/>
  <c r="U187" i="26" a="1"/>
  <c r="U186" i="26"/>
  <c r="U186" i="26" a="1"/>
  <c r="U185" i="26"/>
  <c r="U185" i="26" a="1"/>
  <c r="U184" i="26"/>
  <c r="U184" i="26" a="1"/>
  <c r="U183" i="26"/>
  <c r="U183" i="26" a="1"/>
  <c r="U182" i="26"/>
  <c r="U182" i="26" a="1"/>
  <c r="U181" i="26"/>
  <c r="U181" i="26" a="1"/>
  <c r="U180" i="26"/>
  <c r="U180" i="26" a="1"/>
  <c r="U179" i="26"/>
  <c r="U179" i="26" a="1"/>
  <c r="U178" i="26"/>
  <c r="U178" i="26" a="1"/>
  <c r="U177" i="26"/>
  <c r="U177" i="26" a="1"/>
  <c r="U176" i="26"/>
  <c r="U176" i="26" a="1"/>
  <c r="U175" i="26"/>
  <c r="U175" i="26" a="1"/>
  <c r="U174" i="26"/>
  <c r="U174" i="26" a="1"/>
  <c r="U173" i="26"/>
  <c r="U173" i="26" a="1"/>
  <c r="U172" i="26"/>
  <c r="U172" i="26" a="1"/>
  <c r="U171" i="26"/>
  <c r="U171" i="26" a="1"/>
  <c r="U170" i="26"/>
  <c r="U170" i="26" a="1"/>
  <c r="U169" i="26"/>
  <c r="U169" i="26" a="1"/>
  <c r="U168" i="26"/>
  <c r="U168" i="26" a="1"/>
  <c r="U167" i="26"/>
  <c r="U167" i="26" a="1"/>
  <c r="V166" i="26" a="1"/>
  <c r="V166" i="26" s="1"/>
  <c r="U166" i="26"/>
  <c r="U166" i="26" a="1"/>
  <c r="U165" i="26"/>
  <c r="U165" i="26" a="1"/>
  <c r="U164" i="26"/>
  <c r="U164" i="26" a="1"/>
  <c r="U163" i="26"/>
  <c r="U163" i="26" a="1"/>
  <c r="U162" i="26"/>
  <c r="U162" i="26" a="1"/>
  <c r="U161" i="26"/>
  <c r="U161" i="26" a="1"/>
  <c r="U160" i="26"/>
  <c r="U160" i="26" a="1"/>
  <c r="U159" i="26"/>
  <c r="U159" i="26" a="1"/>
  <c r="U158" i="26"/>
  <c r="U158" i="26" a="1"/>
  <c r="U157" i="26"/>
  <c r="U157" i="26" a="1"/>
  <c r="U156" i="26"/>
  <c r="U156" i="26" a="1"/>
  <c r="U155" i="26"/>
  <c r="U155" i="26" a="1"/>
  <c r="U154" i="26"/>
  <c r="U154" i="26" a="1"/>
  <c r="U153" i="26"/>
  <c r="U153" i="26" a="1"/>
  <c r="U152" i="26"/>
  <c r="U152" i="26" a="1"/>
  <c r="U151" i="26"/>
  <c r="U151" i="26" a="1"/>
  <c r="U150" i="26"/>
  <c r="U150" i="26" a="1"/>
  <c r="U149" i="26"/>
  <c r="U149" i="26" a="1"/>
  <c r="U148" i="26"/>
  <c r="U148" i="26" a="1"/>
  <c r="U147" i="26"/>
  <c r="U147" i="26" a="1"/>
  <c r="U146" i="26"/>
  <c r="U146" i="26" a="1"/>
  <c r="U145" i="26"/>
  <c r="U145" i="26" a="1"/>
  <c r="U144" i="26"/>
  <c r="U144" i="26" a="1"/>
  <c r="U143" i="26"/>
  <c r="U143" i="26" a="1"/>
  <c r="U142" i="26"/>
  <c r="U142" i="26" a="1"/>
  <c r="U141" i="26"/>
  <c r="U141" i="26" a="1"/>
  <c r="U140" i="26"/>
  <c r="U140" i="26" a="1"/>
  <c r="U139" i="26"/>
  <c r="U139" i="26" a="1"/>
  <c r="U138" i="26"/>
  <c r="U138" i="26" a="1"/>
  <c r="U137" i="26"/>
  <c r="U137" i="26" a="1"/>
  <c r="U136" i="26"/>
  <c r="U136" i="26" a="1"/>
  <c r="U135" i="26"/>
  <c r="U135" i="26" a="1"/>
  <c r="U134" i="26"/>
  <c r="U134" i="26" a="1"/>
  <c r="U133" i="26"/>
  <c r="U133" i="26" a="1"/>
  <c r="U131" i="26"/>
  <c r="U131" i="26" a="1"/>
  <c r="U130" i="26"/>
  <c r="U130" i="26" a="1"/>
  <c r="U129" i="26"/>
  <c r="U129" i="26" a="1"/>
  <c r="U128" i="26"/>
  <c r="U128" i="26" a="1"/>
  <c r="U127" i="26"/>
  <c r="U127" i="26" a="1"/>
  <c r="U126" i="26"/>
  <c r="U126" i="26" a="1"/>
  <c r="V125" i="26" a="1"/>
  <c r="V125" i="26" s="1"/>
  <c r="U125" i="26"/>
  <c r="U125" i="26" a="1"/>
  <c r="U124" i="26"/>
  <c r="U124" i="26" a="1"/>
  <c r="U123" i="26"/>
  <c r="U123" i="26" a="1"/>
  <c r="U122" i="26"/>
  <c r="U122" i="26" a="1"/>
  <c r="U121" i="26"/>
  <c r="U121" i="26" a="1"/>
  <c r="U120" i="26"/>
  <c r="U120" i="26" a="1"/>
  <c r="U119" i="26"/>
  <c r="U119" i="26" a="1"/>
  <c r="U118" i="26"/>
  <c r="U118" i="26" a="1"/>
  <c r="U117" i="26"/>
  <c r="U117" i="26" a="1"/>
  <c r="U116" i="26"/>
  <c r="U116" i="26" a="1"/>
  <c r="U115" i="26"/>
  <c r="U115" i="26" a="1"/>
  <c r="U114" i="26"/>
  <c r="U114" i="26" a="1"/>
  <c r="U113" i="26"/>
  <c r="U113" i="26" a="1"/>
  <c r="U112" i="26"/>
  <c r="U112" i="26" a="1"/>
  <c r="U111" i="26"/>
  <c r="U111" i="26" a="1"/>
  <c r="U110" i="26"/>
  <c r="U110" i="26" a="1"/>
  <c r="U109" i="26"/>
  <c r="U109" i="26" a="1"/>
  <c r="U108" i="26"/>
  <c r="U108" i="26" a="1"/>
  <c r="U107" i="26"/>
  <c r="U107" i="26" a="1"/>
  <c r="U106" i="26"/>
  <c r="U106" i="26" a="1"/>
  <c r="U105" i="26"/>
  <c r="U105" i="26" a="1"/>
  <c r="U104" i="26"/>
  <c r="U104" i="26" a="1"/>
  <c r="U103" i="26"/>
  <c r="U103" i="26" a="1"/>
  <c r="U102" i="26"/>
  <c r="U102" i="26" a="1"/>
  <c r="U101" i="26"/>
  <c r="U101" i="26" a="1"/>
  <c r="U100" i="26"/>
  <c r="U100" i="26" a="1"/>
  <c r="U99" i="26"/>
  <c r="U99" i="26" a="1"/>
  <c r="U98" i="26"/>
  <c r="U98" i="26" a="1"/>
  <c r="U97" i="26"/>
  <c r="U97" i="26" a="1"/>
  <c r="U96" i="26"/>
  <c r="U96" i="26" a="1"/>
  <c r="U95" i="26"/>
  <c r="U95" i="26" a="1"/>
  <c r="U94" i="26"/>
  <c r="U94" i="26" a="1"/>
  <c r="U93" i="26"/>
  <c r="U93" i="26" a="1"/>
  <c r="U92" i="26"/>
  <c r="U92" i="26" a="1"/>
  <c r="U91" i="26"/>
  <c r="U91" i="26" a="1"/>
  <c r="U90" i="26"/>
  <c r="U90" i="26" a="1"/>
  <c r="U89" i="26"/>
  <c r="U89" i="26" a="1"/>
  <c r="U88" i="26"/>
  <c r="U88" i="26" a="1"/>
  <c r="U87" i="26"/>
  <c r="U87" i="26" a="1"/>
  <c r="V86" i="26" a="1"/>
  <c r="V86" i="26" s="1"/>
  <c r="U86" i="26"/>
  <c r="U86" i="26" a="1"/>
  <c r="U85" i="26"/>
  <c r="U85" i="26" a="1"/>
  <c r="U84" i="26"/>
  <c r="U84" i="26" a="1"/>
  <c r="U83" i="26"/>
  <c r="U83" i="26" a="1"/>
  <c r="U82" i="26"/>
  <c r="U82" i="26" a="1"/>
  <c r="U81" i="26"/>
  <c r="U81" i="26" a="1"/>
  <c r="U80" i="26"/>
  <c r="U80" i="26" a="1"/>
  <c r="U79" i="26"/>
  <c r="U79" i="26" a="1"/>
  <c r="U78" i="26"/>
  <c r="U78" i="26" a="1"/>
  <c r="U77" i="26"/>
  <c r="U77" i="26" a="1"/>
  <c r="U76" i="26"/>
  <c r="U76" i="26" a="1"/>
  <c r="U75" i="26"/>
  <c r="U75" i="26" a="1"/>
  <c r="V74" i="26" a="1"/>
  <c r="V74" i="26" s="1"/>
  <c r="U74" i="26"/>
  <c r="U74" i="26" a="1"/>
  <c r="U73" i="26"/>
  <c r="U73" i="26" a="1"/>
  <c r="U72" i="26"/>
  <c r="U72" i="26" a="1"/>
  <c r="U71" i="26"/>
  <c r="U71" i="26" a="1"/>
  <c r="U70" i="26"/>
  <c r="U70" i="26" a="1"/>
  <c r="U69" i="26"/>
  <c r="U69" i="26" a="1"/>
  <c r="U68" i="26"/>
  <c r="U68" i="26" a="1"/>
  <c r="V67" i="26" a="1"/>
  <c r="V67" i="26" s="1"/>
  <c r="U67" i="26"/>
  <c r="U67" i="26" a="1"/>
  <c r="U66" i="26"/>
  <c r="U66" i="26" a="1"/>
  <c r="U65" i="26"/>
  <c r="U65" i="26" a="1"/>
  <c r="U64" i="26"/>
  <c r="U64" i="26" a="1"/>
  <c r="U63" i="26"/>
  <c r="U63" i="26" a="1"/>
  <c r="U62" i="26"/>
  <c r="U62" i="26" a="1"/>
  <c r="V61" i="26" a="1"/>
  <c r="V61" i="26" s="1"/>
  <c r="U61" i="26"/>
  <c r="U61" i="26" a="1"/>
  <c r="U60" i="26"/>
  <c r="U60" i="26" a="1"/>
  <c r="U59" i="26"/>
  <c r="U59" i="26" a="1"/>
  <c r="U58" i="26"/>
  <c r="U58" i="26" a="1"/>
  <c r="U57" i="26"/>
  <c r="U57" i="26" a="1"/>
  <c r="U56" i="26"/>
  <c r="U56" i="26" a="1"/>
  <c r="U55" i="26"/>
  <c r="U55" i="26" a="1"/>
  <c r="U54" i="26"/>
  <c r="U54" i="26" a="1"/>
  <c r="U53" i="26"/>
  <c r="U53" i="26" a="1"/>
  <c r="U52" i="26"/>
  <c r="U52" i="26" a="1"/>
  <c r="U51" i="26"/>
  <c r="U51" i="26" a="1"/>
  <c r="U50" i="26"/>
  <c r="U50" i="26" a="1"/>
  <c r="U49" i="26"/>
  <c r="U49" i="26" a="1"/>
  <c r="U48" i="26"/>
  <c r="U48" i="26" a="1"/>
  <c r="U47" i="26"/>
  <c r="U47" i="26" a="1"/>
  <c r="U46" i="26"/>
  <c r="U46" i="26" a="1"/>
  <c r="U45" i="26"/>
  <c r="U45" i="26" a="1"/>
  <c r="U44" i="26"/>
  <c r="U44" i="26" a="1"/>
  <c r="U43" i="26"/>
  <c r="U43" i="26" a="1"/>
  <c r="U42" i="26"/>
  <c r="U42" i="26" a="1"/>
  <c r="V41" i="26" a="1"/>
  <c r="V41" i="26" s="1"/>
  <c r="U41" i="26"/>
  <c r="U41" i="26" a="1"/>
  <c r="U40" i="26"/>
  <c r="U40" i="26" a="1"/>
  <c r="U39" i="26"/>
  <c r="U39" i="26" a="1"/>
  <c r="U38" i="26"/>
  <c r="U38" i="26" a="1"/>
  <c r="V37" i="26" a="1"/>
  <c r="V37" i="26" s="1"/>
  <c r="U37" i="26"/>
  <c r="U37" i="26" a="1"/>
  <c r="U36" i="26"/>
  <c r="U36" i="26" a="1"/>
  <c r="V35" i="26" a="1"/>
  <c r="V35" i="26" s="1"/>
  <c r="U35" i="26"/>
  <c r="U35" i="26" a="1"/>
  <c r="V34" i="26" a="1"/>
  <c r="V34" i="26" s="1"/>
  <c r="U34" i="26"/>
  <c r="U34" i="26" a="1"/>
  <c r="U33" i="26"/>
  <c r="U33" i="26" a="1"/>
  <c r="U32" i="26"/>
  <c r="U32" i="26" a="1"/>
  <c r="U31" i="26"/>
  <c r="U31" i="26" a="1"/>
  <c r="V30" i="26" a="1"/>
  <c r="V30" i="26" s="1"/>
  <c r="U30" i="26"/>
  <c r="U30" i="26" a="1"/>
  <c r="U29" i="26"/>
  <c r="U29" i="26" a="1"/>
  <c r="U28" i="26"/>
  <c r="U28" i="26" a="1"/>
  <c r="V27" i="26" a="1"/>
  <c r="V27" i="26" s="1"/>
  <c r="U27" i="26"/>
  <c r="U27" i="26" a="1"/>
  <c r="U26" i="26"/>
  <c r="U26" i="26" a="1"/>
  <c r="U25" i="26"/>
  <c r="U25" i="26" a="1"/>
  <c r="U24" i="26"/>
  <c r="U24" i="26" a="1"/>
  <c r="V23" i="26" a="1"/>
  <c r="V23" i="26" s="1"/>
  <c r="U23" i="26"/>
  <c r="U23" i="26" a="1"/>
  <c r="U22" i="26"/>
  <c r="U22" i="26" a="1"/>
  <c r="U21" i="26"/>
  <c r="U21" i="26" a="1"/>
  <c r="V20" i="26" a="1"/>
  <c r="V20" i="26" s="1"/>
  <c r="U20" i="26"/>
  <c r="U20" i="26" a="1"/>
  <c r="U19" i="26"/>
  <c r="U19" i="26" a="1"/>
  <c r="U18" i="26"/>
  <c r="U18" i="26" a="1"/>
  <c r="V17" i="26" a="1"/>
  <c r="V17" i="26" s="1"/>
  <c r="U17" i="26"/>
  <c r="U17" i="26" a="1"/>
  <c r="V16" i="26" a="1"/>
  <c r="V16" i="26" s="1"/>
  <c r="U16" i="26"/>
  <c r="U16" i="26" a="1"/>
  <c r="U15" i="26"/>
  <c r="U15" i="26" a="1"/>
  <c r="V14" i="26" a="1"/>
  <c r="V14" i="26" s="1"/>
  <c r="U14" i="26"/>
  <c r="U14" i="26" a="1"/>
  <c r="U13" i="26"/>
  <c r="U13" i="26" a="1"/>
  <c r="V12" i="26" a="1"/>
  <c r="V12" i="26" s="1"/>
  <c r="U12" i="26"/>
  <c r="U12" i="26" a="1"/>
  <c r="V11" i="26" a="1"/>
  <c r="V11" i="26" s="1"/>
  <c r="U11" i="26"/>
  <c r="U11" i="26" a="1"/>
  <c r="U10" i="26"/>
  <c r="U10" i="26" a="1"/>
  <c r="U9" i="26"/>
  <c r="U9" i="26" a="1"/>
  <c r="V8" i="26" a="1"/>
  <c r="V8" i="26" s="1"/>
  <c r="U8" i="26"/>
  <c r="U8" i="26" a="1"/>
  <c r="U7" i="26"/>
  <c r="U7" i="26" a="1"/>
  <c r="V6" i="26" a="1"/>
  <c r="V6" i="26" s="1"/>
  <c r="U6" i="26"/>
  <c r="U6" i="26" a="1"/>
  <c r="V5" i="26" a="1"/>
  <c r="V5" i="26" s="1"/>
  <c r="U5" i="26"/>
  <c r="U5" i="26" a="1"/>
  <c r="V4" i="26" a="1"/>
  <c r="V4" i="26" s="1"/>
  <c r="U4" i="26"/>
  <c r="U4" i="26" a="1"/>
  <c r="V3" i="26" a="1"/>
  <c r="V3" i="26" s="1"/>
  <c r="U3" i="26"/>
  <c r="U3" i="26" a="1"/>
  <c r="X210" i="23" a="1"/>
  <c r="X210" i="23" s="1"/>
  <c r="W210" i="23"/>
  <c r="W210" i="23" a="1"/>
  <c r="X209" i="23" a="1"/>
  <c r="X209" i="23" s="1"/>
  <c r="W209" i="23"/>
  <c r="W209" i="23" a="1"/>
  <c r="X208" i="23" a="1"/>
  <c r="X208" i="23" s="1"/>
  <c r="W208" i="23"/>
  <c r="W208" i="23" a="1"/>
  <c r="W207" i="23"/>
  <c r="W207" i="23" a="1"/>
  <c r="W206" i="23"/>
  <c r="W206" i="23" a="1"/>
  <c r="W205" i="23"/>
  <c r="W205" i="23" a="1"/>
  <c r="X204" i="23" a="1"/>
  <c r="X204" i="23" s="1"/>
  <c r="W204" i="23"/>
  <c r="W204" i="23" a="1"/>
  <c r="X203" i="23" a="1"/>
  <c r="X203" i="23" s="1"/>
  <c r="W203" i="23"/>
  <c r="W203" i="23" a="1"/>
  <c r="X202" i="23" a="1"/>
  <c r="X202" i="23" s="1"/>
  <c r="W202" i="23"/>
  <c r="W202" i="23" a="1"/>
  <c r="X201" i="23" a="1"/>
  <c r="X201" i="23" s="1"/>
  <c r="W201" i="23"/>
  <c r="W201" i="23" a="1"/>
  <c r="W200" i="23"/>
  <c r="W200" i="23" a="1"/>
  <c r="W199" i="23"/>
  <c r="W199" i="23" a="1"/>
  <c r="X198" i="23" a="1"/>
  <c r="X198" i="23" s="1"/>
  <c r="W198" i="23"/>
  <c r="W198" i="23" a="1"/>
  <c r="X197" i="23" a="1"/>
  <c r="X197" i="23" s="1"/>
  <c r="W197" i="23"/>
  <c r="W197" i="23" a="1"/>
  <c r="X196" i="23" a="1"/>
  <c r="X196" i="23" s="1"/>
  <c r="W196" i="23"/>
  <c r="W196" i="23" a="1"/>
  <c r="X195" i="23" a="1"/>
  <c r="X195" i="23" s="1"/>
  <c r="W195" i="23"/>
  <c r="W195" i="23" a="1"/>
  <c r="W194" i="23"/>
  <c r="W194" i="23" a="1"/>
  <c r="W193" i="23"/>
  <c r="W193" i="23" a="1"/>
  <c r="W192" i="23"/>
  <c r="W192" i="23" a="1"/>
  <c r="W191" i="23"/>
  <c r="W191" i="23" a="1"/>
  <c r="W190" i="23"/>
  <c r="W190" i="23" a="1"/>
  <c r="W189" i="23"/>
  <c r="W189" i="23" a="1"/>
  <c r="W188" i="23"/>
  <c r="W188" i="23" a="1"/>
  <c r="W187" i="23"/>
  <c r="W187" i="23" a="1"/>
  <c r="W186" i="23"/>
  <c r="W186" i="23" a="1"/>
  <c r="W185" i="23"/>
  <c r="W185" i="23" a="1"/>
  <c r="W184" i="23"/>
  <c r="W184" i="23" a="1"/>
  <c r="W183" i="23"/>
  <c r="W183" i="23" a="1"/>
  <c r="X182" i="23" a="1"/>
  <c r="X182" i="23" s="1"/>
  <c r="W182" i="23"/>
  <c r="W182" i="23" a="1"/>
  <c r="W181" i="23"/>
  <c r="W181" i="23" a="1"/>
  <c r="W180" i="23"/>
  <c r="W180" i="23" a="1"/>
  <c r="W179" i="23"/>
  <c r="W179" i="23" a="1"/>
  <c r="W178" i="23"/>
  <c r="W178" i="23" a="1"/>
  <c r="W177" i="23"/>
  <c r="W177" i="23" a="1"/>
  <c r="W176" i="23"/>
  <c r="W176" i="23" a="1"/>
  <c r="W175" i="23"/>
  <c r="W175" i="23" a="1"/>
  <c r="X174" i="23" a="1"/>
  <c r="X174" i="23" s="1"/>
  <c r="W174" i="23"/>
  <c r="W174" i="23" a="1"/>
  <c r="W173" i="23"/>
  <c r="W173" i="23" a="1"/>
  <c r="W172" i="23"/>
  <c r="W172" i="23" a="1"/>
  <c r="W171" i="23"/>
  <c r="W171" i="23" a="1"/>
  <c r="W170" i="23"/>
  <c r="W170" i="23" a="1"/>
  <c r="X169" i="23" a="1"/>
  <c r="X169" i="23" s="1"/>
  <c r="W169" i="23"/>
  <c r="W169" i="23" a="1"/>
  <c r="W168" i="23"/>
  <c r="W168" i="23" a="1"/>
  <c r="W167" i="23"/>
  <c r="W167" i="23" a="1"/>
  <c r="X166" i="23" a="1"/>
  <c r="X166" i="23" s="1"/>
  <c r="W166" i="23"/>
  <c r="W166" i="23" a="1"/>
  <c r="W165" i="23"/>
  <c r="W165" i="23" a="1"/>
  <c r="W164" i="23"/>
  <c r="W164" i="23" a="1"/>
  <c r="X163" i="23" a="1"/>
  <c r="X163" i="23" s="1"/>
  <c r="W163" i="23"/>
  <c r="W163" i="23" a="1"/>
  <c r="X162" i="23" a="1"/>
  <c r="X162" i="23" s="1"/>
  <c r="W162" i="23"/>
  <c r="W162" i="23" a="1"/>
  <c r="X161" i="23" a="1"/>
  <c r="X161" i="23" s="1"/>
  <c r="W161" i="23"/>
  <c r="W161" i="23" a="1"/>
  <c r="W160" i="23"/>
  <c r="W160" i="23" a="1"/>
  <c r="W159" i="23"/>
  <c r="W159" i="23" a="1"/>
  <c r="W158" i="23"/>
  <c r="W158" i="23" a="1"/>
  <c r="W157" i="23"/>
  <c r="W157" i="23" a="1"/>
  <c r="X156" i="23" a="1"/>
  <c r="X156" i="23" s="1"/>
  <c r="W156" i="23"/>
  <c r="W156" i="23" a="1"/>
  <c r="W155" i="23"/>
  <c r="W155" i="23" a="1"/>
  <c r="W154" i="23"/>
  <c r="W154" i="23" a="1"/>
  <c r="W153" i="23"/>
  <c r="W153" i="23" a="1"/>
  <c r="W152" i="23"/>
  <c r="W152" i="23" a="1"/>
  <c r="W151" i="23"/>
  <c r="W151" i="23" a="1"/>
  <c r="W150" i="23"/>
  <c r="W150" i="23" a="1"/>
  <c r="W149" i="23"/>
  <c r="W149" i="23" a="1"/>
  <c r="W148" i="23"/>
  <c r="W148" i="23" a="1"/>
  <c r="W147" i="23"/>
  <c r="W147" i="23" a="1"/>
  <c r="W146" i="23"/>
  <c r="W146" i="23" a="1"/>
  <c r="W145" i="23"/>
  <c r="W145" i="23" a="1"/>
  <c r="W144" i="23"/>
  <c r="W144" i="23" a="1"/>
  <c r="X143" i="23" a="1"/>
  <c r="X143" i="23" s="1"/>
  <c r="W143" i="23"/>
  <c r="W143" i="23" a="1"/>
  <c r="W142" i="23"/>
  <c r="W142" i="23" a="1"/>
  <c r="W141" i="23"/>
  <c r="W141" i="23" a="1"/>
  <c r="W140" i="23"/>
  <c r="W140" i="23" a="1"/>
  <c r="W139" i="23"/>
  <c r="W139" i="23" a="1"/>
  <c r="W138" i="23"/>
  <c r="W138" i="23" a="1"/>
  <c r="W137" i="23"/>
  <c r="W137" i="23" a="1"/>
  <c r="W136" i="23"/>
  <c r="W136" i="23" a="1"/>
  <c r="W135" i="23"/>
  <c r="W135" i="23" a="1"/>
  <c r="W134" i="23"/>
  <c r="W134" i="23" a="1"/>
  <c r="W133" i="23"/>
  <c r="W133" i="23" a="1"/>
  <c r="W131" i="23"/>
  <c r="W131" i="23" a="1"/>
  <c r="X130" i="23" a="1"/>
  <c r="X130" i="23" s="1"/>
  <c r="W130" i="23"/>
  <c r="W130" i="23" a="1"/>
  <c r="W129" i="23"/>
  <c r="W129" i="23" a="1"/>
  <c r="W128" i="23"/>
  <c r="W128" i="23" a="1"/>
  <c r="W127" i="23"/>
  <c r="W127" i="23" a="1"/>
  <c r="W126" i="23"/>
  <c r="W126" i="23" a="1"/>
  <c r="W125" i="23"/>
  <c r="W125" i="23" a="1"/>
  <c r="W124" i="23"/>
  <c r="W124" i="23" a="1"/>
  <c r="W123" i="23"/>
  <c r="W123" i="23" a="1"/>
  <c r="W122" i="23"/>
  <c r="W122" i="23" a="1"/>
  <c r="W121" i="23"/>
  <c r="W121" i="23" a="1"/>
  <c r="W120" i="23"/>
  <c r="W120" i="23" a="1"/>
  <c r="W119" i="23"/>
  <c r="W119" i="23" a="1"/>
  <c r="W118" i="23"/>
  <c r="W118" i="23" a="1"/>
  <c r="X117" i="23" a="1"/>
  <c r="X117" i="23" s="1"/>
  <c r="W117" i="23"/>
  <c r="W117" i="23" a="1"/>
  <c r="W116" i="23"/>
  <c r="W116" i="23" a="1"/>
  <c r="W115" i="23"/>
  <c r="W115" i="23" a="1"/>
  <c r="W114" i="23"/>
  <c r="W114" i="23" a="1"/>
  <c r="W113" i="23"/>
  <c r="W113" i="23" a="1"/>
  <c r="W112" i="23"/>
  <c r="W112" i="23" a="1"/>
  <c r="W111" i="23"/>
  <c r="W111" i="23" a="1"/>
  <c r="W110" i="23"/>
  <c r="W110" i="23" a="1"/>
  <c r="W109" i="23"/>
  <c r="W109" i="23" a="1"/>
  <c r="W108" i="23"/>
  <c r="W108" i="23" a="1"/>
  <c r="W107" i="23"/>
  <c r="W107" i="23" a="1"/>
  <c r="W106" i="23"/>
  <c r="W106" i="23" a="1"/>
  <c r="W105" i="23"/>
  <c r="W105" i="23" a="1"/>
  <c r="X104" i="23" a="1"/>
  <c r="X104" i="23" s="1"/>
  <c r="W104" i="23"/>
  <c r="W104" i="23" a="1"/>
  <c r="W103" i="23"/>
  <c r="W103" i="23" a="1"/>
  <c r="W102" i="23"/>
  <c r="W102" i="23" a="1"/>
  <c r="W101" i="23"/>
  <c r="W101" i="23" a="1"/>
  <c r="W100" i="23"/>
  <c r="W100" i="23" a="1"/>
  <c r="W99" i="23"/>
  <c r="W99" i="23" a="1"/>
  <c r="W98" i="23"/>
  <c r="W98" i="23" a="1"/>
  <c r="W97" i="23"/>
  <c r="W97" i="23" a="1"/>
  <c r="X96" i="23" a="1"/>
  <c r="X96" i="23" s="1"/>
  <c r="W96" i="23"/>
  <c r="W96" i="23" a="1"/>
  <c r="W95" i="23"/>
  <c r="W95" i="23" a="1"/>
  <c r="W94" i="23"/>
  <c r="W94" i="23" a="1"/>
  <c r="X93" i="23" a="1"/>
  <c r="X93" i="23" s="1"/>
  <c r="W93" i="23"/>
  <c r="W93" i="23" a="1"/>
  <c r="X92" i="23" a="1"/>
  <c r="X92" i="23" s="1"/>
  <c r="W92" i="23"/>
  <c r="W92" i="23" a="1"/>
  <c r="X91" i="23" a="1"/>
  <c r="X91" i="23" s="1"/>
  <c r="W91" i="23"/>
  <c r="W91" i="23" a="1"/>
  <c r="W90" i="23"/>
  <c r="W90" i="23" a="1"/>
  <c r="W89" i="23"/>
  <c r="W89" i="23" a="1"/>
  <c r="W88" i="23"/>
  <c r="W88" i="23" a="1"/>
  <c r="W87" i="23"/>
  <c r="W87" i="23" a="1"/>
  <c r="W86" i="23"/>
  <c r="W86" i="23" a="1"/>
  <c r="W85" i="23"/>
  <c r="W85" i="23" a="1"/>
  <c r="W84" i="23"/>
  <c r="W84" i="23" a="1"/>
  <c r="W83" i="23"/>
  <c r="W83" i="23" a="1"/>
  <c r="W82" i="23"/>
  <c r="W82" i="23" a="1"/>
  <c r="W81" i="23"/>
  <c r="W81" i="23" a="1"/>
  <c r="W80" i="23"/>
  <c r="W80" i="23" a="1"/>
  <c r="W79" i="23"/>
  <c r="W79" i="23" a="1"/>
  <c r="X78" i="23" a="1"/>
  <c r="X78" i="23" s="1"/>
  <c r="W78" i="23"/>
  <c r="W78" i="23" a="1"/>
  <c r="W77" i="23"/>
  <c r="W77" i="23" a="1"/>
  <c r="W76" i="23"/>
  <c r="W76" i="23" a="1"/>
  <c r="W75" i="23"/>
  <c r="W75" i="23" a="1"/>
  <c r="W74" i="23"/>
  <c r="W74" i="23" a="1"/>
  <c r="W73" i="23"/>
  <c r="W73" i="23" a="1"/>
  <c r="W72" i="23"/>
  <c r="W72" i="23" a="1"/>
  <c r="W71" i="23"/>
  <c r="W71" i="23" a="1"/>
  <c r="W70" i="23"/>
  <c r="W70" i="23" a="1"/>
  <c r="W69" i="23"/>
  <c r="W69" i="23" a="1"/>
  <c r="W68" i="23"/>
  <c r="W68" i="23" a="1"/>
  <c r="W67" i="23"/>
  <c r="W67" i="23" a="1"/>
  <c r="W66" i="23"/>
  <c r="W66" i="23" a="1"/>
  <c r="X65" i="23" a="1"/>
  <c r="X65" i="23" s="1"/>
  <c r="W65" i="23"/>
  <c r="W65" i="23" a="1"/>
  <c r="W64" i="23"/>
  <c r="W64" i="23" a="1"/>
  <c r="W63" i="23"/>
  <c r="W63" i="23" a="1"/>
  <c r="W62" i="23"/>
  <c r="W62" i="23" a="1"/>
  <c r="W61" i="23"/>
  <c r="W61" i="23" a="1"/>
  <c r="W60" i="23"/>
  <c r="W60" i="23" a="1"/>
  <c r="W59" i="23"/>
  <c r="W59" i="23" a="1"/>
  <c r="W58" i="23"/>
  <c r="W58" i="23" a="1"/>
  <c r="W57" i="23"/>
  <c r="W57" i="23" a="1"/>
  <c r="W56" i="23"/>
  <c r="W56" i="23" a="1"/>
  <c r="W55" i="23"/>
  <c r="W55" i="23" a="1"/>
  <c r="W54" i="23"/>
  <c r="W54" i="23" a="1"/>
  <c r="W53" i="23"/>
  <c r="W53" i="23" a="1"/>
  <c r="X52" i="23" a="1"/>
  <c r="X52" i="23" s="1"/>
  <c r="W52" i="23"/>
  <c r="W52" i="23" a="1"/>
  <c r="W51" i="23"/>
  <c r="W51" i="23" a="1"/>
  <c r="W50" i="23"/>
  <c r="W50" i="23" a="1"/>
  <c r="W49" i="23"/>
  <c r="W49" i="23" a="1"/>
  <c r="W48" i="23"/>
  <c r="W48" i="23" a="1"/>
  <c r="W47" i="23"/>
  <c r="W47" i="23" a="1"/>
  <c r="W46" i="23"/>
  <c r="W46" i="23" a="1"/>
  <c r="W45" i="23"/>
  <c r="W45" i="23" a="1"/>
  <c r="W44" i="23"/>
  <c r="W44" i="23" a="1"/>
  <c r="W43" i="23"/>
  <c r="W43" i="23" a="1"/>
  <c r="W42" i="23"/>
  <c r="W42" i="23" a="1"/>
  <c r="W41" i="23"/>
  <c r="W41" i="23" a="1"/>
  <c r="W40" i="23"/>
  <c r="W40" i="23" a="1"/>
  <c r="X39" i="23" a="1"/>
  <c r="X39" i="23" s="1"/>
  <c r="W39" i="23"/>
  <c r="W39" i="23" a="1"/>
  <c r="W38" i="23"/>
  <c r="W38" i="23" a="1"/>
  <c r="W37" i="23"/>
  <c r="W37" i="23" a="1"/>
  <c r="W36" i="23"/>
  <c r="W36" i="23" a="1"/>
  <c r="W35" i="23"/>
  <c r="W35" i="23" a="1"/>
  <c r="W34" i="23"/>
  <c r="W34" i="23" a="1"/>
  <c r="W33" i="23"/>
  <c r="W33" i="23" a="1"/>
  <c r="W32" i="23"/>
  <c r="W32" i="23" a="1"/>
  <c r="W31" i="23"/>
  <c r="W31" i="23" a="1"/>
  <c r="W30" i="23"/>
  <c r="W30" i="23" a="1"/>
  <c r="W29" i="23"/>
  <c r="W29" i="23" a="1"/>
  <c r="X28" i="23" a="1"/>
  <c r="X28" i="23" s="1"/>
  <c r="W28" i="23"/>
  <c r="W28" i="23" a="1"/>
  <c r="X27" i="23" a="1"/>
  <c r="X27" i="23" s="1"/>
  <c r="W27" i="23"/>
  <c r="W27" i="23" a="1"/>
  <c r="X26" i="23" a="1"/>
  <c r="X26" i="23" s="1"/>
  <c r="W26" i="23"/>
  <c r="W26" i="23" a="1"/>
  <c r="W25" i="23"/>
  <c r="W25" i="23" a="1"/>
  <c r="W24" i="23"/>
  <c r="W24" i="23" a="1"/>
  <c r="W23" i="23"/>
  <c r="W23" i="23" a="1"/>
  <c r="W22" i="23"/>
  <c r="W22" i="23" a="1"/>
  <c r="W21" i="23"/>
  <c r="W21" i="23" a="1"/>
  <c r="W20" i="23"/>
  <c r="W20" i="23" a="1"/>
  <c r="W19" i="23"/>
  <c r="W19" i="23" a="1"/>
  <c r="W18" i="23"/>
  <c r="W18" i="23" a="1"/>
  <c r="W17" i="23"/>
  <c r="W17" i="23" a="1"/>
  <c r="W16" i="23"/>
  <c r="W16" i="23" a="1"/>
  <c r="W15" i="23"/>
  <c r="W15" i="23" a="1"/>
  <c r="W14" i="23"/>
  <c r="W14" i="23" a="1"/>
  <c r="R14" i="23"/>
  <c r="X13" i="23" a="1"/>
  <c r="X13" i="23" s="1"/>
  <c r="W13" i="23"/>
  <c r="W13" i="23" a="1"/>
  <c r="R13" i="23"/>
  <c r="W12" i="23"/>
  <c r="W12" i="23" a="1"/>
  <c r="R12" i="23"/>
  <c r="W11" i="23"/>
  <c r="W11" i="23" a="1"/>
  <c r="R11" i="23"/>
  <c r="W10" i="23"/>
  <c r="W10" i="23" a="1"/>
  <c r="R10" i="23"/>
  <c r="W9" i="23"/>
  <c r="W9" i="23" a="1"/>
  <c r="R9" i="23"/>
  <c r="W8" i="23"/>
  <c r="W8" i="23" a="1"/>
  <c r="R8" i="23"/>
  <c r="W7" i="23"/>
  <c r="W7" i="23" a="1"/>
  <c r="R7" i="23"/>
  <c r="W6" i="23"/>
  <c r="W6" i="23" a="1"/>
  <c r="R6" i="23"/>
  <c r="X5" i="23" a="1"/>
  <c r="X5" i="23" s="1"/>
  <c r="W5" i="23"/>
  <c r="W5" i="23" a="1"/>
  <c r="R5" i="23"/>
  <c r="W4" i="23"/>
  <c r="W4" i="23" a="1"/>
  <c r="R4" i="23"/>
  <c r="W3" i="23"/>
  <c r="W3" i="23" a="1"/>
  <c r="R3" i="23"/>
  <c r="R2" i="23"/>
  <c r="L210" i="31" a="1"/>
  <c r="L210" i="31" s="1"/>
  <c r="K210" i="31"/>
  <c r="K210" i="31" a="1"/>
  <c r="L209" i="31" a="1"/>
  <c r="L209" i="31" s="1"/>
  <c r="K209" i="31"/>
  <c r="K209" i="31" a="1"/>
  <c r="L208" i="31" a="1"/>
  <c r="L208" i="31" s="1"/>
  <c r="K208" i="31"/>
  <c r="K208" i="31" a="1"/>
  <c r="L207" i="31" a="1"/>
  <c r="L207" i="31" s="1"/>
  <c r="K207" i="31"/>
  <c r="K207" i="31" a="1"/>
  <c r="L206" i="31" a="1"/>
  <c r="L206" i="31" s="1"/>
  <c r="K206" i="31"/>
  <c r="K206" i="31" a="1"/>
  <c r="L205" i="31" a="1"/>
  <c r="L205" i="31" s="1"/>
  <c r="K205" i="31"/>
  <c r="K205" i="31" a="1"/>
  <c r="L204" i="31" a="1"/>
  <c r="L204" i="31" s="1"/>
  <c r="K204" i="31"/>
  <c r="K204" i="31" a="1"/>
  <c r="L203" i="31" a="1"/>
  <c r="L203" i="31" s="1"/>
  <c r="K203" i="31"/>
  <c r="K203" i="31" a="1"/>
  <c r="L202" i="31" a="1"/>
  <c r="L202" i="31" s="1"/>
  <c r="K202" i="31"/>
  <c r="K202" i="31" a="1"/>
  <c r="L201" i="31" a="1"/>
  <c r="L201" i="31" s="1"/>
  <c r="K201" i="31"/>
  <c r="K201" i="31" a="1"/>
  <c r="L200" i="31" a="1"/>
  <c r="L200" i="31" s="1"/>
  <c r="K200" i="31"/>
  <c r="K200" i="31" a="1"/>
  <c r="L199" i="31" a="1"/>
  <c r="L199" i="31" s="1"/>
  <c r="K199" i="31"/>
  <c r="K199" i="31" a="1"/>
  <c r="L198" i="31" a="1"/>
  <c r="L198" i="31" s="1"/>
  <c r="K198" i="31"/>
  <c r="K198" i="31" a="1"/>
  <c r="L197" i="31" a="1"/>
  <c r="L197" i="31" s="1"/>
  <c r="K197" i="31"/>
  <c r="K197" i="31" a="1"/>
  <c r="L196" i="31" a="1"/>
  <c r="L196" i="31" s="1"/>
  <c r="K196" i="31"/>
  <c r="K196" i="31" a="1"/>
  <c r="L195" i="31" a="1"/>
  <c r="L195" i="31" s="1"/>
  <c r="K195" i="31"/>
  <c r="K195" i="31" a="1"/>
  <c r="L194" i="31" a="1"/>
  <c r="L194" i="31" s="1"/>
  <c r="K194" i="31"/>
  <c r="K194" i="31" a="1"/>
  <c r="L193" i="31" a="1"/>
  <c r="L193" i="31" s="1"/>
  <c r="K193" i="31"/>
  <c r="K193" i="31" a="1"/>
  <c r="L192" i="31" a="1"/>
  <c r="L192" i="31" s="1"/>
  <c r="K192" i="31"/>
  <c r="K192" i="31" a="1"/>
  <c r="L191" i="31" a="1"/>
  <c r="L191" i="31" s="1"/>
  <c r="K191" i="31"/>
  <c r="K191" i="31" a="1"/>
  <c r="L190" i="31" a="1"/>
  <c r="L190" i="31" s="1"/>
  <c r="K190" i="31"/>
  <c r="K190" i="31" a="1"/>
  <c r="L189" i="31" a="1"/>
  <c r="L189" i="31" s="1"/>
  <c r="K189" i="31"/>
  <c r="K189" i="31" a="1"/>
  <c r="L188" i="31" a="1"/>
  <c r="L188" i="31" s="1"/>
  <c r="K188" i="31"/>
  <c r="K188" i="31" a="1"/>
  <c r="L187" i="31" a="1"/>
  <c r="L187" i="31" s="1"/>
  <c r="K187" i="31"/>
  <c r="K187" i="31" a="1"/>
  <c r="L186" i="31" a="1"/>
  <c r="L186" i="31" s="1"/>
  <c r="K186" i="31"/>
  <c r="K186" i="31" a="1"/>
  <c r="L185" i="31" a="1"/>
  <c r="L185" i="31" s="1"/>
  <c r="K185" i="31"/>
  <c r="K185" i="31" a="1"/>
  <c r="L184" i="31" a="1"/>
  <c r="L184" i="31" s="1"/>
  <c r="K184" i="31"/>
  <c r="K184" i="31" a="1"/>
  <c r="L183" i="31" a="1"/>
  <c r="L183" i="31" s="1"/>
  <c r="K183" i="31"/>
  <c r="K183" i="31" a="1"/>
  <c r="L182" i="31" a="1"/>
  <c r="L182" i="31" s="1"/>
  <c r="K182" i="31"/>
  <c r="K182" i="31" a="1"/>
  <c r="L181" i="31" a="1"/>
  <c r="L181" i="31" s="1"/>
  <c r="K181" i="31"/>
  <c r="K181" i="31" a="1"/>
  <c r="L180" i="31" a="1"/>
  <c r="L180" i="31" s="1"/>
  <c r="K180" i="31"/>
  <c r="K180" i="31" a="1"/>
  <c r="L179" i="31" a="1"/>
  <c r="L179" i="31" s="1"/>
  <c r="K179" i="31"/>
  <c r="K179" i="31" a="1"/>
  <c r="L178" i="31" a="1"/>
  <c r="L178" i="31" s="1"/>
  <c r="K178" i="31"/>
  <c r="K178" i="31" a="1"/>
  <c r="L177" i="31" a="1"/>
  <c r="L177" i="31" s="1"/>
  <c r="K177" i="31"/>
  <c r="K177" i="31" a="1"/>
  <c r="L176" i="31" a="1"/>
  <c r="L176" i="31" s="1"/>
  <c r="K176" i="31"/>
  <c r="K176" i="31" a="1"/>
  <c r="L175" i="31" a="1"/>
  <c r="L175" i="31" s="1"/>
  <c r="K175" i="31"/>
  <c r="K175" i="31" a="1"/>
  <c r="L174" i="31" a="1"/>
  <c r="L174" i="31" s="1"/>
  <c r="K174" i="31"/>
  <c r="K174" i="31" a="1"/>
  <c r="L173" i="31" a="1"/>
  <c r="L173" i="31" s="1"/>
  <c r="K173" i="31"/>
  <c r="K173" i="31" a="1"/>
  <c r="L172" i="31" a="1"/>
  <c r="L172" i="31" s="1"/>
  <c r="K172" i="31"/>
  <c r="K172" i="31" a="1"/>
  <c r="L171" i="31" a="1"/>
  <c r="L171" i="31" s="1"/>
  <c r="K171" i="31"/>
  <c r="K171" i="31" a="1"/>
  <c r="L170" i="31" a="1"/>
  <c r="L170" i="31" s="1"/>
  <c r="K170" i="31"/>
  <c r="K170" i="31" a="1"/>
  <c r="L169" i="31" a="1"/>
  <c r="L169" i="31" s="1"/>
  <c r="K169" i="31"/>
  <c r="K169" i="31" a="1"/>
  <c r="L168" i="31" a="1"/>
  <c r="L168" i="31" s="1"/>
  <c r="K168" i="31"/>
  <c r="K168" i="31" a="1"/>
  <c r="L167" i="31" a="1"/>
  <c r="L167" i="31" s="1"/>
  <c r="K167" i="31"/>
  <c r="K167" i="31" a="1"/>
  <c r="L166" i="31" a="1"/>
  <c r="L166" i="31" s="1"/>
  <c r="K166" i="31"/>
  <c r="K166" i="31" a="1"/>
  <c r="L165" i="31" a="1"/>
  <c r="L165" i="31" s="1"/>
  <c r="K165" i="31"/>
  <c r="K165" i="31" a="1"/>
  <c r="L164" i="31" a="1"/>
  <c r="L164" i="31" s="1"/>
  <c r="K164" i="31"/>
  <c r="K164" i="31" a="1"/>
  <c r="L163" i="31" a="1"/>
  <c r="L163" i="31" s="1"/>
  <c r="K163" i="31"/>
  <c r="K163" i="31" a="1"/>
  <c r="L162" i="31" a="1"/>
  <c r="L162" i="31" s="1"/>
  <c r="K162" i="31"/>
  <c r="K162" i="31" a="1"/>
  <c r="L161" i="31" a="1"/>
  <c r="L161" i="31" s="1"/>
  <c r="K161" i="31"/>
  <c r="K161" i="31" a="1"/>
  <c r="L160" i="31" a="1"/>
  <c r="L160" i="31" s="1"/>
  <c r="K160" i="31"/>
  <c r="K160" i="31" a="1"/>
  <c r="L159" i="31" a="1"/>
  <c r="L159" i="31" s="1"/>
  <c r="K159" i="31"/>
  <c r="K159" i="31" a="1"/>
  <c r="L158" i="31" a="1"/>
  <c r="L158" i="31" s="1"/>
  <c r="K158" i="31"/>
  <c r="K158" i="31" a="1"/>
  <c r="L157" i="31" a="1"/>
  <c r="L157" i="31" s="1"/>
  <c r="K157" i="31"/>
  <c r="K157" i="31" a="1"/>
  <c r="L156" i="31" a="1"/>
  <c r="L156" i="31" s="1"/>
  <c r="K156" i="31"/>
  <c r="K156" i="31" a="1"/>
  <c r="L155" i="31" a="1"/>
  <c r="L155" i="31" s="1"/>
  <c r="K155" i="31"/>
  <c r="K155" i="31" a="1"/>
  <c r="L154" i="31" a="1"/>
  <c r="L154" i="31" s="1"/>
  <c r="K154" i="31"/>
  <c r="K154" i="31" a="1"/>
  <c r="L153" i="31" a="1"/>
  <c r="L153" i="31" s="1"/>
  <c r="K153" i="31"/>
  <c r="K153" i="31" a="1"/>
  <c r="L152" i="31" a="1"/>
  <c r="L152" i="31" s="1"/>
  <c r="K152" i="31"/>
  <c r="K152" i="31" a="1"/>
  <c r="L151" i="31" a="1"/>
  <c r="L151" i="31" s="1"/>
  <c r="K151" i="31"/>
  <c r="K151" i="31" a="1"/>
  <c r="L150" i="31" a="1"/>
  <c r="L150" i="31" s="1"/>
  <c r="K150" i="31"/>
  <c r="K150" i="31" a="1"/>
  <c r="L149" i="31" a="1"/>
  <c r="L149" i="31" s="1"/>
  <c r="K149" i="31"/>
  <c r="K149" i="31" a="1"/>
  <c r="L148" i="31" a="1"/>
  <c r="L148" i="31" s="1"/>
  <c r="K148" i="31"/>
  <c r="K148" i="31" a="1"/>
  <c r="L147" i="31" a="1"/>
  <c r="L147" i="31" s="1"/>
  <c r="K147" i="31"/>
  <c r="K147" i="31" a="1"/>
  <c r="L146" i="31" a="1"/>
  <c r="L146" i="31" s="1"/>
  <c r="K146" i="31"/>
  <c r="K146" i="31" a="1"/>
  <c r="L145" i="31" a="1"/>
  <c r="L145" i="31" s="1"/>
  <c r="K145" i="31"/>
  <c r="K145" i="31" a="1"/>
  <c r="L144" i="31" a="1"/>
  <c r="L144" i="31" s="1"/>
  <c r="K144" i="31"/>
  <c r="K144" i="31" a="1"/>
  <c r="L143" i="31" a="1"/>
  <c r="L143" i="31" s="1"/>
  <c r="K143" i="31"/>
  <c r="K143" i="31" a="1"/>
  <c r="L142" i="31" a="1"/>
  <c r="L142" i="31" s="1"/>
  <c r="K142" i="31"/>
  <c r="K142" i="31" a="1"/>
  <c r="L141" i="31" a="1"/>
  <c r="L141" i="31" s="1"/>
  <c r="K141" i="31"/>
  <c r="K141" i="31" a="1"/>
  <c r="L140" i="31" a="1"/>
  <c r="L140" i="31" s="1"/>
  <c r="K140" i="31"/>
  <c r="K140" i="31" a="1"/>
  <c r="L139" i="31" a="1"/>
  <c r="L139" i="31" s="1"/>
  <c r="K139" i="31"/>
  <c r="K139" i="31" a="1"/>
  <c r="L138" i="31" a="1"/>
  <c r="L138" i="31" s="1"/>
  <c r="K138" i="31"/>
  <c r="K138" i="31" a="1"/>
  <c r="L137" i="31" a="1"/>
  <c r="L137" i="31" s="1"/>
  <c r="K137" i="31"/>
  <c r="K137" i="31" a="1"/>
  <c r="L136" i="31" a="1"/>
  <c r="L136" i="31" s="1"/>
  <c r="K136" i="31"/>
  <c r="K136" i="31" a="1"/>
  <c r="L135" i="31" a="1"/>
  <c r="L135" i="31" s="1"/>
  <c r="K135" i="31"/>
  <c r="K135" i="31" a="1"/>
  <c r="L134" i="31" a="1"/>
  <c r="L134" i="31" s="1"/>
  <c r="K134" i="31"/>
  <c r="K134" i="31" a="1"/>
  <c r="L133" i="31" a="1"/>
  <c r="L133" i="31" s="1"/>
  <c r="K133" i="31"/>
  <c r="K133" i="31" a="1"/>
  <c r="L132" i="31" a="1"/>
  <c r="L132" i="31" s="1"/>
  <c r="L131" i="31" a="1"/>
  <c r="L131" i="31" s="1"/>
  <c r="K131" i="31"/>
  <c r="K131" i="31" a="1"/>
  <c r="L130" i="31" a="1"/>
  <c r="L130" i="31" s="1"/>
  <c r="K130" i="31"/>
  <c r="K130" i="31" a="1"/>
  <c r="L129" i="31" a="1"/>
  <c r="L129" i="31" s="1"/>
  <c r="K129" i="31"/>
  <c r="K129" i="31" a="1"/>
  <c r="L128" i="31" a="1"/>
  <c r="L128" i="31" s="1"/>
  <c r="K128" i="31"/>
  <c r="K128" i="31" a="1"/>
  <c r="L127" i="31" a="1"/>
  <c r="L127" i="31" s="1"/>
  <c r="K127" i="31"/>
  <c r="K127" i="31" a="1"/>
  <c r="L126" i="31" a="1"/>
  <c r="L126" i="31" s="1"/>
  <c r="K126" i="31"/>
  <c r="K126" i="31" a="1"/>
  <c r="L125" i="31" a="1"/>
  <c r="L125" i="31" s="1"/>
  <c r="K125" i="31"/>
  <c r="K125" i="31" a="1"/>
  <c r="L124" i="31" a="1"/>
  <c r="L124" i="31" s="1"/>
  <c r="K124" i="31"/>
  <c r="K124" i="31" a="1"/>
  <c r="L123" i="31" a="1"/>
  <c r="L123" i="31" s="1"/>
  <c r="K123" i="31"/>
  <c r="K123" i="31" a="1"/>
  <c r="L122" i="31" a="1"/>
  <c r="L122" i="31" s="1"/>
  <c r="K122" i="31"/>
  <c r="K122" i="31" a="1"/>
  <c r="L121" i="31" a="1"/>
  <c r="L121" i="31" s="1"/>
  <c r="K121" i="31"/>
  <c r="K121" i="31" a="1"/>
  <c r="L120" i="31" a="1"/>
  <c r="L120" i="31" s="1"/>
  <c r="K120" i="31"/>
  <c r="K120" i="31" a="1"/>
  <c r="L119" i="31" a="1"/>
  <c r="L119" i="31" s="1"/>
  <c r="K119" i="31"/>
  <c r="K119" i="31" a="1"/>
  <c r="L118" i="31" a="1"/>
  <c r="L118" i="31" s="1"/>
  <c r="K118" i="31"/>
  <c r="K118" i="31" a="1"/>
  <c r="L117" i="31" a="1"/>
  <c r="L117" i="31" s="1"/>
  <c r="K117" i="31"/>
  <c r="K117" i="31" a="1"/>
  <c r="L116" i="31" a="1"/>
  <c r="L116" i="31" s="1"/>
  <c r="K116" i="31"/>
  <c r="K116" i="31" a="1"/>
  <c r="L115" i="31" a="1"/>
  <c r="L115" i="31" s="1"/>
  <c r="K115" i="31"/>
  <c r="K115" i="31" a="1"/>
  <c r="L114" i="31" a="1"/>
  <c r="L114" i="31" s="1"/>
  <c r="K114" i="31"/>
  <c r="K114" i="31" a="1"/>
  <c r="L113" i="31" a="1"/>
  <c r="L113" i="31" s="1"/>
  <c r="K113" i="31"/>
  <c r="K113" i="31" a="1"/>
  <c r="L112" i="31" a="1"/>
  <c r="L112" i="31" s="1"/>
  <c r="K112" i="31"/>
  <c r="K112" i="31" a="1"/>
  <c r="L111" i="31" a="1"/>
  <c r="L111" i="31" s="1"/>
  <c r="K111" i="31"/>
  <c r="K111" i="31" a="1"/>
  <c r="L110" i="31" a="1"/>
  <c r="L110" i="31" s="1"/>
  <c r="K110" i="31"/>
  <c r="K110" i="31" a="1"/>
  <c r="L109" i="31" a="1"/>
  <c r="L109" i="31" s="1"/>
  <c r="K109" i="31"/>
  <c r="K109" i="31" a="1"/>
  <c r="L108" i="31" a="1"/>
  <c r="L108" i="31" s="1"/>
  <c r="K108" i="31"/>
  <c r="K108" i="31" a="1"/>
  <c r="L107" i="31" a="1"/>
  <c r="L107" i="31" s="1"/>
  <c r="K107" i="31"/>
  <c r="K107" i="31" a="1"/>
  <c r="L106" i="31" a="1"/>
  <c r="L106" i="31" s="1"/>
  <c r="K106" i="31"/>
  <c r="K106" i="31" a="1"/>
  <c r="L105" i="31" a="1"/>
  <c r="L105" i="31" s="1"/>
  <c r="K105" i="31"/>
  <c r="K105" i="31" a="1"/>
  <c r="L104" i="31" a="1"/>
  <c r="L104" i="31" s="1"/>
  <c r="K104" i="31"/>
  <c r="K104" i="31" a="1"/>
  <c r="L103" i="31" a="1"/>
  <c r="L103" i="31" s="1"/>
  <c r="K103" i="31"/>
  <c r="K103" i="31" a="1"/>
  <c r="L102" i="31" a="1"/>
  <c r="L102" i="31" s="1"/>
  <c r="K102" i="31"/>
  <c r="K102" i="31" a="1"/>
  <c r="L101" i="31" a="1"/>
  <c r="L101" i="31" s="1"/>
  <c r="K101" i="31"/>
  <c r="K101" i="31" a="1"/>
  <c r="L100" i="31" a="1"/>
  <c r="L100" i="31" s="1"/>
  <c r="K100" i="31"/>
  <c r="K100" i="31" a="1"/>
  <c r="L99" i="31" a="1"/>
  <c r="L99" i="31" s="1"/>
  <c r="K99" i="31"/>
  <c r="K99" i="31" a="1"/>
  <c r="L98" i="31" a="1"/>
  <c r="L98" i="31" s="1"/>
  <c r="K98" i="31"/>
  <c r="K98" i="31" a="1"/>
  <c r="L97" i="31" a="1"/>
  <c r="L97" i="31" s="1"/>
  <c r="K97" i="31"/>
  <c r="K97" i="31" a="1"/>
  <c r="L96" i="31" a="1"/>
  <c r="L96" i="31" s="1"/>
  <c r="K96" i="31"/>
  <c r="K96" i="31" a="1"/>
  <c r="L95" i="31" a="1"/>
  <c r="L95" i="31" s="1"/>
  <c r="K95" i="31"/>
  <c r="K95" i="31" a="1"/>
  <c r="L94" i="31" a="1"/>
  <c r="L94" i="31" s="1"/>
  <c r="K94" i="31"/>
  <c r="K94" i="31" a="1"/>
  <c r="L93" i="31" a="1"/>
  <c r="L93" i="31" s="1"/>
  <c r="K93" i="31"/>
  <c r="K93" i="31" a="1"/>
  <c r="L92" i="31" a="1"/>
  <c r="L92" i="31" s="1"/>
  <c r="K92" i="31"/>
  <c r="K92" i="31" a="1"/>
  <c r="L91" i="31" a="1"/>
  <c r="L91" i="31" s="1"/>
  <c r="K91" i="31"/>
  <c r="K91" i="31" a="1"/>
  <c r="L90" i="31" a="1"/>
  <c r="L90" i="31" s="1"/>
  <c r="K90" i="31"/>
  <c r="K90" i="31" a="1"/>
  <c r="L89" i="31" a="1"/>
  <c r="L89" i="31" s="1"/>
  <c r="K89" i="31"/>
  <c r="K89" i="31" a="1"/>
  <c r="L88" i="31" a="1"/>
  <c r="L88" i="31" s="1"/>
  <c r="K88" i="31"/>
  <c r="K88" i="31" a="1"/>
  <c r="L87" i="31" a="1"/>
  <c r="L87" i="31" s="1"/>
  <c r="K87" i="31"/>
  <c r="K87" i="31" a="1"/>
  <c r="L86" i="31" a="1"/>
  <c r="L86" i="31" s="1"/>
  <c r="K86" i="31"/>
  <c r="K86" i="31" a="1"/>
  <c r="L85" i="31" a="1"/>
  <c r="L85" i="31" s="1"/>
  <c r="K85" i="31"/>
  <c r="K85" i="31" a="1"/>
  <c r="L84" i="31" a="1"/>
  <c r="L84" i="31" s="1"/>
  <c r="K84" i="31"/>
  <c r="K84" i="31" a="1"/>
  <c r="L83" i="31" a="1"/>
  <c r="L83" i="31" s="1"/>
  <c r="K83" i="31"/>
  <c r="K83" i="31" a="1"/>
  <c r="L82" i="31" a="1"/>
  <c r="L82" i="31" s="1"/>
  <c r="K82" i="31"/>
  <c r="K82" i="31" a="1"/>
  <c r="L81" i="31" a="1"/>
  <c r="L81" i="31" s="1"/>
  <c r="K81" i="31"/>
  <c r="K81" i="31" a="1"/>
  <c r="K80" i="31"/>
  <c r="K80" i="31" a="1"/>
  <c r="L79" i="31" a="1"/>
  <c r="L79" i="31" s="1"/>
  <c r="K79" i="31"/>
  <c r="K79" i="31" a="1"/>
  <c r="K78" i="31"/>
  <c r="K78" i="31" a="1"/>
  <c r="K77" i="31"/>
  <c r="K77" i="31" a="1"/>
  <c r="L76" i="31" a="1"/>
  <c r="L76" i="31" s="1"/>
  <c r="K76" i="31"/>
  <c r="K76" i="31" a="1"/>
  <c r="K75" i="31"/>
  <c r="K75" i="31" a="1"/>
  <c r="L74" i="31" a="1"/>
  <c r="L74" i="31" s="1"/>
  <c r="K74" i="31"/>
  <c r="K74" i="31" a="1"/>
  <c r="L73" i="31" a="1"/>
  <c r="L73" i="31" s="1"/>
  <c r="K73" i="31"/>
  <c r="K73" i="31" a="1"/>
  <c r="L72" i="31" a="1"/>
  <c r="L72" i="31" s="1"/>
  <c r="K72" i="31"/>
  <c r="K72" i="31" a="1"/>
  <c r="L71" i="31" a="1"/>
  <c r="L71" i="31" s="1"/>
  <c r="K71" i="31"/>
  <c r="K71" i="31" a="1"/>
  <c r="K70" i="31"/>
  <c r="K70" i="31" a="1"/>
  <c r="K69" i="31"/>
  <c r="K69" i="31" a="1"/>
  <c r="K68" i="31"/>
  <c r="K68" i="31" a="1"/>
  <c r="K67" i="31"/>
  <c r="K67" i="31" a="1"/>
  <c r="K66" i="31"/>
  <c r="K66" i="31" a="1"/>
  <c r="K65" i="31"/>
  <c r="K65" i="31" a="1"/>
  <c r="K64" i="31"/>
  <c r="K64" i="31" a="1"/>
  <c r="K63" i="31"/>
  <c r="K63" i="31" a="1"/>
  <c r="K62" i="31"/>
  <c r="K62" i="31" a="1"/>
  <c r="K61" i="31"/>
  <c r="K61" i="31" a="1"/>
  <c r="K60" i="31"/>
  <c r="K60" i="31" a="1"/>
  <c r="K59" i="31"/>
  <c r="K59" i="31" a="1"/>
  <c r="K58" i="31"/>
  <c r="K58" i="31" a="1"/>
  <c r="K57" i="31"/>
  <c r="K57" i="31" a="1"/>
  <c r="K56" i="31"/>
  <c r="K56" i="31" a="1"/>
  <c r="K55" i="31"/>
  <c r="K55" i="31" a="1"/>
  <c r="K54" i="31"/>
  <c r="K54" i="31" a="1"/>
  <c r="K53" i="31"/>
  <c r="K53" i="31" a="1"/>
  <c r="K52" i="31"/>
  <c r="K52" i="31" a="1"/>
  <c r="K51" i="31"/>
  <c r="K51" i="31" a="1"/>
  <c r="K50" i="31"/>
  <c r="K50" i="31" a="1"/>
  <c r="K49" i="31"/>
  <c r="K49" i="31" a="1"/>
  <c r="K48" i="31"/>
  <c r="K48" i="31" a="1"/>
  <c r="L47" i="31" a="1"/>
  <c r="L47" i="31" s="1"/>
  <c r="K47" i="31"/>
  <c r="K47" i="31" a="1"/>
  <c r="K46" i="31"/>
  <c r="K46" i="31" a="1"/>
  <c r="K45" i="31"/>
  <c r="K45" i="31" a="1"/>
  <c r="K44" i="31"/>
  <c r="K44" i="31" a="1"/>
  <c r="K43" i="31"/>
  <c r="K43" i="31" a="1"/>
  <c r="K42" i="31"/>
  <c r="K42" i="31" a="1"/>
  <c r="K41" i="31"/>
  <c r="K41" i="31" a="1"/>
  <c r="K40" i="31"/>
  <c r="K40" i="31" a="1"/>
  <c r="K39" i="31"/>
  <c r="K39" i="31" a="1"/>
  <c r="K38" i="31"/>
  <c r="K38" i="31" a="1"/>
  <c r="K37" i="31"/>
  <c r="K37" i="31" a="1"/>
  <c r="K36" i="31"/>
  <c r="K36" i="31" a="1"/>
  <c r="L35" i="31" a="1"/>
  <c r="L35" i="31" s="1"/>
  <c r="K35" i="31"/>
  <c r="K35" i="31" a="1"/>
  <c r="K34" i="31"/>
  <c r="K34" i="31" a="1"/>
  <c r="K33" i="31"/>
  <c r="K33" i="31" a="1"/>
  <c r="K32" i="31"/>
  <c r="K32" i="31" a="1"/>
  <c r="K31" i="31"/>
  <c r="K31" i="31" a="1"/>
  <c r="K30" i="31"/>
  <c r="K30" i="31" a="1"/>
  <c r="K29" i="31"/>
  <c r="K29" i="31" a="1"/>
  <c r="L28" i="31" a="1"/>
  <c r="L28" i="31" s="1"/>
  <c r="K28" i="31"/>
  <c r="K28" i="31" a="1"/>
  <c r="K27" i="31"/>
  <c r="K27" i="31" a="1"/>
  <c r="K26" i="31"/>
  <c r="K26" i="31" a="1"/>
  <c r="K25" i="31"/>
  <c r="K25" i="31" a="1"/>
  <c r="K24" i="31"/>
  <c r="K24" i="31" a="1"/>
  <c r="K23" i="31"/>
  <c r="K23" i="31" a="1"/>
  <c r="L22" i="31" a="1"/>
  <c r="L22" i="31" s="1"/>
  <c r="K22" i="31"/>
  <c r="K22" i="31" a="1"/>
  <c r="K21" i="31"/>
  <c r="K21" i="31" a="1"/>
  <c r="K20" i="31"/>
  <c r="K20" i="31" a="1"/>
  <c r="K19" i="31"/>
  <c r="K19" i="31" a="1"/>
  <c r="K18" i="31"/>
  <c r="K18" i="31" a="1"/>
  <c r="K17" i="31"/>
  <c r="K17" i="31" a="1"/>
  <c r="K16" i="31"/>
  <c r="K16" i="31" a="1"/>
  <c r="L15" i="31" a="1"/>
  <c r="L15" i="31" s="1"/>
  <c r="K15" i="31"/>
  <c r="K15" i="31" a="1"/>
  <c r="K14" i="31"/>
  <c r="K14" i="31" a="1"/>
  <c r="K13" i="31"/>
  <c r="K13" i="31" a="1"/>
  <c r="K12" i="31"/>
  <c r="K12" i="31" a="1"/>
  <c r="L11" i="31" a="1"/>
  <c r="L11" i="31" s="1"/>
  <c r="K11" i="31"/>
  <c r="K11" i="31" a="1"/>
  <c r="K10" i="31"/>
  <c r="K10" i="31" a="1"/>
  <c r="L9" i="31" a="1"/>
  <c r="L9" i="31" s="1"/>
  <c r="K9" i="31"/>
  <c r="K9" i="31" a="1"/>
  <c r="L8" i="31" a="1"/>
  <c r="L8" i="31" s="1"/>
  <c r="K8" i="31"/>
  <c r="K8" i="31" a="1"/>
  <c r="K7" i="31"/>
  <c r="K7" i="31" a="1"/>
  <c r="K6" i="31"/>
  <c r="K6" i="31" a="1"/>
  <c r="K5" i="31"/>
  <c r="K5" i="31" a="1"/>
  <c r="L4" i="31" a="1"/>
  <c r="L4" i="31" s="1"/>
  <c r="K4" i="31"/>
  <c r="K4" i="31" a="1"/>
  <c r="K3" i="31"/>
  <c r="K3" i="31" a="1"/>
  <c r="L172" i="30" a="1"/>
  <c r="L172" i="30" s="1"/>
  <c r="L159" i="30" a="1"/>
  <c r="L159" i="30" s="1"/>
  <c r="L146" i="30" a="1"/>
  <c r="L146" i="30" s="1"/>
  <c r="L133" i="30" a="1"/>
  <c r="L133" i="30" s="1"/>
  <c r="L107" i="30" a="1"/>
  <c r="L107" i="30" s="1"/>
  <c r="L94" i="30" a="1"/>
  <c r="L94" i="30" s="1"/>
  <c r="L81" i="30" a="1"/>
  <c r="L81" i="30" s="1"/>
  <c r="L42" i="30" a="1"/>
  <c r="L42" i="30" s="1"/>
  <c r="L16" i="30" a="1"/>
  <c r="L16" i="30" s="1"/>
  <c r="L172" i="29"/>
  <c r="L172" i="29" a="1"/>
  <c r="L159" i="29"/>
  <c r="L159" i="29" a="1"/>
  <c r="L146" i="29"/>
  <c r="L146" i="29" a="1"/>
  <c r="L133" i="29"/>
  <c r="L133" i="29" a="1"/>
  <c r="L107" i="29"/>
  <c r="L107" i="29" a="1"/>
  <c r="L94" i="29"/>
  <c r="L94" i="29" a="1"/>
  <c r="L81" i="29"/>
  <c r="L81" i="29" a="1"/>
  <c r="L42" i="29"/>
  <c r="L42" i="29" a="1"/>
  <c r="L16" i="29"/>
  <c r="L16" i="29" a="1"/>
  <c r="L3" i="29"/>
  <c r="L3" i="29" a="1"/>
  <c r="N80" i="28" a="1"/>
  <c r="N80" i="28" s="1"/>
  <c r="M80" i="28" a="1"/>
  <c r="M80" i="28" s="1"/>
  <c r="N79" i="28" a="1"/>
  <c r="N79" i="28" s="1"/>
  <c r="M79" i="28" a="1"/>
  <c r="M79" i="28" s="1"/>
  <c r="N78" i="28" a="1"/>
  <c r="N78" i="28" s="1"/>
  <c r="M78" i="28" a="1"/>
  <c r="M78" i="28" s="1"/>
  <c r="M77" i="28" a="1"/>
  <c r="M77" i="28" s="1"/>
  <c r="M76" i="28" a="1"/>
  <c r="M76" i="28" s="1"/>
  <c r="M75" i="28" a="1"/>
  <c r="M75" i="28" s="1"/>
  <c r="N74" i="28" a="1"/>
  <c r="N74" i="28" s="1"/>
  <c r="M74" i="28" a="1"/>
  <c r="M74" i="28" s="1"/>
  <c r="N73" i="28" a="1"/>
  <c r="N73" i="28" s="1"/>
  <c r="M73" i="28"/>
  <c r="M73" i="28" a="1"/>
  <c r="N72" i="28" a="1"/>
  <c r="N72" i="28" s="1"/>
  <c r="M72" i="28" a="1"/>
  <c r="M72" i="28" s="1"/>
  <c r="N71" i="28" a="1"/>
  <c r="N71" i="28" s="1"/>
  <c r="M71" i="28" a="1"/>
  <c r="M71" i="28" s="1"/>
  <c r="M70" i="28" a="1"/>
  <c r="M70" i="28" s="1"/>
  <c r="M69" i="28" a="1"/>
  <c r="M69" i="28" s="1"/>
  <c r="N68" i="28" a="1"/>
  <c r="N68" i="28" s="1"/>
  <c r="M68" i="28" a="1"/>
  <c r="M68" i="28" s="1"/>
  <c r="N67" i="28" a="1"/>
  <c r="N67" i="28" s="1"/>
  <c r="M67" i="28"/>
  <c r="M67" i="28" a="1"/>
  <c r="N66" i="28" a="1"/>
  <c r="N66" i="28" s="1"/>
  <c r="M66" i="28" a="1"/>
  <c r="M66" i="28" s="1"/>
  <c r="N65" i="28" a="1"/>
  <c r="N65" i="28" s="1"/>
  <c r="M65" i="28" a="1"/>
  <c r="M65" i="28" s="1"/>
  <c r="M64" i="28" a="1"/>
  <c r="M64" i="28" s="1"/>
  <c r="M63" i="28" a="1"/>
  <c r="M63" i="28" s="1"/>
  <c r="M62" i="28" a="1"/>
  <c r="M62" i="28" s="1"/>
  <c r="M61" i="28"/>
  <c r="M61" i="28" a="1"/>
  <c r="M60" i="28"/>
  <c r="M60" i="28" a="1"/>
  <c r="M59" i="28" a="1"/>
  <c r="M59" i="28" s="1"/>
  <c r="M58" i="28" a="1"/>
  <c r="M58" i="28" s="1"/>
  <c r="M57" i="28" a="1"/>
  <c r="M57" i="28" s="1"/>
  <c r="M56" i="28" a="1"/>
  <c r="M56" i="28" s="1"/>
  <c r="M55" i="28"/>
  <c r="M55" i="28" a="1"/>
  <c r="M54" i="28" a="1"/>
  <c r="M54" i="28" s="1"/>
  <c r="M53" i="28" a="1"/>
  <c r="M53" i="28" s="1"/>
  <c r="N52" i="28" a="1"/>
  <c r="N52" i="28" s="1"/>
  <c r="M52" i="28"/>
  <c r="M52" i="28" a="1"/>
  <c r="M51" i="28"/>
  <c r="M51" i="28" a="1"/>
  <c r="M50" i="28" a="1"/>
  <c r="M50" i="28" s="1"/>
  <c r="M49" i="28" a="1"/>
  <c r="M49" i="28" s="1"/>
  <c r="M48" i="28"/>
  <c r="M48" i="28" a="1"/>
  <c r="M47" i="28"/>
  <c r="M47" i="28" a="1"/>
  <c r="M46" i="28"/>
  <c r="M46" i="28" a="1"/>
  <c r="M45" i="28"/>
  <c r="M45" i="28" a="1"/>
  <c r="M44" i="28" a="1"/>
  <c r="M44" i="28" s="1"/>
  <c r="M43" i="28" a="1"/>
  <c r="M43" i="28" s="1"/>
  <c r="M42" i="28"/>
  <c r="M42" i="28" a="1"/>
  <c r="M41" i="28"/>
  <c r="M41" i="28" a="1"/>
  <c r="M40" i="28"/>
  <c r="M40" i="28" a="1"/>
  <c r="N39" i="28" a="1"/>
  <c r="N39" i="28" s="1"/>
  <c r="M39" i="28" a="1"/>
  <c r="M39" i="28" s="1"/>
  <c r="M38" i="28" a="1"/>
  <c r="M38" i="28" s="1"/>
  <c r="M37" i="28" a="1"/>
  <c r="M37" i="28" s="1"/>
  <c r="M36" i="28" a="1"/>
  <c r="M36" i="28" s="1"/>
  <c r="M35" i="28"/>
  <c r="M35" i="28" a="1"/>
  <c r="M34" i="28" a="1"/>
  <c r="M34" i="28" s="1"/>
  <c r="M33" i="28" a="1"/>
  <c r="M33" i="28" s="1"/>
  <c r="M32" i="28" a="1"/>
  <c r="M32" i="28" s="1"/>
  <c r="M31" i="28" a="1"/>
  <c r="M31" i="28" s="1"/>
  <c r="M30" i="28" a="1"/>
  <c r="M30" i="28" s="1"/>
  <c r="M29" i="28"/>
  <c r="M29" i="28" a="1"/>
  <c r="M28" i="28" a="1"/>
  <c r="M28" i="28" s="1"/>
  <c r="M27" i="28" a="1"/>
  <c r="M27" i="28" s="1"/>
  <c r="N26" i="28" a="1"/>
  <c r="N26" i="28" s="1"/>
  <c r="M26" i="28"/>
  <c r="M26" i="28" a="1"/>
  <c r="M25" i="28" a="1"/>
  <c r="M25" i="28" s="1"/>
  <c r="M24" i="28" a="1"/>
  <c r="M24" i="28" s="1"/>
  <c r="M23" i="28" a="1"/>
  <c r="M23" i="28" s="1"/>
  <c r="M22" i="28"/>
  <c r="M22" i="28" a="1"/>
  <c r="M21" i="28"/>
  <c r="M21" i="28" a="1"/>
  <c r="M20" i="28"/>
  <c r="M20" i="28" a="1"/>
  <c r="M19" i="28" a="1"/>
  <c r="M19" i="28" s="1"/>
  <c r="M18" i="28" a="1"/>
  <c r="M18" i="28" s="1"/>
  <c r="M17" i="28" a="1"/>
  <c r="M17" i="28" s="1"/>
  <c r="M16" i="28"/>
  <c r="M16" i="28" a="1"/>
  <c r="M15" i="28"/>
  <c r="M15" i="28" a="1"/>
  <c r="M14" i="28"/>
  <c r="M14" i="28" a="1"/>
  <c r="H14" i="28"/>
  <c r="N13" i="28" a="1"/>
  <c r="N13" i="28" s="1"/>
  <c r="M13" i="28"/>
  <c r="M13" i="28" a="1"/>
  <c r="H13" i="28"/>
  <c r="M12" i="28" a="1"/>
  <c r="M12" i="28" s="1"/>
  <c r="H12" i="28"/>
  <c r="M11" i="28" a="1"/>
  <c r="M11" i="28" s="1"/>
  <c r="H11" i="28"/>
  <c r="M10" i="28" a="1"/>
  <c r="M10" i="28" s="1"/>
  <c r="H10" i="28"/>
  <c r="M9" i="28"/>
  <c r="M9" i="28" a="1"/>
  <c r="H9" i="28"/>
  <c r="M8" i="28" a="1"/>
  <c r="M8" i="28" s="1"/>
  <c r="H8" i="28"/>
  <c r="M7" i="28" a="1"/>
  <c r="M7" i="28" s="1"/>
  <c r="H7" i="28"/>
  <c r="M6" i="28" a="1"/>
  <c r="M6" i="28" s="1"/>
  <c r="H6" i="28"/>
  <c r="M5" i="28"/>
  <c r="M5" i="28" a="1"/>
  <c r="H5" i="28"/>
  <c r="M4" i="28" a="1"/>
  <c r="M4" i="28" s="1"/>
  <c r="H4" i="28"/>
  <c r="M3" i="28" a="1"/>
  <c r="M3" i="28" s="1"/>
  <c r="H3" i="28"/>
  <c r="H2" i="28"/>
  <c r="C31" i="11"/>
  <c r="C31" i="11" a="1"/>
  <c r="C31" i="17"/>
  <c r="C31" i="17" a="1"/>
  <c r="C31" i="10"/>
  <c r="C31" i="10" a="1"/>
  <c r="C31" i="16"/>
  <c r="C31" i="16" a="1"/>
  <c r="C31" i="15"/>
  <c r="C31" i="15" a="1"/>
  <c r="C31" i="14"/>
  <c r="C31" i="14" a="1"/>
  <c r="C31" i="13"/>
  <c r="C31" i="13" a="1"/>
  <c r="C31" i="12"/>
  <c r="C31" i="12" a="1"/>
  <c r="C31" i="9"/>
  <c r="C31" i="9" a="1"/>
  <c r="C31" i="18"/>
  <c r="C31" i="18" a="1"/>
  <c r="C31" i="19"/>
  <c r="C31" i="19" a="1"/>
  <c r="C31" i="20"/>
  <c r="C31" i="20" a="1"/>
  <c r="C31" i="21"/>
  <c r="C31" i="21" a="1"/>
  <c r="Q14" i="25" a="1"/>
  <c r="K14" i="25" a="1"/>
  <c r="E14" i="25" a="1"/>
  <c r="Q12" i="25" a="1"/>
  <c r="K12" i="25" a="1"/>
  <c r="R10" i="25" a="1"/>
  <c r="L10" i="25" a="1"/>
  <c r="F10" i="25" a="1"/>
  <c r="S8" i="25" a="1"/>
  <c r="M8" i="25" a="1"/>
  <c r="G8" i="25" a="1"/>
  <c r="T6" i="25" a="1"/>
  <c r="N6" i="25" a="1"/>
  <c r="H6" i="25" a="1"/>
  <c r="B6" i="25" a="1"/>
  <c r="S4" i="25" a="1"/>
  <c r="L4" i="25" a="1"/>
  <c r="F4" i="25" a="1"/>
  <c r="S2" i="25" a="1"/>
  <c r="L2" i="25" a="1"/>
  <c r="F2" i="25" a="1"/>
  <c r="U14" i="25" a="1"/>
  <c r="O14" i="25" a="1"/>
  <c r="I14" i="25" a="1"/>
  <c r="C14" i="25" a="1"/>
  <c r="O12" i="25" a="1"/>
  <c r="E12" i="25" a="1"/>
  <c r="P10" i="25" a="1"/>
  <c r="J10" i="25" a="1"/>
  <c r="D10" i="25" a="1"/>
  <c r="Q8" i="25" a="1"/>
  <c r="K8" i="25" a="1"/>
  <c r="E8" i="25" a="1"/>
  <c r="R6" i="25" a="1"/>
  <c r="L6" i="25" a="1"/>
  <c r="F6" i="25" a="1"/>
  <c r="Q4" i="25" a="1"/>
  <c r="J4" i="25" a="1"/>
  <c r="D4" i="25" a="1"/>
  <c r="P2" i="25" a="1"/>
  <c r="J2" i="25" a="1"/>
  <c r="D2" i="25" a="1"/>
  <c r="R14" i="25" a="1"/>
  <c r="L14" i="25" a="1"/>
  <c r="F14" i="25" a="1"/>
  <c r="R12" i="25" a="1"/>
  <c r="L12" i="25" a="1"/>
  <c r="S10" i="25" a="1"/>
  <c r="M10" i="25" a="1"/>
  <c r="G10" i="25" a="1"/>
  <c r="T8" i="25" a="1"/>
  <c r="N8" i="25" a="1"/>
  <c r="H8" i="25" a="1"/>
  <c r="B8" i="25" a="1"/>
  <c r="U6" i="25" a="1"/>
  <c r="O6" i="25" a="1"/>
  <c r="I6" i="25" a="1"/>
  <c r="C6" i="25" a="1"/>
  <c r="T4" i="25" a="1"/>
  <c r="M4" i="25" a="1"/>
  <c r="G4" i="25" a="1"/>
  <c r="T2" i="25" a="1"/>
  <c r="M2" i="25" a="1"/>
  <c r="G2" i="25" a="1"/>
  <c r="N14" i="25" a="1"/>
  <c r="D13" i="25" a="1"/>
  <c r="H11" i="25" a="1"/>
  <c r="T9" i="25" a="1"/>
  <c r="L9" i="25" a="1"/>
  <c r="D9" i="25" a="1"/>
  <c r="O7" i="25" a="1"/>
  <c r="G7" i="25" a="1"/>
  <c r="R5" i="25" a="1"/>
  <c r="H5" i="25" a="1"/>
  <c r="R3" i="25" a="1"/>
  <c r="J3" i="25" a="1"/>
  <c r="B3" i="25" a="1"/>
  <c r="M14" i="25" a="1"/>
  <c r="R13" i="25" a="1"/>
  <c r="B13" i="25" a="1"/>
  <c r="O11" i="25" a="1"/>
  <c r="G11" i="25" a="1"/>
  <c r="U10" i="25" a="1"/>
  <c r="E10" i="25" a="1"/>
  <c r="K9" i="25" a="1"/>
  <c r="P8" i="25" a="1"/>
  <c r="F7" i="25" a="1"/>
  <c r="S6" i="25" a="1"/>
  <c r="K6" i="25" a="1"/>
  <c r="K4" i="25" a="1"/>
  <c r="C4" i="25" a="1"/>
  <c r="Q3" i="25" a="1"/>
  <c r="E2" i="25" a="1"/>
  <c r="Q13" i="25" a="1"/>
  <c r="I13" i="25" a="1"/>
  <c r="N12" i="25" a="1"/>
  <c r="T10" i="25" a="1"/>
  <c r="I9" i="25" a="1"/>
  <c r="O8" i="25" a="1"/>
  <c r="T7" i="25" a="1"/>
  <c r="D7" i="25" a="1"/>
  <c r="J6" i="25" a="1"/>
  <c r="O5" i="25" a="1"/>
  <c r="B4" i="25" a="1"/>
  <c r="O3" i="25" a="1"/>
  <c r="G3" i="25" a="1"/>
  <c r="U2" i="25" a="1"/>
  <c r="O13" i="25" a="1"/>
  <c r="G13" i="25" a="1"/>
  <c r="U12" i="25" a="1"/>
  <c r="D11" i="25" a="1"/>
  <c r="B10" i="25" a="1"/>
  <c r="O9" i="25" a="1"/>
  <c r="G9" i="25" a="1"/>
  <c r="U8" i="25" a="1"/>
  <c r="J7" i="25" a="1"/>
  <c r="B7" i="25" a="1"/>
  <c r="P6" i="25" a="1"/>
  <c r="U5" i="25" a="1"/>
  <c r="C5" i="25" a="1"/>
  <c r="H4" i="25" a="1"/>
  <c r="U3" i="25" a="1"/>
  <c r="M3" i="25" a="1"/>
  <c r="B2" i="25" a="1"/>
  <c r="N13" i="25" a="1"/>
  <c r="F13" i="25" a="1"/>
  <c r="S11" i="25" a="1"/>
  <c r="K11" i="25" a="1"/>
  <c r="C11" i="25" a="1"/>
  <c r="Q10" i="25" a="1"/>
  <c r="I10" i="25" a="1"/>
  <c r="L8" i="25" a="1"/>
  <c r="D8" i="25" a="1"/>
  <c r="R7" i="25" a="1"/>
  <c r="G6" i="25" a="1"/>
  <c r="L5" i="25" a="1"/>
  <c r="P4" i="25" a="1"/>
  <c r="E3" i="25" a="1"/>
  <c r="R2" i="25" a="1"/>
  <c r="I2" i="25" a="1"/>
  <c r="G14" i="25" a="1"/>
  <c r="T13" i="25" a="1"/>
  <c r="L13" i="25" a="1"/>
  <c r="Q11" i="25" a="1"/>
  <c r="I11" i="25" a="1"/>
  <c r="O10" i="25" a="1"/>
  <c r="E9" i="25" a="1"/>
  <c r="R8" i="25" a="1"/>
  <c r="J8" i="25" a="1"/>
  <c r="M6" i="25" a="1"/>
  <c r="E6" i="25" a="1"/>
  <c r="S5" i="25" a="1"/>
  <c r="E4" i="25" a="1"/>
  <c r="K3" i="25" a="1"/>
  <c r="O2" i="25" a="1"/>
  <c r="M13" i="25" a="1"/>
  <c r="R11" i="25" a="1"/>
  <c r="B11" i="25" a="1"/>
  <c r="P9" i="25" a="1"/>
  <c r="K7" i="25" a="1"/>
  <c r="D5" i="25" a="1"/>
  <c r="I4" i="25" a="1"/>
  <c r="Q14" i="26" a="1"/>
  <c r="K14" i="26" a="1"/>
  <c r="C14" i="26" a="1"/>
  <c r="P13" i="26" a="1"/>
  <c r="J13" i="26" a="1"/>
  <c r="D13" i="26" a="1"/>
  <c r="P12" i="26" a="1"/>
  <c r="J12" i="26" a="1"/>
  <c r="K13" i="25" a="1"/>
  <c r="P12" i="25" a="1"/>
  <c r="N9" i="25" a="1"/>
  <c r="I7" i="25" a="1"/>
  <c r="T5" i="25" a="1"/>
  <c r="B5" i="25" a="1"/>
  <c r="N3" i="25" a="1"/>
  <c r="C2" i="25" a="1"/>
  <c r="T14" i="25" a="1"/>
  <c r="D14" i="25" a="1"/>
  <c r="J13" i="25" a="1"/>
  <c r="P11" i="25" a="1"/>
  <c r="H10" i="25" a="1"/>
  <c r="M9" i="25" a="1"/>
  <c r="C8" i="25" a="1"/>
  <c r="H7" i="25" a="1"/>
  <c r="L3" i="25" a="1"/>
  <c r="S14" i="25" a="1"/>
  <c r="H13" i="25" a="1"/>
  <c r="N11" i="25" a="1"/>
  <c r="Q5" i="25" a="1"/>
  <c r="B14" i="25" a="1"/>
  <c r="M12" i="25" a="1"/>
  <c r="M11" i="25" a="1"/>
  <c r="J9" i="25" a="1"/>
  <c r="U7" i="25" a="1"/>
  <c r="E7" i="25" a="1"/>
  <c r="P5" i="25" a="1"/>
  <c r="U4" i="25" a="1"/>
  <c r="I3" i="25" a="1"/>
  <c r="O14" i="26" a="1"/>
  <c r="I14" i="26" a="1"/>
  <c r="N13" i="26" a="1"/>
  <c r="H13" i="26" a="1"/>
  <c r="N12" i="26" a="1"/>
  <c r="H12" i="26" a="1"/>
  <c r="P14" i="25" a="1"/>
  <c r="L11" i="25" a="1"/>
  <c r="C10" i="25" a="1"/>
  <c r="H3" i="25" a="1"/>
  <c r="N2" i="25" a="1"/>
  <c r="U13" i="25" a="1"/>
  <c r="E13" i="25" a="1"/>
  <c r="J12" i="25" a="1"/>
  <c r="H9" i="25" a="1"/>
  <c r="S7" i="25" a="1"/>
  <c r="C7" i="25" a="1"/>
  <c r="M5" i="25" a="1"/>
  <c r="R4" i="25" a="1"/>
  <c r="S13" i="25" a="1"/>
  <c r="C13" i="25" a="1"/>
  <c r="B12" i="25" a="1"/>
  <c r="J11" i="25" a="1"/>
  <c r="F9" i="25" a="1"/>
  <c r="Q7" i="25" a="1"/>
  <c r="K5" i="25" a="1"/>
  <c r="F3" i="25" a="1"/>
  <c r="K2" i="25" a="1"/>
  <c r="U9" i="25" a="1"/>
  <c r="P7" i="25" a="1"/>
  <c r="J5" i="25" a="1"/>
  <c r="T3" i="25" a="1"/>
  <c r="D3" i="25" a="1"/>
  <c r="F11" i="25" a="1"/>
  <c r="N10" i="25" a="1"/>
  <c r="S9" i="25" a="1"/>
  <c r="C9" i="25" a="1"/>
  <c r="I8" i="25" a="1"/>
  <c r="N7" i="25" a="1"/>
  <c r="D6" i="25" a="1"/>
  <c r="G5" i="25" a="1"/>
  <c r="O4" i="25" a="1"/>
  <c r="S3" i="25" a="1"/>
  <c r="C3" i="25" a="1"/>
  <c r="J14" i="25" a="1"/>
  <c r="P13" i="25" a="1"/>
  <c r="U11" i="25" a="1"/>
  <c r="E11" i="25" a="1"/>
  <c r="R9" i="25" a="1"/>
  <c r="B9" i="25" a="1"/>
  <c r="M7" i="25" a="1"/>
  <c r="F5" i="25" a="1"/>
  <c r="H2" i="25" a="1"/>
  <c r="R14" i="26" a="1"/>
  <c r="L14" i="26" a="1"/>
  <c r="E14" i="26" a="1"/>
  <c r="R13" i="26" a="1"/>
  <c r="K13" i="26" a="1"/>
  <c r="E13" i="26" a="1"/>
  <c r="Q12" i="26" a="1"/>
  <c r="K12" i="26" a="1"/>
  <c r="H14" i="25" a="1"/>
  <c r="T12" i="25" a="1"/>
  <c r="T11" i="25" a="1"/>
  <c r="K10" i="25" a="1"/>
  <c r="Q9" i="25" a="1"/>
  <c r="F8" i="25" a="1"/>
  <c r="L7" i="25" a="1"/>
  <c r="Q6" i="25" a="1"/>
  <c r="E5" i="25" a="1"/>
  <c r="P3" i="25" a="1"/>
  <c r="N14" i="26" a="1"/>
  <c r="K11" i="26" a="1"/>
  <c r="P10" i="26" a="1"/>
  <c r="M9" i="26" a="1"/>
  <c r="L8" i="26" a="1"/>
  <c r="O7" i="26" a="1"/>
  <c r="R6" i="26" a="1"/>
  <c r="D6" i="26" a="1"/>
  <c r="I5" i="26" a="1"/>
  <c r="H4" i="26" a="1"/>
  <c r="O3" i="26" a="1"/>
  <c r="I3" i="26" a="1"/>
  <c r="R2" i="26" a="1"/>
  <c r="L2" i="26" a="1"/>
  <c r="F2" i="26" a="1"/>
  <c r="O14" i="27" a="1"/>
  <c r="I14" i="27" a="1"/>
  <c r="C14" i="27" a="1"/>
  <c r="N13" i="27" a="1"/>
  <c r="H13" i="27" a="1"/>
  <c r="B13" i="27" a="1"/>
  <c r="N11" i="27" a="1"/>
  <c r="H11" i="27" a="1"/>
  <c r="M14" i="26" a="1"/>
  <c r="C12" i="26" a="1"/>
  <c r="Q11" i="26" a="1"/>
  <c r="D11" i="26" a="1"/>
  <c r="I10" i="26" a="1"/>
  <c r="F9" i="26" a="1"/>
  <c r="B8" i="26" a="1"/>
  <c r="F7" i="26" a="1"/>
  <c r="J6" i="26" a="1"/>
  <c r="O5" i="26" a="1"/>
  <c r="H5" i="26" a="1"/>
  <c r="N4" i="26" a="1"/>
  <c r="I13" i="26" a="1"/>
  <c r="J11" i="26" a="1"/>
  <c r="O10" i="26" a="1"/>
  <c r="H10" i="26" a="1"/>
  <c r="L9" i="26" a="1"/>
  <c r="K8" i="26" a="1"/>
  <c r="N7" i="26" a="1"/>
  <c r="P6" i="26" a="1"/>
  <c r="B6" i="26" a="1"/>
  <c r="N5" i="26" a="1"/>
  <c r="G4" i="26" a="1"/>
  <c r="N3" i="26" a="1"/>
  <c r="H3" i="26" a="1"/>
  <c r="Q2" i="26" a="1"/>
  <c r="K2" i="26" a="1"/>
  <c r="E2" i="26" a="1"/>
  <c r="R31" i="27" a="1"/>
  <c r="N14" i="27" a="1"/>
  <c r="H14" i="27" a="1"/>
  <c r="B14" i="27" a="1"/>
  <c r="M13" i="27" a="1"/>
  <c r="G13" i="27" a="1"/>
  <c r="R12" i="27" a="1"/>
  <c r="M11" i="27" a="1"/>
  <c r="G11" i="27" a="1"/>
  <c r="R12" i="26" a="1"/>
  <c r="I12" i="26" a="1"/>
  <c r="B12" i="26" a="1"/>
  <c r="P11" i="26" a="1"/>
  <c r="C11" i="26" a="1"/>
  <c r="N10" i="26" a="1"/>
  <c r="E9" i="26" a="1"/>
  <c r="R8" i="26" a="1"/>
  <c r="E7" i="26" a="1"/>
  <c r="I6" i="26" a="1"/>
  <c r="G5" i="26" a="1"/>
  <c r="M4" i="26" a="1"/>
  <c r="J14" i="26" a="1"/>
  <c r="I11" i="26" a="1"/>
  <c r="G10" i="26" a="1"/>
  <c r="K9" i="26" a="1"/>
  <c r="J8" i="26" a="1"/>
  <c r="M7" i="26" a="1"/>
  <c r="O6" i="26" a="1"/>
  <c r="H6" i="26" a="1"/>
  <c r="M5" i="26" a="1"/>
  <c r="F4" i="26" a="1"/>
  <c r="M3" i="26" a="1"/>
  <c r="G3" i="26" a="1"/>
  <c r="P2" i="26" a="1"/>
  <c r="J2" i="26" a="1"/>
  <c r="D2" i="26" a="1"/>
  <c r="R29" i="27" a="1"/>
  <c r="R27" i="27" a="1"/>
  <c r="R25" i="27" a="1"/>
  <c r="R23" i="27" a="1"/>
  <c r="R21" i="27" a="1"/>
  <c r="M14" i="27" a="1"/>
  <c r="G14" i="27" a="1"/>
  <c r="R13" i="27" a="1"/>
  <c r="G13" i="26" a="1"/>
  <c r="O11" i="26" a="1"/>
  <c r="H11" i="26" a="1"/>
  <c r="M10" i="26" a="1"/>
  <c r="R9" i="26" a="1"/>
  <c r="D9" i="26" a="1"/>
  <c r="P8" i="26" a="1"/>
  <c r="C7" i="26" a="1"/>
  <c r="N6" i="26" a="1"/>
  <c r="F5" i="26" a="1"/>
  <c r="L4" i="26" a="1"/>
  <c r="F13" i="26" a="1"/>
  <c r="G12" i="26" a="1"/>
  <c r="N11" i="26" a="1"/>
  <c r="F10" i="26" a="1"/>
  <c r="J9" i="26" a="1"/>
  <c r="I8" i="26" a="1"/>
  <c r="L7" i="26" a="1"/>
  <c r="G6" i="26" a="1"/>
  <c r="L5" i="26" a="1"/>
  <c r="R4" i="26" a="1"/>
  <c r="E4" i="26" a="1"/>
  <c r="L3" i="26" a="1"/>
  <c r="F3" i="26" a="1"/>
  <c r="O2" i="26" a="1"/>
  <c r="I2" i="26" a="1"/>
  <c r="H14" i="26" a="1"/>
  <c r="O13" i="26" a="1"/>
  <c r="O12" i="26" a="1"/>
  <c r="F12" i="26" a="1"/>
  <c r="G11" i="26" a="1"/>
  <c r="L10" i="26" a="1"/>
  <c r="Q9" i="26" a="1"/>
  <c r="B9" i="26" a="1"/>
  <c r="O8" i="26" a="1"/>
  <c r="J7" i="26" a="1"/>
  <c r="M6" i="26" a="1"/>
  <c r="E5" i="26" a="1"/>
  <c r="K4" i="26" a="1"/>
  <c r="R3" i="26" a="1"/>
  <c r="G14" i="26" a="1"/>
  <c r="M11" i="26" a="1"/>
  <c r="E10" i="26" a="1"/>
  <c r="I9" i="26" a="1"/>
  <c r="H8" i="26" a="1"/>
  <c r="R7" i="26" a="1"/>
  <c r="F6" i="26" a="1"/>
  <c r="K5" i="26" a="1"/>
  <c r="Q4" i="26" a="1"/>
  <c r="D4" i="26" a="1"/>
  <c r="Q3" i="26" a="1"/>
  <c r="K3" i="26" a="1"/>
  <c r="E3" i="26" a="1"/>
  <c r="N2" i="26" a="1"/>
  <c r="H2" i="26" a="1"/>
  <c r="R32" i="27" a="1"/>
  <c r="R30" i="27" a="1"/>
  <c r="Q14" i="27" a="1"/>
  <c r="K14" i="27" a="1"/>
  <c r="E14" i="27" a="1"/>
  <c r="P13" i="27" a="1"/>
  <c r="J13" i="27" a="1"/>
  <c r="D13" i="27" a="1"/>
  <c r="P11" i="27" a="1"/>
  <c r="J11" i="27" a="1"/>
  <c r="P14" i="26" a="1"/>
  <c r="E12" i="26" a="1"/>
  <c r="F11" i="26" a="1"/>
  <c r="K10" i="26" a="1"/>
  <c r="P9" i="26" a="1"/>
  <c r="N8" i="26" a="1"/>
  <c r="E8" i="26" a="1"/>
  <c r="I7" i="26" a="1"/>
  <c r="L6" i="26" a="1"/>
  <c r="R5" i="26" a="1"/>
  <c r="D5" i="26" a="1"/>
  <c r="J4" i="26" a="1"/>
  <c r="C4" i="26" a="1"/>
  <c r="D12" i="26" a="1"/>
  <c r="G9" i="26" a="1"/>
  <c r="P3" i="26" a="1"/>
  <c r="G2" i="26" a="1"/>
  <c r="C13" i="27" a="1"/>
  <c r="N10" i="27" a="1"/>
  <c r="F10" i="27" a="1"/>
  <c r="M9" i="27" a="1"/>
  <c r="E9" i="27" a="1"/>
  <c r="L8" i="27" a="1"/>
  <c r="D8" i="27" a="1"/>
  <c r="K7" i="27" a="1"/>
  <c r="L6" i="27" a="1"/>
  <c r="D6" i="27" a="1"/>
  <c r="G5" i="27" a="1"/>
  <c r="R4" i="27" a="1"/>
  <c r="L4" i="27" a="1"/>
  <c r="F4" i="27" a="1"/>
  <c r="R10" i="26" a="1"/>
  <c r="R14" i="27" a="1"/>
  <c r="Q13" i="27" a="1"/>
  <c r="F11" i="27" a="1"/>
  <c r="E10" i="27" a="1"/>
  <c r="D9" i="27" a="1"/>
  <c r="C8" i="27" a="1"/>
  <c r="C7" i="27" a="1"/>
  <c r="M5" i="27" a="1"/>
  <c r="M13" i="26" a="1"/>
  <c r="G7" i="26" a="1"/>
  <c r="P4" i="26" a="1"/>
  <c r="P14" i="27" a="1"/>
  <c r="O13" i="27" a="1"/>
  <c r="E11" i="27" a="1"/>
  <c r="M10" i="27" a="1"/>
  <c r="D10" i="27" a="1"/>
  <c r="L9" i="27" a="1"/>
  <c r="C9" i="27" a="1"/>
  <c r="K8" i="27" a="1"/>
  <c r="B8" i="27" a="1"/>
  <c r="J7" i="27" a="1"/>
  <c r="B7" i="27" a="1"/>
  <c r="K6" i="27" a="1"/>
  <c r="C6" i="27" a="1"/>
  <c r="L5" i="27" a="1"/>
  <c r="F5" i="27" a="1"/>
  <c r="Q4" i="27" a="1"/>
  <c r="K4" i="27" a="1"/>
  <c r="E4" i="27" a="1"/>
  <c r="M3" i="27" a="1"/>
  <c r="G3" i="27" a="1"/>
  <c r="R2" i="27" a="1"/>
  <c r="L2" i="27" a="1"/>
  <c r="F2" i="27" a="1"/>
  <c r="R32" i="24" a="1"/>
  <c r="R30" i="24" a="1"/>
  <c r="Q14" i="24" a="1"/>
  <c r="K14" i="24" a="1"/>
  <c r="E14" i="24" a="1"/>
  <c r="P13" i="24" a="1"/>
  <c r="J13" i="24" a="1"/>
  <c r="D13" i="24" a="1"/>
  <c r="P11" i="24" a="1"/>
  <c r="J11" i="24" a="1"/>
  <c r="D11" i="24" a="1"/>
  <c r="O10" i="24" a="1"/>
  <c r="L13" i="26" a="1"/>
  <c r="O4" i="26" a="1"/>
  <c r="J3" i="26" a="1"/>
  <c r="R11" i="27" a="1"/>
  <c r="D11" i="27" a="1"/>
  <c r="C10" i="27" a="1"/>
  <c r="B9" i="27" a="1"/>
  <c r="R7" i="27" a="1"/>
  <c r="R6" i="27" a="1"/>
  <c r="J6" i="27" a="1"/>
  <c r="J10" i="26" a="1"/>
  <c r="I4" i="26" a="1"/>
  <c r="Q11" i="27" a="1"/>
  <c r="C11" i="27" a="1"/>
  <c r="L10" i="27" a="1"/>
  <c r="B10" i="27" a="1"/>
  <c r="K9" i="27" a="1"/>
  <c r="R8" i="27" a="1"/>
  <c r="J8" i="27" a="1"/>
  <c r="Q7" i="27" a="1"/>
  <c r="I7" i="27" a="1"/>
  <c r="B6" i="27" a="1"/>
  <c r="K5" i="27" a="1"/>
  <c r="E5" i="27" a="1"/>
  <c r="P4" i="27" a="1"/>
  <c r="J4" i="27" a="1"/>
  <c r="D4" i="27" a="1"/>
  <c r="R3" i="27" a="1"/>
  <c r="L3" i="27" a="1"/>
  <c r="F3" i="27" a="1"/>
  <c r="Q2" i="27" a="1"/>
  <c r="K2" i="27" a="1"/>
  <c r="E2" i="27" a="1"/>
  <c r="R28" i="24" a="1"/>
  <c r="R26" i="24" a="1"/>
  <c r="R24" i="24" a="1"/>
  <c r="R22" i="24" a="1"/>
  <c r="R20" i="24" a="1"/>
  <c r="P14" i="24" a="1"/>
  <c r="J14" i="24" a="1"/>
  <c r="D14" i="24" a="1"/>
  <c r="O13" i="24" a="1"/>
  <c r="I13" i="24" a="1"/>
  <c r="C10" i="26" a="1"/>
  <c r="M8" i="26" a="1"/>
  <c r="P5" i="26" a="1"/>
  <c r="L14" i="27" a="1"/>
  <c r="L13" i="27" a="1"/>
  <c r="O11" i="27" a="1"/>
  <c r="K10" i="27" a="1"/>
  <c r="J9" i="27" a="1"/>
  <c r="I8" i="27" a="1"/>
  <c r="H7" i="27" a="1"/>
  <c r="Q6" i="27" a="1"/>
  <c r="I6" i="27" a="1"/>
  <c r="R5" i="27" a="1"/>
  <c r="R11" i="26" a="1"/>
  <c r="J5" i="26" a="1"/>
  <c r="R28" i="27" a="1"/>
  <c r="R26" i="27" a="1"/>
  <c r="R24" i="27" a="1"/>
  <c r="R22" i="27" a="1"/>
  <c r="R20" i="27" a="1"/>
  <c r="J14" i="27" a="1"/>
  <c r="K13" i="27" a="1"/>
  <c r="B11" i="27" a="1"/>
  <c r="J10" i="27" a="1"/>
  <c r="R9" i="27" a="1"/>
  <c r="I9" i="27" a="1"/>
  <c r="Q8" i="27" a="1"/>
  <c r="H8" i="27" a="1"/>
  <c r="P7" i="27" a="1"/>
  <c r="G7" i="27" a="1"/>
  <c r="P6" i="27" a="1"/>
  <c r="Q5" i="27" a="1"/>
  <c r="J5" i="27" a="1"/>
  <c r="D5" i="27" a="1"/>
  <c r="O4" i="27" a="1"/>
  <c r="I4" i="27" a="1"/>
  <c r="C4" i="27" a="1"/>
  <c r="Q3" i="27" a="1"/>
  <c r="K3" i="27" a="1"/>
  <c r="E3" i="27" a="1"/>
  <c r="P2" i="27" a="1"/>
  <c r="J2" i="27" a="1"/>
  <c r="D2" i="27" a="1"/>
  <c r="L11" i="26" a="1"/>
  <c r="I13" i="27" a="1"/>
  <c r="I10" i="27" a="1"/>
  <c r="H9" i="27" a="1"/>
  <c r="G8" i="27" a="1"/>
  <c r="H6" i="27" a="1"/>
  <c r="C8" i="26" a="1"/>
  <c r="L11" i="27" a="1"/>
  <c r="R10" i="27" a="1"/>
  <c r="H10" i="27" a="1"/>
  <c r="Q9" i="27" a="1"/>
  <c r="G9" i="27" a="1"/>
  <c r="P8" i="27" a="1"/>
  <c r="F8" i="27" a="1"/>
  <c r="O7" i="27" a="1"/>
  <c r="F7" i="27" a="1"/>
  <c r="O6" i="27" a="1"/>
  <c r="G6" i="27" a="1"/>
  <c r="P5" i="27" a="1"/>
  <c r="I5" i="27" a="1"/>
  <c r="C5" i="27" a="1"/>
  <c r="N4" i="27" a="1"/>
  <c r="H4" i="27" a="1"/>
  <c r="B4" i="27" a="1"/>
  <c r="P3" i="27" a="1"/>
  <c r="J3" i="27" a="1"/>
  <c r="D3" i="27" a="1"/>
  <c r="O2" i="27" a="1"/>
  <c r="I2" i="27" a="1"/>
  <c r="C2" i="27" a="1"/>
  <c r="R31" i="24" a="1"/>
  <c r="M12" i="26" a="1"/>
  <c r="K6" i="26" a="1"/>
  <c r="C5" i="26" a="1"/>
  <c r="M2" i="26" a="1"/>
  <c r="F14" i="27" a="1"/>
  <c r="K11" i="27" a="1"/>
  <c r="Q10" i="27" a="1"/>
  <c r="P9" i="27" a="1"/>
  <c r="O8" i="27" a="1"/>
  <c r="N7" i="27" a="1"/>
  <c r="E7" i="27" a="1"/>
  <c r="F6" i="27" a="1"/>
  <c r="O5" i="27" a="1"/>
  <c r="L12" i="26" a="1"/>
  <c r="E11" i="26" a="1"/>
  <c r="O9" i="26" a="1"/>
  <c r="E6" i="26" a="1"/>
  <c r="D14" i="27" a="1"/>
  <c r="F13" i="27" a="1"/>
  <c r="I11" i="27" a="1"/>
  <c r="P10" i="27" a="1"/>
  <c r="G10" i="27" a="1"/>
  <c r="O9" i="27" a="1"/>
  <c r="F9" i="27" a="1"/>
  <c r="N8" i="27" a="1"/>
  <c r="E8" i="27" a="1"/>
  <c r="M7" i="27" a="1"/>
  <c r="N6" i="27" a="1"/>
  <c r="H5" i="27" a="1"/>
  <c r="B5" i="27" a="1"/>
  <c r="M4" i="27" a="1"/>
  <c r="G4" i="27" a="1"/>
  <c r="H9" i="26" a="1"/>
  <c r="O10" i="27" a="1"/>
  <c r="B3" i="27" a="1"/>
  <c r="O14" i="24" a="1"/>
  <c r="R13" i="24" a="1"/>
  <c r="E13" i="24" a="1"/>
  <c r="K11" i="24" a="1"/>
  <c r="P10" i="24" a="1"/>
  <c r="K9" i="24" a="1"/>
  <c r="R8" i="24" a="1"/>
  <c r="P7" i="24" a="1"/>
  <c r="O6" i="24" a="1"/>
  <c r="N5" i="24" a="1"/>
  <c r="M4" i="24" a="1"/>
  <c r="O14" i="23" a="1"/>
  <c r="I14" i="23" a="1"/>
  <c r="M10" i="23" a="1"/>
  <c r="G10" i="23" a="1"/>
  <c r="N2" i="27" a="1"/>
  <c r="N14" i="24" a="1"/>
  <c r="C13" i="24" a="1"/>
  <c r="I11" i="24" a="1"/>
  <c r="N10" i="24" a="1"/>
  <c r="D10" i="24" a="1"/>
  <c r="J9" i="24" a="1"/>
  <c r="Q8" i="24" a="1"/>
  <c r="H8" i="24" a="1"/>
  <c r="O7" i="24" a="1"/>
  <c r="G7" i="24" a="1"/>
  <c r="N6" i="24" a="1"/>
  <c r="F6" i="24" a="1"/>
  <c r="M5" i="24" a="1"/>
  <c r="E5" i="24" a="1"/>
  <c r="L4" i="24" a="1"/>
  <c r="D4" i="24" a="1"/>
  <c r="P3" i="24" a="1"/>
  <c r="J3" i="24" a="1"/>
  <c r="D3" i="24" a="1"/>
  <c r="O2" i="24" a="1"/>
  <c r="I2" i="24" a="1"/>
  <c r="C2" i="24" a="1"/>
  <c r="N9" i="27" a="1"/>
  <c r="M14" i="24" a="1"/>
  <c r="Q13" i="24" a="1"/>
  <c r="B13" i="24" a="1"/>
  <c r="H11" i="24" a="1"/>
  <c r="M10" i="24" a="1"/>
  <c r="C10" i="24" a="1"/>
  <c r="P8" i="24" a="1"/>
  <c r="G8" i="24" a="1"/>
  <c r="F7" i="24" a="1"/>
  <c r="E6" i="24" a="1"/>
  <c r="D5" i="24" a="1"/>
  <c r="C4" i="24" a="1"/>
  <c r="M2" i="27" a="1"/>
  <c r="N13" i="24" a="1"/>
  <c r="R12" i="24" a="1"/>
  <c r="G11" i="24" a="1"/>
  <c r="L10" i="24" a="1"/>
  <c r="B10" i="24" a="1"/>
  <c r="I9" i="24" a="1"/>
  <c r="O8" i="24" a="1"/>
  <c r="F8" i="24" a="1"/>
  <c r="N7" i="24" a="1"/>
  <c r="E7" i="24" a="1"/>
  <c r="M6" i="24" a="1"/>
  <c r="D6" i="24" a="1"/>
  <c r="L5" i="24" a="1"/>
  <c r="C5" i="24" a="1"/>
  <c r="K4" i="24" a="1"/>
  <c r="B4" i="24" a="1"/>
  <c r="O3" i="24" a="1"/>
  <c r="I3" i="24" a="1"/>
  <c r="C3" i="24" a="1"/>
  <c r="N2" i="24" a="1"/>
  <c r="H2" i="24" a="1"/>
  <c r="B2" i="24" a="1"/>
  <c r="M8" i="27" a="1"/>
  <c r="O3" i="27" a="1"/>
  <c r="H2" i="27" a="1"/>
  <c r="L14" i="24" a="1"/>
  <c r="M13" i="24" a="1"/>
  <c r="R11" i="24" a="1"/>
  <c r="F11" i="24" a="1"/>
  <c r="K10" i="24" a="1"/>
  <c r="R9" i="24" a="1"/>
  <c r="H9" i="24" a="1"/>
  <c r="E8" i="24" a="1"/>
  <c r="D7" i="24" a="1"/>
  <c r="C6" i="24" a="1"/>
  <c r="B5" i="24" a="1"/>
  <c r="M14" i="23" a="1"/>
  <c r="F14" i="23" a="1"/>
  <c r="Q10" i="23" a="1"/>
  <c r="K10" i="23" a="1"/>
  <c r="E10" i="23" a="1"/>
  <c r="P8" i="23" a="1"/>
  <c r="I14" i="24" a="1"/>
  <c r="L13" i="24" a="1"/>
  <c r="Q9" i="24" a="1"/>
  <c r="G9" i="24" a="1"/>
  <c r="N8" i="24" a="1"/>
  <c r="D8" i="24" a="1"/>
  <c r="M7" i="24" a="1"/>
  <c r="C7" i="24" a="1"/>
  <c r="L6" i="24" a="1"/>
  <c r="B6" i="24" a="1"/>
  <c r="K5" i="24" a="1"/>
  <c r="R4" i="24" a="1"/>
  <c r="J4" i="24" a="1"/>
  <c r="N3" i="24" a="1"/>
  <c r="H3" i="24" a="1"/>
  <c r="B3" i="24" a="1"/>
  <c r="M2" i="24" a="1"/>
  <c r="G2" i="24" a="1"/>
  <c r="L7" i="27" a="1"/>
  <c r="N3" i="27" a="1"/>
  <c r="G2" i="27" a="1"/>
  <c r="H14" i="24" a="1"/>
  <c r="Q11" i="24" a="1"/>
  <c r="E11" i="24" a="1"/>
  <c r="J10" i="24" a="1"/>
  <c r="P9" i="24" a="1"/>
  <c r="F9" i="24" a="1"/>
  <c r="M8" i="24" a="1"/>
  <c r="L7" i="24" a="1"/>
  <c r="K6" i="24" a="1"/>
  <c r="J5" i="24" a="1"/>
  <c r="I4" i="24" a="1"/>
  <c r="L14" i="23" a="1"/>
  <c r="E14" i="23" a="1"/>
  <c r="P10" i="23" a="1"/>
  <c r="J10" i="23" a="1"/>
  <c r="D10" i="23" a="1"/>
  <c r="O8" i="23" a="1"/>
  <c r="I8" i="23" a="1"/>
  <c r="P7" i="26" a="1"/>
  <c r="D7" i="27" a="1"/>
  <c r="I3" i="27" a="1"/>
  <c r="B2" i="27" a="1"/>
  <c r="G14" i="24" a="1"/>
  <c r="K13" i="24" a="1"/>
  <c r="O11" i="24" a="1"/>
  <c r="C11" i="24" a="1"/>
  <c r="I10" i="24" a="1"/>
  <c r="E9" i="24" a="1"/>
  <c r="L8" i="24" a="1"/>
  <c r="C8" i="24" a="1"/>
  <c r="K7" i="24" a="1"/>
  <c r="B7" i="24" a="1"/>
  <c r="J6" i="24" a="1"/>
  <c r="R5" i="24" a="1"/>
  <c r="I5" i="24" a="1"/>
  <c r="Q4" i="24" a="1"/>
  <c r="H4" i="24" a="1"/>
  <c r="M3" i="24" a="1"/>
  <c r="G3" i="24" a="1"/>
  <c r="R2" i="24" a="1"/>
  <c r="L2" i="24" a="1"/>
  <c r="F2" i="24" a="1"/>
  <c r="B14" i="26" a="1"/>
  <c r="M6" i="27" a="1"/>
  <c r="H13" i="24" a="1"/>
  <c r="N11" i="24" a="1"/>
  <c r="B11" i="24" a="1"/>
  <c r="H10" i="24" a="1"/>
  <c r="O9" i="24" a="1"/>
  <c r="D9" i="24" a="1"/>
  <c r="K8" i="24" a="1"/>
  <c r="J7" i="24" a="1"/>
  <c r="I6" i="24" a="1"/>
  <c r="H5" i="24" a="1"/>
  <c r="G4" i="24" a="1"/>
  <c r="K14" i="23" a="1"/>
  <c r="D14" i="23" a="1"/>
  <c r="O10" i="23" a="1"/>
  <c r="I10" i="23" a="1"/>
  <c r="C10" i="23" a="1"/>
  <c r="N8" i="23" a="1"/>
  <c r="H8" i="23" a="1"/>
  <c r="E6" i="27" a="1"/>
  <c r="H3" i="27" a="1"/>
  <c r="R29" i="24" a="1"/>
  <c r="R27" i="24" a="1"/>
  <c r="R25" i="24" a="1"/>
  <c r="R23" i="24" a="1"/>
  <c r="R21" i="24" a="1"/>
  <c r="F14" i="24" a="1"/>
  <c r="G13" i="24" a="1"/>
  <c r="M11" i="24" a="1"/>
  <c r="R10" i="24" a="1"/>
  <c r="G10" i="24" a="1"/>
  <c r="N9" i="24" a="1"/>
  <c r="J8" i="24" a="1"/>
  <c r="B8" i="24" a="1"/>
  <c r="I7" i="24" a="1"/>
  <c r="R6" i="24" a="1"/>
  <c r="H6" i="24" a="1"/>
  <c r="Q5" i="24" a="1"/>
  <c r="G5" i="24" a="1"/>
  <c r="P4" i="24" a="1"/>
  <c r="F4" i="24" a="1"/>
  <c r="R3" i="24" a="1"/>
  <c r="L3" i="24" a="1"/>
  <c r="F3" i="24" a="1"/>
  <c r="Q2" i="24" a="1"/>
  <c r="K2" i="24" a="1"/>
  <c r="E2" i="24" a="1"/>
  <c r="E13" i="27" a="1"/>
  <c r="N5" i="27" a="1"/>
  <c r="C3" i="27" a="1"/>
  <c r="C14" i="24" a="1"/>
  <c r="F13" i="24" a="1"/>
  <c r="L11" i="24" a="1"/>
  <c r="Q10" i="24" a="1"/>
  <c r="F10" i="24" a="1"/>
  <c r="M9" i="24" a="1"/>
  <c r="C9" i="24" a="1"/>
  <c r="R7" i="24" a="1"/>
  <c r="Q6" i="24" a="1"/>
  <c r="P5" i="24" a="1"/>
  <c r="O4" i="24" a="1"/>
  <c r="H7" i="24" a="1"/>
  <c r="D2" i="24" a="1"/>
  <c r="J13" i="23" a="1"/>
  <c r="M11" i="23" a="1"/>
  <c r="D11" i="23" a="1"/>
  <c r="N10" i="23" a="1"/>
  <c r="F9" i="23" a="1"/>
  <c r="M7" i="23" a="1"/>
  <c r="G7" i="23" a="1"/>
  <c r="J5" i="23" a="1"/>
  <c r="D5" i="23" a="1"/>
  <c r="N3" i="23" a="1"/>
  <c r="H3" i="23" a="1"/>
  <c r="B3" i="23" a="1"/>
  <c r="P6" i="24" a="1"/>
  <c r="I13" i="23" a="1"/>
  <c r="L11" i="23" a="1"/>
  <c r="C11" i="23" a="1"/>
  <c r="M9" i="23" a="1"/>
  <c r="G8" i="23" a="1"/>
  <c r="K6" i="23" a="1"/>
  <c r="E6" i="23" a="1"/>
  <c r="P4" i="23" a="1"/>
  <c r="G4" i="23" a="1"/>
  <c r="K2" i="23" a="1"/>
  <c r="E2" i="23" a="1"/>
  <c r="H14" i="31" a="1"/>
  <c r="C13" i="31" a="1"/>
  <c r="G12" i="31" a="1"/>
  <c r="E11" i="31" a="1"/>
  <c r="E9" i="31" a="1"/>
  <c r="C6" i="31" a="1"/>
  <c r="F5" i="31" a="1"/>
  <c r="D4" i="31" a="1"/>
  <c r="C3" i="31" a="1"/>
  <c r="D2" i="31" a="1"/>
  <c r="R14" i="24" a="1"/>
  <c r="G6" i="24" a="1"/>
  <c r="G13" i="23" a="1"/>
  <c r="B11" i="23" a="1"/>
  <c r="E9" i="23" a="1"/>
  <c r="L7" i="23" a="1"/>
  <c r="F7" i="23" a="1"/>
  <c r="P5" i="23" a="1"/>
  <c r="I5" i="23" a="1"/>
  <c r="C5" i="23" a="1"/>
  <c r="M3" i="23" a="1"/>
  <c r="G3" i="23" a="1"/>
  <c r="B14" i="24" a="1"/>
  <c r="O5" i="24" a="1"/>
  <c r="J14" i="23" a="1"/>
  <c r="F13" i="23" a="1"/>
  <c r="K11" i="23" a="1"/>
  <c r="L10" i="23" a="1"/>
  <c r="L9" i="23" a="1"/>
  <c r="D9" i="23" a="1"/>
  <c r="M8" i="23" a="1"/>
  <c r="F8" i="23" a="1"/>
  <c r="J6" i="23" a="1"/>
  <c r="D6" i="23" a="1"/>
  <c r="M4" i="23" a="1"/>
  <c r="F4" i="23" a="1"/>
  <c r="P2" i="23" a="1"/>
  <c r="J2" i="23" a="1"/>
  <c r="D2" i="23" a="1"/>
  <c r="F5" i="24" a="1"/>
  <c r="J11" i="23" a="1"/>
  <c r="B10" i="23" a="1"/>
  <c r="C9" i="23" a="1"/>
  <c r="K7" i="23" a="1"/>
  <c r="E7" i="23" a="1"/>
  <c r="O5" i="23" a="1"/>
  <c r="H5" i="23" a="1"/>
  <c r="B5" i="23" a="1"/>
  <c r="L3" i="23" a="1"/>
  <c r="F3" i="23" a="1"/>
  <c r="N4" i="24" a="1"/>
  <c r="O13" i="23" a="1"/>
  <c r="E13" i="23" a="1"/>
  <c r="I11" i="23" a="1"/>
  <c r="K9" i="23" a="1"/>
  <c r="B9" i="23" a="1"/>
  <c r="L8" i="23" a="1"/>
  <c r="E8" i="23" a="1"/>
  <c r="P6" i="23" a="1"/>
  <c r="I6" i="23" a="1"/>
  <c r="C6" i="23" a="1"/>
  <c r="L4" i="23" a="1"/>
  <c r="E4" i="23" a="1"/>
  <c r="O2" i="23" a="1"/>
  <c r="I2" i="23" a="1"/>
  <c r="C2" i="23" a="1"/>
  <c r="F14" i="31" a="1"/>
  <c r="H13" i="31" a="1"/>
  <c r="E12" i="31" a="1"/>
  <c r="C11" i="31" a="1"/>
  <c r="F10" i="31" a="1"/>
  <c r="C9" i="31" a="1"/>
  <c r="F8" i="31" a="1"/>
  <c r="F7" i="31" a="1"/>
  <c r="H6" i="31" a="1"/>
  <c r="D5" i="31" a="1"/>
  <c r="H4" i="31" a="1"/>
  <c r="B4" i="31" a="1"/>
  <c r="G3" i="31" a="1"/>
  <c r="H2" i="31" a="1"/>
  <c r="B2" i="31" a="1"/>
  <c r="H29" i="30" a="1"/>
  <c r="E4" i="24" a="1"/>
  <c r="G14" i="23" a="1"/>
  <c r="N13" i="23" a="1"/>
  <c r="D13" i="23" a="1"/>
  <c r="H11" i="23" a="1"/>
  <c r="J9" i="23" a="1"/>
  <c r="P7" i="23" a="1"/>
  <c r="J7" i="23" a="1"/>
  <c r="D7" i="23" a="1"/>
  <c r="M5" i="23" a="1"/>
  <c r="G5" i="23" a="1"/>
  <c r="Q3" i="23" a="1"/>
  <c r="K3" i="23" a="1"/>
  <c r="E3" i="23" a="1"/>
  <c r="H13" i="30" a="1"/>
  <c r="E10" i="24" a="1"/>
  <c r="Q3" i="24" a="1"/>
  <c r="M13" i="23" a="1"/>
  <c r="Q11" i="23" a="1"/>
  <c r="I9" i="23" a="1"/>
  <c r="K8" i="23" a="1"/>
  <c r="D8" i="23" a="1"/>
  <c r="O6" i="23" a="1"/>
  <c r="H6" i="23" a="1"/>
  <c r="B6" i="23" a="1"/>
  <c r="K4" i="23" a="1"/>
  <c r="D4" i="23" a="1"/>
  <c r="N2" i="23" a="1"/>
  <c r="H2" i="23" a="1"/>
  <c r="B2" i="23" a="1"/>
  <c r="L9" i="24" a="1"/>
  <c r="K3" i="24" a="1"/>
  <c r="B13" i="23" a="1"/>
  <c r="P11" i="23" a="1"/>
  <c r="G11" i="23" a="1"/>
  <c r="H10" i="23" a="1"/>
  <c r="H9" i="23" a="1"/>
  <c r="O7" i="23" a="1"/>
  <c r="I7" i="23" a="1"/>
  <c r="C7" i="23" a="1"/>
  <c r="L5" i="23" a="1"/>
  <c r="F5" i="23" a="1"/>
  <c r="P3" i="23" a="1"/>
  <c r="J3" i="23" a="1"/>
  <c r="D3" i="23" a="1"/>
  <c r="H14" i="30" a="1"/>
  <c r="B9" i="24" a="1"/>
  <c r="E3" i="24" a="1"/>
  <c r="L13" i="23" a="1"/>
  <c r="O11" i="23" a="1"/>
  <c r="F11" i="23" a="1"/>
  <c r="Q9" i="23" a="1"/>
  <c r="J8" i="23" a="1"/>
  <c r="C8" i="23" a="1"/>
  <c r="M6" i="23" a="1"/>
  <c r="G6" i="23" a="1"/>
  <c r="J4" i="23" a="1"/>
  <c r="C4" i="23" a="1"/>
  <c r="M2" i="23" a="1"/>
  <c r="G2" i="23" a="1"/>
  <c r="Q7" i="24" a="1"/>
  <c r="J2" i="24" a="1"/>
  <c r="B14" i="23" a="1"/>
  <c r="E11" i="23" a="1"/>
  <c r="F10" i="23" a="1"/>
  <c r="O9" i="23" a="1"/>
  <c r="B8" i="23" a="1"/>
  <c r="L6" i="23" a="1"/>
  <c r="F6" i="23" a="1"/>
  <c r="Q4" i="23" a="1"/>
  <c r="H4" i="23" a="1"/>
  <c r="L2" i="23" a="1"/>
  <c r="F2" i="23" a="1"/>
  <c r="K13" i="23" a="1"/>
  <c r="H12" i="31" a="1"/>
  <c r="H7" i="31" a="1"/>
  <c r="H9" i="29" a="1"/>
  <c r="B9" i="29" a="1"/>
  <c r="C8" i="29" a="1"/>
  <c r="D7" i="29" a="1"/>
  <c r="E6" i="29" a="1"/>
  <c r="F5" i="29" a="1"/>
  <c r="G4" i="29" a="1"/>
  <c r="C10" i="28" a="1"/>
  <c r="D6" i="28" a="1"/>
  <c r="B4" i="28" a="1"/>
  <c r="E2" i="28" a="1"/>
  <c r="F11" i="28" a="1"/>
  <c r="E9" i="28" a="1"/>
  <c r="B7" i="28" a="1"/>
  <c r="E3" i="28" a="1"/>
  <c r="C6" i="28" a="1"/>
  <c r="G4" i="28" a="1"/>
  <c r="F12" i="31" a="1"/>
  <c r="F11" i="31" a="1"/>
  <c r="C10" i="31" a="1"/>
  <c r="D7" i="31" a="1"/>
  <c r="H3" i="31" a="1"/>
  <c r="H31" i="30" a="1"/>
  <c r="H27" i="30" a="1"/>
  <c r="H9" i="30" a="1"/>
  <c r="H29" i="29" a="1"/>
  <c r="H26" i="29" a="1"/>
  <c r="H14" i="29" a="1"/>
  <c r="B14" i="29" a="1"/>
  <c r="C13" i="29" a="1"/>
  <c r="E11" i="29" a="1"/>
  <c r="F10" i="29" a="1"/>
  <c r="E3" i="29" a="1"/>
  <c r="F2" i="29" a="1"/>
  <c r="E5" i="28" a="1"/>
  <c r="F8" i="28" a="1"/>
  <c r="D2" i="28" a="1"/>
  <c r="D12" i="31" a="1"/>
  <c r="D11" i="31" a="1"/>
  <c r="C7" i="31" a="1"/>
  <c r="G4" i="31" a="1"/>
  <c r="F3" i="31" a="1"/>
  <c r="H23" i="29" a="1"/>
  <c r="H20" i="29" a="1"/>
  <c r="G9" i="29" a="1"/>
  <c r="H8" i="29" a="1"/>
  <c r="B8" i="29" a="1"/>
  <c r="C7" i="29" a="1"/>
  <c r="D6" i="29" a="1"/>
  <c r="E5" i="29" a="1"/>
  <c r="F4" i="29" a="1"/>
  <c r="B10" i="28" a="1"/>
  <c r="N7" i="23" a="1"/>
  <c r="O3" i="23" a="1"/>
  <c r="F13" i="31" a="1"/>
  <c r="C12" i="31" a="1"/>
  <c r="B11" i="31" a="1"/>
  <c r="F4" i="31" a="1"/>
  <c r="E3" i="31" a="1"/>
  <c r="H30" i="30" a="1"/>
  <c r="H30" i="29" a="1"/>
  <c r="G14" i="29" a="1"/>
  <c r="H13" i="29" a="1"/>
  <c r="B13" i="29" a="1"/>
  <c r="D11" i="29" a="1"/>
  <c r="E10" i="29" a="1"/>
  <c r="D3" i="29" a="1"/>
  <c r="E2" i="29" a="1"/>
  <c r="H7" i="23" a="1"/>
  <c r="K5" i="23" a="1"/>
  <c r="I3" i="23" a="1"/>
  <c r="E13" i="31" a="1"/>
  <c r="H5" i="31" a="1"/>
  <c r="F9" i="29" a="1"/>
  <c r="G8" i="29" a="1"/>
  <c r="H7" i="29" a="1"/>
  <c r="B7" i="29" a="1"/>
  <c r="C6" i="29" a="1"/>
  <c r="D5" i="29" a="1"/>
  <c r="E4" i="29" a="1"/>
  <c r="E14" i="28" a="1"/>
  <c r="G10" i="28" a="1"/>
  <c r="E8" i="28" a="1"/>
  <c r="B6" i="28" a="1"/>
  <c r="F4" i="28" a="1"/>
  <c r="C2" i="28" a="1"/>
  <c r="E13" i="28" a="1"/>
  <c r="D11" i="28" a="1"/>
  <c r="C9" i="28" a="1"/>
  <c r="F7" i="28" a="1"/>
  <c r="C5" i="28" a="1"/>
  <c r="C3" i="28" a="1"/>
  <c r="I8" i="24" a="1"/>
  <c r="N14" i="23" a="1"/>
  <c r="P9" i="23" a="1"/>
  <c r="B7" i="23" a="1"/>
  <c r="E5" i="23" a="1"/>
  <c r="C3" i="23" a="1"/>
  <c r="B12" i="31" a="1"/>
  <c r="H8" i="31" a="1"/>
  <c r="E5" i="31" a="1"/>
  <c r="E4" i="31" a="1"/>
  <c r="D3" i="31" a="1"/>
  <c r="H26" i="30" a="1"/>
  <c r="H27" i="29" a="1"/>
  <c r="F14" i="29" a="1"/>
  <c r="G13" i="29" a="1"/>
  <c r="H12" i="29" a="1"/>
  <c r="C11" i="29" a="1"/>
  <c r="D10" i="29" a="1"/>
  <c r="C3" i="29" a="1"/>
  <c r="D2" i="29" a="1"/>
  <c r="E7" i="28" a="1"/>
  <c r="P2" i="24" a="1"/>
  <c r="G9" i="23" a="1"/>
  <c r="D13" i="31" a="1"/>
  <c r="H9" i="31" a="1"/>
  <c r="E8" i="31" a="1"/>
  <c r="C5" i="31" a="1"/>
  <c r="C4" i="31" a="1"/>
  <c r="H10" i="30" a="1"/>
  <c r="H24" i="29" a="1"/>
  <c r="H21" i="29" a="1"/>
  <c r="E9" i="29" a="1"/>
  <c r="F8" i="29" a="1"/>
  <c r="G7" i="29" a="1"/>
  <c r="H6" i="29" a="1"/>
  <c r="B6" i="29" a="1"/>
  <c r="C5" i="29" a="1"/>
  <c r="D4" i="29" a="1"/>
  <c r="D14" i="28" a="1"/>
  <c r="F10" i="28" a="1"/>
  <c r="D8" i="28" a="1"/>
  <c r="E4" i="28" a="1"/>
  <c r="B2" i="28" a="1"/>
  <c r="C11" i="28" a="1"/>
  <c r="B3" i="28" a="1"/>
  <c r="N11" i="23" a="1"/>
  <c r="B13" i="31" a="1"/>
  <c r="G9" i="31" a="1"/>
  <c r="F6" i="31" a="1"/>
  <c r="B5" i="31" a="1"/>
  <c r="G2" i="31" a="1"/>
  <c r="H31" i="29" a="1"/>
  <c r="E14" i="29" a="1"/>
  <c r="F13" i="29" a="1"/>
  <c r="H11" i="29" a="1"/>
  <c r="B11" i="29" a="1"/>
  <c r="C10" i="29" a="1"/>
  <c r="H3" i="29" a="1"/>
  <c r="B3" i="29" a="1"/>
  <c r="C2" i="29" a="1"/>
  <c r="D13" i="28" a="1"/>
  <c r="B9" i="28" a="1"/>
  <c r="B5" i="28" a="1"/>
  <c r="E14" i="31" a="1"/>
  <c r="H10" i="31" a="1"/>
  <c r="F9" i="31" a="1"/>
  <c r="H28" i="29" a="1"/>
  <c r="D14" i="29" a="1"/>
  <c r="E13" i="29" a="1"/>
  <c r="G11" i="29" a="1"/>
  <c r="H10" i="29" a="1"/>
  <c r="B10" i="29" a="1"/>
  <c r="G3" i="29" a="1"/>
  <c r="H2" i="29" a="1"/>
  <c r="B2" i="29" a="1"/>
  <c r="C13" i="28" a="1"/>
  <c r="B11" i="28" a="1"/>
  <c r="G9" i="28" a="1"/>
  <c r="D7" i="28" a="1"/>
  <c r="G3" i="28" a="1"/>
  <c r="G11" i="31" a="1"/>
  <c r="D10" i="31" a="1"/>
  <c r="B9" i="31" a="1"/>
  <c r="B6" i="31" a="1"/>
  <c r="C2" i="31" a="1"/>
  <c r="H28" i="30" a="1"/>
  <c r="H32" i="29" a="1"/>
  <c r="C14" i="29" a="1"/>
  <c r="D13" i="29" a="1"/>
  <c r="F11" i="29" a="1"/>
  <c r="G10" i="29" a="1"/>
  <c r="F3" i="29" a="1"/>
  <c r="G2" i="29" a="1"/>
  <c r="E10" i="31" a="1"/>
  <c r="H25" i="29" a="1"/>
  <c r="F7" i="29" a="1"/>
  <c r="E11" i="28" a="1"/>
  <c r="C8" i="28" a="1"/>
  <c r="E7" i="29" a="1"/>
  <c r="F3" i="28" a="1"/>
  <c r="E8" i="29" a="1"/>
  <c r="H32" i="30" a="1"/>
  <c r="G6" i="29" a="1"/>
  <c r="E6" i="28" a="1"/>
  <c r="D3" i="28" a="1"/>
  <c r="C4" i="28" a="1"/>
  <c r="B14" i="28" a="1"/>
  <c r="H12" i="30" a="1"/>
  <c r="F6" i="29" a="1"/>
  <c r="B13" i="28" a="1"/>
  <c r="F9" i="28" a="1"/>
  <c r="D9" i="28" a="1"/>
  <c r="E6" i="31" a="1"/>
  <c r="H11" i="30" a="1"/>
  <c r="H22" i="29" a="1"/>
  <c r="H5" i="29" a="1"/>
  <c r="D4" i="28" a="1"/>
  <c r="F2" i="28" a="1"/>
  <c r="D10" i="28" a="1"/>
  <c r="D6" i="31" a="1"/>
  <c r="F2" i="31" a="1"/>
  <c r="G5" i="29" a="1"/>
  <c r="D9" i="31" a="1"/>
  <c r="E2" i="31" a="1"/>
  <c r="B5" i="29" a="1"/>
  <c r="C14" i="28" a="1"/>
  <c r="F5" i="28" a="1"/>
  <c r="H8" i="30" a="1"/>
  <c r="H4" i="29" a="1"/>
  <c r="D9" i="29" a="1"/>
  <c r="C4" i="29" a="1"/>
  <c r="E10" i="28" a="1"/>
  <c r="C7" i="28" a="1"/>
  <c r="H11" i="31" a="1"/>
  <c r="C9" i="29" a="1"/>
  <c r="B4" i="29" a="1"/>
  <c r="D14" i="31" a="1"/>
  <c r="D8" i="29" a="1"/>
  <c r="G11" i="28" a="1"/>
  <c r="B8" i="28" a="1"/>
  <c r="F6" i="28" a="1"/>
  <c r="G14" i="31" a="1"/>
  <c r="D5" i="28" a="1"/>
  <c r="D5" i="28" l="1"/>
  <c r="N32" i="28" s="1" a="1"/>
  <c r="N32" i="28" s="1"/>
  <c r="G14" i="31"/>
  <c r="F6" i="28"/>
  <c r="N59" i="28" s="1" a="1"/>
  <c r="N59" i="28" s="1"/>
  <c r="B8" i="28"/>
  <c r="N9" i="28" s="1" a="1"/>
  <c r="N9" i="28" s="1"/>
  <c r="G11" i="28"/>
  <c r="N77" i="28" s="1" a="1"/>
  <c r="N77" i="28" s="1"/>
  <c r="D8" i="29"/>
  <c r="D14" i="31"/>
  <c r="B4" i="29"/>
  <c r="C9" i="29"/>
  <c r="H11" i="31"/>
  <c r="C7" i="28"/>
  <c r="N21" i="28" s="1" a="1"/>
  <c r="N21" i="28" s="1"/>
  <c r="E10" i="28"/>
  <c r="N50" i="28" s="1" a="1"/>
  <c r="N50" i="28" s="1"/>
  <c r="C4" i="29"/>
  <c r="D9" i="29"/>
  <c r="H4" i="29"/>
  <c r="H8" i="30"/>
  <c r="F5" i="28"/>
  <c r="N58" i="28" s="1" a="1"/>
  <c r="N58" i="28" s="1"/>
  <c r="C14" i="28"/>
  <c r="N28" i="28" s="1" a="1"/>
  <c r="N28" i="28" s="1"/>
  <c r="B5" i="29"/>
  <c r="E2" i="31"/>
  <c r="D9" i="31"/>
  <c r="G5" i="29"/>
  <c r="F2" i="31"/>
  <c r="D6" i="31"/>
  <c r="D10" i="28"/>
  <c r="N37" i="28" s="1" a="1"/>
  <c r="N37" i="28" s="1"/>
  <c r="F2" i="28"/>
  <c r="D4" i="28"/>
  <c r="N31" i="28" s="1" a="1"/>
  <c r="N31" i="28" s="1"/>
  <c r="H5" i="29"/>
  <c r="H22" i="29"/>
  <c r="H11" i="30"/>
  <c r="E6" i="31"/>
  <c r="D9" i="28"/>
  <c r="N36" i="28" s="1" a="1"/>
  <c r="N36" i="28" s="1"/>
  <c r="F9" i="28"/>
  <c r="N62" i="28" s="1" a="1"/>
  <c r="N62" i="28" s="1"/>
  <c r="B13" i="28"/>
  <c r="N14" i="28" s="1" a="1"/>
  <c r="N14" i="28" s="1"/>
  <c r="F6" i="29"/>
  <c r="H12" i="30"/>
  <c r="B14" i="28"/>
  <c r="N15" i="28" s="1" a="1"/>
  <c r="N15" i="28" s="1"/>
  <c r="C4" i="28"/>
  <c r="N18" i="28" s="1" a="1"/>
  <c r="N18" i="28" s="1"/>
  <c r="D3" i="28"/>
  <c r="N30" i="28" s="1" a="1"/>
  <c r="N30" i="28" s="1"/>
  <c r="E6" i="28"/>
  <c r="N46" i="28" s="1" a="1"/>
  <c r="N46" i="28" s="1"/>
  <c r="G6" i="29"/>
  <c r="H32" i="30"/>
  <c r="E8" i="29"/>
  <c r="F3" i="28"/>
  <c r="N56" i="28" s="1" a="1"/>
  <c r="N56" i="28" s="1"/>
  <c r="E7" i="29"/>
  <c r="C8" i="28"/>
  <c r="N22" i="28" s="1" a="1"/>
  <c r="N22" i="28" s="1"/>
  <c r="E11" i="28"/>
  <c r="N51" i="28" s="1" a="1"/>
  <c r="N51" i="28" s="1"/>
  <c r="F7" i="29"/>
  <c r="H25" i="29"/>
  <c r="E10" i="31"/>
  <c r="G2" i="29"/>
  <c r="F3" i="29"/>
  <c r="G10" i="29"/>
  <c r="F11" i="29"/>
  <c r="D13" i="29"/>
  <c r="C14" i="29"/>
  <c r="H32" i="29"/>
  <c r="H28" i="30"/>
  <c r="C2" i="31"/>
  <c r="B6" i="31"/>
  <c r="B9" i="31"/>
  <c r="D10" i="31"/>
  <c r="G11" i="31"/>
  <c r="G3" i="28"/>
  <c r="D7" i="28"/>
  <c r="N34" i="28" s="1" a="1"/>
  <c r="N34" i="28" s="1"/>
  <c r="G9" i="28"/>
  <c r="N75" i="28" s="1" a="1"/>
  <c r="N75" i="28" s="1"/>
  <c r="B11" i="28"/>
  <c r="N12" i="28" s="1" a="1"/>
  <c r="N12" i="28" s="1"/>
  <c r="C13" i="28"/>
  <c r="N27" i="28" s="1" a="1"/>
  <c r="N27" i="28" s="1"/>
  <c r="B2" i="29"/>
  <c r="H2" i="29"/>
  <c r="G3" i="29"/>
  <c r="B10" i="29"/>
  <c r="H10" i="29"/>
  <c r="G11" i="29"/>
  <c r="E13" i="29"/>
  <c r="D14" i="29"/>
  <c r="H28" i="29"/>
  <c r="F9" i="31"/>
  <c r="H10" i="31"/>
  <c r="E14" i="31"/>
  <c r="B5" i="28"/>
  <c r="N6" i="28" s="1" a="1"/>
  <c r="N6" i="28" s="1"/>
  <c r="B9" i="28"/>
  <c r="N10" i="28" s="1" a="1"/>
  <c r="N10" i="28" s="1"/>
  <c r="D13" i="28"/>
  <c r="N40" i="28" s="1" a="1"/>
  <c r="N40" i="28" s="1"/>
  <c r="C2" i="29"/>
  <c r="B3" i="29"/>
  <c r="H3" i="29"/>
  <c r="C10" i="29"/>
  <c r="B11" i="29"/>
  <c r="H11" i="29"/>
  <c r="F13" i="29"/>
  <c r="E14" i="29"/>
  <c r="H31" i="29"/>
  <c r="G2" i="31"/>
  <c r="L68" i="31" s="1" a="1"/>
  <c r="L68" i="31" s="1"/>
  <c r="B5" i="31"/>
  <c r="F6" i="31"/>
  <c r="G9" i="31"/>
  <c r="B13" i="31"/>
  <c r="N11" i="23"/>
  <c r="X168" i="23" s="1" a="1"/>
  <c r="X168" i="23" s="1"/>
  <c r="B3" i="28"/>
  <c r="N4" i="28" s="1" a="1"/>
  <c r="N4" i="28" s="1"/>
  <c r="C11" i="28"/>
  <c r="N25" i="28" s="1" a="1"/>
  <c r="N25" i="28" s="1"/>
  <c r="B2" i="28"/>
  <c r="E4" i="28"/>
  <c r="N44" i="28" s="1" a="1"/>
  <c r="N44" i="28" s="1"/>
  <c r="D8" i="28"/>
  <c r="N35" i="28" s="1" a="1"/>
  <c r="N35" i="28" s="1"/>
  <c r="F10" i="28"/>
  <c r="N63" i="28" s="1" a="1"/>
  <c r="N63" i="28" s="1"/>
  <c r="D14" i="28"/>
  <c r="N41" i="28" s="1" a="1"/>
  <c r="N41" i="28" s="1"/>
  <c r="D4" i="29"/>
  <c r="C5" i="29"/>
  <c r="B6" i="29"/>
  <c r="H6" i="29"/>
  <c r="G7" i="29"/>
  <c r="F8" i="29"/>
  <c r="E9" i="29"/>
  <c r="H21" i="29"/>
  <c r="H24" i="29"/>
  <c r="H10" i="30"/>
  <c r="C4" i="31"/>
  <c r="C5" i="31"/>
  <c r="E8" i="31"/>
  <c r="H9" i="31"/>
  <c r="D13" i="31"/>
  <c r="G9" i="23"/>
  <c r="X75" i="23" s="1" a="1"/>
  <c r="X75" i="23" s="1"/>
  <c r="P2" i="24"/>
  <c r="E7" i="28"/>
  <c r="N47" i="28" s="1" a="1"/>
  <c r="N47" i="28" s="1"/>
  <c r="D2" i="29"/>
  <c r="C3" i="29"/>
  <c r="D10" i="29"/>
  <c r="C11" i="29"/>
  <c r="H12" i="29"/>
  <c r="G13" i="29"/>
  <c r="F14" i="29"/>
  <c r="H27" i="29"/>
  <c r="H26" i="30"/>
  <c r="D3" i="31"/>
  <c r="E4" i="31"/>
  <c r="E5" i="31"/>
  <c r="H8" i="31"/>
  <c r="B12" i="31"/>
  <c r="C3" i="23"/>
  <c r="X17" i="23" s="1" a="1"/>
  <c r="X17" i="23" s="1"/>
  <c r="E5" i="23"/>
  <c r="X45" i="23" s="1" a="1"/>
  <c r="X45" i="23" s="1"/>
  <c r="B7" i="23"/>
  <c r="X8" i="23" s="1" a="1"/>
  <c r="X8" i="23" s="1"/>
  <c r="P9" i="23"/>
  <c r="X192" i="23" s="1" a="1"/>
  <c r="X192" i="23" s="1"/>
  <c r="N14" i="23"/>
  <c r="X171" i="23" s="1" a="1"/>
  <c r="X171" i="23" s="1"/>
  <c r="I8" i="24"/>
  <c r="C3" i="28"/>
  <c r="N17" i="28" s="1" a="1"/>
  <c r="N17" i="28" s="1"/>
  <c r="C5" i="28"/>
  <c r="N19" i="28" s="1" a="1"/>
  <c r="N19" i="28" s="1"/>
  <c r="F7" i="28"/>
  <c r="N60" i="28" s="1" a="1"/>
  <c r="N60" i="28" s="1"/>
  <c r="C9" i="28"/>
  <c r="N23" i="28" s="1" a="1"/>
  <c r="N23" i="28" s="1"/>
  <c r="D11" i="28"/>
  <c r="N38" i="28" s="1" a="1"/>
  <c r="N38" i="28" s="1"/>
  <c r="E13" i="28"/>
  <c r="N53" i="28" s="1" a="1"/>
  <c r="N53" i="28" s="1"/>
  <c r="C2" i="28"/>
  <c r="F4" i="28"/>
  <c r="N57" i="28" s="1" a="1"/>
  <c r="N57" i="28" s="1"/>
  <c r="B6" i="28"/>
  <c r="N7" i="28" s="1" a="1"/>
  <c r="N7" i="28" s="1"/>
  <c r="E8" i="28"/>
  <c r="N48" i="28" s="1" a="1"/>
  <c r="N48" i="28" s="1"/>
  <c r="G10" i="28"/>
  <c r="N76" i="28" s="1" a="1"/>
  <c r="N76" i="28" s="1"/>
  <c r="E14" i="28"/>
  <c r="N54" i="28" s="1" a="1"/>
  <c r="N54" i="28" s="1"/>
  <c r="E4" i="29"/>
  <c r="D5" i="29"/>
  <c r="C6" i="29"/>
  <c r="B7" i="29"/>
  <c r="H7" i="29"/>
  <c r="G8" i="29"/>
  <c r="F9" i="29"/>
  <c r="H5" i="31"/>
  <c r="E13" i="31"/>
  <c r="I3" i="23"/>
  <c r="X95" i="23" s="1" a="1"/>
  <c r="X95" i="23" s="1"/>
  <c r="K5" i="23"/>
  <c r="X123" i="23" s="1" a="1"/>
  <c r="X123" i="23" s="1"/>
  <c r="H7" i="23"/>
  <c r="X86" i="23" s="1" a="1"/>
  <c r="X86" i="23" s="1"/>
  <c r="E2" i="29"/>
  <c r="D3" i="29"/>
  <c r="E10" i="29"/>
  <c r="D11" i="29"/>
  <c r="B13" i="29"/>
  <c r="H13" i="29"/>
  <c r="G14" i="29"/>
  <c r="H30" i="29"/>
  <c r="H30" i="30"/>
  <c r="E3" i="31"/>
  <c r="F4" i="31"/>
  <c r="B11" i="31"/>
  <c r="C12" i="31"/>
  <c r="L26" i="31" s="1" a="1"/>
  <c r="L26" i="31" s="1"/>
  <c r="F13" i="31"/>
  <c r="O3" i="23"/>
  <c r="X173" i="23" s="1" a="1"/>
  <c r="X173" i="23" s="1"/>
  <c r="N7" i="23"/>
  <c r="X164" i="23" s="1" a="1"/>
  <c r="X164" i="23" s="1"/>
  <c r="B10" i="28"/>
  <c r="N11" i="28" s="1" a="1"/>
  <c r="N11" i="28" s="1"/>
  <c r="F4" i="29"/>
  <c r="E5" i="29"/>
  <c r="D6" i="29"/>
  <c r="C7" i="29"/>
  <c r="B8" i="29"/>
  <c r="H8" i="29"/>
  <c r="G9" i="29"/>
  <c r="H20" i="29"/>
  <c r="H23" i="29"/>
  <c r="F3" i="31"/>
  <c r="G4" i="31"/>
  <c r="C7" i="31"/>
  <c r="D11" i="31"/>
  <c r="D12" i="31"/>
  <c r="L39" i="31" s="1" a="1"/>
  <c r="L39" i="31" s="1"/>
  <c r="D2" i="28"/>
  <c r="F8" i="28"/>
  <c r="N61" i="28" s="1" a="1"/>
  <c r="N61" i="28" s="1"/>
  <c r="E5" i="28"/>
  <c r="N45" i="28" s="1" a="1"/>
  <c r="N45" i="28" s="1"/>
  <c r="F2" i="29"/>
  <c r="E3" i="29"/>
  <c r="F10" i="29"/>
  <c r="E11" i="29"/>
  <c r="C13" i="29"/>
  <c r="B14" i="29"/>
  <c r="H14" i="29"/>
  <c r="H26" i="29"/>
  <c r="H29" i="29"/>
  <c r="H9" i="30"/>
  <c r="H27" i="30"/>
  <c r="H31" i="30"/>
  <c r="H3" i="31"/>
  <c r="D7" i="31"/>
  <c r="C10" i="31"/>
  <c r="F11" i="31"/>
  <c r="F12" i="31"/>
  <c r="L65" i="31" s="1" a="1"/>
  <c r="L65" i="31" s="1"/>
  <c r="G4" i="28"/>
  <c r="N70" i="28" s="1" a="1"/>
  <c r="N70" i="28" s="1"/>
  <c r="C6" i="28"/>
  <c r="N20" i="28" s="1" a="1"/>
  <c r="N20" i="28" s="1"/>
  <c r="E3" i="28"/>
  <c r="N43" i="28" s="1" a="1"/>
  <c r="N43" i="28" s="1"/>
  <c r="B7" i="28"/>
  <c r="N8" i="28" s="1" a="1"/>
  <c r="N8" i="28" s="1"/>
  <c r="E9" i="28"/>
  <c r="N49" i="28" s="1" a="1"/>
  <c r="N49" i="28" s="1"/>
  <c r="F11" i="28"/>
  <c r="N64" i="28" s="1" a="1"/>
  <c r="N64" i="28" s="1"/>
  <c r="E2" i="28"/>
  <c r="B4" i="28"/>
  <c r="N5" i="28" s="1" a="1"/>
  <c r="N5" i="28" s="1"/>
  <c r="D6" i="28"/>
  <c r="N33" i="28" s="1" a="1"/>
  <c r="N33" i="28" s="1"/>
  <c r="C10" i="28"/>
  <c r="N24" i="28" s="1" a="1"/>
  <c r="N24" i="28" s="1"/>
  <c r="G4" i="29"/>
  <c r="F5" i="29"/>
  <c r="E6" i="29"/>
  <c r="D7" i="29"/>
  <c r="C8" i="29"/>
  <c r="B9" i="29"/>
  <c r="H9" i="29"/>
  <c r="H7" i="31"/>
  <c r="H12" i="31"/>
  <c r="K13" i="23"/>
  <c r="X131" i="23" s="1" a="1"/>
  <c r="X131" i="23" s="1"/>
  <c r="F2" i="23"/>
  <c r="L2" i="23"/>
  <c r="H4" i="23"/>
  <c r="X83" i="23" s="1" a="1"/>
  <c r="X83" i="23" s="1"/>
  <c r="Q4" i="23"/>
  <c r="X200" i="23" s="1" a="1"/>
  <c r="X200" i="23" s="1"/>
  <c r="F6" i="23"/>
  <c r="X59" i="23" s="1" a="1"/>
  <c r="X59" i="23" s="1"/>
  <c r="L6" i="23"/>
  <c r="X137" i="23" s="1" a="1"/>
  <c r="X137" i="23" s="1"/>
  <c r="B8" i="23"/>
  <c r="X9" i="23" s="1" a="1"/>
  <c r="X9" i="23" s="1"/>
  <c r="O9" i="23"/>
  <c r="X179" i="23" s="1" a="1"/>
  <c r="X179" i="23" s="1"/>
  <c r="F10" i="23"/>
  <c r="X63" i="23" s="1" a="1"/>
  <c r="X63" i="23" s="1"/>
  <c r="E11" i="23"/>
  <c r="X51" i="23" s="1" a="1"/>
  <c r="X51" i="23" s="1"/>
  <c r="B14" i="23"/>
  <c r="X15" i="23" s="1" a="1"/>
  <c r="X15" i="23" s="1"/>
  <c r="J2" i="24"/>
  <c r="Q7" i="24"/>
  <c r="G2" i="23"/>
  <c r="M2" i="23"/>
  <c r="C4" i="23"/>
  <c r="X18" i="23" s="1" a="1"/>
  <c r="X18" i="23" s="1"/>
  <c r="J4" i="23"/>
  <c r="X109" i="23" s="1" a="1"/>
  <c r="X109" i="23" s="1"/>
  <c r="G6" i="23"/>
  <c r="X72" i="23" s="1" a="1"/>
  <c r="X72" i="23" s="1"/>
  <c r="M6" i="23"/>
  <c r="X150" i="23" s="1" a="1"/>
  <c r="X150" i="23" s="1"/>
  <c r="C8" i="23"/>
  <c r="X22" i="23" s="1" a="1"/>
  <c r="X22" i="23" s="1"/>
  <c r="J8" i="23"/>
  <c r="X113" i="23" s="1" a="1"/>
  <c r="X113" i="23" s="1"/>
  <c r="Q9" i="23"/>
  <c r="X205" i="23" s="1" a="1"/>
  <c r="X205" i="23" s="1"/>
  <c r="F11" i="23"/>
  <c r="X64" i="23" s="1" a="1"/>
  <c r="X64" i="23" s="1"/>
  <c r="O11" i="23"/>
  <c r="X181" i="23" s="1" a="1"/>
  <c r="X181" i="23" s="1"/>
  <c r="L13" i="23"/>
  <c r="X144" i="23" s="1" a="1"/>
  <c r="X144" i="23" s="1"/>
  <c r="E3" i="24"/>
  <c r="B9" i="24"/>
  <c r="H14" i="30"/>
  <c r="D3" i="23"/>
  <c r="X30" i="23" s="1" a="1"/>
  <c r="X30" i="23" s="1"/>
  <c r="J3" i="23"/>
  <c r="X108" i="23" s="1" a="1"/>
  <c r="X108" i="23" s="1"/>
  <c r="P3" i="23"/>
  <c r="X186" i="23" s="1" a="1"/>
  <c r="X186" i="23" s="1"/>
  <c r="F5" i="23"/>
  <c r="X58" i="23" s="1" a="1"/>
  <c r="X58" i="23" s="1"/>
  <c r="L5" i="23"/>
  <c r="X136" i="23" s="1" a="1"/>
  <c r="X136" i="23" s="1"/>
  <c r="C7" i="23"/>
  <c r="X21" i="23" s="1" a="1"/>
  <c r="X21" i="23" s="1"/>
  <c r="I7" i="23"/>
  <c r="X99" i="23" s="1" a="1"/>
  <c r="X99" i="23" s="1"/>
  <c r="O7" i="23"/>
  <c r="X177" i="23" s="1" a="1"/>
  <c r="X177" i="23" s="1"/>
  <c r="H9" i="23"/>
  <c r="X88" i="23" s="1" a="1"/>
  <c r="X88" i="23" s="1"/>
  <c r="H10" i="23"/>
  <c r="X89" i="23" s="1" a="1"/>
  <c r="X89" i="23" s="1"/>
  <c r="G11" i="23"/>
  <c r="X77" i="23" s="1" a="1"/>
  <c r="X77" i="23" s="1"/>
  <c r="P11" i="23"/>
  <c r="X194" i="23" s="1" a="1"/>
  <c r="X194" i="23" s="1"/>
  <c r="B13" i="23"/>
  <c r="X14" i="23" s="1" a="1"/>
  <c r="X14" i="23" s="1"/>
  <c r="K3" i="24"/>
  <c r="L9" i="24"/>
  <c r="B2" i="23"/>
  <c r="H2" i="23"/>
  <c r="N2" i="23"/>
  <c r="D4" i="23"/>
  <c r="X31" i="23" s="1" a="1"/>
  <c r="X31" i="23" s="1"/>
  <c r="K4" i="23"/>
  <c r="X122" i="23" s="1" a="1"/>
  <c r="X122" i="23" s="1"/>
  <c r="B6" i="23"/>
  <c r="X7" i="23" s="1" a="1"/>
  <c r="X7" i="23" s="1"/>
  <c r="H6" i="23"/>
  <c r="X85" i="23" s="1" a="1"/>
  <c r="X85" i="23" s="1"/>
  <c r="O6" i="23"/>
  <c r="X176" i="23" s="1" a="1"/>
  <c r="X176" i="23" s="1"/>
  <c r="D8" i="23"/>
  <c r="X35" i="23" s="1" a="1"/>
  <c r="X35" i="23" s="1"/>
  <c r="K8" i="23"/>
  <c r="X126" i="23" s="1" a="1"/>
  <c r="X126" i="23" s="1"/>
  <c r="I9" i="23"/>
  <c r="X101" i="23" s="1" a="1"/>
  <c r="X101" i="23" s="1"/>
  <c r="Q11" i="23"/>
  <c r="X207" i="23" s="1" a="1"/>
  <c r="X207" i="23" s="1"/>
  <c r="M13" i="23"/>
  <c r="X157" i="23" s="1" a="1"/>
  <c r="X157" i="23" s="1"/>
  <c r="Q3" i="24"/>
  <c r="E10" i="24"/>
  <c r="H13" i="30"/>
  <c r="E3" i="23"/>
  <c r="X43" i="23" s="1" a="1"/>
  <c r="X43" i="23" s="1"/>
  <c r="K3" i="23"/>
  <c r="X121" i="23" s="1" a="1"/>
  <c r="X121" i="23" s="1"/>
  <c r="Q3" i="23"/>
  <c r="G5" i="23"/>
  <c r="X71" i="23" s="1" a="1"/>
  <c r="X71" i="23" s="1"/>
  <c r="M5" i="23"/>
  <c r="X149" i="23" s="1" a="1"/>
  <c r="X149" i="23" s="1"/>
  <c r="D7" i="23"/>
  <c r="X34" i="23" s="1" a="1"/>
  <c r="X34" i="23" s="1"/>
  <c r="J7" i="23"/>
  <c r="X112" i="23" s="1" a="1"/>
  <c r="X112" i="23" s="1"/>
  <c r="P7" i="23"/>
  <c r="X190" i="23" s="1" a="1"/>
  <c r="X190" i="23" s="1"/>
  <c r="J9" i="23"/>
  <c r="X114" i="23" s="1" a="1"/>
  <c r="X114" i="23" s="1"/>
  <c r="H11" i="23"/>
  <c r="X90" i="23" s="1" a="1"/>
  <c r="X90" i="23" s="1"/>
  <c r="D13" i="23"/>
  <c r="X40" i="23" s="1" a="1"/>
  <c r="X40" i="23" s="1"/>
  <c r="N13" i="23"/>
  <c r="X170" i="23" s="1" a="1"/>
  <c r="X170" i="23" s="1"/>
  <c r="G14" i="23"/>
  <c r="X80" i="23" s="1" a="1"/>
  <c r="X80" i="23" s="1"/>
  <c r="E4" i="24"/>
  <c r="H29" i="30"/>
  <c r="B2" i="31"/>
  <c r="H2" i="31"/>
  <c r="G3" i="31"/>
  <c r="B4" i="31"/>
  <c r="H4" i="31"/>
  <c r="D5" i="31"/>
  <c r="H6" i="31"/>
  <c r="F7" i="31"/>
  <c r="F8" i="31"/>
  <c r="C9" i="31"/>
  <c r="F10" i="31"/>
  <c r="C11" i="31"/>
  <c r="E12" i="31"/>
  <c r="L52" i="31" s="1" a="1"/>
  <c r="L52" i="31" s="1"/>
  <c r="H13" i="31"/>
  <c r="F14" i="31"/>
  <c r="C2" i="23"/>
  <c r="I2" i="23"/>
  <c r="O2" i="23"/>
  <c r="E4" i="23"/>
  <c r="X44" i="23" s="1" a="1"/>
  <c r="X44" i="23" s="1"/>
  <c r="L4" i="23"/>
  <c r="X135" i="23" s="1" a="1"/>
  <c r="X135" i="23" s="1"/>
  <c r="C6" i="23"/>
  <c r="X20" i="23" s="1" a="1"/>
  <c r="X20" i="23" s="1"/>
  <c r="I6" i="23"/>
  <c r="X98" i="23" s="1" a="1"/>
  <c r="X98" i="23" s="1"/>
  <c r="P6" i="23"/>
  <c r="X189" i="23" s="1" a="1"/>
  <c r="X189" i="23" s="1"/>
  <c r="E8" i="23"/>
  <c r="X48" i="23" s="1" a="1"/>
  <c r="X48" i="23" s="1"/>
  <c r="L8" i="23"/>
  <c r="X139" i="23" s="1" a="1"/>
  <c r="X139" i="23" s="1"/>
  <c r="B9" i="23"/>
  <c r="X10" i="23" s="1" a="1"/>
  <c r="X10" i="23" s="1"/>
  <c r="K9" i="23"/>
  <c r="X127" i="23" s="1" a="1"/>
  <c r="X127" i="23" s="1"/>
  <c r="I11" i="23"/>
  <c r="X103" i="23" s="1" a="1"/>
  <c r="X103" i="23" s="1"/>
  <c r="E13" i="23"/>
  <c r="X53" i="23" s="1" a="1"/>
  <c r="X53" i="23" s="1"/>
  <c r="O13" i="23"/>
  <c r="X183" i="23" s="1" a="1"/>
  <c r="X183" i="23" s="1"/>
  <c r="N4" i="24"/>
  <c r="F3" i="23"/>
  <c r="X56" i="23" s="1" a="1"/>
  <c r="X56" i="23" s="1"/>
  <c r="L3" i="23"/>
  <c r="X134" i="23" s="1" a="1"/>
  <c r="X134" i="23" s="1"/>
  <c r="B5" i="23"/>
  <c r="X6" i="23" s="1" a="1"/>
  <c r="X6" i="23" s="1"/>
  <c r="H5" i="23"/>
  <c r="X84" i="23" s="1" a="1"/>
  <c r="X84" i="23" s="1"/>
  <c r="O5" i="23"/>
  <c r="X175" i="23" s="1" a="1"/>
  <c r="X175" i="23" s="1"/>
  <c r="E7" i="23"/>
  <c r="X47" i="23" s="1" a="1"/>
  <c r="X47" i="23" s="1"/>
  <c r="K7" i="23"/>
  <c r="X125" i="23" s="1" a="1"/>
  <c r="X125" i="23" s="1"/>
  <c r="C9" i="23"/>
  <c r="X23" i="23" s="1" a="1"/>
  <c r="X23" i="23" s="1"/>
  <c r="B10" i="23"/>
  <c r="X11" i="23" s="1" a="1"/>
  <c r="X11" i="23" s="1"/>
  <c r="J11" i="23"/>
  <c r="X116" i="23" s="1" a="1"/>
  <c r="X116" i="23" s="1"/>
  <c r="F5" i="24"/>
  <c r="D2" i="23"/>
  <c r="J2" i="23"/>
  <c r="P2" i="23"/>
  <c r="F4" i="23"/>
  <c r="X57" i="23" s="1" a="1"/>
  <c r="X57" i="23" s="1"/>
  <c r="M4" i="23"/>
  <c r="X148" i="23" s="1" a="1"/>
  <c r="X148" i="23" s="1"/>
  <c r="D6" i="23"/>
  <c r="X33" i="23" s="1" a="1"/>
  <c r="X33" i="23" s="1"/>
  <c r="J6" i="23"/>
  <c r="X111" i="23" s="1" a="1"/>
  <c r="X111" i="23" s="1"/>
  <c r="F8" i="23"/>
  <c r="X61" i="23" s="1" a="1"/>
  <c r="X61" i="23" s="1"/>
  <c r="M8" i="23"/>
  <c r="X152" i="23" s="1" a="1"/>
  <c r="X152" i="23" s="1"/>
  <c r="D9" i="23"/>
  <c r="X36" i="23" s="1" a="1"/>
  <c r="X36" i="23" s="1"/>
  <c r="L9" i="23"/>
  <c r="X140" i="23" s="1" a="1"/>
  <c r="X140" i="23" s="1"/>
  <c r="L10" i="23"/>
  <c r="X141" i="23" s="1" a="1"/>
  <c r="X141" i="23" s="1"/>
  <c r="K11" i="23"/>
  <c r="X129" i="23" s="1" a="1"/>
  <c r="X129" i="23" s="1"/>
  <c r="F13" i="23"/>
  <c r="X66" i="23" s="1" a="1"/>
  <c r="X66" i="23" s="1"/>
  <c r="J14" i="23"/>
  <c r="X119" i="23" s="1" a="1"/>
  <c r="X119" i="23" s="1"/>
  <c r="O5" i="24"/>
  <c r="B14" i="24"/>
  <c r="G3" i="23"/>
  <c r="X69" i="23" s="1" a="1"/>
  <c r="X69" i="23" s="1"/>
  <c r="M3" i="23"/>
  <c r="X147" i="23" s="1" a="1"/>
  <c r="X147" i="23" s="1"/>
  <c r="C5" i="23"/>
  <c r="X19" i="23" s="1" a="1"/>
  <c r="X19" i="23" s="1"/>
  <c r="I5" i="23"/>
  <c r="X97" i="23" s="1" a="1"/>
  <c r="X97" i="23" s="1"/>
  <c r="P5" i="23"/>
  <c r="X188" i="23" s="1" a="1"/>
  <c r="X188" i="23" s="1"/>
  <c r="F7" i="23"/>
  <c r="X60" i="23" s="1" a="1"/>
  <c r="X60" i="23" s="1"/>
  <c r="L7" i="23"/>
  <c r="X138" i="23" s="1" a="1"/>
  <c r="X138" i="23" s="1"/>
  <c r="E9" i="23"/>
  <c r="X49" i="23" s="1" a="1"/>
  <c r="X49" i="23" s="1"/>
  <c r="B11" i="23"/>
  <c r="X12" i="23" s="1" a="1"/>
  <c r="X12" i="23" s="1"/>
  <c r="G13" i="23"/>
  <c r="X79" i="23" s="1" a="1"/>
  <c r="X79" i="23" s="1"/>
  <c r="G6" i="24"/>
  <c r="R14" i="24"/>
  <c r="D2" i="31"/>
  <c r="C3" i="31"/>
  <c r="D4" i="31"/>
  <c r="F5" i="31"/>
  <c r="C6" i="31"/>
  <c r="E9" i="31"/>
  <c r="E11" i="31"/>
  <c r="G12" i="31"/>
  <c r="L78" i="31" s="1" a="1"/>
  <c r="L78" i="31" s="1"/>
  <c r="C13" i="31"/>
  <c r="H14" i="31"/>
  <c r="E2" i="23"/>
  <c r="K2" i="23"/>
  <c r="G4" i="23"/>
  <c r="X70" i="23" s="1" a="1"/>
  <c r="X70" i="23" s="1"/>
  <c r="P4" i="23"/>
  <c r="X187" i="23" s="1" a="1"/>
  <c r="X187" i="23" s="1"/>
  <c r="E6" i="23"/>
  <c r="X46" i="23" s="1" a="1"/>
  <c r="X46" i="23" s="1"/>
  <c r="K6" i="23"/>
  <c r="X124" i="23" s="1" a="1"/>
  <c r="X124" i="23" s="1"/>
  <c r="G8" i="23"/>
  <c r="X74" i="23" s="1" a="1"/>
  <c r="X74" i="23" s="1"/>
  <c r="M9" i="23"/>
  <c r="X153" i="23" s="1" a="1"/>
  <c r="X153" i="23" s="1"/>
  <c r="C11" i="23"/>
  <c r="X25" i="23" s="1" a="1"/>
  <c r="X25" i="23" s="1"/>
  <c r="L11" i="23"/>
  <c r="X142" i="23" s="1" a="1"/>
  <c r="X142" i="23" s="1"/>
  <c r="I13" i="23"/>
  <c r="X105" i="23" s="1" a="1"/>
  <c r="X105" i="23" s="1"/>
  <c r="P6" i="24"/>
  <c r="B3" i="23"/>
  <c r="X4" i="23" s="1" a="1"/>
  <c r="X4" i="23" s="1"/>
  <c r="H3" i="23"/>
  <c r="X82" i="23" s="1" a="1"/>
  <c r="X82" i="23" s="1"/>
  <c r="N3" i="23"/>
  <c r="X160" i="23" s="1" a="1"/>
  <c r="X160" i="23" s="1"/>
  <c r="D5" i="23"/>
  <c r="X32" i="23" s="1" a="1"/>
  <c r="X32" i="23" s="1"/>
  <c r="J5" i="23"/>
  <c r="X110" i="23" s="1" a="1"/>
  <c r="X110" i="23" s="1"/>
  <c r="G7" i="23"/>
  <c r="X73" i="23" s="1" a="1"/>
  <c r="X73" i="23" s="1"/>
  <c r="M7" i="23"/>
  <c r="X151" i="23" s="1" a="1"/>
  <c r="X151" i="23" s="1"/>
  <c r="F9" i="23"/>
  <c r="X62" i="23" s="1" a="1"/>
  <c r="X62" i="23" s="1"/>
  <c r="N10" i="23"/>
  <c r="X167" i="23" s="1" a="1"/>
  <c r="X167" i="23" s="1"/>
  <c r="D11" i="23"/>
  <c r="X38" i="23" s="1" a="1"/>
  <c r="X38" i="23" s="1"/>
  <c r="M11" i="23"/>
  <c r="X155" i="23" s="1" a="1"/>
  <c r="X155" i="23" s="1"/>
  <c r="J13" i="23"/>
  <c r="X118" i="23" s="1" a="1"/>
  <c r="X118" i="23" s="1"/>
  <c r="D2" i="24"/>
  <c r="H7" i="24"/>
  <c r="O4" i="24"/>
  <c r="P5" i="24"/>
  <c r="Q6" i="24"/>
  <c r="R7" i="24"/>
  <c r="C9" i="24"/>
  <c r="M9" i="24"/>
  <c r="F10" i="24"/>
  <c r="Q10" i="24"/>
  <c r="L11" i="24"/>
  <c r="F13" i="24"/>
  <c r="C14" i="24"/>
  <c r="C3" i="27"/>
  <c r="N5" i="27"/>
  <c r="E13" i="27"/>
  <c r="E2" i="24"/>
  <c r="K2" i="24"/>
  <c r="Q2" i="24"/>
  <c r="F3" i="24"/>
  <c r="L3" i="24"/>
  <c r="R3" i="24"/>
  <c r="F4" i="24"/>
  <c r="P4" i="24"/>
  <c r="G5" i="24"/>
  <c r="Q5" i="24"/>
  <c r="H6" i="24"/>
  <c r="R6" i="24"/>
  <c r="I7" i="24"/>
  <c r="B8" i="24"/>
  <c r="J8" i="24"/>
  <c r="N9" i="24"/>
  <c r="G10" i="24"/>
  <c r="R10" i="24"/>
  <c r="M11" i="24"/>
  <c r="G13" i="24"/>
  <c r="F14" i="24"/>
  <c r="R21" i="24"/>
  <c r="R23" i="24"/>
  <c r="R25" i="24"/>
  <c r="R27" i="24"/>
  <c r="R29" i="24"/>
  <c r="H3" i="27"/>
  <c r="E6" i="27"/>
  <c r="H8" i="23"/>
  <c r="X87" i="23" s="1" a="1"/>
  <c r="X87" i="23" s="1"/>
  <c r="N8" i="23"/>
  <c r="X165" i="23" s="1" a="1"/>
  <c r="X165" i="23" s="1"/>
  <c r="C10" i="23"/>
  <c r="X24" i="23" s="1" a="1"/>
  <c r="X24" i="23" s="1"/>
  <c r="I10" i="23"/>
  <c r="X102" i="23" s="1" a="1"/>
  <c r="X102" i="23" s="1"/>
  <c r="O10" i="23"/>
  <c r="X180" i="23" s="1" a="1"/>
  <c r="X180" i="23" s="1"/>
  <c r="D14" i="23"/>
  <c r="X41" i="23" s="1" a="1"/>
  <c r="X41" i="23" s="1"/>
  <c r="K14" i="23"/>
  <c r="X132" i="23" s="1" a="1"/>
  <c r="X132" i="23" s="1"/>
  <c r="G4" i="24"/>
  <c r="H5" i="24"/>
  <c r="I6" i="24"/>
  <c r="J7" i="24"/>
  <c r="K8" i="24"/>
  <c r="D9" i="24"/>
  <c r="O9" i="24"/>
  <c r="H10" i="24"/>
  <c r="B11" i="24"/>
  <c r="N11" i="24"/>
  <c r="H13" i="24"/>
  <c r="M6" i="27"/>
  <c r="B14" i="26"/>
  <c r="F2" i="24"/>
  <c r="L2" i="24"/>
  <c r="R2" i="24"/>
  <c r="G3" i="24"/>
  <c r="M3" i="24"/>
  <c r="H4" i="24"/>
  <c r="Q4" i="24"/>
  <c r="I5" i="24"/>
  <c r="R5" i="24"/>
  <c r="J6" i="24"/>
  <c r="B7" i="24"/>
  <c r="K7" i="24"/>
  <c r="C8" i="24"/>
  <c r="L8" i="24"/>
  <c r="E9" i="24"/>
  <c r="I10" i="24"/>
  <c r="C11" i="24"/>
  <c r="O11" i="24"/>
  <c r="K13" i="24"/>
  <c r="G14" i="24"/>
  <c r="B2" i="27"/>
  <c r="I3" i="27"/>
  <c r="D7" i="27"/>
  <c r="P7" i="26"/>
  <c r="I8" i="23"/>
  <c r="X100" i="23" s="1" a="1"/>
  <c r="X100" i="23" s="1"/>
  <c r="O8" i="23"/>
  <c r="X178" i="23" s="1" a="1"/>
  <c r="X178" i="23" s="1"/>
  <c r="D10" i="23"/>
  <c r="X37" i="23" s="1" a="1"/>
  <c r="X37" i="23" s="1"/>
  <c r="J10" i="23"/>
  <c r="X115" i="23" s="1" a="1"/>
  <c r="X115" i="23" s="1"/>
  <c r="P10" i="23"/>
  <c r="X193" i="23" s="1" a="1"/>
  <c r="X193" i="23" s="1"/>
  <c r="E14" i="23"/>
  <c r="X54" i="23" s="1" a="1"/>
  <c r="X54" i="23" s="1"/>
  <c r="L14" i="23"/>
  <c r="X145" i="23" s="1" a="1"/>
  <c r="X145" i="23" s="1"/>
  <c r="I4" i="24"/>
  <c r="J5" i="24"/>
  <c r="K6" i="24"/>
  <c r="L7" i="24"/>
  <c r="M8" i="24"/>
  <c r="F9" i="24"/>
  <c r="P9" i="24"/>
  <c r="J10" i="24"/>
  <c r="E11" i="24"/>
  <c r="Q11" i="24"/>
  <c r="H14" i="24"/>
  <c r="G2" i="27"/>
  <c r="N3" i="27"/>
  <c r="L7" i="27"/>
  <c r="G2" i="24"/>
  <c r="M2" i="24"/>
  <c r="B3" i="24"/>
  <c r="H3" i="24"/>
  <c r="N3" i="24"/>
  <c r="J4" i="24"/>
  <c r="R4" i="24"/>
  <c r="K5" i="24"/>
  <c r="B6" i="24"/>
  <c r="L6" i="24"/>
  <c r="C7" i="24"/>
  <c r="M7" i="24"/>
  <c r="D8" i="24"/>
  <c r="N8" i="24"/>
  <c r="G9" i="24"/>
  <c r="Q9" i="24"/>
  <c r="L13" i="24"/>
  <c r="I14" i="24"/>
  <c r="P8" i="23"/>
  <c r="X191" i="23" s="1" a="1"/>
  <c r="X191" i="23" s="1"/>
  <c r="E10" i="23"/>
  <c r="X50" i="23" s="1" a="1"/>
  <c r="X50" i="23" s="1"/>
  <c r="K10" i="23"/>
  <c r="X128" i="23" s="1" a="1"/>
  <c r="X128" i="23" s="1"/>
  <c r="Q10" i="23"/>
  <c r="X206" i="23" s="1" a="1"/>
  <c r="X206" i="23" s="1"/>
  <c r="F14" i="23"/>
  <c r="X67" i="23" s="1" a="1"/>
  <c r="X67" i="23" s="1"/>
  <c r="M14" i="23"/>
  <c r="X158" i="23" s="1" a="1"/>
  <c r="X158" i="23" s="1"/>
  <c r="B5" i="24"/>
  <c r="C6" i="24"/>
  <c r="D7" i="24"/>
  <c r="E8" i="24"/>
  <c r="H9" i="24"/>
  <c r="R9" i="24"/>
  <c r="K10" i="24"/>
  <c r="F11" i="24"/>
  <c r="R11" i="24"/>
  <c r="M13" i="24"/>
  <c r="L14" i="24"/>
  <c r="H2" i="27"/>
  <c r="O3" i="27"/>
  <c r="M8" i="27"/>
  <c r="B2" i="24"/>
  <c r="H2" i="24"/>
  <c r="N2" i="24"/>
  <c r="C3" i="24"/>
  <c r="I3" i="24"/>
  <c r="O3" i="24"/>
  <c r="B4" i="24"/>
  <c r="K4" i="24"/>
  <c r="C5" i="24"/>
  <c r="L5" i="24"/>
  <c r="D6" i="24"/>
  <c r="M6" i="24"/>
  <c r="E7" i="24"/>
  <c r="N7" i="24"/>
  <c r="F8" i="24"/>
  <c r="O8" i="24"/>
  <c r="I9" i="24"/>
  <c r="B10" i="24"/>
  <c r="L10" i="24"/>
  <c r="G11" i="24"/>
  <c r="R12" i="24"/>
  <c r="N13" i="24"/>
  <c r="M2" i="27"/>
  <c r="C4" i="24"/>
  <c r="D5" i="24"/>
  <c r="E6" i="24"/>
  <c r="F7" i="24"/>
  <c r="G8" i="24"/>
  <c r="P8" i="24"/>
  <c r="C10" i="24"/>
  <c r="M10" i="24"/>
  <c r="H11" i="24"/>
  <c r="B13" i="24"/>
  <c r="Q13" i="24"/>
  <c r="M14" i="24"/>
  <c r="N9" i="27"/>
  <c r="C2" i="24"/>
  <c r="I2" i="24"/>
  <c r="O2" i="24"/>
  <c r="D3" i="24"/>
  <c r="J3" i="24"/>
  <c r="P3" i="24"/>
  <c r="D4" i="24"/>
  <c r="L4" i="24"/>
  <c r="E5" i="24"/>
  <c r="M5" i="24"/>
  <c r="F6" i="24"/>
  <c r="N6" i="24"/>
  <c r="G7" i="24"/>
  <c r="O7" i="24"/>
  <c r="H8" i="24"/>
  <c r="Q8" i="24"/>
  <c r="J9" i="24"/>
  <c r="D10" i="24"/>
  <c r="N10" i="24"/>
  <c r="I11" i="24"/>
  <c r="C13" i="24"/>
  <c r="N14" i="24"/>
  <c r="N2" i="27"/>
  <c r="G10" i="23"/>
  <c r="X76" i="23" s="1" a="1"/>
  <c r="X76" i="23" s="1"/>
  <c r="M10" i="23"/>
  <c r="X154" i="23" s="1" a="1"/>
  <c r="X154" i="23" s="1"/>
  <c r="I14" i="23"/>
  <c r="X106" i="23" s="1" a="1"/>
  <c r="X106" i="23" s="1"/>
  <c r="O14" i="23"/>
  <c r="X184" i="23" s="1" a="1"/>
  <c r="X184" i="23" s="1"/>
  <c r="M4" i="24"/>
  <c r="N5" i="24"/>
  <c r="O6" i="24"/>
  <c r="P7" i="24"/>
  <c r="R8" i="24"/>
  <c r="K9" i="24"/>
  <c r="P10" i="24"/>
  <c r="K11" i="24"/>
  <c r="E13" i="24"/>
  <c r="R13" i="24"/>
  <c r="O14" i="24"/>
  <c r="B3" i="27"/>
  <c r="O10" i="27"/>
  <c r="H9" i="26"/>
  <c r="G4" i="27"/>
  <c r="M4" i="27"/>
  <c r="B5" i="27"/>
  <c r="H5" i="27"/>
  <c r="N6" i="27"/>
  <c r="M7" i="27"/>
  <c r="E8" i="27"/>
  <c r="N8" i="27"/>
  <c r="F9" i="27"/>
  <c r="O9" i="27"/>
  <c r="G10" i="27"/>
  <c r="P10" i="27"/>
  <c r="I11" i="27"/>
  <c r="F13" i="27"/>
  <c r="D14" i="27"/>
  <c r="E6" i="26"/>
  <c r="O9" i="26"/>
  <c r="E11" i="26"/>
  <c r="L12" i="26"/>
  <c r="V143" i="26" s="1" a="1"/>
  <c r="V143" i="26" s="1"/>
  <c r="O5" i="27"/>
  <c r="F6" i="27"/>
  <c r="E7" i="27"/>
  <c r="N7" i="27"/>
  <c r="O8" i="27"/>
  <c r="P9" i="27"/>
  <c r="Q10" i="27"/>
  <c r="K11" i="27"/>
  <c r="F14" i="27"/>
  <c r="M2" i="26"/>
  <c r="C5" i="26"/>
  <c r="K6" i="26"/>
  <c r="M12" i="26"/>
  <c r="V156" i="26" s="1" a="1"/>
  <c r="V156" i="26" s="1"/>
  <c r="R31" i="24"/>
  <c r="C2" i="27"/>
  <c r="I2" i="27"/>
  <c r="O2" i="27"/>
  <c r="D3" i="27"/>
  <c r="J3" i="27"/>
  <c r="P3" i="27"/>
  <c r="B4" i="27"/>
  <c r="H4" i="27"/>
  <c r="N4" i="27"/>
  <c r="C5" i="27"/>
  <c r="I5" i="27"/>
  <c r="P5" i="27"/>
  <c r="G6" i="27"/>
  <c r="O6" i="27"/>
  <c r="F7" i="27"/>
  <c r="O7" i="27"/>
  <c r="F8" i="27"/>
  <c r="P8" i="27"/>
  <c r="G9" i="27"/>
  <c r="Q9" i="27"/>
  <c r="H10" i="27"/>
  <c r="R10" i="27"/>
  <c r="L11" i="27"/>
  <c r="C8" i="26"/>
  <c r="H6" i="27"/>
  <c r="G8" i="27"/>
  <c r="H9" i="27"/>
  <c r="I10" i="27"/>
  <c r="I13" i="27"/>
  <c r="L11" i="26"/>
  <c r="D2" i="27"/>
  <c r="J2" i="27"/>
  <c r="P2" i="27"/>
  <c r="E3" i="27"/>
  <c r="K3" i="27"/>
  <c r="Q3" i="27"/>
  <c r="C4" i="27"/>
  <c r="I4" i="27"/>
  <c r="O4" i="27"/>
  <c r="D5" i="27"/>
  <c r="J5" i="27"/>
  <c r="Q5" i="27"/>
  <c r="P6" i="27"/>
  <c r="G7" i="27"/>
  <c r="P7" i="27"/>
  <c r="H8" i="27"/>
  <c r="Q8" i="27"/>
  <c r="I9" i="27"/>
  <c r="R9" i="27"/>
  <c r="J10" i="27"/>
  <c r="B11" i="27"/>
  <c r="K13" i="27"/>
  <c r="J14" i="27"/>
  <c r="R20" i="27"/>
  <c r="R22" i="27"/>
  <c r="R24" i="27"/>
  <c r="R26" i="27"/>
  <c r="R28" i="27"/>
  <c r="J5" i="26"/>
  <c r="R11" i="26"/>
  <c r="R5" i="27"/>
  <c r="I6" i="27"/>
  <c r="Q6" i="27"/>
  <c r="H7" i="27"/>
  <c r="I8" i="27"/>
  <c r="J9" i="27"/>
  <c r="K10" i="27"/>
  <c r="O11" i="27"/>
  <c r="L13" i="27"/>
  <c r="L14" i="27"/>
  <c r="P5" i="26"/>
  <c r="M8" i="26"/>
  <c r="C10" i="26"/>
  <c r="I13" i="24"/>
  <c r="O13" i="24"/>
  <c r="D14" i="24"/>
  <c r="J14" i="24"/>
  <c r="P14" i="24"/>
  <c r="R20" i="24"/>
  <c r="R22" i="24"/>
  <c r="R24" i="24"/>
  <c r="R26" i="24"/>
  <c r="R28" i="24"/>
  <c r="E2" i="27"/>
  <c r="K2" i="27"/>
  <c r="Q2" i="27"/>
  <c r="F3" i="27"/>
  <c r="L3" i="27"/>
  <c r="R3" i="27"/>
  <c r="D4" i="27"/>
  <c r="J4" i="27"/>
  <c r="P4" i="27"/>
  <c r="E5" i="27"/>
  <c r="K5" i="27"/>
  <c r="B6" i="27"/>
  <c r="I7" i="27"/>
  <c r="Q7" i="27"/>
  <c r="J8" i="27"/>
  <c r="R8" i="27"/>
  <c r="K9" i="27"/>
  <c r="B10" i="27"/>
  <c r="L10" i="27"/>
  <c r="C11" i="27"/>
  <c r="Q11" i="27"/>
  <c r="I4" i="26"/>
  <c r="J10" i="26"/>
  <c r="J6" i="27"/>
  <c r="R6" i="27"/>
  <c r="R7" i="27"/>
  <c r="B9" i="27"/>
  <c r="C10" i="27"/>
  <c r="D11" i="27"/>
  <c r="R11" i="27"/>
  <c r="J3" i="26"/>
  <c r="O4" i="26"/>
  <c r="L13" i="26"/>
  <c r="O10" i="24"/>
  <c r="D11" i="24"/>
  <c r="J11" i="24"/>
  <c r="P11" i="24"/>
  <c r="D13" i="24"/>
  <c r="J13" i="24"/>
  <c r="P13" i="24"/>
  <c r="E14" i="24"/>
  <c r="K14" i="24"/>
  <c r="Q14" i="24"/>
  <c r="R30" i="24"/>
  <c r="R32" i="24"/>
  <c r="F2" i="27"/>
  <c r="L2" i="27"/>
  <c r="R2" i="27"/>
  <c r="G3" i="27"/>
  <c r="M3" i="27"/>
  <c r="E4" i="27"/>
  <c r="K4" i="27"/>
  <c r="Q4" i="27"/>
  <c r="F5" i="27"/>
  <c r="L5" i="27"/>
  <c r="C6" i="27"/>
  <c r="K6" i="27"/>
  <c r="B7" i="27"/>
  <c r="J7" i="27"/>
  <c r="B8" i="27"/>
  <c r="K8" i="27"/>
  <c r="C9" i="27"/>
  <c r="L9" i="27"/>
  <c r="D10" i="27"/>
  <c r="M10" i="27"/>
  <c r="E11" i="27"/>
  <c r="O13" i="27"/>
  <c r="P14" i="27"/>
  <c r="P4" i="26"/>
  <c r="G7" i="26"/>
  <c r="M13" i="26"/>
  <c r="M5" i="27"/>
  <c r="C7" i="27"/>
  <c r="C8" i="27"/>
  <c r="D9" i="27"/>
  <c r="E10" i="27"/>
  <c r="F11" i="27"/>
  <c r="Q13" i="27"/>
  <c r="R14" i="27"/>
  <c r="R10" i="26"/>
  <c r="F4" i="27"/>
  <c r="L4" i="27"/>
  <c r="R4" i="27"/>
  <c r="G5" i="27"/>
  <c r="D6" i="27"/>
  <c r="L6" i="27"/>
  <c r="K7" i="27"/>
  <c r="D8" i="27"/>
  <c r="L8" i="27"/>
  <c r="E9" i="27"/>
  <c r="M9" i="27"/>
  <c r="F10" i="27"/>
  <c r="N10" i="27"/>
  <c r="C13" i="27"/>
  <c r="G2" i="26"/>
  <c r="P3" i="26"/>
  <c r="G9" i="26"/>
  <c r="D12" i="26"/>
  <c r="V39" i="26" s="1" a="1"/>
  <c r="V39" i="26" s="1"/>
  <c r="C4" i="26"/>
  <c r="J4" i="26"/>
  <c r="D5" i="26"/>
  <c r="R5" i="26"/>
  <c r="L6" i="26"/>
  <c r="I7" i="26"/>
  <c r="E8" i="26"/>
  <c r="N8" i="26"/>
  <c r="P9" i="26"/>
  <c r="K10" i="26"/>
  <c r="F11" i="26"/>
  <c r="E12" i="26"/>
  <c r="V52" i="26" s="1" a="1"/>
  <c r="V52" i="26" s="1"/>
  <c r="P14" i="26"/>
  <c r="J11" i="27"/>
  <c r="P11" i="27"/>
  <c r="D13" i="27"/>
  <c r="J13" i="27"/>
  <c r="P13" i="27"/>
  <c r="E14" i="27"/>
  <c r="K14" i="27"/>
  <c r="Q14" i="27"/>
  <c r="R30" i="27"/>
  <c r="R32" i="27"/>
  <c r="H2" i="26"/>
  <c r="N2" i="26"/>
  <c r="E3" i="26"/>
  <c r="K3" i="26"/>
  <c r="Q3" i="26"/>
  <c r="D4" i="26"/>
  <c r="Q4" i="26"/>
  <c r="K5" i="26"/>
  <c r="F6" i="26"/>
  <c r="R7" i="26"/>
  <c r="H8" i="26"/>
  <c r="I9" i="26"/>
  <c r="E10" i="26"/>
  <c r="M11" i="26"/>
  <c r="G14" i="26"/>
  <c r="R3" i="26"/>
  <c r="K4" i="26"/>
  <c r="E5" i="26"/>
  <c r="M6" i="26"/>
  <c r="J7" i="26"/>
  <c r="O8" i="26"/>
  <c r="B9" i="26"/>
  <c r="Q9" i="26"/>
  <c r="L10" i="26"/>
  <c r="G11" i="26"/>
  <c r="F12" i="26"/>
  <c r="V65" i="26" s="1" a="1"/>
  <c r="V65" i="26" s="1"/>
  <c r="O12" i="26"/>
  <c r="V182" i="26" s="1" a="1"/>
  <c r="V182" i="26" s="1"/>
  <c r="O13" i="26"/>
  <c r="H14" i="26"/>
  <c r="I2" i="26"/>
  <c r="O2" i="26"/>
  <c r="F3" i="26"/>
  <c r="L3" i="26"/>
  <c r="E4" i="26"/>
  <c r="R4" i="26"/>
  <c r="L5" i="26"/>
  <c r="G6" i="26"/>
  <c r="L7" i="26"/>
  <c r="I8" i="26"/>
  <c r="J9" i="26"/>
  <c r="F10" i="26"/>
  <c r="N11" i="26"/>
  <c r="G12" i="26"/>
  <c r="V78" i="26" s="1" a="1"/>
  <c r="V78" i="26" s="1"/>
  <c r="F13" i="26"/>
  <c r="L4" i="26"/>
  <c r="F5" i="26"/>
  <c r="N6" i="26"/>
  <c r="C7" i="26"/>
  <c r="P8" i="26"/>
  <c r="D9" i="26"/>
  <c r="R9" i="26"/>
  <c r="M10" i="26"/>
  <c r="H11" i="26"/>
  <c r="O11" i="26"/>
  <c r="G13" i="26"/>
  <c r="R13" i="27"/>
  <c r="G14" i="27"/>
  <c r="M14" i="27"/>
  <c r="R21" i="27"/>
  <c r="R23" i="27"/>
  <c r="R25" i="27"/>
  <c r="R27" i="27"/>
  <c r="R29" i="27"/>
  <c r="D2" i="26"/>
  <c r="J2" i="26"/>
  <c r="P2" i="26"/>
  <c r="G3" i="26"/>
  <c r="M3" i="26"/>
  <c r="F4" i="26"/>
  <c r="M5" i="26"/>
  <c r="H6" i="26"/>
  <c r="O6" i="26"/>
  <c r="M7" i="26"/>
  <c r="J8" i="26"/>
  <c r="K9" i="26"/>
  <c r="G10" i="26"/>
  <c r="I11" i="26"/>
  <c r="J14" i="26"/>
  <c r="M4" i="26"/>
  <c r="G5" i="26"/>
  <c r="I6" i="26"/>
  <c r="E7" i="26"/>
  <c r="R8" i="26"/>
  <c r="E9" i="26"/>
  <c r="N10" i="26"/>
  <c r="C11" i="26"/>
  <c r="P11" i="26"/>
  <c r="B12" i="26"/>
  <c r="I12" i="26"/>
  <c r="V104" i="26" s="1" a="1"/>
  <c r="V104" i="26" s="1"/>
  <c r="R12" i="26"/>
  <c r="G11" i="27"/>
  <c r="M11" i="27"/>
  <c r="R12" i="27"/>
  <c r="G13" i="27"/>
  <c r="M13" i="27"/>
  <c r="B14" i="27"/>
  <c r="H14" i="27"/>
  <c r="N14" i="27"/>
  <c r="R31" i="27"/>
  <c r="E2" i="26"/>
  <c r="K2" i="26"/>
  <c r="Q2" i="26"/>
  <c r="V198" i="26" s="1" a="1"/>
  <c r="V198" i="26" s="1"/>
  <c r="H3" i="26"/>
  <c r="N3" i="26"/>
  <c r="G4" i="26"/>
  <c r="N5" i="26"/>
  <c r="B6" i="26"/>
  <c r="P6" i="26"/>
  <c r="N7" i="26"/>
  <c r="K8" i="26"/>
  <c r="L9" i="26"/>
  <c r="H10" i="26"/>
  <c r="O10" i="26"/>
  <c r="J11" i="26"/>
  <c r="I13" i="26"/>
  <c r="N4" i="26"/>
  <c r="H5" i="26"/>
  <c r="O5" i="26"/>
  <c r="J6" i="26"/>
  <c r="F7" i="26"/>
  <c r="B8" i="26"/>
  <c r="F9" i="26"/>
  <c r="I10" i="26"/>
  <c r="D11" i="26"/>
  <c r="Q11" i="26"/>
  <c r="C12" i="26"/>
  <c r="V26" i="26" s="1" a="1"/>
  <c r="V26" i="26" s="1"/>
  <c r="M14" i="26"/>
  <c r="H11" i="27"/>
  <c r="N11" i="27"/>
  <c r="B13" i="27"/>
  <c r="H13" i="27"/>
  <c r="N13" i="27"/>
  <c r="C14" i="27"/>
  <c r="I14" i="27"/>
  <c r="O14" i="27"/>
  <c r="F2" i="26"/>
  <c r="L2" i="26"/>
  <c r="R2" i="26"/>
  <c r="I3" i="26"/>
  <c r="O3" i="26"/>
  <c r="H4" i="26"/>
  <c r="I5" i="26"/>
  <c r="D6" i="26"/>
  <c r="R6" i="26"/>
  <c r="O7" i="26"/>
  <c r="L8" i="26"/>
  <c r="M9" i="26"/>
  <c r="P10" i="26"/>
  <c r="K11" i="26"/>
  <c r="N14" i="26"/>
  <c r="P3" i="25"/>
  <c r="E5" i="25"/>
  <c r="Q6" i="25"/>
  <c r="L7" i="25"/>
  <c r="F8" i="25"/>
  <c r="Q9" i="25"/>
  <c r="K10" i="25"/>
  <c r="T11" i="25"/>
  <c r="T12" i="25"/>
  <c r="H14" i="25"/>
  <c r="K12" i="26"/>
  <c r="V130" i="26" s="1" a="1"/>
  <c r="V130" i="26" s="1"/>
  <c r="Q12" i="26"/>
  <c r="V208" i="26" s="1" a="1"/>
  <c r="V208" i="26" s="1"/>
  <c r="E13" i="26"/>
  <c r="K13" i="26"/>
  <c r="R13" i="26"/>
  <c r="E14" i="26"/>
  <c r="L14" i="26"/>
  <c r="R14" i="26"/>
  <c r="H2" i="25"/>
  <c r="F5" i="25"/>
  <c r="M7" i="25"/>
  <c r="B9" i="25"/>
  <c r="R9" i="25"/>
  <c r="E11" i="25"/>
  <c r="U11" i="25"/>
  <c r="P13" i="25"/>
  <c r="J14" i="25"/>
  <c r="C3" i="25"/>
  <c r="S3" i="25"/>
  <c r="O4" i="25"/>
  <c r="G5" i="25"/>
  <c r="D6" i="25"/>
  <c r="N7" i="25"/>
  <c r="I8" i="25"/>
  <c r="C9" i="25"/>
  <c r="S9" i="25"/>
  <c r="N10" i="25"/>
  <c r="F11" i="25"/>
  <c r="D3" i="25"/>
  <c r="T3" i="25"/>
  <c r="J5" i="25"/>
  <c r="P7" i="25"/>
  <c r="U9" i="25"/>
  <c r="K2" i="25"/>
  <c r="F3" i="25"/>
  <c r="K5" i="25"/>
  <c r="Q7" i="25"/>
  <c r="F9" i="25"/>
  <c r="J11" i="25"/>
  <c r="B12" i="25"/>
  <c r="C13" i="25"/>
  <c r="S13" i="25"/>
  <c r="R4" i="25"/>
  <c r="M5" i="25"/>
  <c r="C7" i="25"/>
  <c r="S7" i="25"/>
  <c r="H9" i="25"/>
  <c r="J12" i="25"/>
  <c r="E13" i="25"/>
  <c r="U13" i="25"/>
  <c r="N2" i="25"/>
  <c r="H3" i="25"/>
  <c r="C10" i="25"/>
  <c r="L11" i="25"/>
  <c r="P14" i="25"/>
  <c r="H12" i="26"/>
  <c r="V91" i="26" s="1" a="1"/>
  <c r="V91" i="26" s="1"/>
  <c r="N12" i="26"/>
  <c r="V169" i="26" s="1" a="1"/>
  <c r="V169" i="26" s="1"/>
  <c r="H13" i="26"/>
  <c r="N13" i="26"/>
  <c r="I14" i="26"/>
  <c r="O14" i="26"/>
  <c r="I3" i="25"/>
  <c r="U4" i="25"/>
  <c r="P5" i="25"/>
  <c r="E7" i="25"/>
  <c r="U7" i="25"/>
  <c r="J9" i="25"/>
  <c r="M11" i="25"/>
  <c r="M12" i="25"/>
  <c r="B14" i="25"/>
  <c r="Q5" i="25"/>
  <c r="N11" i="25"/>
  <c r="H13" i="25"/>
  <c r="S14" i="25"/>
  <c r="L3" i="25"/>
  <c r="H7" i="25"/>
  <c r="C8" i="25"/>
  <c r="M9" i="25"/>
  <c r="H10" i="25"/>
  <c r="P11" i="25"/>
  <c r="J13" i="25"/>
  <c r="D14" i="25"/>
  <c r="T14" i="25"/>
  <c r="C2" i="25"/>
  <c r="N3" i="25"/>
  <c r="B5" i="25"/>
  <c r="T5" i="25"/>
  <c r="I7" i="25"/>
  <c r="N9" i="25"/>
  <c r="P12" i="25"/>
  <c r="K13" i="25"/>
  <c r="J12" i="26"/>
  <c r="V117" i="26" s="1" a="1"/>
  <c r="V117" i="26" s="1"/>
  <c r="P12" i="26"/>
  <c r="V195" i="26" s="1" a="1"/>
  <c r="V195" i="26" s="1"/>
  <c r="D13" i="26"/>
  <c r="J13" i="26"/>
  <c r="P13" i="26"/>
  <c r="C14" i="26"/>
  <c r="K14" i="26"/>
  <c r="Q14" i="26"/>
  <c r="I4" i="25"/>
  <c r="D5" i="25"/>
  <c r="K7" i="25"/>
  <c r="P9" i="25"/>
  <c r="B11" i="25"/>
  <c r="R11" i="25"/>
  <c r="M13" i="25"/>
  <c r="O2" i="25"/>
  <c r="K3" i="25"/>
  <c r="E4" i="25"/>
  <c r="S5" i="25"/>
  <c r="E6" i="25"/>
  <c r="M6" i="25"/>
  <c r="J8" i="25"/>
  <c r="R8" i="25"/>
  <c r="E9" i="25"/>
  <c r="O10" i="25"/>
  <c r="I11" i="25"/>
  <c r="Q11" i="25"/>
  <c r="L13" i="25"/>
  <c r="T13" i="25"/>
  <c r="G14" i="25"/>
  <c r="I2" i="25"/>
  <c r="R2" i="25"/>
  <c r="E3" i="25"/>
  <c r="P4" i="25"/>
  <c r="L5" i="25"/>
  <c r="G6" i="25"/>
  <c r="R7" i="25"/>
  <c r="D8" i="25"/>
  <c r="L8" i="25"/>
  <c r="I10" i="25"/>
  <c r="Q10" i="25"/>
  <c r="C11" i="25"/>
  <c r="K11" i="25"/>
  <c r="S11" i="25"/>
  <c r="F13" i="25"/>
  <c r="N13" i="25"/>
  <c r="B2" i="25"/>
  <c r="M3" i="25"/>
  <c r="U3" i="25"/>
  <c r="H4" i="25"/>
  <c r="C5" i="25"/>
  <c r="U5" i="25"/>
  <c r="P6" i="25"/>
  <c r="B7" i="25"/>
  <c r="J7" i="25"/>
  <c r="U8" i="25"/>
  <c r="G9" i="25"/>
  <c r="O9" i="25"/>
  <c r="B10" i="25"/>
  <c r="D11" i="25"/>
  <c r="U12" i="25"/>
  <c r="G13" i="25"/>
  <c r="O13" i="25"/>
  <c r="U2" i="25"/>
  <c r="G3" i="25"/>
  <c r="O3" i="25"/>
  <c r="B4" i="25"/>
  <c r="O5" i="25"/>
  <c r="J6" i="25"/>
  <c r="D7" i="25"/>
  <c r="T7" i="25"/>
  <c r="O8" i="25"/>
  <c r="I9" i="25"/>
  <c r="T10" i="25"/>
  <c r="N12" i="25"/>
  <c r="I13" i="25"/>
  <c r="Q13" i="25"/>
  <c r="E2" i="25"/>
  <c r="Q3" i="25"/>
  <c r="C4" i="25"/>
  <c r="K4" i="25"/>
  <c r="K6" i="25"/>
  <c r="S6" i="25"/>
  <c r="F7" i="25"/>
  <c r="P8" i="25"/>
  <c r="K9" i="25"/>
  <c r="E10" i="25"/>
  <c r="U10" i="25"/>
  <c r="G11" i="25"/>
  <c r="O11" i="25"/>
  <c r="B13" i="25"/>
  <c r="R13" i="25"/>
  <c r="M14" i="25"/>
  <c r="B3" i="25"/>
  <c r="J3" i="25"/>
  <c r="R3" i="25"/>
  <c r="H5" i="25"/>
  <c r="R5" i="25"/>
  <c r="G7" i="25"/>
  <c r="O7" i="25"/>
  <c r="D9" i="25"/>
  <c r="L9" i="25"/>
  <c r="T9" i="25"/>
  <c r="H11" i="25"/>
  <c r="D13" i="25"/>
  <c r="N14" i="25"/>
  <c r="G2" i="25"/>
  <c r="M2" i="25"/>
  <c r="T2" i="25"/>
  <c r="G4" i="25"/>
  <c r="M4" i="25"/>
  <c r="T4" i="25"/>
  <c r="C6" i="25"/>
  <c r="I6" i="25"/>
  <c r="O6" i="25"/>
  <c r="U6" i="25"/>
  <c r="B8" i="25"/>
  <c r="H8" i="25"/>
  <c r="N8" i="25"/>
  <c r="T8" i="25"/>
  <c r="G10" i="25"/>
  <c r="M10" i="25"/>
  <c r="S10" i="25"/>
  <c r="L12" i="25"/>
  <c r="R12" i="25"/>
  <c r="F14" i="25"/>
  <c r="L14" i="25"/>
  <c r="R14" i="25"/>
  <c r="D2" i="25"/>
  <c r="J2" i="25"/>
  <c r="P2" i="25"/>
  <c r="D4" i="25"/>
  <c r="J4" i="25"/>
  <c r="Q4" i="25"/>
  <c r="F6" i="25"/>
  <c r="L6" i="25"/>
  <c r="R6" i="25"/>
  <c r="E8" i="25"/>
  <c r="K8" i="25"/>
  <c r="Q8" i="25"/>
  <c r="D10" i="25"/>
  <c r="J10" i="25"/>
  <c r="P10" i="25"/>
  <c r="E12" i="25"/>
  <c r="O12" i="25"/>
  <c r="C14" i="25"/>
  <c r="I14" i="25"/>
  <c r="O14" i="25"/>
  <c r="U14" i="25"/>
  <c r="F2" i="25"/>
  <c r="L2" i="25"/>
  <c r="S2" i="25"/>
  <c r="F4" i="25"/>
  <c r="L4" i="25"/>
  <c r="S4" i="25"/>
  <c r="B6" i="25"/>
  <c r="H6" i="25"/>
  <c r="N6" i="25"/>
  <c r="T6" i="25"/>
  <c r="G8" i="25"/>
  <c r="M8" i="25"/>
  <c r="S8" i="25"/>
  <c r="F10" i="25"/>
  <c r="L10" i="25"/>
  <c r="R10" i="25"/>
  <c r="K12" i="25"/>
  <c r="Q12" i="25"/>
  <c r="E14" i="25"/>
  <c r="K14" i="25"/>
  <c r="Q14" i="25"/>
  <c r="B31" i="30" l="1"/>
  <c r="D31" i="30"/>
  <c r="E31" i="30"/>
  <c r="F31" i="30"/>
  <c r="C31" i="30"/>
  <c r="G31" i="30"/>
  <c r="B22" i="30"/>
  <c r="G22" i="30"/>
  <c r="C22" i="30"/>
  <c r="D22" i="30"/>
  <c r="E22" i="30"/>
  <c r="F22" i="30"/>
  <c r="B28" i="30"/>
  <c r="F28" i="30"/>
  <c r="C28" i="30"/>
  <c r="G28" i="30"/>
  <c r="D28" i="30"/>
  <c r="E28" i="30"/>
  <c r="B24" i="30"/>
  <c r="C24" i="30"/>
  <c r="D24" i="30"/>
  <c r="F24" i="30"/>
  <c r="G24" i="30"/>
  <c r="E24" i="30"/>
  <c r="B26" i="30"/>
  <c r="C26" i="30"/>
  <c r="F26" i="30"/>
  <c r="D26" i="30"/>
  <c r="E26" i="30"/>
  <c r="G26" i="30"/>
  <c r="E27" i="30"/>
  <c r="B27" i="30"/>
  <c r="F27" i="30"/>
  <c r="C27" i="30"/>
  <c r="G27" i="30"/>
  <c r="D27" i="30"/>
  <c r="B30" i="30"/>
  <c r="C30" i="30"/>
  <c r="D30" i="30"/>
  <c r="E30" i="30"/>
  <c r="F30" i="30"/>
  <c r="G30" i="30"/>
  <c r="B32" i="30"/>
  <c r="C32" i="30"/>
  <c r="F32" i="30"/>
  <c r="D32" i="30"/>
  <c r="G32" i="30"/>
  <c r="E32" i="30"/>
  <c r="D25" i="30"/>
  <c r="E25" i="30"/>
  <c r="G25" i="30"/>
  <c r="B25" i="30"/>
  <c r="C25" i="30"/>
  <c r="F25" i="30"/>
  <c r="B23" i="30"/>
  <c r="C23" i="30"/>
  <c r="G23" i="30"/>
  <c r="D23" i="30"/>
  <c r="E23" i="30"/>
  <c r="F23" i="30"/>
  <c r="B20" i="30"/>
  <c r="C20" i="30"/>
  <c r="D20" i="30"/>
  <c r="E20" i="30"/>
  <c r="F20" i="30"/>
  <c r="G20" i="30"/>
  <c r="C21" i="30"/>
  <c r="F21" i="30"/>
  <c r="D21" i="30"/>
  <c r="B21" i="30"/>
  <c r="E21" i="30"/>
  <c r="G21" i="30"/>
  <c r="B29" i="30"/>
  <c r="G29" i="30"/>
  <c r="C29" i="30"/>
  <c r="D29" i="30"/>
  <c r="F29" i="30"/>
  <c r="E29" i="30"/>
  <c r="V98" i="26" a="1"/>
  <c r="V98" i="26" s="1"/>
  <c r="V96" i="26" a="1"/>
  <c r="V96" i="26" s="1"/>
  <c r="L69" i="31" a="1"/>
  <c r="L69" i="31" s="1"/>
  <c r="Y10" i="25"/>
  <c r="Z10" i="25"/>
  <c r="Z2" i="25"/>
  <c r="Y2" i="25"/>
  <c r="V54" i="26" a="1"/>
  <c r="V54" i="26" s="1"/>
  <c r="V97" i="26" a="1"/>
  <c r="V97" i="26" s="1"/>
  <c r="V175" i="26" a="1"/>
  <c r="V175" i="26" s="1"/>
  <c r="V162" i="26" a="1"/>
  <c r="V162" i="26" s="1"/>
  <c r="V47" i="26" a="1"/>
  <c r="V47" i="26" s="1"/>
  <c r="V149" i="26" a="1"/>
  <c r="V149" i="26" s="1"/>
  <c r="V58" i="26" a="1"/>
  <c r="V58" i="26" s="1"/>
  <c r="V44" i="26" a="1"/>
  <c r="V44" i="26" s="1"/>
  <c r="AA9" i="26"/>
  <c r="V10" i="26" a="1"/>
  <c r="V10" i="26" s="1"/>
  <c r="AB9" i="26"/>
  <c r="V192" i="26" a="1"/>
  <c r="V192" i="26" s="1"/>
  <c r="V68" i="26" a="1"/>
  <c r="V68" i="26" s="1"/>
  <c r="P22" i="27"/>
  <c r="D22" i="27"/>
  <c r="N22" i="27"/>
  <c r="B22" i="27"/>
  <c r="M22" i="27"/>
  <c r="L22" i="27"/>
  <c r="K22" i="27"/>
  <c r="I22" i="27"/>
  <c r="H22" i="27"/>
  <c r="G22" i="27"/>
  <c r="C22" i="27"/>
  <c r="Q22" i="27"/>
  <c r="O22" i="27"/>
  <c r="J22" i="27"/>
  <c r="F22" i="27"/>
  <c r="E22" i="27"/>
  <c r="V157" i="26" a="1"/>
  <c r="V157" i="26" s="1"/>
  <c r="V115" i="26" a="1"/>
  <c r="V115" i="26" s="1"/>
  <c r="P28" i="27"/>
  <c r="D28" i="27"/>
  <c r="N28" i="27"/>
  <c r="B28" i="27"/>
  <c r="M28" i="27"/>
  <c r="L28" i="27"/>
  <c r="K28" i="27"/>
  <c r="I28" i="27"/>
  <c r="H28" i="27"/>
  <c r="G28" i="27"/>
  <c r="C28" i="27"/>
  <c r="Q28" i="27"/>
  <c r="O28" i="27"/>
  <c r="J28" i="27"/>
  <c r="F28" i="27"/>
  <c r="E28" i="27"/>
  <c r="V124" i="26" a="1"/>
  <c r="V124" i="26" s="1"/>
  <c r="L20" i="31" a="1"/>
  <c r="L20" i="31" s="1"/>
  <c r="C21" i="23" a="1"/>
  <c r="C21" i="23" s="1"/>
  <c r="X16" i="23" a="1"/>
  <c r="X16" i="23" s="1"/>
  <c r="C19" i="23" a="1"/>
  <c r="C19" i="23" s="1"/>
  <c r="C20" i="23" a="1"/>
  <c r="C20" i="23" s="1"/>
  <c r="L5" i="31" a="1"/>
  <c r="L5" i="31" s="1"/>
  <c r="Q4" i="31"/>
  <c r="R4" i="31"/>
  <c r="G27" i="29"/>
  <c r="F27" i="29"/>
  <c r="D27" i="29"/>
  <c r="B27" i="29"/>
  <c r="C27" i="29"/>
  <c r="E27" i="29"/>
  <c r="L30" i="31" a="1"/>
  <c r="L30" i="31" s="1"/>
  <c r="L62" i="31" a="1"/>
  <c r="L62" i="31" s="1"/>
  <c r="L46" i="31" a="1"/>
  <c r="L46" i="31" s="1"/>
  <c r="L36" i="31" a="1"/>
  <c r="L36" i="31" s="1"/>
  <c r="V59" i="26" a="1"/>
  <c r="V59" i="26" s="1"/>
  <c r="L58" i="31" a="1"/>
  <c r="L58" i="31" s="1"/>
  <c r="Y12" i="25"/>
  <c r="Z12" i="25"/>
  <c r="V131" i="26" a="1"/>
  <c r="V131" i="26" s="1"/>
  <c r="V173" i="26" a="1"/>
  <c r="V173" i="26" s="1"/>
  <c r="V161" i="26" a="1"/>
  <c r="V161" i="26" s="1"/>
  <c r="V160" i="26" a="1"/>
  <c r="V160" i="26" s="1"/>
  <c r="V71" i="26" a="1"/>
  <c r="V71" i="26" s="1"/>
  <c r="V147" i="26" a="1"/>
  <c r="V147" i="26" s="1"/>
  <c r="H31" i="27"/>
  <c r="F31" i="27"/>
  <c r="Q31" i="27"/>
  <c r="E31" i="27"/>
  <c r="P31" i="27"/>
  <c r="D31" i="27"/>
  <c r="O31" i="27"/>
  <c r="C31" i="27"/>
  <c r="N31" i="27"/>
  <c r="B31" i="27"/>
  <c r="M31" i="27"/>
  <c r="L31" i="27"/>
  <c r="K31" i="27"/>
  <c r="J31" i="27"/>
  <c r="I31" i="27"/>
  <c r="G31" i="27"/>
  <c r="V66" i="26" a="1"/>
  <c r="V66" i="26" s="1"/>
  <c r="V56" i="26" a="1"/>
  <c r="V56" i="26" s="1"/>
  <c r="V112" i="26" a="1"/>
  <c r="V112" i="26" s="1"/>
  <c r="V123" i="26" a="1"/>
  <c r="V123" i="26" s="1"/>
  <c r="V48" i="26" a="1"/>
  <c r="V48" i="26" s="1"/>
  <c r="V187" i="26" a="1"/>
  <c r="V187" i="26" s="1"/>
  <c r="V144" i="26" a="1"/>
  <c r="V144" i="26" s="1"/>
  <c r="V146" i="26" a="1"/>
  <c r="V146" i="26" s="1"/>
  <c r="V179" i="26" a="1"/>
  <c r="V179" i="26" s="1"/>
  <c r="O23" i="24"/>
  <c r="C23" i="24"/>
  <c r="N23" i="24"/>
  <c r="B23" i="24"/>
  <c r="M23" i="24"/>
  <c r="L23" i="24"/>
  <c r="K23" i="24"/>
  <c r="I23" i="24"/>
  <c r="H23" i="24"/>
  <c r="G23" i="24"/>
  <c r="J23" i="24"/>
  <c r="F23" i="24"/>
  <c r="E23" i="24"/>
  <c r="D23" i="24"/>
  <c r="Q23" i="24"/>
  <c r="P23" i="24"/>
  <c r="L31" i="31" a="1"/>
  <c r="L31" i="31" s="1"/>
  <c r="C31" i="29"/>
  <c r="B31" i="29"/>
  <c r="F31" i="29"/>
  <c r="D31" i="29"/>
  <c r="G31" i="29"/>
  <c r="E31" i="29"/>
  <c r="V70" i="26" a="1"/>
  <c r="V70" i="26" s="1"/>
  <c r="V210" i="26" a="1"/>
  <c r="V210" i="26" s="1"/>
  <c r="V53" i="26" a="1"/>
  <c r="V53" i="26" s="1"/>
  <c r="V95" i="26" a="1"/>
  <c r="V95" i="26" s="1"/>
  <c r="V158" i="26" a="1"/>
  <c r="V158" i="26" s="1"/>
  <c r="V105" i="26" a="1"/>
  <c r="V105" i="26" s="1"/>
  <c r="V82" i="26" a="1"/>
  <c r="V82" i="26" s="1"/>
  <c r="V148" i="26" a="1"/>
  <c r="V148" i="26" s="1"/>
  <c r="V69" i="26" a="1"/>
  <c r="V69" i="26" s="1"/>
  <c r="V79" i="26" a="1"/>
  <c r="V79" i="26" s="1"/>
  <c r="V172" i="26" a="1"/>
  <c r="V172" i="26" s="1"/>
  <c r="V150" i="26" a="1"/>
  <c r="V150" i="26" s="1"/>
  <c r="V200" i="26" a="1"/>
  <c r="V200" i="26" s="1"/>
  <c r="V99" i="26" a="1"/>
  <c r="V99" i="26" s="1"/>
  <c r="V174" i="26" a="1"/>
  <c r="V174" i="26" s="1"/>
  <c r="V46" i="26" a="1"/>
  <c r="V46" i="26" s="1"/>
  <c r="G30" i="24"/>
  <c r="F30" i="24"/>
  <c r="Q30" i="24"/>
  <c r="E30" i="24"/>
  <c r="P30" i="24"/>
  <c r="D30" i="24"/>
  <c r="O30" i="24"/>
  <c r="C30" i="24"/>
  <c r="M30" i="24"/>
  <c r="L30" i="24"/>
  <c r="K30" i="24"/>
  <c r="N30" i="24"/>
  <c r="J30" i="24"/>
  <c r="I30" i="24"/>
  <c r="H30" i="24"/>
  <c r="B30" i="24"/>
  <c r="R3" i="31"/>
  <c r="L17" i="31" a="1"/>
  <c r="L17" i="31" s="1"/>
  <c r="Q3" i="31"/>
  <c r="R2" i="31"/>
  <c r="Q2" i="31"/>
  <c r="L3" i="31" a="1"/>
  <c r="L3" i="31" s="1"/>
  <c r="L66" i="31" a="1"/>
  <c r="L66" i="31" s="1"/>
  <c r="L50" i="31" a="1"/>
  <c r="L50" i="31" s="1"/>
  <c r="G23" i="29"/>
  <c r="F23" i="29"/>
  <c r="E23" i="29"/>
  <c r="D23" i="29"/>
  <c r="C23" i="29"/>
  <c r="B23" i="29"/>
  <c r="V83" i="26" a="1"/>
  <c r="V83" i="26" s="1"/>
  <c r="V57" i="26" a="1"/>
  <c r="V57" i="26" s="1"/>
  <c r="V178" i="26" a="1"/>
  <c r="V178" i="26" s="1"/>
  <c r="V73" i="26" a="1"/>
  <c r="V73" i="26" s="1"/>
  <c r="V116" i="26" a="1"/>
  <c r="V116" i="26" s="1"/>
  <c r="V119" i="26" a="1"/>
  <c r="V119" i="26" s="1"/>
  <c r="V185" i="26" a="1"/>
  <c r="V185" i="26" s="1"/>
  <c r="V181" i="26" a="1"/>
  <c r="V181" i="26" s="1"/>
  <c r="V168" i="26" a="1"/>
  <c r="V168" i="26" s="1"/>
  <c r="V94" i="26" a="1"/>
  <c r="V94" i="26" s="1"/>
  <c r="V45" i="26" a="1"/>
  <c r="V45" i="26" s="1"/>
  <c r="V31" i="26" a="1"/>
  <c r="V31" i="26" s="1"/>
  <c r="V137" i="26" a="1"/>
  <c r="V137" i="26" s="1"/>
  <c r="N32" i="27"/>
  <c r="B32" i="27"/>
  <c r="L32" i="27"/>
  <c r="K32" i="27"/>
  <c r="J32" i="27"/>
  <c r="I32" i="27"/>
  <c r="H32" i="27"/>
  <c r="G32" i="27"/>
  <c r="F32" i="27"/>
  <c r="Q32" i="27"/>
  <c r="E32" i="27"/>
  <c r="D32" i="27"/>
  <c r="C32" i="27"/>
  <c r="P32" i="27"/>
  <c r="O32" i="27"/>
  <c r="M32" i="27"/>
  <c r="V108" i="26" a="1"/>
  <c r="V108" i="26" s="1"/>
  <c r="V142" i="26" a="1"/>
  <c r="V142" i="26" s="1"/>
  <c r="I26" i="24"/>
  <c r="H26" i="24"/>
  <c r="G26" i="24"/>
  <c r="F26" i="24"/>
  <c r="Q26" i="24"/>
  <c r="E26" i="24"/>
  <c r="O26" i="24"/>
  <c r="C26" i="24"/>
  <c r="N26" i="24"/>
  <c r="B26" i="24"/>
  <c r="M26" i="24"/>
  <c r="P26" i="24"/>
  <c r="L26" i="24"/>
  <c r="K26" i="24"/>
  <c r="J26" i="24"/>
  <c r="D26" i="24"/>
  <c r="L29" i="31" a="1"/>
  <c r="L29" i="31" s="1"/>
  <c r="L25" i="31" a="1"/>
  <c r="L25" i="31" s="1"/>
  <c r="X199" i="23" a="1"/>
  <c r="X199" i="23" s="1"/>
  <c r="Q20" i="23" a="1"/>
  <c r="Q20" i="23" s="1"/>
  <c r="Q21" i="23" a="1"/>
  <c r="Q21" i="23" s="1"/>
  <c r="Q19" i="23" a="1"/>
  <c r="Q19" i="23" s="1"/>
  <c r="B20" i="28" a="1"/>
  <c r="B20" i="28" s="1"/>
  <c r="N3" i="28" a="1"/>
  <c r="N3" i="28" s="1"/>
  <c r="B19" i="28" a="1"/>
  <c r="B19" i="28" s="1"/>
  <c r="B21" i="28" a="1"/>
  <c r="B21" i="28" s="1"/>
  <c r="B21" i="29"/>
  <c r="G21" i="29"/>
  <c r="E21" i="29"/>
  <c r="C21" i="29"/>
  <c r="F21" i="29"/>
  <c r="D21" i="29"/>
  <c r="R14" i="31"/>
  <c r="L41" i="31" a="1"/>
  <c r="L41" i="31" s="1"/>
  <c r="Q14" i="31"/>
  <c r="V84" i="26" a="1"/>
  <c r="V84" i="26" s="1"/>
  <c r="Z8" i="25"/>
  <c r="Y8" i="25"/>
  <c r="Z4" i="25"/>
  <c r="Y4" i="25"/>
  <c r="Z5" i="25"/>
  <c r="Y5" i="25"/>
  <c r="V129" i="26" a="1"/>
  <c r="V129" i="26" s="1"/>
  <c r="V133" i="26" a="1"/>
  <c r="V133" i="26" s="1"/>
  <c r="V207" i="26" a="1"/>
  <c r="V207" i="26" s="1"/>
  <c r="V180" i="26" a="1"/>
  <c r="V180" i="26" s="1"/>
  <c r="V120" i="26" a="1"/>
  <c r="V120" i="26" s="1"/>
  <c r="V103" i="26" a="1"/>
  <c r="V103" i="26" s="1"/>
  <c r="V107" i="26" a="1"/>
  <c r="V107" i="26" s="1"/>
  <c r="V90" i="26" a="1"/>
  <c r="V90" i="26" s="1"/>
  <c r="V63" i="26" a="1"/>
  <c r="V63" i="26" s="1"/>
  <c r="V93" i="26" a="1"/>
  <c r="V93" i="26" s="1"/>
  <c r="V122" i="26" a="1"/>
  <c r="V122" i="26" s="1"/>
  <c r="V199" i="26" a="1"/>
  <c r="V199" i="26" s="1"/>
  <c r="J29" i="27"/>
  <c r="H29" i="27"/>
  <c r="G29" i="27"/>
  <c r="F29" i="27"/>
  <c r="Q29" i="27"/>
  <c r="E29" i="27"/>
  <c r="O29" i="27"/>
  <c r="C29" i="27"/>
  <c r="N29" i="27"/>
  <c r="B29" i="27"/>
  <c r="M29" i="27"/>
  <c r="P29" i="27"/>
  <c r="L29" i="27"/>
  <c r="K29" i="27"/>
  <c r="I29" i="27"/>
  <c r="D29" i="27"/>
  <c r="J21" i="27"/>
  <c r="H21" i="27"/>
  <c r="G21" i="27"/>
  <c r="F21" i="27"/>
  <c r="Q21" i="27"/>
  <c r="E21" i="27"/>
  <c r="O21" i="27"/>
  <c r="C21" i="27"/>
  <c r="N21" i="27"/>
  <c r="B21" i="27"/>
  <c r="M21" i="27"/>
  <c r="P21" i="27"/>
  <c r="L21" i="27"/>
  <c r="K21" i="27"/>
  <c r="I21" i="27"/>
  <c r="D21" i="27"/>
  <c r="O29" i="24"/>
  <c r="C29" i="24"/>
  <c r="N29" i="24"/>
  <c r="B29" i="24"/>
  <c r="M29" i="24"/>
  <c r="L29" i="24"/>
  <c r="K29" i="24"/>
  <c r="I29" i="24"/>
  <c r="H29" i="24"/>
  <c r="G29" i="24"/>
  <c r="J29" i="24"/>
  <c r="F29" i="24"/>
  <c r="E29" i="24"/>
  <c r="D29" i="24"/>
  <c r="Q29" i="24"/>
  <c r="P29" i="24"/>
  <c r="I28" i="24"/>
  <c r="H28" i="24"/>
  <c r="G28" i="24"/>
  <c r="F28" i="24"/>
  <c r="Q28" i="24"/>
  <c r="E28" i="24"/>
  <c r="O28" i="24"/>
  <c r="C28" i="24"/>
  <c r="N28" i="24"/>
  <c r="B28" i="24"/>
  <c r="M28" i="24"/>
  <c r="P28" i="24"/>
  <c r="L28" i="24"/>
  <c r="K28" i="24"/>
  <c r="J28" i="24"/>
  <c r="D28" i="24"/>
  <c r="O21" i="24"/>
  <c r="C21" i="24"/>
  <c r="N21" i="24"/>
  <c r="B21" i="24"/>
  <c r="M21" i="24"/>
  <c r="L21" i="24"/>
  <c r="K21" i="24"/>
  <c r="I21" i="24"/>
  <c r="H21" i="24"/>
  <c r="G21" i="24"/>
  <c r="J21" i="24"/>
  <c r="F21" i="24"/>
  <c r="E21" i="24"/>
  <c r="D21" i="24"/>
  <c r="Q21" i="24"/>
  <c r="P21" i="24"/>
  <c r="X120" i="23" a="1"/>
  <c r="X120" i="23" s="1"/>
  <c r="K19" i="23" a="1"/>
  <c r="K19" i="23" s="1"/>
  <c r="K21" i="23" a="1"/>
  <c r="K21" i="23" s="1"/>
  <c r="K20" i="23" a="1"/>
  <c r="K20" i="23" s="1"/>
  <c r="G32" i="24"/>
  <c r="F32" i="24"/>
  <c r="Q32" i="24"/>
  <c r="E32" i="24"/>
  <c r="P32" i="24"/>
  <c r="D32" i="24"/>
  <c r="O32" i="24"/>
  <c r="C32" i="24"/>
  <c r="M32" i="24"/>
  <c r="L32" i="24"/>
  <c r="K32" i="24"/>
  <c r="N32" i="24"/>
  <c r="J32" i="24"/>
  <c r="I32" i="24"/>
  <c r="H32" i="24"/>
  <c r="B32" i="24"/>
  <c r="L63" i="31" a="1"/>
  <c r="L63" i="31" s="1"/>
  <c r="X146" i="23" a="1"/>
  <c r="X146" i="23" s="1"/>
  <c r="M21" i="23" a="1"/>
  <c r="M21" i="23" s="1"/>
  <c r="M20" i="23" a="1"/>
  <c r="M20" i="23" s="1"/>
  <c r="M19" i="23" a="1"/>
  <c r="M19" i="23" s="1"/>
  <c r="D19" i="28" a="1"/>
  <c r="D19" i="28" s="1"/>
  <c r="D21" i="28" a="1"/>
  <c r="D21" i="28" s="1"/>
  <c r="D20" i="28" a="1"/>
  <c r="D20" i="28" s="1"/>
  <c r="N29" i="28" a="1"/>
  <c r="N29" i="28" s="1"/>
  <c r="R11" i="31"/>
  <c r="Q11" i="31"/>
  <c r="L12" i="31" a="1"/>
  <c r="L12" i="31" s="1"/>
  <c r="G20" i="28" a="1"/>
  <c r="G20" i="28" s="1"/>
  <c r="G19" i="28" a="1"/>
  <c r="G19" i="28" s="1"/>
  <c r="N69" i="28" a="1"/>
  <c r="N69" i="28" s="1"/>
  <c r="G21" i="28" a="1"/>
  <c r="G21" i="28" s="1"/>
  <c r="F21" i="28" a="1"/>
  <c r="F21" i="28" s="1"/>
  <c r="N55" i="28" a="1"/>
  <c r="N55" i="28" s="1"/>
  <c r="F20" i="28" a="1"/>
  <c r="F20" i="28" s="1"/>
  <c r="F19" i="28" a="1"/>
  <c r="F19" i="28" s="1"/>
  <c r="V134" i="26" a="1"/>
  <c r="V134" i="26" s="1"/>
  <c r="V184" i="26" a="1"/>
  <c r="V184" i="26" s="1"/>
  <c r="V196" i="26" a="1"/>
  <c r="V196" i="26" s="1"/>
  <c r="V106" i="26" a="1"/>
  <c r="V106" i="26" s="1"/>
  <c r="Y9" i="25"/>
  <c r="Z9" i="25"/>
  <c r="V193" i="26" a="1"/>
  <c r="V193" i="26" s="1"/>
  <c r="V55" i="26" a="1"/>
  <c r="V55" i="26" s="1"/>
  <c r="V38" i="26" a="1"/>
  <c r="V38" i="26" s="1"/>
  <c r="V89" i="26" a="1"/>
  <c r="V89" i="26" s="1"/>
  <c r="V42" i="26" a="1"/>
  <c r="V42" i="26" s="1"/>
  <c r="V13" i="26" a="1"/>
  <c r="V13" i="26" s="1"/>
  <c r="AB12" i="26"/>
  <c r="AA12" i="26"/>
  <c r="V76" i="26" a="1"/>
  <c r="V76" i="26" s="1"/>
  <c r="V29" i="26" a="1"/>
  <c r="V29" i="26" s="1"/>
  <c r="AB2" i="26"/>
  <c r="AA2" i="26"/>
  <c r="V154" i="26" a="1"/>
  <c r="V154" i="26" s="1"/>
  <c r="V114" i="26" a="1"/>
  <c r="V114" i="26" s="1"/>
  <c r="V183" i="26" a="1"/>
  <c r="V183" i="26" s="1"/>
  <c r="V121" i="26" a="1"/>
  <c r="V121" i="26" s="1"/>
  <c r="V32" i="26" a="1"/>
  <c r="V32" i="26" s="1"/>
  <c r="X42" i="23" a="1"/>
  <c r="X42" i="23" s="1"/>
  <c r="E21" i="23" a="1"/>
  <c r="E21" i="23" s="1"/>
  <c r="E20" i="23" a="1"/>
  <c r="E20" i="23" s="1"/>
  <c r="E19" i="23" a="1"/>
  <c r="E19" i="23" s="1"/>
  <c r="L23" i="31" a="1"/>
  <c r="L23" i="31" s="1"/>
  <c r="G21" i="23" a="1"/>
  <c r="G21" i="23" s="1"/>
  <c r="G20" i="23" a="1"/>
  <c r="G20" i="23" s="1"/>
  <c r="G19" i="23" a="1"/>
  <c r="G19" i="23" s="1"/>
  <c r="X68" i="23" a="1"/>
  <c r="X68" i="23" s="1"/>
  <c r="L19" i="23" a="1"/>
  <c r="L19" i="23" s="1"/>
  <c r="L20" i="23" a="1"/>
  <c r="L20" i="23" s="1"/>
  <c r="X133" i="23" a="1"/>
  <c r="X133" i="23" s="1"/>
  <c r="L21" i="23" a="1"/>
  <c r="L21" i="23" s="1"/>
  <c r="L64" i="31" a="1"/>
  <c r="L64" i="31" s="1"/>
  <c r="G26" i="29"/>
  <c r="F26" i="29"/>
  <c r="E26" i="29"/>
  <c r="D26" i="29"/>
  <c r="C26" i="29"/>
  <c r="B26" i="29"/>
  <c r="L57" i="31" a="1"/>
  <c r="L57" i="31" s="1"/>
  <c r="L40" i="31" a="1"/>
  <c r="L40" i="31" s="1"/>
  <c r="L77" i="31" a="1"/>
  <c r="L77" i="31" s="1"/>
  <c r="V51" i="26" a="1"/>
  <c r="V51" i="26" s="1"/>
  <c r="Z13" i="25"/>
  <c r="Y13" i="25"/>
  <c r="Y7" i="25"/>
  <c r="Z7" i="25"/>
  <c r="V28" i="26" a="1"/>
  <c r="V28" i="26" s="1"/>
  <c r="V118" i="26" a="1"/>
  <c r="V118" i="26" s="1"/>
  <c r="V170" i="26" a="1"/>
  <c r="V170" i="26" s="1"/>
  <c r="V153" i="26" a="1"/>
  <c r="V153" i="26" s="1"/>
  <c r="V102" i="26" a="1"/>
  <c r="V102" i="26" s="1"/>
  <c r="V140" i="26" a="1"/>
  <c r="V140" i="26" s="1"/>
  <c r="V194" i="26" a="1"/>
  <c r="V194" i="26" s="1"/>
  <c r="V127" i="26" a="1"/>
  <c r="V127" i="26" s="1"/>
  <c r="V100" i="26" a="1"/>
  <c r="V100" i="26" s="1"/>
  <c r="V80" i="26" a="1"/>
  <c r="V80" i="26" s="1"/>
  <c r="V43" i="26" a="1"/>
  <c r="V43" i="26" s="1"/>
  <c r="AB3" i="26"/>
  <c r="AA3" i="26"/>
  <c r="V109" i="26" a="1"/>
  <c r="V109" i="26" s="1"/>
  <c r="P26" i="27"/>
  <c r="D26" i="27"/>
  <c r="N26" i="27"/>
  <c r="B26" i="27"/>
  <c r="M26" i="27"/>
  <c r="L26" i="27"/>
  <c r="K26" i="27"/>
  <c r="I26" i="27"/>
  <c r="H26" i="27"/>
  <c r="G26" i="27"/>
  <c r="C26" i="27"/>
  <c r="Q26" i="27"/>
  <c r="O26" i="27"/>
  <c r="J26" i="27"/>
  <c r="F26" i="27"/>
  <c r="E26" i="27"/>
  <c r="V88" i="26" a="1"/>
  <c r="V88" i="26" s="1"/>
  <c r="I22" i="24"/>
  <c r="H22" i="24"/>
  <c r="G22" i="24"/>
  <c r="F22" i="24"/>
  <c r="Q22" i="24"/>
  <c r="E22" i="24"/>
  <c r="O22" i="24"/>
  <c r="C22" i="24"/>
  <c r="N22" i="24"/>
  <c r="B22" i="24"/>
  <c r="M22" i="24"/>
  <c r="P22" i="24"/>
  <c r="L22" i="24"/>
  <c r="K22" i="24"/>
  <c r="J22" i="24"/>
  <c r="D22" i="24"/>
  <c r="X185" i="23" a="1"/>
  <c r="X185" i="23" s="1"/>
  <c r="P20" i="23" a="1"/>
  <c r="P20" i="23" s="1"/>
  <c r="P21" i="23" a="1"/>
  <c r="P21" i="23" s="1"/>
  <c r="P19" i="23" a="1"/>
  <c r="P19" i="23" s="1"/>
  <c r="L61" i="31" a="1"/>
  <c r="L61" i="31" s="1"/>
  <c r="X55" i="23" a="1"/>
  <c r="X55" i="23" s="1"/>
  <c r="F21" i="23" a="1"/>
  <c r="F21" i="23" s="1"/>
  <c r="F20" i="23" a="1"/>
  <c r="F20" i="23" s="1"/>
  <c r="F19" i="23" a="1"/>
  <c r="F19" i="23" s="1"/>
  <c r="L24" i="31" a="1"/>
  <c r="L24" i="31" s="1"/>
  <c r="R10" i="31"/>
  <c r="Q10" i="31"/>
  <c r="L38" i="31" a="1"/>
  <c r="L38" i="31" s="1"/>
  <c r="L43" i="31" a="1"/>
  <c r="L43" i="31" s="1"/>
  <c r="C21" i="28" a="1"/>
  <c r="C21" i="28" s="1"/>
  <c r="C19" i="28" a="1"/>
  <c r="C19" i="28" s="1"/>
  <c r="C20" i="28" a="1"/>
  <c r="C20" i="28" s="1"/>
  <c r="N16" i="28" a="1"/>
  <c r="N16" i="28" s="1"/>
  <c r="L37" i="31" a="1"/>
  <c r="L37" i="31" s="1"/>
  <c r="L33" i="31" a="1"/>
  <c r="L33" i="31" s="1"/>
  <c r="F22" i="29"/>
  <c r="E22" i="29"/>
  <c r="D22" i="29"/>
  <c r="C22" i="29"/>
  <c r="B22" i="29"/>
  <c r="G22" i="29"/>
  <c r="Y3" i="25"/>
  <c r="Z3" i="25"/>
  <c r="N30" i="27"/>
  <c r="B30" i="27"/>
  <c r="L30" i="27"/>
  <c r="K30" i="27"/>
  <c r="J30" i="27"/>
  <c r="I30" i="27"/>
  <c r="G30" i="27"/>
  <c r="F30" i="27"/>
  <c r="Q30" i="27"/>
  <c r="E30" i="27"/>
  <c r="P30" i="27"/>
  <c r="O30" i="27"/>
  <c r="M30" i="27"/>
  <c r="H30" i="27"/>
  <c r="D30" i="27"/>
  <c r="C30" i="27"/>
  <c r="L42" i="31" a="1"/>
  <c r="L42" i="31" s="1"/>
  <c r="V132" i="26" a="1"/>
  <c r="V132" i="26" s="1"/>
  <c r="V171" i="26" a="1"/>
  <c r="V171" i="26" s="1"/>
  <c r="AA13" i="26"/>
  <c r="V40" i="26" a="1"/>
  <c r="V40" i="26" s="1"/>
  <c r="AB13" i="26"/>
  <c r="Z14" i="25"/>
  <c r="Y14" i="25"/>
  <c r="V92" i="26" a="1"/>
  <c r="V92" i="26" s="1"/>
  <c r="V139" i="26" a="1"/>
  <c r="V139" i="26" s="1"/>
  <c r="V62" i="26" a="1"/>
  <c r="V62" i="26" s="1"/>
  <c r="V126" i="26" a="1"/>
  <c r="V126" i="26" s="1"/>
  <c r="V25" i="26" a="1"/>
  <c r="V25" i="26" s="1"/>
  <c r="AB11" i="26"/>
  <c r="AA11" i="26"/>
  <c r="V113" i="26" a="1"/>
  <c r="V113" i="26" s="1"/>
  <c r="V36" i="26" a="1"/>
  <c r="V36" i="26" s="1"/>
  <c r="V138" i="26" a="1"/>
  <c r="V138" i="26" s="1"/>
  <c r="V155" i="26" a="1"/>
  <c r="V155" i="26" s="1"/>
  <c r="V159" i="26" a="1"/>
  <c r="V159" i="26" s="1"/>
  <c r="V197" i="26" a="1"/>
  <c r="V197" i="26" s="1"/>
  <c r="V18" i="26" a="1"/>
  <c r="V18" i="26" s="1"/>
  <c r="AB4" i="26"/>
  <c r="AA4" i="26"/>
  <c r="O27" i="24"/>
  <c r="C27" i="24"/>
  <c r="N27" i="24"/>
  <c r="B27" i="24"/>
  <c r="M27" i="24"/>
  <c r="L27" i="24"/>
  <c r="K27" i="24"/>
  <c r="I27" i="24"/>
  <c r="H27" i="24"/>
  <c r="G27" i="24"/>
  <c r="J27" i="24"/>
  <c r="F27" i="24"/>
  <c r="E27" i="24"/>
  <c r="D27" i="24"/>
  <c r="Q27" i="24"/>
  <c r="P27" i="24"/>
  <c r="I20" i="24"/>
  <c r="H20" i="24"/>
  <c r="G20" i="24"/>
  <c r="F20" i="24"/>
  <c r="Q20" i="24"/>
  <c r="E20" i="24"/>
  <c r="O20" i="24"/>
  <c r="C20" i="24"/>
  <c r="N20" i="24"/>
  <c r="B20" i="24"/>
  <c r="M20" i="24"/>
  <c r="P20" i="24"/>
  <c r="L20" i="24"/>
  <c r="K20" i="24"/>
  <c r="J20" i="24"/>
  <c r="D20" i="24"/>
  <c r="L27" i="31" a="1"/>
  <c r="L27" i="31" s="1"/>
  <c r="J21" i="23" a="1"/>
  <c r="J21" i="23" s="1"/>
  <c r="J20" i="23" a="1"/>
  <c r="J20" i="23" s="1"/>
  <c r="X107" i="23" a="1"/>
  <c r="X107" i="23" s="1"/>
  <c r="J19" i="23" a="1"/>
  <c r="J19" i="23" s="1"/>
  <c r="L60" i="31" a="1"/>
  <c r="L60" i="31" s="1"/>
  <c r="X159" i="23" a="1"/>
  <c r="X159" i="23" s="1"/>
  <c r="N21" i="23" a="1"/>
  <c r="N21" i="23" s="1"/>
  <c r="N20" i="23" a="1"/>
  <c r="N20" i="23" s="1"/>
  <c r="N19" i="23" a="1"/>
  <c r="N19" i="23" s="1"/>
  <c r="L34" i="31" a="1"/>
  <c r="L34" i="31" s="1"/>
  <c r="E32" i="29"/>
  <c r="G32" i="29"/>
  <c r="F32" i="29"/>
  <c r="D32" i="29"/>
  <c r="C32" i="29"/>
  <c r="B32" i="29"/>
  <c r="R7" i="31"/>
  <c r="Q7" i="31"/>
  <c r="L21" i="31" a="1"/>
  <c r="L21" i="31" s="1"/>
  <c r="L13" i="31" a="1"/>
  <c r="L13" i="31" s="1"/>
  <c r="R12" i="31"/>
  <c r="Q12" i="31"/>
  <c r="L48" i="31" a="1"/>
  <c r="L48" i="31" s="1"/>
  <c r="R8" i="31"/>
  <c r="Q8" i="31"/>
  <c r="B24" i="29"/>
  <c r="G24" i="29"/>
  <c r="E24" i="29"/>
  <c r="C24" i="29"/>
  <c r="F24" i="29"/>
  <c r="D24" i="29"/>
  <c r="Q13" i="31"/>
  <c r="L14" i="31" a="1"/>
  <c r="L14" i="31" s="1"/>
  <c r="R13" i="31"/>
  <c r="E28" i="29"/>
  <c r="D28" i="29"/>
  <c r="C28" i="29"/>
  <c r="B28" i="29"/>
  <c r="F28" i="29"/>
  <c r="G28" i="29"/>
  <c r="R9" i="31"/>
  <c r="Q9" i="31"/>
  <c r="L10" i="31" a="1"/>
  <c r="L10" i="31" s="1"/>
  <c r="L55" i="31" a="1"/>
  <c r="L55" i="31" s="1"/>
  <c r="V9" i="26" a="1"/>
  <c r="V9" i="26" s="1"/>
  <c r="AB8" i="26"/>
  <c r="AA8" i="26"/>
  <c r="V191" i="26" a="1"/>
  <c r="V191" i="26" s="1"/>
  <c r="J25" i="27"/>
  <c r="H25" i="27"/>
  <c r="G25" i="27"/>
  <c r="F25" i="27"/>
  <c r="Q25" i="27"/>
  <c r="E25" i="27"/>
  <c r="O25" i="27"/>
  <c r="C25" i="27"/>
  <c r="N25" i="27"/>
  <c r="B25" i="27"/>
  <c r="M25" i="27"/>
  <c r="P25" i="27"/>
  <c r="L25" i="27"/>
  <c r="K25" i="27"/>
  <c r="I25" i="27"/>
  <c r="D25" i="27"/>
  <c r="AB10" i="26"/>
  <c r="AA10" i="26"/>
  <c r="V24" i="26" a="1"/>
  <c r="V24" i="26" s="1"/>
  <c r="J23" i="27"/>
  <c r="H23" i="27"/>
  <c r="G23" i="27"/>
  <c r="F23" i="27"/>
  <c r="Q23" i="27"/>
  <c r="E23" i="27"/>
  <c r="O23" i="27"/>
  <c r="C23" i="27"/>
  <c r="N23" i="27"/>
  <c r="B23" i="27"/>
  <c r="M23" i="27"/>
  <c r="P23" i="27"/>
  <c r="L23" i="27"/>
  <c r="K23" i="27"/>
  <c r="I23" i="27"/>
  <c r="D23" i="27"/>
  <c r="J27" i="27"/>
  <c r="H27" i="27"/>
  <c r="G27" i="27"/>
  <c r="F27" i="27"/>
  <c r="Q27" i="27"/>
  <c r="E27" i="27"/>
  <c r="O27" i="27"/>
  <c r="C27" i="27"/>
  <c r="N27" i="27"/>
  <c r="B27" i="27"/>
  <c r="M27" i="27"/>
  <c r="P27" i="27"/>
  <c r="L27" i="27"/>
  <c r="K27" i="27"/>
  <c r="I27" i="27"/>
  <c r="D27" i="27"/>
  <c r="O25" i="24"/>
  <c r="C25" i="24"/>
  <c r="N25" i="24"/>
  <c r="B25" i="24"/>
  <c r="M25" i="24"/>
  <c r="L25" i="24"/>
  <c r="K25" i="24"/>
  <c r="I25" i="24"/>
  <c r="H25" i="24"/>
  <c r="G25" i="24"/>
  <c r="J25" i="24"/>
  <c r="F25" i="24"/>
  <c r="E25" i="24"/>
  <c r="D25" i="24"/>
  <c r="Q25" i="24"/>
  <c r="P25" i="24"/>
  <c r="D21" i="23" a="1"/>
  <c r="D21" i="23" s="1"/>
  <c r="X29" i="23" a="1"/>
  <c r="X29" i="23" s="1"/>
  <c r="D20" i="23" a="1"/>
  <c r="D20" i="23" s="1"/>
  <c r="D19" i="23" a="1"/>
  <c r="D19" i="23" s="1"/>
  <c r="X81" i="23" a="1"/>
  <c r="X81" i="23" s="1"/>
  <c r="H21" i="23" a="1"/>
  <c r="H21" i="23" s="1"/>
  <c r="H20" i="23" a="1"/>
  <c r="H20" i="23" s="1"/>
  <c r="H19" i="23" a="1"/>
  <c r="H19" i="23" s="1"/>
  <c r="L70" i="31" a="1"/>
  <c r="L70" i="31" s="1"/>
  <c r="G22" i="31"/>
  <c r="F25" i="29"/>
  <c r="E25" i="29"/>
  <c r="D25" i="29"/>
  <c r="C25" i="29"/>
  <c r="B25" i="29"/>
  <c r="G25" i="29"/>
  <c r="L19" i="31" a="1"/>
  <c r="L19" i="31" s="1"/>
  <c r="L75" i="31" a="1"/>
  <c r="L75" i="31" s="1"/>
  <c r="R6" i="31"/>
  <c r="Q6" i="31"/>
  <c r="L7" i="31" a="1"/>
  <c r="L7" i="31" s="1"/>
  <c r="V165" i="26" a="1"/>
  <c r="V165" i="26" s="1"/>
  <c r="AB5" i="26"/>
  <c r="AA5" i="26"/>
  <c r="V19" i="26" a="1"/>
  <c r="V19" i="26" s="1"/>
  <c r="L67" i="31" a="1"/>
  <c r="L67" i="31" s="1"/>
  <c r="Z11" i="25"/>
  <c r="Y11" i="25"/>
  <c r="V60" i="26" a="1"/>
  <c r="V60" i="26" s="1"/>
  <c r="V189" i="26" a="1"/>
  <c r="V189" i="26" s="1"/>
  <c r="V49" i="26" a="1"/>
  <c r="V49" i="26" s="1"/>
  <c r="V176" i="26" a="1"/>
  <c r="V176" i="26" s="1"/>
  <c r="V21" i="26" a="1"/>
  <c r="V21" i="26" s="1"/>
  <c r="AB7" i="26"/>
  <c r="AA7" i="26"/>
  <c r="V136" i="26" a="1"/>
  <c r="V136" i="26" s="1"/>
  <c r="V141" i="26" a="1"/>
  <c r="V141" i="26" s="1"/>
  <c r="V101" i="26" a="1"/>
  <c r="V101" i="26" s="1"/>
  <c r="V64" i="26" a="1"/>
  <c r="V64" i="26" s="1"/>
  <c r="V75" i="26" a="1"/>
  <c r="V75" i="26" s="1"/>
  <c r="P24" i="27"/>
  <c r="D24" i="27"/>
  <c r="N24" i="27"/>
  <c r="B24" i="27"/>
  <c r="M24" i="27"/>
  <c r="L24" i="27"/>
  <c r="K24" i="27"/>
  <c r="I24" i="27"/>
  <c r="H24" i="27"/>
  <c r="G24" i="27"/>
  <c r="C24" i="27"/>
  <c r="Q24" i="27"/>
  <c r="O24" i="27"/>
  <c r="J24" i="27"/>
  <c r="F24" i="27"/>
  <c r="E24" i="27"/>
  <c r="V152" i="26" a="1"/>
  <c r="V152" i="26" s="1"/>
  <c r="V22" i="26" a="1"/>
  <c r="V22" i="26" s="1"/>
  <c r="L51" i="31" a="1"/>
  <c r="L51" i="31" s="1"/>
  <c r="X172" i="23" a="1"/>
  <c r="X172" i="23" s="1"/>
  <c r="O21" i="23" a="1"/>
  <c r="O21" i="23" s="1"/>
  <c r="O20" i="23" a="1"/>
  <c r="O20" i="23" s="1"/>
  <c r="O19" i="23" a="1"/>
  <c r="O19" i="23" s="1"/>
  <c r="L32" i="31" a="1"/>
  <c r="L32" i="31" s="1"/>
  <c r="B19" i="23" a="1"/>
  <c r="B19" i="23" s="1"/>
  <c r="X3" i="23" a="1"/>
  <c r="X3" i="23" s="1"/>
  <c r="B20" i="23" a="1"/>
  <c r="B20" i="23" s="1"/>
  <c r="B21" i="23" a="1"/>
  <c r="B21" i="23" s="1"/>
  <c r="E21" i="28" a="1"/>
  <c r="E21" i="28" s="1"/>
  <c r="N42" i="28" a="1"/>
  <c r="N42" i="28" s="1"/>
  <c r="E20" i="28" a="1"/>
  <c r="E20" i="28" s="1"/>
  <c r="E19" i="28" a="1"/>
  <c r="E19" i="28" s="1"/>
  <c r="L56" i="31" a="1"/>
  <c r="L56" i="31" s="1"/>
  <c r="L45" i="31" a="1"/>
  <c r="L45" i="31" s="1"/>
  <c r="G30" i="29"/>
  <c r="F30" i="29"/>
  <c r="E30" i="29"/>
  <c r="D30" i="29"/>
  <c r="B30" i="29"/>
  <c r="C30" i="29"/>
  <c r="C22" i="31"/>
  <c r="L18" i="31" a="1"/>
  <c r="L18" i="31" s="1"/>
  <c r="L59" i="31" a="1"/>
  <c r="L59" i="31" s="1"/>
  <c r="L54" i="31" a="1"/>
  <c r="L54" i="31" s="1"/>
  <c r="C20" i="31"/>
  <c r="L16" i="31" a="1"/>
  <c r="L16" i="31" s="1"/>
  <c r="L80" i="31" a="1"/>
  <c r="L80" i="31" s="1"/>
  <c r="V135" i="26" a="1"/>
  <c r="V135" i="26" s="1"/>
  <c r="G29" i="29"/>
  <c r="F29" i="29"/>
  <c r="E29" i="29"/>
  <c r="D29" i="29"/>
  <c r="C29" i="29"/>
  <c r="B29" i="29"/>
  <c r="V177" i="26" a="1"/>
  <c r="V177" i="26" s="1"/>
  <c r="V164" i="26" a="1"/>
  <c r="V164" i="26" s="1"/>
  <c r="V167" i="26" a="1"/>
  <c r="V167" i="26" s="1"/>
  <c r="V151" i="26" a="1"/>
  <c r="V151" i="26" s="1"/>
  <c r="V72" i="26" a="1"/>
  <c r="V72" i="26" s="1"/>
  <c r="V77" i="26" a="1"/>
  <c r="V77" i="26" s="1"/>
  <c r="V50" i="26" a="1"/>
  <c r="V50" i="26" s="1"/>
  <c r="V81" i="26" a="1"/>
  <c r="V81" i="26" s="1"/>
  <c r="Z6" i="25"/>
  <c r="Y6" i="25"/>
  <c r="V145" i="26" a="1"/>
  <c r="V145" i="26" s="1"/>
  <c r="V33" i="26" a="1"/>
  <c r="V33" i="26" s="1"/>
  <c r="V111" i="26" a="1"/>
  <c r="V111" i="26" s="1"/>
  <c r="AB6" i="26"/>
  <c r="V7" i="26" a="1"/>
  <c r="V7" i="26" s="1"/>
  <c r="AA6" i="26"/>
  <c r="V85" i="26" a="1"/>
  <c r="V85" i="26" s="1"/>
  <c r="V163" i="26" a="1"/>
  <c r="V163" i="26" s="1"/>
  <c r="V205" i="26" a="1"/>
  <c r="V205" i="26" s="1"/>
  <c r="V87" i="26" a="1"/>
  <c r="V87" i="26" s="1"/>
  <c r="V128" i="26" a="1"/>
  <c r="V128" i="26" s="1"/>
  <c r="V186" i="26" a="1"/>
  <c r="V186" i="26" s="1"/>
  <c r="P20" i="27"/>
  <c r="D20" i="27"/>
  <c r="N20" i="27"/>
  <c r="B20" i="27"/>
  <c r="M20" i="27"/>
  <c r="L20" i="27"/>
  <c r="K20" i="27"/>
  <c r="I20" i="27"/>
  <c r="H20" i="27"/>
  <c r="G20" i="27"/>
  <c r="C20" i="27"/>
  <c r="Q20" i="27"/>
  <c r="O20" i="27"/>
  <c r="J20" i="27"/>
  <c r="F20" i="27"/>
  <c r="E20" i="27"/>
  <c r="V188" i="26" a="1"/>
  <c r="V188" i="26" s="1"/>
  <c r="V110" i="26" a="1"/>
  <c r="V110" i="26" s="1"/>
  <c r="M31" i="24"/>
  <c r="L31" i="24"/>
  <c r="K31" i="24"/>
  <c r="J31" i="24"/>
  <c r="I31" i="24"/>
  <c r="G31" i="24"/>
  <c r="F31" i="24"/>
  <c r="Q31" i="24"/>
  <c r="E31" i="24"/>
  <c r="H31" i="24"/>
  <c r="D31" i="24"/>
  <c r="C31" i="24"/>
  <c r="B31" i="24"/>
  <c r="P31" i="24"/>
  <c r="O31" i="24"/>
  <c r="N31" i="24"/>
  <c r="V190" i="26" a="1"/>
  <c r="V190" i="26" s="1"/>
  <c r="V15" i="26" a="1"/>
  <c r="V15" i="26" s="1"/>
  <c r="AA14" i="26"/>
  <c r="AB14" i="26"/>
  <c r="I24" i="24"/>
  <c r="H24" i="24"/>
  <c r="G24" i="24"/>
  <c r="F24" i="24"/>
  <c r="Q24" i="24"/>
  <c r="E24" i="24"/>
  <c r="O24" i="24"/>
  <c r="C24" i="24"/>
  <c r="N24" i="24"/>
  <c r="B24" i="24"/>
  <c r="M24" i="24"/>
  <c r="P24" i="24"/>
  <c r="L24" i="24"/>
  <c r="K24" i="24"/>
  <c r="J24" i="24"/>
  <c r="D24" i="24"/>
  <c r="L49" i="31" a="1"/>
  <c r="L49" i="31" s="1"/>
  <c r="I21" i="23" a="1"/>
  <c r="I21" i="23" s="1"/>
  <c r="I20" i="23" a="1"/>
  <c r="I20" i="23" s="1"/>
  <c r="I19" i="23" a="1"/>
  <c r="I19" i="23" s="1"/>
  <c r="X94" i="23" a="1"/>
  <c r="X94" i="23" s="1"/>
  <c r="H22" i="31"/>
  <c r="L53" i="31" a="1"/>
  <c r="L53" i="31" s="1"/>
  <c r="E22" i="31"/>
  <c r="L44" i="31" a="1"/>
  <c r="L44" i="31" s="1"/>
  <c r="L6" i="31" a="1"/>
  <c r="L6" i="31" s="1"/>
  <c r="R5" i="31"/>
  <c r="Q5" i="31"/>
  <c r="G20" i="29"/>
  <c r="F20" i="29"/>
  <c r="E20" i="29"/>
  <c r="D20" i="29"/>
  <c r="C20" i="29"/>
  <c r="B20" i="29"/>
  <c r="M20" i="25" l="1"/>
  <c r="M28" i="25"/>
  <c r="E27" i="26"/>
  <c r="F20" i="25"/>
  <c r="C20" i="25"/>
  <c r="M27" i="26"/>
  <c r="O20" i="25"/>
  <c r="I27" i="26"/>
  <c r="F27" i="26"/>
  <c r="G28" i="25"/>
  <c r="D20" i="25"/>
  <c r="H20" i="25"/>
  <c r="K20" i="25"/>
  <c r="H27" i="26"/>
  <c r="E20" i="25"/>
  <c r="D27" i="26"/>
  <c r="L27" i="26"/>
  <c r="Q27" i="26"/>
  <c r="G27" i="26"/>
  <c r="F28" i="25"/>
  <c r="L28" i="25"/>
  <c r="E28" i="25"/>
  <c r="D28" i="25"/>
  <c r="H28" i="25"/>
  <c r="K28" i="25"/>
  <c r="O28" i="25"/>
  <c r="R27" i="26"/>
  <c r="J28" i="25"/>
  <c r="F20" i="31"/>
  <c r="C28" i="25"/>
  <c r="F22" i="31"/>
  <c r="I28" i="25"/>
  <c r="J27" i="26"/>
  <c r="I20" i="25"/>
  <c r="K27" i="26"/>
  <c r="O30" i="25"/>
  <c r="L68" i="30" a="1"/>
  <c r="L68" i="30" s="1"/>
  <c r="L55" i="30" a="1"/>
  <c r="L55" i="30" s="1"/>
  <c r="F32" i="31"/>
  <c r="R20" i="25"/>
  <c r="L29" i="30" a="1"/>
  <c r="L29" i="30" s="1"/>
  <c r="Q28" i="25"/>
  <c r="J20" i="25"/>
  <c r="O31" i="25"/>
  <c r="L20" i="25"/>
  <c r="K31" i="25"/>
  <c r="H20" i="26"/>
  <c r="I27" i="25"/>
  <c r="D29" i="31"/>
  <c r="Q23" i="25"/>
  <c r="O27" i="26"/>
  <c r="J27" i="25"/>
  <c r="N20" i="25"/>
  <c r="L27" i="25"/>
  <c r="E27" i="25"/>
  <c r="Q27" i="25"/>
  <c r="H27" i="25"/>
  <c r="K27" i="25"/>
  <c r="E29" i="31"/>
  <c r="R28" i="25"/>
  <c r="P27" i="25"/>
  <c r="N28" i="26"/>
  <c r="M26" i="26"/>
  <c r="G31" i="25"/>
  <c r="P23" i="26"/>
  <c r="F21" i="31"/>
  <c r="L28" i="26"/>
  <c r="E28" i="26"/>
  <c r="R29" i="26"/>
  <c r="C28" i="26"/>
  <c r="R31" i="26"/>
  <c r="L26" i="25"/>
  <c r="F23" i="31"/>
  <c r="L22" i="26"/>
  <c r="G29" i="31"/>
  <c r="B20" i="31"/>
  <c r="F27" i="25"/>
  <c r="H23" i="25"/>
  <c r="C23" i="25"/>
  <c r="G23" i="25"/>
  <c r="R23" i="25"/>
  <c r="J23" i="25"/>
  <c r="M23" i="25"/>
  <c r="D23" i="25"/>
  <c r="F23" i="25"/>
  <c r="P27" i="26"/>
  <c r="H29" i="31"/>
  <c r="M25" i="26"/>
  <c r="K23" i="25"/>
  <c r="B24" i="25"/>
  <c r="E23" i="25"/>
  <c r="C25" i="25"/>
  <c r="Q22" i="25"/>
  <c r="H21" i="31"/>
  <c r="B30" i="25"/>
  <c r="C32" i="25"/>
  <c r="O21" i="26"/>
  <c r="E26" i="25"/>
  <c r="D20" i="31"/>
  <c r="G32" i="31"/>
  <c r="K28" i="26"/>
  <c r="E20" i="31"/>
  <c r="P25" i="26"/>
  <c r="K32" i="25"/>
  <c r="O25" i="26"/>
  <c r="G25" i="25"/>
  <c r="B24" i="31"/>
  <c r="E31" i="31"/>
  <c r="G32" i="25"/>
  <c r="M21" i="25"/>
  <c r="E22" i="26"/>
  <c r="C27" i="25"/>
  <c r="V107" i="27" a="1"/>
  <c r="V107" i="27" s="1"/>
  <c r="L23" i="26"/>
  <c r="N30" i="25"/>
  <c r="O22" i="25"/>
  <c r="E26" i="26"/>
  <c r="O32" i="25"/>
  <c r="K26" i="25"/>
  <c r="P20" i="26"/>
  <c r="O26" i="25"/>
  <c r="R21" i="25"/>
  <c r="E21" i="31"/>
  <c r="D31" i="26"/>
  <c r="L30" i="25"/>
  <c r="J22" i="25"/>
  <c r="V68" i="27" a="1"/>
  <c r="V68" i="27" s="1"/>
  <c r="F29" i="31"/>
  <c r="J30" i="25"/>
  <c r="V29" i="27" a="1"/>
  <c r="V29" i="27" s="1"/>
  <c r="V172" i="27" a="1"/>
  <c r="V172" i="27" s="1"/>
  <c r="I31" i="25"/>
  <c r="J23" i="26"/>
  <c r="P32" i="25"/>
  <c r="Q32" i="25"/>
  <c r="J31" i="25"/>
  <c r="M30" i="25"/>
  <c r="P22" i="25"/>
  <c r="D22" i="25"/>
  <c r="R22" i="26"/>
  <c r="D26" i="25"/>
  <c r="M31" i="25"/>
  <c r="B23" i="25"/>
  <c r="O21" i="25"/>
  <c r="F26" i="25"/>
  <c r="V81" i="27" a="1"/>
  <c r="V81" i="27" s="1"/>
  <c r="H26" i="25"/>
  <c r="V94" i="27" a="1"/>
  <c r="V94" i="27" s="1"/>
  <c r="E30" i="25"/>
  <c r="L120" i="29" a="1"/>
  <c r="L120" i="29" s="1"/>
  <c r="E32" i="25"/>
  <c r="P26" i="25"/>
  <c r="H26" i="31"/>
  <c r="P21" i="26"/>
  <c r="G24" i="25"/>
  <c r="N29" i="25"/>
  <c r="F31" i="25"/>
  <c r="E27" i="31"/>
  <c r="B32" i="25"/>
  <c r="Q32" i="26"/>
  <c r="C24" i="26"/>
  <c r="M27" i="25"/>
  <c r="B29" i="31"/>
  <c r="X3" i="26" a="1"/>
  <c r="X3" i="26" s="1"/>
  <c r="N25" i="26"/>
  <c r="E24" i="31"/>
  <c r="L31" i="26"/>
  <c r="Q20" i="25"/>
  <c r="F25" i="25"/>
  <c r="H20" i="31"/>
  <c r="B27" i="26"/>
  <c r="H28" i="31"/>
  <c r="B22" i="31"/>
  <c r="Q21" i="25"/>
  <c r="B24" i="26"/>
  <c r="E23" i="31"/>
  <c r="F25" i="26"/>
  <c r="G31" i="26"/>
  <c r="M20" i="26"/>
  <c r="O23" i="26"/>
  <c r="Q26" i="25"/>
  <c r="C31" i="31"/>
  <c r="I26" i="26"/>
  <c r="O26" i="26"/>
  <c r="R26" i="25"/>
  <c r="D24" i="26"/>
  <c r="C25" i="26"/>
  <c r="C23" i="26"/>
  <c r="C26" i="26"/>
  <c r="B31" i="31"/>
  <c r="L25" i="26"/>
  <c r="N31" i="26"/>
  <c r="O31" i="26"/>
  <c r="F27" i="31"/>
  <c r="P31" i="26"/>
  <c r="J26" i="25"/>
  <c r="B23" i="31"/>
  <c r="H31" i="26"/>
  <c r="B31" i="25"/>
  <c r="O27" i="25"/>
  <c r="C27" i="26"/>
  <c r="P28" i="26"/>
  <c r="C25" i="31"/>
  <c r="R23" i="26"/>
  <c r="B28" i="25"/>
  <c r="L185" i="29" a="1"/>
  <c r="L185" i="29" s="1"/>
  <c r="N24" i="26"/>
  <c r="P24" i="26"/>
  <c r="F32" i="25"/>
  <c r="F28" i="31"/>
  <c r="O25" i="25"/>
  <c r="D27" i="25"/>
  <c r="P23" i="25"/>
  <c r="I21" i="26"/>
  <c r="P20" i="25"/>
  <c r="H24" i="26"/>
  <c r="R24" i="25"/>
  <c r="G24" i="26"/>
  <c r="D24" i="31"/>
  <c r="P29" i="26"/>
  <c r="L32" i="25"/>
  <c r="O29" i="26"/>
  <c r="P28" i="25"/>
  <c r="N20" i="26"/>
  <c r="H32" i="25"/>
  <c r="Z3" i="23" a="1"/>
  <c r="Z3" i="23" s="1"/>
  <c r="D32" i="25"/>
  <c r="I32" i="25"/>
  <c r="J21" i="25"/>
  <c r="B25" i="25"/>
  <c r="J32" i="25"/>
  <c r="D20" i="26"/>
  <c r="N22" i="25"/>
  <c r="P30" i="25"/>
  <c r="R32" i="26"/>
  <c r="N24" i="25"/>
  <c r="E26" i="31"/>
  <c r="D21" i="31"/>
  <c r="V185" i="27" a="1"/>
  <c r="V185" i="27" s="1"/>
  <c r="D29" i="25"/>
  <c r="L68" i="29" a="1"/>
  <c r="L68" i="29" s="1"/>
  <c r="R22" i="25"/>
  <c r="M29" i="25"/>
  <c r="V185" i="24" a="1"/>
  <c r="V185" i="24" s="1"/>
  <c r="M29" i="26"/>
  <c r="K26" i="26"/>
  <c r="B21" i="25"/>
  <c r="G32" i="26"/>
  <c r="I28" i="26"/>
  <c r="L31" i="25"/>
  <c r="E29" i="26"/>
  <c r="R21" i="26"/>
  <c r="C29" i="31"/>
  <c r="N29" i="26"/>
  <c r="G25" i="26"/>
  <c r="F31" i="31"/>
  <c r="O20" i="26"/>
  <c r="M32" i="26"/>
  <c r="C26" i="25"/>
  <c r="J25" i="26"/>
  <c r="F29" i="25"/>
  <c r="G27" i="25"/>
  <c r="H23" i="31"/>
  <c r="N23" i="26"/>
  <c r="N26" i="25"/>
  <c r="P29" i="25"/>
  <c r="F25" i="31"/>
  <c r="V146" i="24" a="1"/>
  <c r="V146" i="24" s="1"/>
  <c r="O29" i="25"/>
  <c r="F26" i="31"/>
  <c r="E22" i="25"/>
  <c r="J20" i="26"/>
  <c r="K29" i="26"/>
  <c r="N3" i="31" a="1"/>
  <c r="N3" i="31" s="1"/>
  <c r="E24" i="26"/>
  <c r="E24" i="25"/>
  <c r="N32" i="25"/>
  <c r="G23" i="26"/>
  <c r="J24" i="25"/>
  <c r="Q24" i="25"/>
  <c r="M31" i="26"/>
  <c r="K25" i="25"/>
  <c r="N21" i="26"/>
  <c r="K22" i="25"/>
  <c r="D28" i="31"/>
  <c r="L198" i="29" a="1"/>
  <c r="L198" i="29" s="1"/>
  <c r="V120" i="27" a="1"/>
  <c r="V120" i="27" s="1"/>
  <c r="H26" i="26"/>
  <c r="E32" i="31"/>
  <c r="B29" i="25"/>
  <c r="G27" i="31"/>
  <c r="B28" i="26"/>
  <c r="B26" i="26"/>
  <c r="V159" i="24" a="1"/>
  <c r="V159" i="24" s="1"/>
  <c r="M22" i="25"/>
  <c r="N32" i="26"/>
  <c r="M25" i="25"/>
  <c r="L24" i="25"/>
  <c r="R20" i="26"/>
  <c r="D25" i="25"/>
  <c r="D31" i="31"/>
  <c r="C27" i="31"/>
  <c r="K21" i="25"/>
  <c r="I24" i="25"/>
  <c r="Q21" i="26"/>
  <c r="I29" i="26"/>
  <c r="R27" i="25"/>
  <c r="B22" i="25"/>
  <c r="O22" i="26"/>
  <c r="O23" i="25"/>
  <c r="F21" i="26"/>
  <c r="G30" i="25"/>
  <c r="C30" i="25"/>
  <c r="F30" i="25"/>
  <c r="I30" i="25"/>
  <c r="H30" i="25"/>
  <c r="D30" i="25"/>
  <c r="M32" i="25"/>
  <c r="K30" i="25"/>
  <c r="C24" i="31"/>
  <c r="L23" i="25"/>
  <c r="Q30" i="25"/>
  <c r="P3" i="28" a="1"/>
  <c r="R57" i="28" s="1"/>
  <c r="V133" i="27" a="1"/>
  <c r="V133" i="27" s="1"/>
  <c r="J24" i="26"/>
  <c r="G29" i="26"/>
  <c r="D23" i="31"/>
  <c r="B23" i="26"/>
  <c r="V16" i="24" a="1"/>
  <c r="V16" i="24" s="1"/>
  <c r="C22" i="26"/>
  <c r="L26" i="26"/>
  <c r="F24" i="25"/>
  <c r="H27" i="31"/>
  <c r="C28" i="31"/>
  <c r="N25" i="25"/>
  <c r="G26" i="25"/>
  <c r="E20" i="26"/>
  <c r="L21" i="26"/>
  <c r="E31" i="25"/>
  <c r="L24" i="26"/>
  <c r="F22" i="26"/>
  <c r="G21" i="26"/>
  <c r="P21" i="25"/>
  <c r="C22" i="25"/>
  <c r="N22" i="26"/>
  <c r="H21" i="25"/>
  <c r="D31" i="25"/>
  <c r="I23" i="26"/>
  <c r="B20" i="25"/>
  <c r="G21" i="31"/>
  <c r="B32" i="26"/>
  <c r="V146" i="27" a="1"/>
  <c r="V146" i="27" s="1"/>
  <c r="F24" i="31"/>
  <c r="B27" i="31"/>
  <c r="V172" i="24" a="1"/>
  <c r="V172" i="24" s="1"/>
  <c r="B22" i="26"/>
  <c r="C31" i="26"/>
  <c r="B31" i="26"/>
  <c r="K32" i="26"/>
  <c r="F21" i="25"/>
  <c r="M26" i="25"/>
  <c r="K29" i="25"/>
  <c r="M28" i="26"/>
  <c r="B27" i="25"/>
  <c r="P24" i="25"/>
  <c r="K22" i="26"/>
  <c r="K20" i="26"/>
  <c r="H31" i="25"/>
  <c r="O24" i="25"/>
  <c r="D32" i="31"/>
  <c r="L185" i="30" a="1"/>
  <c r="L185" i="30" s="1"/>
  <c r="R28" i="26"/>
  <c r="E31" i="26"/>
  <c r="R31" i="25"/>
  <c r="H31" i="31"/>
  <c r="F31" i="26"/>
  <c r="D27" i="31"/>
  <c r="K24" i="26"/>
  <c r="V3" i="24" a="1"/>
  <c r="V3" i="24" s="1"/>
  <c r="V3" i="27" a="1"/>
  <c r="V3" i="27" s="1"/>
  <c r="H25" i="26"/>
  <c r="B25" i="26"/>
  <c r="R24" i="26"/>
  <c r="R25" i="25"/>
  <c r="C23" i="31"/>
  <c r="R29" i="25"/>
  <c r="V42" i="24" a="1"/>
  <c r="V42" i="24" s="1"/>
  <c r="J26" i="26"/>
  <c r="J22" i="26"/>
  <c r="Q25" i="25"/>
  <c r="H28" i="26"/>
  <c r="I26" i="25"/>
  <c r="G21" i="25"/>
  <c r="N21" i="25"/>
  <c r="L120" i="30" a="1"/>
  <c r="L120" i="30" s="1"/>
  <c r="J32" i="26"/>
  <c r="H22" i="26"/>
  <c r="E28" i="31"/>
  <c r="I25" i="26"/>
  <c r="M22" i="26"/>
  <c r="H29" i="25"/>
  <c r="D22" i="31"/>
  <c r="P22" i="26"/>
  <c r="H25" i="25"/>
  <c r="F23" i="26"/>
  <c r="L25" i="25"/>
  <c r="I22" i="26"/>
  <c r="V42" i="27" a="1"/>
  <c r="V42" i="27" s="1"/>
  <c r="V55" i="27" a="1"/>
  <c r="V55" i="27" s="1"/>
  <c r="V159" i="27" a="1"/>
  <c r="V159" i="27" s="1"/>
  <c r="D21" i="25"/>
  <c r="N26" i="26"/>
  <c r="I29" i="25"/>
  <c r="D25" i="31"/>
  <c r="V198" i="24" a="1"/>
  <c r="V198" i="24" s="1"/>
  <c r="D24" i="25"/>
  <c r="J25" i="25"/>
  <c r="H32" i="31"/>
  <c r="C20" i="26"/>
  <c r="B20" i="26"/>
  <c r="Q31" i="25"/>
  <c r="O28" i="26"/>
  <c r="C29" i="25"/>
  <c r="B26" i="25"/>
  <c r="L198" i="30" a="1"/>
  <c r="L198" i="30" s="1"/>
  <c r="D22" i="26"/>
  <c r="C21" i="31"/>
  <c r="N28" i="25"/>
  <c r="R32" i="25"/>
  <c r="I25" i="25"/>
  <c r="G20" i="26"/>
  <c r="E32" i="26"/>
  <c r="V29" i="24" a="1"/>
  <c r="V29" i="24" s="1"/>
  <c r="V55" i="24" a="1"/>
  <c r="V55" i="24" s="1"/>
  <c r="P32" i="26"/>
  <c r="B29" i="26"/>
  <c r="Q29" i="25"/>
  <c r="C21" i="26"/>
  <c r="B21" i="26"/>
  <c r="C32" i="26"/>
  <c r="D23" i="26"/>
  <c r="G29" i="25"/>
  <c r="H32" i="26"/>
  <c r="L29" i="26"/>
  <c r="E23" i="26"/>
  <c r="J29" i="26"/>
  <c r="C31" i="25"/>
  <c r="Q22" i="26"/>
  <c r="H21" i="26"/>
  <c r="J29" i="25"/>
  <c r="I22" i="25"/>
  <c r="M23" i="26"/>
  <c r="I24" i="26"/>
  <c r="H24" i="31"/>
  <c r="H22" i="25"/>
  <c r="V107" i="24" a="1"/>
  <c r="V107" i="24" s="1"/>
  <c r="D29" i="26"/>
  <c r="I32" i="26"/>
  <c r="F28" i="26"/>
  <c r="Q29" i="26"/>
  <c r="E29" i="25"/>
  <c r="N31" i="25"/>
  <c r="K31" i="26"/>
  <c r="M24" i="25"/>
  <c r="C21" i="25"/>
  <c r="V68" i="24" a="1"/>
  <c r="V68" i="24" s="1"/>
  <c r="L29" i="29" a="1"/>
  <c r="L29" i="29" s="1"/>
  <c r="V198" i="27" a="1"/>
  <c r="V198" i="27" s="1"/>
  <c r="L32" i="26"/>
  <c r="H24" i="25"/>
  <c r="H25" i="31"/>
  <c r="F29" i="26"/>
  <c r="O24" i="26"/>
  <c r="P25" i="25"/>
  <c r="K24" i="25"/>
  <c r="P26" i="26"/>
  <c r="V120" i="24" a="1"/>
  <c r="V120" i="24" s="1"/>
  <c r="V81" i="24" a="1"/>
  <c r="V81" i="24" s="1"/>
  <c r="C29" i="26"/>
  <c r="C24" i="25"/>
  <c r="E25" i="25"/>
  <c r="E21" i="26"/>
  <c r="J31" i="26"/>
  <c r="K21" i="26"/>
  <c r="F20" i="26"/>
  <c r="I23" i="25"/>
  <c r="N23" i="25"/>
  <c r="F22" i="25"/>
  <c r="J21" i="26"/>
  <c r="I20" i="26"/>
  <c r="I21" i="25"/>
  <c r="M24" i="26"/>
  <c r="I31" i="26"/>
  <c r="L21" i="25"/>
  <c r="G22" i="26"/>
  <c r="K23" i="26"/>
  <c r="M21" i="26"/>
  <c r="E21" i="25"/>
  <c r="E25" i="26"/>
  <c r="L29" i="25"/>
  <c r="N27" i="25"/>
  <c r="L55" i="29" a="1"/>
  <c r="L55" i="29" s="1"/>
  <c r="V16" i="27" a="1"/>
  <c r="V16" i="27" s="1"/>
  <c r="R26" i="26"/>
  <c r="G22" i="25"/>
  <c r="V133" i="24" a="1"/>
  <c r="V133" i="24" s="1"/>
  <c r="V94" i="24" a="1"/>
  <c r="V94" i="24" s="1"/>
  <c r="G28" i="26"/>
  <c r="O32" i="26"/>
  <c r="H29" i="26"/>
  <c r="L20" i="26"/>
  <c r="H23" i="26"/>
  <c r="P31" i="25"/>
  <c r="F24" i="26"/>
  <c r="J28" i="26"/>
  <c r="R25" i="26"/>
  <c r="G20" i="25"/>
  <c r="L22" i="25"/>
  <c r="R47" i="28" l="1"/>
  <c r="R35" i="28"/>
  <c r="R23" i="28"/>
  <c r="R11" i="28"/>
  <c r="R3" i="28"/>
  <c r="P3" i="28"/>
  <c r="N3" i="30" a="1"/>
  <c r="N3" i="30" s="1"/>
  <c r="F39" i="31" a="1"/>
  <c r="F39" i="31" s="1"/>
  <c r="M38" i="25" a="1"/>
  <c r="M38" i="25" s="1"/>
  <c r="B40" i="31" a="1"/>
  <c r="B40" i="31" s="1"/>
  <c r="J39" i="25" a="1"/>
  <c r="J39" i="25" s="1"/>
  <c r="M40" i="25" a="1"/>
  <c r="M40" i="25" s="1"/>
  <c r="O39" i="25" a="1"/>
  <c r="O39" i="25" s="1"/>
  <c r="F39" i="25" a="1"/>
  <c r="F39" i="25" s="1"/>
  <c r="O38" i="25" a="1"/>
  <c r="O38" i="25" s="1"/>
  <c r="H38" i="25" a="1"/>
  <c r="H38" i="25" s="1"/>
  <c r="J38" i="25" a="1"/>
  <c r="J38" i="25" s="1"/>
  <c r="D39" i="26" a="1"/>
  <c r="D39" i="26" s="1"/>
  <c r="E40" i="31" a="1"/>
  <c r="E40" i="31" s="1"/>
  <c r="B39" i="31" a="1"/>
  <c r="B39" i="31" s="1"/>
  <c r="J40" i="25" a="1"/>
  <c r="J40" i="25" s="1"/>
  <c r="I40" i="25" a="1"/>
  <c r="I40" i="25" s="1"/>
  <c r="B38" i="31" a="1"/>
  <c r="B38" i="31" s="1"/>
  <c r="N38" i="25" a="1"/>
  <c r="N38" i="25" s="1"/>
  <c r="C40" i="31" a="1"/>
  <c r="C40" i="31" s="1"/>
  <c r="F38" i="31" a="1"/>
  <c r="F38" i="31" s="1"/>
  <c r="D38" i="26" a="1"/>
  <c r="D38" i="26" s="1"/>
  <c r="F40" i="25" a="1"/>
  <c r="F40" i="25" s="1"/>
  <c r="H40" i="26" a="1"/>
  <c r="H40" i="26" s="1"/>
  <c r="P40" i="26" a="1"/>
  <c r="P40" i="26" s="1"/>
  <c r="L40" i="25" a="1"/>
  <c r="L40" i="25" s="1"/>
  <c r="D40" i="31" a="1"/>
  <c r="D40" i="31" s="1"/>
  <c r="Q40" i="25" a="1"/>
  <c r="Q40" i="25" s="1"/>
  <c r="F38" i="25" a="1"/>
  <c r="F38" i="25" s="1"/>
  <c r="D40" i="25" a="1"/>
  <c r="D40" i="25" s="1"/>
  <c r="Q38" i="25" a="1"/>
  <c r="Q38" i="25" s="1"/>
  <c r="O40" i="25" a="1"/>
  <c r="O40" i="25" s="1"/>
  <c r="L39" i="25" a="1"/>
  <c r="L39" i="25" s="1"/>
  <c r="H38" i="26" a="1"/>
  <c r="H38" i="26" s="1"/>
  <c r="P40" i="25" a="1"/>
  <c r="P40" i="25" s="1"/>
  <c r="E39" i="25" a="1"/>
  <c r="E39" i="25" s="1"/>
  <c r="C39" i="25" a="1"/>
  <c r="C39" i="25" s="1"/>
  <c r="K38" i="25" a="1"/>
  <c r="K38" i="25" s="1"/>
  <c r="H40" i="25" a="1"/>
  <c r="H40" i="25" s="1"/>
  <c r="M40" i="26" a="1"/>
  <c r="M40" i="26" s="1"/>
  <c r="M38" i="26" a="1"/>
  <c r="M38" i="26" s="1"/>
  <c r="N40" i="25" a="1"/>
  <c r="N40" i="25" s="1"/>
  <c r="M39" i="25" a="1"/>
  <c r="M39" i="25" s="1"/>
  <c r="F40" i="31" a="1"/>
  <c r="F40" i="31" s="1"/>
  <c r="N38" i="26" a="1"/>
  <c r="N38" i="26" s="1"/>
  <c r="I40" i="26" a="1"/>
  <c r="I40" i="26" s="1"/>
  <c r="I39" i="26" a="1"/>
  <c r="I39" i="26" s="1"/>
  <c r="I38" i="26" a="1"/>
  <c r="I38" i="26" s="1"/>
  <c r="B40" i="26" a="1"/>
  <c r="B40" i="26" s="1"/>
  <c r="B39" i="26" a="1"/>
  <c r="B39" i="26" s="1"/>
  <c r="B38" i="26" a="1"/>
  <c r="B38" i="26" s="1"/>
  <c r="E38" i="31" a="1"/>
  <c r="E38" i="31" s="1"/>
  <c r="E40" i="25" a="1"/>
  <c r="E40" i="25" s="1"/>
  <c r="H39" i="26" a="1"/>
  <c r="H39" i="26" s="1"/>
  <c r="G39" i="26" a="1"/>
  <c r="G39" i="26" s="1"/>
  <c r="G40" i="26" a="1"/>
  <c r="G40" i="26" s="1"/>
  <c r="G38" i="26" a="1"/>
  <c r="G38" i="26" s="1"/>
  <c r="M39" i="26" a="1"/>
  <c r="M39" i="26" s="1"/>
  <c r="E39" i="31" a="1"/>
  <c r="E39" i="31" s="1"/>
  <c r="E38" i="25" a="1"/>
  <c r="E38" i="25" s="1"/>
  <c r="O40" i="26" a="1"/>
  <c r="O40" i="26" s="1"/>
  <c r="O39" i="26" a="1"/>
  <c r="O39" i="26" s="1"/>
  <c r="O38" i="26" a="1"/>
  <c r="O38" i="26" s="1"/>
  <c r="N3" i="29" a="1"/>
  <c r="C39" i="31" a="1"/>
  <c r="C39" i="31" s="1"/>
  <c r="P38" i="25" a="1"/>
  <c r="P38" i="25" s="1"/>
  <c r="I39" i="25" a="1"/>
  <c r="I39" i="25" s="1"/>
  <c r="L38" i="25" a="1"/>
  <c r="L38" i="25" s="1"/>
  <c r="X3" i="24" a="1"/>
  <c r="C38" i="31" a="1"/>
  <c r="C38" i="31" s="1"/>
  <c r="P39" i="25" a="1"/>
  <c r="P39" i="25" s="1"/>
  <c r="I38" i="25" a="1"/>
  <c r="I38" i="25" s="1"/>
  <c r="N39" i="26" a="1"/>
  <c r="N39" i="26" s="1"/>
  <c r="K40" i="25" a="1"/>
  <c r="K40" i="25" s="1"/>
  <c r="Q39" i="25" a="1"/>
  <c r="Q39" i="25" s="1"/>
  <c r="G38" i="31" a="1"/>
  <c r="G38" i="31" s="1"/>
  <c r="G40" i="31" a="1"/>
  <c r="G40" i="31" s="1"/>
  <c r="G39" i="31" a="1"/>
  <c r="G39" i="31" s="1"/>
  <c r="H39" i="25" a="1"/>
  <c r="H39" i="25" s="1"/>
  <c r="D38" i="31" a="1"/>
  <c r="D38" i="31" s="1"/>
  <c r="C38" i="25" a="1"/>
  <c r="C38" i="25" s="1"/>
  <c r="N40" i="26" a="1"/>
  <c r="N40" i="26" s="1"/>
  <c r="L39" i="26" a="1"/>
  <c r="L39" i="26" s="1"/>
  <c r="L38" i="26" a="1"/>
  <c r="L38" i="26" s="1"/>
  <c r="L40" i="26" a="1"/>
  <c r="L40" i="26" s="1"/>
  <c r="K39" i="25" a="1"/>
  <c r="K39" i="25" s="1"/>
  <c r="D40" i="26" a="1"/>
  <c r="D40" i="26" s="1"/>
  <c r="G40" i="25" a="1"/>
  <c r="G40" i="25" s="1"/>
  <c r="G39" i="25" a="1"/>
  <c r="G39" i="25" s="1"/>
  <c r="G38" i="25" a="1"/>
  <c r="G38" i="25" s="1"/>
  <c r="K40" i="26" a="1"/>
  <c r="K40" i="26" s="1"/>
  <c r="K39" i="26" a="1"/>
  <c r="K39" i="26" s="1"/>
  <c r="K38" i="26" a="1"/>
  <c r="K38" i="26" s="1"/>
  <c r="B39" i="25" a="1"/>
  <c r="B39" i="25" s="1"/>
  <c r="B38" i="25" a="1"/>
  <c r="B38" i="25" s="1"/>
  <c r="B40" i="25" a="1"/>
  <c r="B40" i="25" s="1"/>
  <c r="Q40" i="26" a="1"/>
  <c r="Q40" i="26" s="1"/>
  <c r="Q38" i="26" a="1"/>
  <c r="Q38" i="26" s="1"/>
  <c r="Q39" i="26" a="1"/>
  <c r="Q39" i="26" s="1"/>
  <c r="D39" i="31" a="1"/>
  <c r="D39" i="31" s="1"/>
  <c r="J40" i="26" a="1"/>
  <c r="J40" i="26" s="1"/>
  <c r="J39" i="26" a="1"/>
  <c r="J39" i="26" s="1"/>
  <c r="J38" i="26" a="1"/>
  <c r="J38" i="26" s="1"/>
  <c r="C40" i="25" a="1"/>
  <c r="C40" i="25" s="1"/>
  <c r="X3" i="27" a="1"/>
  <c r="D38" i="25" a="1"/>
  <c r="D38" i="25" s="1"/>
  <c r="E39" i="26" a="1"/>
  <c r="E39" i="26" s="1"/>
  <c r="E40" i="26" a="1"/>
  <c r="E40" i="26" s="1"/>
  <c r="E38" i="26" a="1"/>
  <c r="E38" i="26" s="1"/>
  <c r="P38" i="26" a="1"/>
  <c r="P38" i="26" s="1"/>
  <c r="D39" i="25" a="1"/>
  <c r="D39" i="25" s="1"/>
  <c r="F40" i="26" a="1"/>
  <c r="F40" i="26" s="1"/>
  <c r="F39" i="26" a="1"/>
  <c r="F39" i="26" s="1"/>
  <c r="F38" i="26" a="1"/>
  <c r="F38" i="26" s="1"/>
  <c r="N39" i="25" a="1"/>
  <c r="N39" i="25" s="1"/>
  <c r="P39" i="26" a="1"/>
  <c r="P39" i="26" s="1"/>
  <c r="C39" i="26" a="1"/>
  <c r="C39" i="26" s="1"/>
  <c r="C40" i="26" a="1"/>
  <c r="C40" i="26" s="1"/>
  <c r="C38" i="26" a="1"/>
  <c r="C38" i="26" s="1"/>
  <c r="Q3" i="30" l="1" a="1"/>
  <c r="T38" i="30" s="1"/>
  <c r="X3" i="24"/>
  <c r="AA3" i="24" a="1"/>
  <c r="AA3" i="24" s="1"/>
  <c r="N3" i="29"/>
  <c r="Q3" i="29" s="1" a="1"/>
  <c r="X3" i="27"/>
  <c r="AA3" i="27" s="1" a="1"/>
  <c r="AA3" i="27" s="1"/>
  <c r="T9" i="30" l="1"/>
  <c r="T17" i="30"/>
  <c r="T31" i="30"/>
  <c r="T25" i="30"/>
  <c r="T3" i="30"/>
  <c r="Q3" i="30"/>
  <c r="Q3" i="29"/>
  <c r="T31" i="29"/>
  <c r="T39" i="29"/>
  <c r="T17" i="29"/>
  <c r="T3" i="29"/>
  <c r="T9" i="29"/>
  <c r="T25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<sst xmlns="http://schemas.openxmlformats.org/spreadsheetml/2006/main" count="2330" uniqueCount="207">
  <si>
    <t>OASIS BASELINE (Function 1)</t>
  </si>
  <si>
    <t>R square</t>
  </si>
  <si>
    <t>RAAE</t>
  </si>
  <si>
    <t>RMAE</t>
  </si>
  <si>
    <t>Dimensionality</t>
  </si>
  <si>
    <t>Number of Training Samples</t>
  </si>
  <si>
    <t>Number of predictions</t>
  </si>
  <si>
    <t xml:space="preserve">Comments: </t>
  </si>
  <si>
    <t>Python/Dakota</t>
  </si>
  <si>
    <t>SMT</t>
  </si>
  <si>
    <t>time (s)</t>
  </si>
  <si>
    <t>Method Names</t>
  </si>
  <si>
    <t>Comments/Specifications</t>
  </si>
  <si>
    <t>LS</t>
  </si>
  <si>
    <t>QP</t>
  </si>
  <si>
    <t>KRG</t>
  </si>
  <si>
    <t>KPLS</t>
  </si>
  <si>
    <t>KPLSK</t>
  </si>
  <si>
    <t>GPX</t>
  </si>
  <si>
    <t>RBF</t>
  </si>
  <si>
    <t>IDW</t>
  </si>
  <si>
    <t>Scikit-learn</t>
  </si>
  <si>
    <t>GPy</t>
  </si>
  <si>
    <t>scikit</t>
  </si>
  <si>
    <t>Dakota</t>
  </si>
  <si>
    <t>gaussian_process dakota</t>
  </si>
  <si>
    <t>mars</t>
  </si>
  <si>
    <t>neural_network</t>
  </si>
  <si>
    <t>radial_basis</t>
  </si>
  <si>
    <t>polynomial linear</t>
  </si>
  <si>
    <t>polynomial quadratic</t>
  </si>
  <si>
    <t>polynomial cubic</t>
  </si>
  <si>
    <t>total time (m):</t>
  </si>
  <si>
    <t>dim: dimensionality</t>
  </si>
  <si>
    <t>OASIS Surrogate Modeller Test Results</t>
  </si>
  <si>
    <t>NoE: number of evaluations (training points)</t>
  </si>
  <si>
    <t>dim</t>
  </si>
  <si>
    <t>NoE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</si>
  <si>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</si>
  <si>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</si>
  <si>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</si>
  <si>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</si>
  <si>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</si>
  <si>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</si>
  <si>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</si>
  <si>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</si>
  <si>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</si>
  <si>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</si>
  <si>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F12</t>
  </si>
  <si>
    <t>F13</t>
  </si>
  <si>
    <t>F14</t>
  </si>
  <si>
    <t>All functions are from the RBF-HDMR paper</t>
  </si>
  <si>
    <t>Note: This set has No F6 or F15</t>
  </si>
  <si>
    <t>OASIS BASELINE (Function 2)</t>
  </si>
  <si>
    <t>Comments:</t>
  </si>
  <si>
    <t>OASIS BASELINE (Function 3)</t>
  </si>
  <si>
    <t>OASIS BASELINE (Function 4)</t>
  </si>
  <si>
    <t>OASIS BASELINE (Function 5)</t>
  </si>
  <si>
    <t>Comments: KRG had the same result as KPLSK, taking 10x longer to run</t>
  </si>
  <si>
    <t>OASIS BASELINE (Function 7)</t>
  </si>
  <si>
    <t>\</t>
  </si>
  <si>
    <t>took over 20 minutes</t>
  </si>
  <si>
    <t>stalled at 2397 evals, computer shut down multiple times midrun</t>
  </si>
  <si>
    <t>OASIS BASELINE (Function 8)</t>
  </si>
  <si>
    <t>OASIS BASELINE (Function 9)</t>
  </si>
  <si>
    <t>OASIS BASELINE (Function 10)</t>
  </si>
  <si>
    <t>OASIS BASELINE (Function 11)</t>
  </si>
  <si>
    <t>OASIS BASELINE (Function 12)</t>
  </si>
  <si>
    <r>
      <rPr>
        <sz val="11"/>
        <color rgb="FF000000"/>
        <rFont val="Calibri"/>
        <scheme val="minor"/>
      </rPr>
      <t>Comments: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Very difficult function to characterize</t>
    </r>
  </si>
  <si>
    <t>OASIS BASELINE (Function 13)</t>
  </si>
  <si>
    <t>OASIS BASELINE (Function 14)</t>
  </si>
  <si>
    <t>sheet name</t>
  </si>
  <si>
    <t>GP Dakota</t>
  </si>
  <si>
    <t>Quad Dakota</t>
  </si>
  <si>
    <t>Cubic Dakota</t>
  </si>
  <si>
    <t>OASIS</t>
  </si>
  <si>
    <t>Adjusted R^2 Values</t>
  </si>
  <si>
    <t xml:space="preserve"> - &gt;</t>
  </si>
  <si>
    <t>Numeric Filter</t>
  </si>
  <si>
    <t>method name</t>
  </si>
  <si>
    <t>value</t>
  </si>
  <si>
    <t>krg = 8</t>
  </si>
  <si>
    <t xml:space="preserve">kplsk = 12 </t>
  </si>
  <si>
    <t>Adjusted R^2 Scores (- (OASIS - Model) / OASIS)</t>
  </si>
  <si>
    <t>High</t>
  </si>
  <si>
    <t>Low</t>
  </si>
  <si>
    <t>Mean</t>
  </si>
  <si>
    <t>R^2 score highs and lows (not used in report)</t>
  </si>
  <si>
    <t>gpx = 12</t>
  </si>
  <si>
    <t>GP dakota = 12</t>
  </si>
  <si>
    <t>quad = 10</t>
  </si>
  <si>
    <t>cubic  = 5</t>
  </si>
  <si>
    <t>List from Adjusted RAAE Table</t>
  </si>
  <si>
    <t>-&gt;</t>
  </si>
  <si>
    <t>Numerical Filter</t>
  </si>
  <si>
    <t>Filtered Vaues (&gt;=-10)</t>
  </si>
  <si>
    <t>values</t>
  </si>
  <si>
    <t>out of 12</t>
  </si>
  <si>
    <t>median =</t>
  </si>
  <si>
    <t>krg = 6</t>
  </si>
  <si>
    <t>kplsk = 8</t>
  </si>
  <si>
    <t>RAW RAAE Scores</t>
  </si>
  <si>
    <t>gpx = 8</t>
  </si>
  <si>
    <t>GP Dakota = 6</t>
  </si>
  <si>
    <t>quad = 8</t>
  </si>
  <si>
    <t>Adjusted RAAE Scores ((OASIS - model) / OASIS)</t>
  </si>
  <si>
    <t>cubic = 3</t>
  </si>
  <si>
    <t>NN Dakota</t>
  </si>
  <si>
    <t>RBF Dakota</t>
  </si>
  <si>
    <t>Linear Dakota</t>
  </si>
  <si>
    <t>List from Adjusted RMSE Table</t>
  </si>
  <si>
    <t>median</t>
  </si>
  <si>
    <t>Raw RMAE Scores</t>
  </si>
  <si>
    <t>Adjusted RMAE Scores ((OASIS - model) / OASIS)</t>
  </si>
  <si>
    <t>Log 10 of Time</t>
  </si>
  <si>
    <t>Min Value</t>
  </si>
  <si>
    <t>Max Value</t>
  </si>
  <si>
    <t>log of time (s)</t>
  </si>
  <si>
    <t>Adjusted Time Metrics (log 10)</t>
  </si>
  <si>
    <t>Not used in report</t>
  </si>
  <si>
    <t>Further Processed Adjusted Time Metrics (in relation to time evaluations for each function, not used in report)</t>
  </si>
  <si>
    <t>R^2</t>
  </si>
  <si>
    <t>OASIS BASELINE (150 training samples)</t>
  </si>
  <si>
    <t>func #</t>
  </si>
  <si>
    <t>Top Performing Function 1 Methods</t>
  </si>
  <si>
    <t xml:space="preserve">[KRG (Kriging)] </t>
  </si>
  <si>
    <t>[KPLS]</t>
  </si>
  <si>
    <t>[KPLSK]</t>
  </si>
  <si>
    <t>[GPX]</t>
  </si>
  <si>
    <t>gaussian process dakota</t>
  </si>
  <si>
    <t>[GPy]</t>
  </si>
  <si>
    <t>Method</t>
  </si>
  <si>
    <t xml:space="preserve">[KRG] </t>
  </si>
  <si>
    <t>[KRG]</t>
  </si>
  <si>
    <t>[GP]</t>
  </si>
  <si>
    <t>[Scikit-l]</t>
  </si>
  <si>
    <t>OASIS.AI BASELINE (150 training samples)</t>
  </si>
  <si>
    <t>Python SMT Variations</t>
  </si>
  <si>
    <t>Function #1</t>
  </si>
  <si>
    <t>Dakota Variations</t>
  </si>
  <si>
    <t>[Using 200 testing samples, with 150 training samples]</t>
  </si>
  <si>
    <t>[Least Squares]</t>
  </si>
  <si>
    <t>Uses built-in method for gaussian process</t>
  </si>
  <si>
    <t>[Quadratic Model]</t>
  </si>
  <si>
    <t>moving_least_squares</t>
  </si>
  <si>
    <t>Fitting appears to be terrible for this function</t>
  </si>
  <si>
    <t>Adds dimension reduction to Kriging process</t>
  </si>
  <si>
    <t>neural network</t>
  </si>
  <si>
    <t>Adds hyperparameter balancing</t>
  </si>
  <si>
    <t>A "rewrite" of KRG and KPLS in Rust</t>
  </si>
  <si>
    <t>equivalent to polynomial basis_order = 1</t>
  </si>
  <si>
    <t>[RBF, d0=5]</t>
  </si>
  <si>
    <t>Smoothing parameter set to 5</t>
  </si>
  <si>
    <t>equivalent to polynomial basis_order = 2</t>
  </si>
  <si>
    <t>[RBF, d0=6]</t>
  </si>
  <si>
    <t>Smoothing parameter set to 6</t>
  </si>
  <si>
    <t>equivalent to polynomial basis_order = 3</t>
  </si>
  <si>
    <t>[RBF, d0=7]</t>
  </si>
  <si>
    <t>Smoothing parameter set to 7</t>
  </si>
  <si>
    <t>[RBF, d0=100]</t>
  </si>
  <si>
    <t>Smoothing parameter set to 100</t>
  </si>
  <si>
    <t>[IDW]</t>
  </si>
  <si>
    <t>Inverse-distance weighting</t>
  </si>
  <si>
    <t>Python Variations</t>
  </si>
  <si>
    <t>scikit-learn</t>
  </si>
  <si>
    <t>[Linear Model]</t>
  </si>
  <si>
    <t>experimental_gaussian_process</t>
  </si>
  <si>
    <t>[GEKPLS]</t>
  </si>
  <si>
    <t>Utilizes gradients</t>
  </si>
  <si>
    <t>[MGP], n_comp = 1</t>
  </si>
  <si>
    <t>Marginal Gaussian Process</t>
  </si>
  <si>
    <t>[SGP], n_inducing = 30</t>
  </si>
  <si>
    <t xml:space="preserve">Sparse Gaussian Process </t>
  </si>
  <si>
    <t>[SGP], n_inducing = 50</t>
  </si>
  <si>
    <t>polynomial basis_order = 4</t>
  </si>
  <si>
    <t>Required 1001 NoE to properly fit the model</t>
  </si>
  <si>
    <t>[SGP], n_inducing = 100</t>
  </si>
  <si>
    <t>experimental_polynomial 1</t>
  </si>
  <si>
    <t>experimental_polynomial 2</t>
  </si>
  <si>
    <t>experimental_polynomial 3</t>
  </si>
  <si>
    <t>experimental_polynomial 4</t>
  </si>
  <si>
    <t>[RMTB]</t>
  </si>
  <si>
    <t>Method is unsuitable for large dimensions</t>
  </si>
  <si>
    <t>[GENN]</t>
  </si>
  <si>
    <t>Gradient Enhanced Neural Network</t>
  </si>
  <si>
    <t>OASIS BASELINE (632 training samples)</t>
  </si>
  <si>
    <t>Function #2</t>
  </si>
  <si>
    <t>[Using 200 testing samples, with 632 training samples]</t>
  </si>
  <si>
    <t>Uses build-in method for gaussian process</t>
  </si>
  <si>
    <t>Other Variations</t>
  </si>
  <si>
    <t>OASIS BASELINE (351 training samples)</t>
  </si>
  <si>
    <t>Notes: Why is Dakota's GP method so far behind in accuracy compared to Python??</t>
  </si>
  <si>
    <t>F3 (dim =20)</t>
  </si>
  <si>
    <t>Function #3</t>
  </si>
  <si>
    <t>[Using 200 testing samples, with 351 training samples]</t>
  </si>
  <si>
    <t>training samples = 2000</t>
  </si>
  <si>
    <t>[Quadratic Polynomial]</t>
  </si>
  <si>
    <t>training samples = 700</t>
  </si>
  <si>
    <t>GPy Variations</t>
  </si>
  <si>
    <t>use_sparse = FALSE, n_inducing = 20, n_restarts = 10</t>
  </si>
  <si>
    <t>use_sparse = FALSE, n_inducing = 20, n_restarts = 11</t>
  </si>
  <si>
    <t>OASIS BASELINE (361 training samples)</t>
  </si>
  <si>
    <t>F4 (dim =20)</t>
  </si>
  <si>
    <t>Function #4</t>
  </si>
  <si>
    <t>[Using 200 testing samples, with 361 training samples]</t>
  </si>
  <si>
    <t>[RBF, d0=1000]</t>
  </si>
  <si>
    <t xml:space="preserve">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</si>
</sst>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0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charset val="1"/>
    </font>
    <font>
      <b/>
      <sz val="11"/>
      <color rgb="FF242424"/>
      <name val="Aptos Narrow"/>
      <charset val="1"/>
    </font>
    <font>
      <b/>
      <sz val="18"/>
      <color rgb="FF000000"/>
      <name val="Calibri"/>
    </font>
    <font>
      <b/>
      <sz val="18"/>
      <color theme="1"/>
      <name val="Calibri"/>
      <scheme val="minor"/>
    </font>
    <font>
      <sz val="9"/>
      <color theme="1"/>
      <name val="Calibri"/>
      <scheme val="minor"/>
    </font>
    <font>
      <sz val="11"/>
      <color rgb="FFFF0000"/>
      <name val="Calibri"/>
      <scheme val="minor"/>
    </font>
    <font>
      <b/>
      <i/>
      <sz val="18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1"/>
      <color rgb="FF242424"/>
      <name val="Aptos Narrow"/>
      <charset val="1"/>
    </font>
    <font>
      <b/>
      <i/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rgb="FF000000"/>
      </patternFill>
    </fill>
  </fills>
  <borders count="7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39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1" fontId="3" fillId="0" borderId="3" xfId="0" applyNumberFormat="1" applyFont="1" applyBorder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4" fillId="0" borderId="9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2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/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right" vertic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0" fillId="3" borderId="33" xfId="0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right" vertical="center"/>
    </xf>
    <xf numFmtId="0" fontId="12" fillId="0" borderId="3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9" fillId="0" borderId="0" xfId="0" applyFont="1"/>
    <xf numFmtId="0" fontId="10" fillId="0" borderId="1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8" fillId="0" borderId="0" xfId="0" applyFont="1" applyAlignment="1">
      <alignment horizontal="center"/>
    </xf>
    <xf numFmtId="11" fontId="3" fillId="2" borderId="10" xfId="0" applyNumberFormat="1" applyFont="1" applyFill="1" applyBorder="1" applyAlignment="1">
      <alignment horizontal="right" vertical="center"/>
    </xf>
    <xf numFmtId="11" fontId="3" fillId="2" borderId="11" xfId="0" applyNumberFormat="1" applyFont="1" applyFill="1" applyBorder="1" applyAlignment="1">
      <alignment horizontal="right" vertical="center"/>
    </xf>
    <xf numFmtId="0" fontId="12" fillId="0" borderId="3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0" fillId="0" borderId="28" xfId="0" applyBorder="1"/>
    <xf numFmtId="0" fontId="0" fillId="0" borderId="32" xfId="0" applyBorder="1"/>
    <xf numFmtId="0" fontId="0" fillId="0" borderId="31" xfId="0" applyBorder="1"/>
    <xf numFmtId="0" fontId="4" fillId="4" borderId="12" xfId="0" applyFont="1" applyFill="1" applyBorder="1" applyAlignment="1">
      <alignment vertical="center"/>
    </xf>
    <xf numFmtId="11" fontId="3" fillId="4" borderId="10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3" fillId="4" borderId="11" xfId="0" applyFont="1" applyFill="1" applyBorder="1" applyAlignment="1">
      <alignment horizontal="right" vertical="center"/>
    </xf>
    <xf numFmtId="11" fontId="3" fillId="4" borderId="11" xfId="0" applyNumberFormat="1" applyFont="1" applyFill="1" applyBorder="1" applyAlignment="1">
      <alignment horizontal="right" vertical="center"/>
    </xf>
    <xf numFmtId="0" fontId="11" fillId="0" borderId="5" xfId="0" applyFont="1" applyBorder="1" applyAlignment="1">
      <alignment horizontal="center"/>
    </xf>
    <xf numFmtId="0" fontId="10" fillId="0" borderId="35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right" vertical="center"/>
    </xf>
    <xf numFmtId="11" fontId="3" fillId="0" borderId="10" xfId="0" applyNumberFormat="1" applyFont="1" applyBorder="1" applyAlignment="1">
      <alignment horizontal="right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5" fillId="0" borderId="0" xfId="0" applyFont="1"/>
    <xf numFmtId="11" fontId="0" fillId="0" borderId="0" xfId="0" applyNumberFormat="1"/>
    <xf numFmtId="0" fontId="26" fillId="0" borderId="0" xfId="0" applyFont="1"/>
    <xf numFmtId="0" fontId="10" fillId="5" borderId="49" xfId="0" applyFont="1" applyFill="1" applyBorder="1" applyAlignment="1">
      <alignment horizontal="center"/>
    </xf>
    <xf numFmtId="0" fontId="10" fillId="5" borderId="38" xfId="0" applyFont="1" applyFill="1" applyBorder="1" applyAlignment="1">
      <alignment horizontal="center"/>
    </xf>
    <xf numFmtId="0" fontId="10" fillId="5" borderId="48" xfId="0" applyFont="1" applyFill="1" applyBorder="1" applyAlignment="1">
      <alignment horizontal="center"/>
    </xf>
    <xf numFmtId="0" fontId="24" fillId="5" borderId="50" xfId="0" applyFont="1" applyFill="1" applyBorder="1" applyAlignment="1">
      <alignment horizontal="center"/>
    </xf>
    <xf numFmtId="11" fontId="10" fillId="5" borderId="48" xfId="0" applyNumberFormat="1" applyFont="1" applyFill="1" applyBorder="1" applyAlignment="1">
      <alignment horizontal="right" vertical="center"/>
    </xf>
    <xf numFmtId="0" fontId="10" fillId="5" borderId="50" xfId="0" applyFont="1" applyFill="1" applyBorder="1" applyAlignment="1">
      <alignment horizontal="center"/>
    </xf>
    <xf numFmtId="0" fontId="10" fillId="5" borderId="51" xfId="0" applyFont="1" applyFill="1" applyBorder="1" applyAlignment="1">
      <alignment horizontal="center"/>
    </xf>
    <xf numFmtId="0" fontId="10" fillId="5" borderId="52" xfId="0" applyFont="1" applyFill="1" applyBorder="1" applyAlignment="1">
      <alignment horizontal="center"/>
    </xf>
    <xf numFmtId="11" fontId="3" fillId="7" borderId="48" xfId="0" applyNumberFormat="1" applyFont="1" applyFill="1" applyBorder="1" applyAlignment="1">
      <alignment horizontal="right" vertical="center"/>
    </xf>
    <xf numFmtId="0" fontId="10" fillId="7" borderId="40" xfId="0" applyFont="1" applyFill="1" applyBorder="1" applyAlignment="1">
      <alignment horizontal="center"/>
    </xf>
    <xf numFmtId="0" fontId="5" fillId="8" borderId="47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12" fillId="7" borderId="54" xfId="0" applyFont="1" applyFill="1" applyBorder="1" applyAlignment="1">
      <alignment horizontal="center" vertical="center"/>
    </xf>
    <xf numFmtId="0" fontId="12" fillId="7" borderId="49" xfId="0" applyFont="1" applyFill="1" applyBorder="1" applyAlignment="1">
      <alignment horizontal="center" vertical="center"/>
    </xf>
    <xf numFmtId="0" fontId="11" fillId="7" borderId="49" xfId="0" applyFont="1" applyFill="1" applyBorder="1" applyAlignment="1">
      <alignment horizontal="center"/>
    </xf>
    <xf numFmtId="0" fontId="11" fillId="7" borderId="38" xfId="0" applyFont="1" applyFill="1" applyBorder="1" applyAlignment="1">
      <alignment horizontal="center"/>
    </xf>
    <xf numFmtId="0" fontId="3" fillId="0" borderId="9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5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3" fillId="0" borderId="15" xfId="0" applyFont="1" applyBorder="1" applyAlignment="1">
      <alignment horizontal="right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11" fontId="4" fillId="7" borderId="55" xfId="0" applyNumberFormat="1" applyFont="1" applyFill="1" applyBorder="1" applyAlignment="1">
      <alignment vertical="center"/>
    </xf>
    <xf numFmtId="11" fontId="4" fillId="7" borderId="48" xfId="0" applyNumberFormat="1" applyFont="1" applyFill="1" applyBorder="1" applyAlignment="1">
      <alignment vertical="center"/>
    </xf>
    <xf numFmtId="11" fontId="10" fillId="6" borderId="54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0" fillId="7" borderId="48" xfId="0" applyFont="1" applyFill="1" applyBorder="1" applyAlignment="1">
      <alignment horizontal="center"/>
    </xf>
    <xf numFmtId="11" fontId="3" fillId="0" borderId="28" xfId="0" applyNumberFormat="1" applyFont="1" applyBorder="1" applyAlignment="1">
      <alignment horizontal="right" vertical="center"/>
    </xf>
    <xf numFmtId="11" fontId="10" fillId="5" borderId="54" xfId="0" applyNumberFormat="1" applyFont="1" applyFill="1" applyBorder="1" applyAlignment="1">
      <alignment vertical="center"/>
    </xf>
    <xf numFmtId="11" fontId="10" fillId="5" borderId="49" xfId="0" applyNumberFormat="1" applyFont="1" applyFill="1" applyBorder="1" applyAlignment="1">
      <alignment horizontal="right" vertical="center"/>
    </xf>
    <xf numFmtId="11" fontId="10" fillId="5" borderId="55" xfId="0" applyNumberFormat="1" applyFont="1" applyFill="1" applyBorder="1" applyAlignment="1">
      <alignment vertical="center"/>
    </xf>
    <xf numFmtId="11" fontId="10" fillId="5" borderId="48" xfId="0" applyNumberFormat="1" applyFont="1" applyFill="1" applyBorder="1" applyAlignment="1">
      <alignment vertical="center"/>
    </xf>
    <xf numFmtId="11" fontId="10" fillId="5" borderId="57" xfId="0" applyNumberFormat="1" applyFont="1" applyFill="1" applyBorder="1" applyAlignment="1">
      <alignment vertical="center"/>
    </xf>
    <xf numFmtId="11" fontId="10" fillId="5" borderId="51" xfId="0" applyNumberFormat="1" applyFont="1" applyFill="1" applyBorder="1" applyAlignment="1">
      <alignment horizontal="right" vertical="center"/>
    </xf>
    <xf numFmtId="0" fontId="10" fillId="7" borderId="53" xfId="0" applyFont="1" applyFill="1" applyBorder="1" applyAlignment="1">
      <alignment horizontal="center"/>
    </xf>
    <xf numFmtId="0" fontId="3" fillId="0" borderId="47" xfId="0" applyFont="1" applyBorder="1" applyAlignment="1">
      <alignment horizontal="right" vertical="center"/>
    </xf>
    <xf numFmtId="11" fontId="3" fillId="0" borderId="34" xfId="0" applyNumberFormat="1" applyFont="1" applyBorder="1" applyAlignment="1">
      <alignment horizontal="right" vertical="center"/>
    </xf>
    <xf numFmtId="0" fontId="0" fillId="0" borderId="47" xfId="0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10" fillId="5" borderId="58" xfId="0" applyFont="1" applyFill="1" applyBorder="1" applyAlignment="1">
      <alignment horizontal="center"/>
    </xf>
    <xf numFmtId="0" fontId="10" fillId="5" borderId="59" xfId="0" applyFont="1" applyFill="1" applyBorder="1" applyAlignment="1">
      <alignment horizontal="center"/>
    </xf>
    <xf numFmtId="0" fontId="10" fillId="5" borderId="60" xfId="0" applyFont="1" applyFill="1" applyBorder="1" applyAlignment="1">
      <alignment horizontal="center"/>
    </xf>
    <xf numFmtId="0" fontId="10" fillId="5" borderId="26" xfId="0" applyFont="1" applyFill="1" applyBorder="1" applyAlignment="1">
      <alignment vertical="center" wrapText="1"/>
    </xf>
    <xf numFmtId="0" fontId="10" fillId="5" borderId="27" xfId="0" applyFont="1" applyFill="1" applyBorder="1" applyAlignment="1">
      <alignment vertical="center" wrapText="1"/>
    </xf>
    <xf numFmtId="0" fontId="10" fillId="5" borderId="29" xfId="0" applyFont="1" applyFill="1" applyBorder="1" applyAlignment="1">
      <alignment vertical="center" wrapText="1"/>
    </xf>
    <xf numFmtId="0" fontId="10" fillId="5" borderId="52" xfId="0" applyFont="1" applyFill="1" applyBorder="1" applyAlignment="1">
      <alignment horizontal="left"/>
    </xf>
    <xf numFmtId="0" fontId="26" fillId="5" borderId="51" xfId="0" applyFont="1" applyFill="1" applyBorder="1" applyAlignment="1">
      <alignment horizontal="center"/>
    </xf>
    <xf numFmtId="11" fontId="26" fillId="5" borderId="48" xfId="0" applyNumberFormat="1" applyFont="1" applyFill="1" applyBorder="1" applyAlignment="1">
      <alignment horizontal="right" vertical="center"/>
    </xf>
    <xf numFmtId="11" fontId="26" fillId="5" borderId="48" xfId="0" applyNumberFormat="1" applyFont="1" applyFill="1" applyBorder="1" applyAlignment="1">
      <alignment vertical="center"/>
    </xf>
    <xf numFmtId="11" fontId="26" fillId="5" borderId="55" xfId="0" applyNumberFormat="1" applyFont="1" applyFill="1" applyBorder="1" applyAlignment="1">
      <alignment horizontal="center" vertical="center"/>
    </xf>
    <xf numFmtId="11" fontId="26" fillId="5" borderId="48" xfId="0" applyNumberFormat="1" applyFont="1" applyFill="1" applyBorder="1" applyAlignment="1">
      <alignment horizontal="center" vertical="center"/>
    </xf>
    <xf numFmtId="11" fontId="26" fillId="5" borderId="57" xfId="0" applyNumberFormat="1" applyFont="1" applyFill="1" applyBorder="1" applyAlignment="1">
      <alignment vertical="center"/>
    </xf>
    <xf numFmtId="11" fontId="26" fillId="5" borderId="51" xfId="0" applyNumberFormat="1" applyFont="1" applyFill="1" applyBorder="1" applyAlignment="1">
      <alignment horizontal="right" vertical="center"/>
    </xf>
    <xf numFmtId="11" fontId="10" fillId="0" borderId="0" xfId="0" applyNumberFormat="1" applyFont="1" applyAlignment="1">
      <alignment vertical="center"/>
    </xf>
    <xf numFmtId="11" fontId="10" fillId="0" borderId="0" xfId="0" applyNumberFormat="1" applyFont="1" applyAlignment="1">
      <alignment vertical="center" wrapText="1"/>
    </xf>
    <xf numFmtId="11" fontId="6" fillId="7" borderId="48" xfId="0" applyNumberFormat="1" applyFont="1" applyFill="1" applyBorder="1" applyAlignment="1">
      <alignment vertical="center"/>
    </xf>
    <xf numFmtId="0" fontId="0" fillId="7" borderId="48" xfId="0" applyFill="1" applyBorder="1" applyAlignment="1">
      <alignment horizontal="center"/>
    </xf>
    <xf numFmtId="11" fontId="27" fillId="7" borderId="48" xfId="0" applyNumberFormat="1" applyFont="1" applyFill="1" applyBorder="1" applyAlignment="1">
      <alignment horizontal="right" vertical="center"/>
    </xf>
    <xf numFmtId="11" fontId="6" fillId="7" borderId="55" xfId="0" applyNumberFormat="1" applyFont="1" applyFill="1" applyBorder="1" applyAlignment="1">
      <alignment vertical="center"/>
    </xf>
    <xf numFmtId="11" fontId="4" fillId="7" borderId="55" xfId="0" applyNumberFormat="1" applyFont="1" applyFill="1" applyBorder="1" applyAlignment="1">
      <alignment horizontal="center" vertical="center"/>
    </xf>
    <xf numFmtId="11" fontId="3" fillId="7" borderId="48" xfId="0" applyNumberFormat="1" applyFont="1" applyFill="1" applyBorder="1" applyAlignment="1">
      <alignment horizontal="center" vertical="center"/>
    </xf>
    <xf numFmtId="11" fontId="4" fillId="7" borderId="48" xfId="0" applyNumberFormat="1" applyFont="1" applyFill="1" applyBorder="1" applyAlignment="1">
      <alignment horizontal="center" vertical="center"/>
    </xf>
    <xf numFmtId="11" fontId="3" fillId="0" borderId="0" xfId="0" applyNumberFormat="1" applyFont="1" applyAlignment="1">
      <alignment horizontal="right" vertical="center"/>
    </xf>
    <xf numFmtId="11" fontId="3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vertical="center"/>
    </xf>
    <xf numFmtId="11" fontId="10" fillId="0" borderId="0" xfId="0" applyNumberFormat="1" applyFont="1" applyAlignment="1">
      <alignment horizontal="right" vertical="center"/>
    </xf>
    <xf numFmtId="11" fontId="10" fillId="0" borderId="0" xfId="0" applyNumberFormat="1" applyFont="1" applyAlignment="1">
      <alignment horizontal="center" vertical="center"/>
    </xf>
    <xf numFmtId="11" fontId="12" fillId="0" borderId="0" xfId="0" applyNumberFormat="1" applyFont="1" applyAlignment="1">
      <alignment horizontal="right" vertical="center"/>
    </xf>
    <xf numFmtId="11" fontId="6" fillId="7" borderId="55" xfId="0" applyNumberFormat="1" applyFont="1" applyFill="1" applyBorder="1" applyAlignment="1">
      <alignment horizontal="center" vertical="center"/>
    </xf>
    <xf numFmtId="11" fontId="27" fillId="7" borderId="48" xfId="0" applyNumberFormat="1" applyFont="1" applyFill="1" applyBorder="1" applyAlignment="1">
      <alignment horizontal="center" vertical="center"/>
    </xf>
    <xf numFmtId="11" fontId="6" fillId="7" borderId="48" xfId="0" applyNumberFormat="1" applyFont="1" applyFill="1" applyBorder="1" applyAlignment="1">
      <alignment horizontal="center" vertical="center"/>
    </xf>
    <xf numFmtId="11" fontId="26" fillId="6" borderId="54" xfId="0" applyNumberFormat="1" applyFont="1" applyFill="1" applyBorder="1" applyAlignment="1">
      <alignment vertical="center"/>
    </xf>
    <xf numFmtId="11" fontId="0" fillId="6" borderId="49" xfId="0" applyNumberFormat="1" applyFill="1" applyBorder="1" applyAlignment="1">
      <alignment horizontal="right" vertical="center"/>
    </xf>
    <xf numFmtId="11" fontId="26" fillId="5" borderId="54" xfId="0" applyNumberFormat="1" applyFont="1" applyFill="1" applyBorder="1" applyAlignment="1">
      <alignment vertical="center"/>
    </xf>
    <xf numFmtId="11" fontId="26" fillId="5" borderId="49" xfId="0" applyNumberFormat="1" applyFont="1" applyFill="1" applyBorder="1" applyAlignment="1">
      <alignment horizontal="right" vertical="center"/>
    </xf>
    <xf numFmtId="11" fontId="26" fillId="5" borderId="55" xfId="0" applyNumberFormat="1" applyFont="1" applyFill="1" applyBorder="1" applyAlignment="1">
      <alignment vertical="center"/>
    </xf>
    <xf numFmtId="11" fontId="0" fillId="6" borderId="53" xfId="0" applyNumberFormat="1" applyFill="1" applyBorder="1" applyAlignment="1">
      <alignment horizontal="right" vertical="center"/>
    </xf>
    <xf numFmtId="11" fontId="26" fillId="6" borderId="56" xfId="0" applyNumberFormat="1" applyFont="1" applyFill="1" applyBorder="1" applyAlignment="1">
      <alignment vertical="center"/>
    </xf>
    <xf numFmtId="11" fontId="26" fillId="5" borderId="54" xfId="0" applyNumberFormat="1" applyFont="1" applyFill="1" applyBorder="1" applyAlignment="1">
      <alignment horizontal="center" vertical="center"/>
    </xf>
    <xf numFmtId="11" fontId="26" fillId="5" borderId="49" xfId="0" applyNumberFormat="1" applyFont="1" applyFill="1" applyBorder="1" applyAlignment="1">
      <alignment horizontal="center" vertical="center"/>
    </xf>
    <xf numFmtId="11" fontId="3" fillId="0" borderId="15" xfId="0" applyNumberFormat="1" applyFont="1" applyBorder="1" applyAlignment="1">
      <alignment horizontal="right" vertical="center"/>
    </xf>
    <xf numFmtId="11" fontId="26" fillId="5" borderId="57" xfId="0" applyNumberFormat="1" applyFont="1" applyFill="1" applyBorder="1" applyAlignment="1">
      <alignment horizontal="center" vertical="center"/>
    </xf>
    <xf numFmtId="11" fontId="26" fillId="5" borderId="51" xfId="0" applyNumberFormat="1" applyFont="1" applyFill="1" applyBorder="1" applyAlignment="1">
      <alignment horizontal="center" vertical="center"/>
    </xf>
    <xf numFmtId="11" fontId="26" fillId="6" borderId="55" xfId="0" applyNumberFormat="1" applyFont="1" applyFill="1" applyBorder="1" applyAlignment="1">
      <alignment vertical="center"/>
    </xf>
    <xf numFmtId="11" fontId="0" fillId="6" borderId="48" xfId="0" applyNumberFormat="1" applyFill="1" applyBorder="1" applyAlignment="1">
      <alignment horizontal="right" vertical="center"/>
    </xf>
    <xf numFmtId="11" fontId="26" fillId="6" borderId="55" xfId="0" applyNumberFormat="1" applyFont="1" applyFill="1" applyBorder="1" applyAlignment="1">
      <alignment horizontal="center" vertical="center"/>
    </xf>
    <xf numFmtId="11" fontId="10" fillId="6" borderId="63" xfId="0" applyNumberFormat="1" applyFont="1" applyFill="1" applyBorder="1" applyAlignment="1">
      <alignment vertical="center"/>
    </xf>
    <xf numFmtId="11" fontId="10" fillId="6" borderId="63" xfId="0" applyNumberFormat="1" applyFont="1" applyFill="1" applyBorder="1" applyAlignment="1">
      <alignment horizontal="center" vertical="center"/>
    </xf>
    <xf numFmtId="0" fontId="10" fillId="7" borderId="48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/>
    </xf>
    <xf numFmtId="0" fontId="10" fillId="5" borderId="38" xfId="0" applyFont="1" applyFill="1" applyBorder="1" applyAlignment="1">
      <alignment horizontal="left"/>
    </xf>
    <xf numFmtId="0" fontId="10" fillId="6" borderId="53" xfId="0" applyFont="1" applyFill="1" applyBorder="1" applyAlignment="1">
      <alignment horizontal="center"/>
    </xf>
    <xf numFmtId="11" fontId="28" fillId="7" borderId="5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6" fillId="0" borderId="35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7" xfId="0" applyBorder="1"/>
    <xf numFmtId="0" fontId="0" fillId="0" borderId="33" xfId="0" applyBorder="1"/>
    <xf numFmtId="0" fontId="0" fillId="0" borderId="12" xfId="0" applyBorder="1"/>
    <xf numFmtId="11" fontId="0" fillId="0" borderId="47" xfId="0" applyNumberFormat="1" applyBorder="1" applyAlignment="1">
      <alignment vertical="center"/>
    </xf>
    <xf numFmtId="11" fontId="0" fillId="0" borderId="33" xfId="0" applyNumberFormat="1" applyBorder="1" applyAlignment="1">
      <alignment vertical="center"/>
    </xf>
    <xf numFmtId="11" fontId="0" fillId="0" borderId="12" xfId="0" applyNumberFormat="1" applyBorder="1" applyAlignment="1">
      <alignment vertical="center"/>
    </xf>
    <xf numFmtId="11" fontId="0" fillId="0" borderId="33" xfId="0" applyNumberFormat="1" applyBorder="1"/>
    <xf numFmtId="11" fontId="3" fillId="0" borderId="33" xfId="0" applyNumberFormat="1" applyFont="1" applyBorder="1" applyAlignment="1">
      <alignment horizontal="right" vertical="center"/>
    </xf>
    <xf numFmtId="0" fontId="0" fillId="9" borderId="28" xfId="0" applyFill="1" applyBorder="1" applyAlignment="1">
      <alignment horizontal="center"/>
    </xf>
    <xf numFmtId="0" fontId="0" fillId="7" borderId="68" xfId="0" applyFill="1" applyBorder="1" applyAlignment="1">
      <alignment horizontal="center"/>
    </xf>
    <xf numFmtId="0" fontId="26" fillId="7" borderId="66" xfId="0" applyFont="1" applyFill="1" applyBorder="1" applyAlignment="1">
      <alignment horizontal="center"/>
    </xf>
    <xf numFmtId="0" fontId="26" fillId="7" borderId="66" xfId="0" applyFont="1" applyFill="1" applyBorder="1" applyAlignment="1">
      <alignment horizontal="center" vertical="center"/>
    </xf>
    <xf numFmtId="0" fontId="0" fillId="7" borderId="66" xfId="0" applyFill="1" applyBorder="1" applyAlignment="1">
      <alignment horizontal="center"/>
    </xf>
    <xf numFmtId="0" fontId="0" fillId="6" borderId="66" xfId="0" applyFill="1" applyBorder="1" applyAlignment="1">
      <alignment horizontal="center"/>
    </xf>
    <xf numFmtId="0" fontId="26" fillId="6" borderId="66" xfId="0" applyFont="1" applyFill="1" applyBorder="1" applyAlignment="1">
      <alignment horizontal="center"/>
    </xf>
    <xf numFmtId="0" fontId="26" fillId="5" borderId="66" xfId="0" applyFont="1" applyFill="1" applyBorder="1" applyAlignment="1">
      <alignment horizontal="center"/>
    </xf>
    <xf numFmtId="0" fontId="26" fillId="5" borderId="67" xfId="0" applyFont="1" applyFill="1" applyBorder="1" applyAlignment="1">
      <alignment horizontal="center"/>
    </xf>
    <xf numFmtId="11" fontId="6" fillId="0" borderId="0" xfId="0" applyNumberFormat="1" applyFont="1" applyAlignment="1">
      <alignment vertical="center"/>
    </xf>
    <xf numFmtId="11" fontId="27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0" fillId="7" borderId="31" xfId="0" applyFill="1" applyBorder="1" applyAlignment="1">
      <alignment horizontal="center"/>
    </xf>
    <xf numFmtId="0" fontId="26" fillId="7" borderId="31" xfId="0" applyFont="1" applyFill="1" applyBorder="1" applyAlignment="1">
      <alignment horizontal="center"/>
    </xf>
    <xf numFmtId="0" fontId="26" fillId="7" borderId="31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/>
    </xf>
    <xf numFmtId="0" fontId="26" fillId="6" borderId="31" xfId="0" applyFont="1" applyFill="1" applyBorder="1" applyAlignment="1">
      <alignment horizontal="center"/>
    </xf>
    <xf numFmtId="0" fontId="26" fillId="5" borderId="31" xfId="0" applyFont="1" applyFill="1" applyBorder="1" applyAlignment="1">
      <alignment horizontal="center"/>
    </xf>
    <xf numFmtId="0" fontId="26" fillId="5" borderId="32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1" fontId="26" fillId="0" borderId="0" xfId="0" applyNumberFormat="1" applyFont="1" applyAlignment="1">
      <alignment vertical="center"/>
    </xf>
    <xf numFmtId="0" fontId="29" fillId="0" borderId="0" xfId="0" applyFont="1" applyAlignment="1">
      <alignment horizontal="center"/>
    </xf>
    <xf numFmtId="11" fontId="29" fillId="0" borderId="0" xfId="0" applyNumberFormat="1" applyFont="1" applyAlignment="1">
      <alignment vertical="center"/>
    </xf>
    <xf numFmtId="11" fontId="0" fillId="0" borderId="0" xfId="0" applyNumberFormat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2" fontId="0" fillId="0" borderId="21" xfId="0" applyNumberFormat="1" applyBorder="1"/>
    <xf numFmtId="2" fontId="0" fillId="0" borderId="35" xfId="0" applyNumberFormat="1" applyBorder="1"/>
    <xf numFmtId="2" fontId="0" fillId="0" borderId="14" xfId="0" applyNumberFormat="1" applyBorder="1"/>
    <xf numFmtId="2" fontId="0" fillId="0" borderId="11" xfId="0" applyNumberFormat="1" applyBorder="1"/>
    <xf numFmtId="2" fontId="0" fillId="0" borderId="47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9" borderId="47" xfId="0" applyFill="1" applyBorder="1" applyAlignment="1">
      <alignment horizontal="center"/>
    </xf>
    <xf numFmtId="2" fontId="0" fillId="0" borderId="35" xfId="0" applyNumberFormat="1" applyBorder="1" applyAlignment="1">
      <alignment horizontal="center" vertical="center"/>
    </xf>
    <xf numFmtId="0" fontId="10" fillId="5" borderId="30" xfId="0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0" fillId="7" borderId="65" xfId="0" applyFill="1" applyBorder="1" applyAlignment="1">
      <alignment horizontal="center"/>
    </xf>
    <xf numFmtId="11" fontId="0" fillId="3" borderId="35" xfId="0" applyNumberFormat="1" applyFill="1" applyBorder="1" applyAlignment="1">
      <alignment horizontal="center" vertical="center"/>
    </xf>
    <xf numFmtId="0" fontId="10" fillId="7" borderId="64" xfId="0" applyFont="1" applyFill="1" applyBorder="1" applyAlignment="1">
      <alignment horizontal="center"/>
    </xf>
    <xf numFmtId="0" fontId="10" fillId="7" borderId="64" xfId="0" applyFont="1" applyFill="1" applyBorder="1" applyAlignment="1">
      <alignment horizontal="center" vertical="center"/>
    </xf>
    <xf numFmtId="0" fontId="10" fillId="6" borderId="64" xfId="0" applyFont="1" applyFill="1" applyBorder="1" applyAlignment="1">
      <alignment horizontal="center"/>
    </xf>
    <xf numFmtId="0" fontId="10" fillId="5" borderId="64" xfId="0" applyFont="1" applyFill="1" applyBorder="1" applyAlignment="1">
      <alignment horizontal="center"/>
    </xf>
    <xf numFmtId="0" fontId="10" fillId="5" borderId="69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70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0" fontId="10" fillId="7" borderId="6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2" fontId="0" fillId="0" borderId="31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7" borderId="50" xfId="0" applyFill="1" applyBorder="1" applyAlignment="1">
      <alignment horizontal="center"/>
    </xf>
    <xf numFmtId="0" fontId="26" fillId="7" borderId="73" xfId="0" applyFont="1" applyFill="1" applyBorder="1" applyAlignment="1">
      <alignment horizontal="center"/>
    </xf>
    <xf numFmtId="0" fontId="26" fillId="7" borderId="73" xfId="0" applyFont="1" applyFill="1" applyBorder="1" applyAlignment="1">
      <alignment horizontal="center" vertical="center"/>
    </xf>
    <xf numFmtId="0" fontId="26" fillId="6" borderId="73" xfId="0" applyFont="1" applyFill="1" applyBorder="1" applyAlignment="1">
      <alignment horizontal="center"/>
    </xf>
    <xf numFmtId="0" fontId="26" fillId="5" borderId="73" xfId="0" applyFont="1" applyFill="1" applyBorder="1" applyAlignment="1">
      <alignment horizontal="center"/>
    </xf>
    <xf numFmtId="0" fontId="26" fillId="5" borderId="7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1" fontId="0" fillId="0" borderId="4" xfId="0" applyNumberFormat="1" applyBorder="1" applyAlignment="1">
      <alignment horizontal="center" vertical="center"/>
    </xf>
    <xf numFmtId="11" fontId="0" fillId="0" borderId="70" xfId="0" applyNumberForma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7" borderId="72" xfId="0" applyFill="1" applyBorder="1" applyAlignment="1">
      <alignment horizontal="center"/>
    </xf>
    <xf numFmtId="0" fontId="0" fillId="7" borderId="73" xfId="0" applyFill="1" applyBorder="1" applyAlignment="1">
      <alignment horizontal="center"/>
    </xf>
    <xf numFmtId="0" fontId="0" fillId="6" borderId="73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26" fillId="5" borderId="28" xfId="0" applyFon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26" fillId="7" borderId="28" xfId="0" applyFont="1" applyFill="1" applyBorder="1" applyAlignment="1">
      <alignment horizontal="center"/>
    </xf>
    <xf numFmtId="0" fontId="26" fillId="7" borderId="28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/>
    </xf>
    <xf numFmtId="0" fontId="26" fillId="6" borderId="28" xfId="0" applyFont="1" applyFill="1" applyBorder="1" applyAlignment="1">
      <alignment horizontal="center"/>
    </xf>
    <xf numFmtId="11" fontId="0" fillId="0" borderId="34" xfId="0" applyNumberFormat="1" applyBorder="1" applyAlignment="1">
      <alignment horizontal="center" vertical="center"/>
    </xf>
    <xf numFmtId="11" fontId="27" fillId="0" borderId="0" xfId="0" applyNumberFormat="1" applyFont="1" applyAlignment="1">
      <alignment horizontal="center" vertical="center"/>
    </xf>
    <xf numFmtId="11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11" fontId="0" fillId="0" borderId="33" xfId="0" applyNumberFormat="1" applyBorder="1" applyAlignment="1">
      <alignment horizontal="center" vertical="center"/>
    </xf>
    <xf numFmtId="11" fontId="26" fillId="0" borderId="0" xfId="0" applyNumberFormat="1" applyFont="1" applyAlignment="1">
      <alignment horizontal="center" vertical="center"/>
    </xf>
    <xf numFmtId="0" fontId="0" fillId="0" borderId="12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26" fillId="6" borderId="28" xfId="0" applyFont="1" applyFill="1" applyBorder="1" applyAlignment="1">
      <alignment horizontal="center" vertical="center"/>
    </xf>
    <xf numFmtId="0" fontId="26" fillId="5" borderId="28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" fontId="0" fillId="0" borderId="28" xfId="0" applyNumberFormat="1" applyBorder="1" applyAlignment="1">
      <alignment horizontal="center"/>
    </xf>
    <xf numFmtId="0" fontId="0" fillId="6" borderId="28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1" fontId="0" fillId="0" borderId="28" xfId="0" applyNumberFormat="1" applyBorder="1" applyAlignment="1">
      <alignment horizontal="center" vertical="center"/>
    </xf>
    <xf numFmtId="11" fontId="0" fillId="0" borderId="28" xfId="0" applyNumberFormat="1" applyBorder="1" applyAlignment="1">
      <alignment horizontal="center"/>
    </xf>
    <xf numFmtId="11" fontId="0" fillId="0" borderId="35" xfId="0" applyNumberFormat="1" applyBorder="1" applyAlignment="1">
      <alignment horizontal="center"/>
    </xf>
    <xf numFmtId="11" fontId="6" fillId="0" borderId="28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26" fillId="5" borderId="48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26" fillId="11" borderId="2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3" fillId="0" borderId="3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2" fontId="27" fillId="0" borderId="1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11" fontId="12" fillId="0" borderId="0" xfId="0" applyNumberFormat="1" applyFont="1" applyAlignment="1">
      <alignment horizontal="center" vertical="center"/>
    </xf>
    <xf numFmtId="11" fontId="0" fillId="12" borderId="30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12" borderId="28" xfId="0" applyFill="1" applyBorder="1" applyAlignment="1">
      <alignment horizontal="center"/>
    </xf>
    <xf numFmtId="11" fontId="0" fillId="0" borderId="47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29" fillId="0" borderId="0" xfId="0" applyNumberFormat="1" applyFont="1" applyAlignment="1">
      <alignment horizontal="center" vertical="center"/>
    </xf>
    <xf numFmtId="0" fontId="0" fillId="13" borderId="28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11" fontId="26" fillId="0" borderId="28" xfId="0" applyNumberFormat="1" applyFont="1" applyBorder="1" applyAlignment="1">
      <alignment horizontal="center" vertical="center"/>
    </xf>
    <xf numFmtId="11" fontId="4" fillId="10" borderId="57" xfId="0" applyNumberFormat="1" applyFont="1" applyFill="1" applyBorder="1" applyAlignment="1">
      <alignment horizontal="center"/>
    </xf>
    <xf numFmtId="11" fontId="4" fillId="10" borderId="51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1" xfId="0" applyBorder="1"/>
    <xf numFmtId="0" fontId="9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0" fontId="0" fillId="0" borderId="35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11" fontId="0" fillId="0" borderId="35" xfId="0" applyNumberFormat="1" applyBorder="1"/>
    <xf numFmtId="11" fontId="0" fillId="0" borderId="15" xfId="0" applyNumberFormat="1" applyBorder="1"/>
    <xf numFmtId="11" fontId="0" fillId="0" borderId="11" xfId="0" applyNumberFormat="1" applyBorder="1"/>
    <xf numFmtId="0" fontId="0" fillId="12" borderId="47" xfId="0" applyFill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0" fillId="13" borderId="47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6" fillId="5" borderId="3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6" fillId="14" borderId="66" xfId="0" applyFont="1" applyFill="1" applyBorder="1" applyAlignment="1">
      <alignment horizontal="center" vertical="center"/>
    </xf>
    <xf numFmtId="0" fontId="26" fillId="14" borderId="68" xfId="0" applyFont="1" applyFill="1" applyBorder="1" applyAlignment="1">
      <alignment horizontal="center"/>
    </xf>
    <xf numFmtId="0" fontId="5" fillId="5" borderId="47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0" fillId="8" borderId="5" xfId="0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0" fontId="30" fillId="8" borderId="14" xfId="0" applyFont="1" applyFill="1" applyBorder="1" applyAlignment="1">
      <alignment horizontal="center" vertical="center"/>
    </xf>
    <xf numFmtId="0" fontId="30" fillId="8" borderId="15" xfId="0" applyFont="1" applyFill="1" applyBorder="1" applyAlignment="1">
      <alignment horizontal="center" vertical="center"/>
    </xf>
    <xf numFmtId="0" fontId="30" fillId="8" borderId="1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11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29" fillId="0" borderId="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2" fillId="0" borderId="24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1" fillId="7" borderId="50" xfId="0" applyFont="1" applyFill="1" applyBorder="1"/>
    <xf numFmtId="0" fontId="1" fillId="7" borderId="50" xfId="0" applyFont="1" applyFill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11" fontId="1" fillId="6" borderId="64" xfId="0" applyNumberFormat="1" applyFont="1" applyFill="1" applyBorder="1" applyAlignment="1">
      <alignment horizontal="right" vertical="center"/>
    </xf>
    <xf numFmtId="0" fontId="1" fillId="6" borderId="38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42" xfId="0" applyFont="1" applyFill="1" applyBorder="1" applyAlignment="1">
      <alignment horizontal="center"/>
    </xf>
    <xf numFmtId="0" fontId="1" fillId="7" borderId="48" xfId="0" applyFont="1" applyFill="1" applyBorder="1" applyAlignment="1">
      <alignment horizontal="center"/>
    </xf>
    <xf numFmtId="0" fontId="1" fillId="7" borderId="48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6" borderId="53" xfId="0" applyFont="1" applyFill="1" applyBorder="1" applyAlignment="1">
      <alignment horizontal="center"/>
    </xf>
    <xf numFmtId="11" fontId="1" fillId="0" borderId="0" xfId="0" applyNumberFormat="1" applyFont="1" applyAlignment="1">
      <alignment horizontal="right" vertical="center"/>
    </xf>
    <xf numFmtId="11" fontId="1" fillId="6" borderId="49" xfId="0" applyNumberFormat="1" applyFont="1" applyFill="1" applyBorder="1" applyAlignment="1">
      <alignment horizontal="right" vertical="center"/>
    </xf>
    <xf numFmtId="0" fontId="1" fillId="6" borderId="58" xfId="0" applyFont="1" applyFill="1" applyBorder="1" applyAlignment="1">
      <alignment horizontal="center"/>
    </xf>
    <xf numFmtId="0" fontId="1" fillId="6" borderId="61" xfId="0" applyFont="1" applyFill="1" applyBorder="1" applyAlignment="1">
      <alignment horizontal="center"/>
    </xf>
    <xf numFmtId="0" fontId="1" fillId="6" borderId="62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7" borderId="6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11" fontId="1" fillId="0" borderId="0" xfId="0" applyNumberFormat="1" applyFont="1" applyAlignment="1">
      <alignment horizontal="center" vertical="center"/>
    </xf>
    <xf numFmtId="0" fontId="1" fillId="7" borderId="63" xfId="0" applyFont="1" applyFill="1" applyBorder="1" applyAlignment="1">
      <alignment horizontal="center"/>
    </xf>
    <xf numFmtId="0" fontId="1" fillId="6" borderId="6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5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34" xfId="0" applyFont="1" applyBorder="1" applyAlignment="1">
      <alignment horizontal="right" vertical="center"/>
    </xf>
    <xf numFmtId="0" fontId="1" fillId="0" borderId="28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7" xfId="0" applyFont="1" applyBorder="1"/>
    <xf numFmtId="0" fontId="1" fillId="0" borderId="5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6" fontId="1" fillId="0" borderId="6" xfId="0" applyNumberFormat="1" applyFont="1" applyBorder="1"/>
    <xf numFmtId="166" fontId="1" fillId="0" borderId="7" xfId="0" applyNumberFormat="1" applyFont="1" applyBorder="1"/>
    <xf numFmtId="0" fontId="1" fillId="0" borderId="21" xfId="0" applyFont="1" applyBorder="1" applyAlignment="1">
      <alignment horizontal="center"/>
    </xf>
    <xf numFmtId="165" fontId="1" fillId="0" borderId="35" xfId="0" applyNumberFormat="1" applyFont="1" applyBorder="1" applyAlignment="1">
      <alignment horizontal="center" vertical="center"/>
    </xf>
    <xf numFmtId="166" fontId="1" fillId="0" borderId="0" xfId="0" applyNumberFormat="1" applyFont="1"/>
    <xf numFmtId="166" fontId="1" fillId="0" borderId="35" xfId="0" applyNumberFormat="1" applyFont="1" applyBorder="1"/>
    <xf numFmtId="0" fontId="1" fillId="0" borderId="14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 vertical="center"/>
    </xf>
    <xf numFmtId="166" fontId="1" fillId="0" borderId="15" xfId="0" applyNumberFormat="1" applyFont="1" applyBorder="1"/>
    <xf numFmtId="166" fontId="1" fillId="0" borderId="11" xfId="0" applyNumberFormat="1" applyFont="1" applyBorder="1"/>
    <xf numFmtId="0" fontId="1" fillId="3" borderId="0" xfId="0" applyFont="1" applyFill="1" applyAlignment="1">
      <alignment horizontal="right" vertic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6" xfId="0" applyFont="1" applyBorder="1"/>
    <xf numFmtId="0" fontId="1" fillId="2" borderId="10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right" vertical="center"/>
    </xf>
    <xf numFmtId="0" fontId="1" fillId="2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right" vertical="center"/>
    </xf>
    <xf numFmtId="0" fontId="1" fillId="0" borderId="43" xfId="0" applyFont="1" applyBorder="1" applyAlignment="1">
      <alignment horizontal="center"/>
    </xf>
    <xf numFmtId="0" fontId="1" fillId="0" borderId="6" xfId="0" applyFont="1" applyBorder="1"/>
    <xf numFmtId="0" fontId="1" fillId="4" borderId="10" xfId="0" applyFont="1" applyFill="1" applyBorder="1" applyAlignment="1">
      <alignment horizontal="right" vertical="center"/>
    </xf>
    <xf numFmtId="0" fontId="1" fillId="4" borderId="15" xfId="0" applyFont="1" applyFill="1" applyBorder="1" applyAlignment="1">
      <alignment horizontal="right" vertical="center"/>
    </xf>
    <xf numFmtId="0" fontId="1" fillId="4" borderId="21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3" fontId="1" fillId="0" borderId="15" xfId="0" applyNumberFormat="1" applyFont="1" applyBorder="1" applyAlignment="1">
      <alignment horizontal="right" vertical="center"/>
    </xf>
    <xf numFmtId="0" fontId="1" fillId="0" borderId="3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11" fontId="1" fillId="2" borderId="10" xfId="0" applyNumberFormat="1" applyFont="1" applyFill="1" applyBorder="1" applyAlignment="1">
      <alignment horizontal="right" vertical="center"/>
    </xf>
    <xf numFmtId="11" fontId="1" fillId="2" borderId="15" xfId="0" applyNumberFormat="1" applyFont="1" applyFill="1" applyBorder="1" applyAlignment="1">
      <alignment horizontal="right" vertical="center"/>
    </xf>
    <xf numFmtId="11" fontId="1" fillId="4" borderId="10" xfId="0" applyNumberFormat="1" applyFont="1" applyFill="1" applyBorder="1" applyAlignment="1">
      <alignment horizontal="right" vertical="center"/>
    </xf>
    <xf numFmtId="0" fontId="1" fillId="0" borderId="30" xfId="0" applyFont="1" applyBorder="1" applyAlignment="1">
      <alignment horizontal="center" vertical="center"/>
    </xf>
    <xf numFmtId="11" fontId="1" fillId="3" borderId="10" xfId="0" applyNumberFormat="1" applyFont="1" applyFill="1" applyBorder="1" applyAlignment="1">
      <alignment horizontal="right" vertical="center"/>
    </xf>
    <xf numFmtId="11" fontId="1" fillId="0" borderId="15" xfId="0" applyNumberFormat="1" applyFont="1" applyBorder="1" applyAlignment="1">
      <alignment horizontal="right" vertical="center"/>
    </xf>
    <xf numFmtId="0" fontId="1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A"/>
      <color rgb="FFD0CECE"/>
      <color rgb="FFD9E1F2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R^2 Values Across 13 Functions with Python and Dakota Surrogate Modeling Methods To OASIS.AI Benchmark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tockChart>
        <c:ser>
          <c:idx val="0"/>
          <c:order val="0"/>
          <c:tx>
            <c:strRef>
              <c:f>'R^2 - (3 v 3)'!$A$19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/>
              </a:solidFill>
              <a:ln w="254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Ref>
              <c:f>'R^2 - (3 v 3)'!$B$18:$G$18</c:f>
              <c:strCache>
                <c:ptCount val="6"/>
                <c:pt idx="0">
                  <c:v>KRG</c:v>
                </c:pt>
                <c:pt idx="1">
                  <c:v>KPLSK</c:v>
                </c:pt>
                <c:pt idx="2">
                  <c:v>GPX</c:v>
                </c:pt>
                <c:pt idx="3">
                  <c:v>GP Dakota</c:v>
                </c:pt>
                <c:pt idx="4">
                  <c:v>Quad Dakota</c:v>
                </c:pt>
                <c:pt idx="5">
                  <c:v>Cubic Dakota</c:v>
                </c:pt>
              </c:strCache>
            </c:strRef>
          </c:cat>
          <c:val>
            <c:numRef>
              <c:f>'R^2 - (3 v 3)'!$B$19:$G$19</c:f>
              <c:numCache>
                <c:formatCode>0.00</c:formatCode>
                <c:ptCount val="6"/>
                <c:pt idx="0">
                  <c:v>0.13572149344096876</c:v>
                </c:pt>
                <c:pt idx="1">
                  <c:v>0.13572149344096876</c:v>
                </c:pt>
                <c:pt idx="2">
                  <c:v>4.3264379414732594E-2</c:v>
                </c:pt>
                <c:pt idx="3">
                  <c:v>5.9068310428455932</c:v>
                </c:pt>
                <c:pt idx="4">
                  <c:v>4.3081341676069152E-3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B-40B5-84B8-48D7DE3B0D90}"/>
            </c:ext>
          </c:extLst>
        </c:ser>
        <c:ser>
          <c:idx val="1"/>
          <c:order val="1"/>
          <c:tx>
            <c:strRef>
              <c:f>'R^2 - (3 v 3)'!$A$20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'R^2 - (3 v 3)'!$B$18:$G$18</c:f>
              <c:strCache>
                <c:ptCount val="6"/>
                <c:pt idx="0">
                  <c:v>KRG</c:v>
                </c:pt>
                <c:pt idx="1">
                  <c:v>KPLSK</c:v>
                </c:pt>
                <c:pt idx="2">
                  <c:v>GPX</c:v>
                </c:pt>
                <c:pt idx="3">
                  <c:v>GP Dakota</c:v>
                </c:pt>
                <c:pt idx="4">
                  <c:v>Quad Dakota</c:v>
                </c:pt>
                <c:pt idx="5">
                  <c:v>Cubic Dakota</c:v>
                </c:pt>
              </c:strCache>
            </c:strRef>
          </c:cat>
          <c:val>
            <c:numRef>
              <c:f>'R^2 - (3 v 3)'!$B$20:$G$20</c:f>
              <c:numCache>
                <c:formatCode>0.00</c:formatCode>
                <c:ptCount val="6"/>
                <c:pt idx="0">
                  <c:v>-0.2398697945897407</c:v>
                </c:pt>
                <c:pt idx="1">
                  <c:v>-0.63179999999999992</c:v>
                </c:pt>
                <c:pt idx="2">
                  <c:v>-0.62890000000000001</c:v>
                </c:pt>
                <c:pt idx="3">
                  <c:v>-0.86773186682520809</c:v>
                </c:pt>
                <c:pt idx="4">
                  <c:v>-0.52849999999999997</c:v>
                </c:pt>
                <c:pt idx="5">
                  <c:v>-0.74947494749474952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B-40B5-84B8-48D7DE3B0D90}"/>
            </c:ext>
          </c:extLst>
        </c:ser>
        <c:ser>
          <c:idx val="2"/>
          <c:order val="2"/>
          <c:tx>
            <c:strRef>
              <c:f>'R^2 - (3 v 3)'!$A$21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FFFF00"/>
              </a:solidFill>
              <a:ln w="25400">
                <a:solidFill>
                  <a:schemeClr val="tx1"/>
                </a:solidFill>
                <a:bevel/>
              </a:ln>
              <a:effectLst/>
            </c:spPr>
          </c:marker>
          <c:cat>
            <c:strRef>
              <c:f>'R^2 - (3 v 3)'!$B$18:$G$18</c:f>
              <c:strCache>
                <c:ptCount val="6"/>
                <c:pt idx="0">
                  <c:v>KRG</c:v>
                </c:pt>
                <c:pt idx="1">
                  <c:v>KPLSK</c:v>
                </c:pt>
                <c:pt idx="2">
                  <c:v>GPX</c:v>
                </c:pt>
                <c:pt idx="3">
                  <c:v>GP Dakota</c:v>
                </c:pt>
                <c:pt idx="4">
                  <c:v>Quad Dakota</c:v>
                </c:pt>
                <c:pt idx="5">
                  <c:v>Cubic Dakota</c:v>
                </c:pt>
              </c:strCache>
            </c:strRef>
          </c:cat>
          <c:val>
            <c:numRef>
              <c:f>'R^2 - (3 v 3)'!$B$21:$G$21</c:f>
              <c:numCache>
                <c:formatCode>0.00</c:formatCode>
                <c:ptCount val="6"/>
                <c:pt idx="0">
                  <c:v>-6.727245996570573E-2</c:v>
                </c:pt>
                <c:pt idx="1">
                  <c:v>-0.12038006343178945</c:v>
                </c:pt>
                <c:pt idx="2">
                  <c:v>-0.12814697224556768</c:v>
                </c:pt>
                <c:pt idx="3">
                  <c:v>0.31571434022436312</c:v>
                </c:pt>
                <c:pt idx="4">
                  <c:v>-0.13046462284377341</c:v>
                </c:pt>
                <c:pt idx="5">
                  <c:v>-0.24082334877446673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B-40B5-84B8-48D7DE3B0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0" cap="flat" cmpd="sng" algn="ctr">
              <a:solidFill>
                <a:schemeClr val="accent1">
                  <a:alpha val="99000"/>
                </a:schemeClr>
              </a:solidFill>
              <a:round/>
            </a:ln>
            <a:effectLst/>
          </c:spPr>
        </c:hiLowLines>
        <c:axId val="839878144"/>
        <c:axId val="839880544"/>
      </c:stockChart>
      <c:catAx>
        <c:axId val="8398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80544"/>
        <c:crosses val="autoZero"/>
        <c:auto val="1"/>
        <c:lblAlgn val="ctr"/>
        <c:lblOffset val="100"/>
        <c:noMultiLvlLbl val="0"/>
      </c:catAx>
      <c:valAx>
        <c:axId val="8398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78144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65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 w="155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25400" dir="5400000" algn="ctr" rotWithShape="0">
            <a:srgbClr val="BDD7EE">
              <a:alpha val="9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tx1">
          <a:lumMod val="15000"/>
          <a:lumOff val="85000"/>
          <a:alpha val="6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Total Time Taken Across 13 Functions with Python and Dakota Surrogate Modeling Methods To OASIS.AI Benchmark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tockChart>
        <c:ser>
          <c:idx val="0"/>
          <c:order val="0"/>
          <c:tx>
            <c:strRef>
              <c:f>'Time - (3 v 3)'!$A$38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/>
              </a:solidFill>
              <a:ln w="254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Ref>
              <c:f>'Time - (3 v 3)'!$B$37:$G$37</c:f>
              <c:strCache>
                <c:ptCount val="6"/>
                <c:pt idx="0">
                  <c:v>KRG</c:v>
                </c:pt>
                <c:pt idx="1">
                  <c:v>KPLSK</c:v>
                </c:pt>
                <c:pt idx="2">
                  <c:v>GPX</c:v>
                </c:pt>
                <c:pt idx="3">
                  <c:v>GP Dakota</c:v>
                </c:pt>
                <c:pt idx="4">
                  <c:v>Quad Dakota</c:v>
                </c:pt>
                <c:pt idx="5">
                  <c:v>Cubic Dakota</c:v>
                </c:pt>
              </c:strCache>
            </c:strRef>
          </c:cat>
          <c:val>
            <c:numRef>
              <c:f>'Time - (3 v 3)'!$B$38:$G$38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0.73021056983830612</c:v>
                </c:pt>
                <c:pt idx="3">
                  <c:v>1</c:v>
                </c:pt>
                <c:pt idx="4">
                  <c:v>0.98770190208597042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0-4F9C-BAA0-9AC76214BF4F}"/>
            </c:ext>
          </c:extLst>
        </c:ser>
        <c:ser>
          <c:idx val="1"/>
          <c:order val="1"/>
          <c:tx>
            <c:strRef>
              <c:f>'Time - (3 v 3)'!$A$39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'Time - (3 v 3)'!$B$37:$G$37</c:f>
              <c:strCache>
                <c:ptCount val="6"/>
                <c:pt idx="0">
                  <c:v>KRG</c:v>
                </c:pt>
                <c:pt idx="1">
                  <c:v>KPLSK</c:v>
                </c:pt>
                <c:pt idx="2">
                  <c:v>GPX</c:v>
                </c:pt>
                <c:pt idx="3">
                  <c:v>GP Dakota</c:v>
                </c:pt>
                <c:pt idx="4">
                  <c:v>Quad Dakota</c:v>
                </c:pt>
                <c:pt idx="5">
                  <c:v>Cubic Dakota</c:v>
                </c:pt>
              </c:strCache>
            </c:strRef>
          </c:cat>
          <c:val>
            <c:numRef>
              <c:f>'Time - (3 v 3)'!$B$39:$G$39</c:f>
              <c:numCache>
                <c:formatCode>0.00</c:formatCode>
                <c:ptCount val="6"/>
                <c:pt idx="0">
                  <c:v>0.87143049252394</c:v>
                </c:pt>
                <c:pt idx="1">
                  <c:v>0.57324902065120431</c:v>
                </c:pt>
                <c:pt idx="2">
                  <c:v>0</c:v>
                </c:pt>
                <c:pt idx="3">
                  <c:v>0.59662237515838079</c:v>
                </c:pt>
                <c:pt idx="4">
                  <c:v>0.58872569570853395</c:v>
                </c:pt>
                <c:pt idx="5">
                  <c:v>0.62708974332832557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0-4F9C-BAA0-9AC76214BF4F}"/>
            </c:ext>
          </c:extLst>
        </c:ser>
        <c:ser>
          <c:idx val="2"/>
          <c:order val="2"/>
          <c:tx>
            <c:strRef>
              <c:f>'Time - (3 v 3)'!$A$40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FFFF00"/>
              </a:solidFill>
              <a:ln w="25400">
                <a:solidFill>
                  <a:schemeClr val="tx1"/>
                </a:solidFill>
                <a:bevel/>
              </a:ln>
              <a:effectLst/>
            </c:spPr>
          </c:marker>
          <c:cat>
            <c:strRef>
              <c:f>'Time - (3 v 3)'!$B$37:$G$37</c:f>
              <c:strCache>
                <c:ptCount val="6"/>
                <c:pt idx="0">
                  <c:v>KRG</c:v>
                </c:pt>
                <c:pt idx="1">
                  <c:v>KPLSK</c:v>
                </c:pt>
                <c:pt idx="2">
                  <c:v>GPX</c:v>
                </c:pt>
                <c:pt idx="3">
                  <c:v>GP Dakota</c:v>
                </c:pt>
                <c:pt idx="4">
                  <c:v>Quad Dakota</c:v>
                </c:pt>
                <c:pt idx="5">
                  <c:v>Cubic Dakota</c:v>
                </c:pt>
              </c:strCache>
            </c:strRef>
          </c:cat>
          <c:val>
            <c:numRef>
              <c:f>'Time - (3 v 3)'!$B$40:$G$40</c:f>
              <c:numCache>
                <c:formatCode>0.00</c:formatCode>
                <c:ptCount val="6"/>
                <c:pt idx="0">
                  <c:v>0.97654417749142441</c:v>
                </c:pt>
                <c:pt idx="1">
                  <c:v>0.7453062665300868</c:v>
                </c:pt>
                <c:pt idx="2">
                  <c:v>0.30528816254022173</c:v>
                </c:pt>
                <c:pt idx="3">
                  <c:v>0.78878255136596165</c:v>
                </c:pt>
                <c:pt idx="4">
                  <c:v>0.78914167644890876</c:v>
                </c:pt>
                <c:pt idx="5">
                  <c:v>0.90303619933568613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50-4F9C-BAA0-9AC76214B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0" cap="flat" cmpd="sng" algn="ctr">
              <a:solidFill>
                <a:schemeClr val="accent1">
                  <a:alpha val="99000"/>
                </a:schemeClr>
              </a:solidFill>
              <a:round/>
            </a:ln>
            <a:effectLst/>
          </c:spPr>
        </c:hiLowLines>
        <c:axId val="839878144"/>
        <c:axId val="839880544"/>
      </c:stockChart>
      <c:catAx>
        <c:axId val="8398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80544"/>
        <c:crosses val="autoZero"/>
        <c:auto val="1"/>
        <c:lblAlgn val="ctr"/>
        <c:lblOffset val="200"/>
        <c:noMultiLvlLbl val="0"/>
      </c:catAx>
      <c:valAx>
        <c:axId val="8398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78144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65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 w="155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25400" dir="5400000" algn="ctr" rotWithShape="0">
            <a:srgbClr val="BDD7EE">
              <a:alpha val="9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tx1">
          <a:lumMod val="15000"/>
          <a:lumOff val="85000"/>
          <a:alpha val="6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R^2 Values Across 13 Functions with Python and Dakota Surrogate Modeling Methods To OASIS.AI Benchmark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tockChart>
        <c:ser>
          <c:idx val="0"/>
          <c:order val="0"/>
          <c:tx>
            <c:strRef>
              <c:f>'R^2'!$A$19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/>
              </a:solidFill>
              <a:ln w="254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Ref>
              <c:f>'R^2'!$B$18:$Q$18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'R^2'!$B$19:$Q$19</c:f>
              <c:numCache>
                <c:formatCode>0.00</c:formatCode>
                <c:ptCount val="16"/>
                <c:pt idx="0">
                  <c:v>-6.2306230623062328E-2</c:v>
                </c:pt>
                <c:pt idx="1">
                  <c:v>1.6719663555236415E-2</c:v>
                </c:pt>
                <c:pt idx="2">
                  <c:v>0.13572149344096876</c:v>
                </c:pt>
                <c:pt idx="3">
                  <c:v>1.6411939686121667E-2</c:v>
                </c:pt>
                <c:pt idx="4">
                  <c:v>0.13572149344096876</c:v>
                </c:pt>
                <c:pt idx="5">
                  <c:v>4.3264379414732594E-2</c:v>
                </c:pt>
                <c:pt idx="6">
                  <c:v>-1.1001100110010901E-3</c:v>
                </c:pt>
                <c:pt idx="7">
                  <c:v>0.28240190249702746</c:v>
                </c:pt>
                <c:pt idx="8">
                  <c:v>5.9068310428455932</c:v>
                </c:pt>
                <c:pt idx="9">
                  <c:v>5.9068310428455932</c:v>
                </c:pt>
                <c:pt idx="10">
                  <c:v>-3.6984640258690457E-2</c:v>
                </c:pt>
                <c:pt idx="11">
                  <c:v>-3.5903590359035946E-2</c:v>
                </c:pt>
                <c:pt idx="12">
                  <c:v>-9.780978097809781E-2</c:v>
                </c:pt>
                <c:pt idx="13">
                  <c:v>-7.8707870787078693E-2</c:v>
                </c:pt>
                <c:pt idx="14">
                  <c:v>4.3081341676069152E-3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C-471B-9F99-F554C2E888A0}"/>
            </c:ext>
          </c:extLst>
        </c:ser>
        <c:ser>
          <c:idx val="1"/>
          <c:order val="1"/>
          <c:tx>
            <c:strRef>
              <c:f>'R^2'!$A$20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'R^2'!$B$18:$Q$18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'R^2'!$B$20:$Q$20</c:f>
              <c:numCache>
                <c:formatCode>0.00</c:formatCode>
                <c:ptCount val="16"/>
                <c:pt idx="0">
                  <c:v>-0.89944999438769779</c:v>
                </c:pt>
                <c:pt idx="1">
                  <c:v>-0.98821000000000003</c:v>
                </c:pt>
                <c:pt idx="2">
                  <c:v>-0.2398697945897407</c:v>
                </c:pt>
                <c:pt idx="3">
                  <c:v>-0.87080000000000002</c:v>
                </c:pt>
                <c:pt idx="4">
                  <c:v>-0.63179999999999992</c:v>
                </c:pt>
                <c:pt idx="5">
                  <c:v>-0.62890000000000001</c:v>
                </c:pt>
                <c:pt idx="6">
                  <c:v>-0.99481799999999998</c:v>
                </c:pt>
                <c:pt idx="7">
                  <c:v>-1.0009197999999999</c:v>
                </c:pt>
                <c:pt idx="8">
                  <c:v>-0.86773186682520809</c:v>
                </c:pt>
                <c:pt idx="9">
                  <c:v>-0.86773186682520809</c:v>
                </c:pt>
                <c:pt idx="10">
                  <c:v>-0.94113999999999998</c:v>
                </c:pt>
                <c:pt idx="11">
                  <c:v>-1.0833900000000001</c:v>
                </c:pt>
                <c:pt idx="12">
                  <c:v>-0.8556034482758621</c:v>
                </c:pt>
                <c:pt idx="13">
                  <c:v>-0.95806000000000002</c:v>
                </c:pt>
                <c:pt idx="14">
                  <c:v>-0.52849999999999997</c:v>
                </c:pt>
                <c:pt idx="15">
                  <c:v>-0.74947494749474952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C-471B-9F99-F554C2E888A0}"/>
            </c:ext>
          </c:extLst>
        </c:ser>
        <c:ser>
          <c:idx val="2"/>
          <c:order val="2"/>
          <c:tx>
            <c:strRef>
              <c:f>'R^2'!$A$21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FFFF00"/>
              </a:solidFill>
              <a:ln w="25400">
                <a:solidFill>
                  <a:schemeClr val="tx1"/>
                </a:solidFill>
                <a:bevel/>
              </a:ln>
              <a:effectLst/>
            </c:spPr>
          </c:marker>
          <c:cat>
            <c:strRef>
              <c:f>'R^2'!$B$18:$Q$18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'R^2'!$B$21:$Q$21</c:f>
              <c:numCache>
                <c:formatCode>0.00</c:formatCode>
                <c:ptCount val="16"/>
                <c:pt idx="0">
                  <c:v>-0.52336916738305517</c:v>
                </c:pt>
                <c:pt idx="1">
                  <c:v>-0.19757221949839165</c:v>
                </c:pt>
                <c:pt idx="2">
                  <c:v>-6.727245996570573E-2</c:v>
                </c:pt>
                <c:pt idx="3">
                  <c:v>-0.29283569266682602</c:v>
                </c:pt>
                <c:pt idx="4">
                  <c:v>-0.12038006343178945</c:v>
                </c:pt>
                <c:pt idx="5">
                  <c:v>-0.12814697224556768</c:v>
                </c:pt>
                <c:pt idx="6">
                  <c:v>-0.27320977892114018</c:v>
                </c:pt>
                <c:pt idx="7">
                  <c:v>-0.27640740046165435</c:v>
                </c:pt>
                <c:pt idx="8">
                  <c:v>0.31571434022436312</c:v>
                </c:pt>
                <c:pt idx="9">
                  <c:v>0.31571434022436312</c:v>
                </c:pt>
                <c:pt idx="10">
                  <c:v>-0.41228072828128731</c:v>
                </c:pt>
                <c:pt idx="11">
                  <c:v>-0.58857041742563065</c:v>
                </c:pt>
                <c:pt idx="12">
                  <c:v>-0.31465534822327978</c:v>
                </c:pt>
                <c:pt idx="13">
                  <c:v>-0.6256826708551696</c:v>
                </c:pt>
                <c:pt idx="14">
                  <c:v>-0.13046462284377341</c:v>
                </c:pt>
                <c:pt idx="15">
                  <c:v>-0.24082334877446673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9C-471B-9F99-F554C2E88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0" cap="flat" cmpd="sng" algn="ctr">
              <a:solidFill>
                <a:schemeClr val="accent1">
                  <a:alpha val="99000"/>
                </a:schemeClr>
              </a:solidFill>
              <a:round/>
            </a:ln>
            <a:effectLst/>
          </c:spPr>
        </c:hiLowLines>
        <c:axId val="839878144"/>
        <c:axId val="839880544"/>
      </c:stockChart>
      <c:catAx>
        <c:axId val="8398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80544"/>
        <c:crosses val="autoZero"/>
        <c:auto val="1"/>
        <c:lblAlgn val="ctr"/>
        <c:lblOffset val="100"/>
        <c:noMultiLvlLbl val="0"/>
      </c:catAx>
      <c:valAx>
        <c:axId val="8398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78144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65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 w="155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25400" dir="5400000" algn="ctr" rotWithShape="0">
            <a:srgbClr val="BDD7EE">
              <a:alpha val="9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tx1">
          <a:lumMod val="15000"/>
          <a:lumOff val="85000"/>
          <a:alpha val="6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Total Time Taken Across 13 Functions with Python and Dakota Surrogate Modeling Methods To OASIS.AI Benchmark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tockChart>
        <c:ser>
          <c:idx val="0"/>
          <c:order val="0"/>
          <c:tx>
            <c:strRef>
              <c:f>Time!$A$38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/>
              </a:solidFill>
              <a:ln w="254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Ref>
              <c:f>Time!$B$37:$Q$37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Time!$B$38:$Q$38</c:f>
              <c:numCache>
                <c:formatCode>0.00</c:formatCode>
                <c:ptCount val="16"/>
                <c:pt idx="0">
                  <c:v>0.4979004436275466</c:v>
                </c:pt>
                <c:pt idx="1">
                  <c:v>0.4979004436275466</c:v>
                </c:pt>
                <c:pt idx="2">
                  <c:v>1</c:v>
                </c:pt>
                <c:pt idx="3">
                  <c:v>0.83096329890083021</c:v>
                </c:pt>
                <c:pt idx="4">
                  <c:v>1</c:v>
                </c:pt>
                <c:pt idx="5">
                  <c:v>0.83462949025029987</c:v>
                </c:pt>
                <c:pt idx="6">
                  <c:v>0.39407836172147814</c:v>
                </c:pt>
                <c:pt idx="7">
                  <c:v>0.95498672196624024</c:v>
                </c:pt>
                <c:pt idx="8">
                  <c:v>0.6715630559049095</c:v>
                </c:pt>
                <c:pt idx="9">
                  <c:v>1</c:v>
                </c:pt>
                <c:pt idx="10">
                  <c:v>0.99253859034918246</c:v>
                </c:pt>
                <c:pt idx="11">
                  <c:v>1</c:v>
                </c:pt>
                <c:pt idx="12">
                  <c:v>0.99315709739563718</c:v>
                </c:pt>
                <c:pt idx="13">
                  <c:v>0.99453845703918808</c:v>
                </c:pt>
                <c:pt idx="14">
                  <c:v>0.9916054803708908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C-40B1-AD6F-571A152CB423}"/>
            </c:ext>
          </c:extLst>
        </c:ser>
        <c:ser>
          <c:idx val="1"/>
          <c:order val="1"/>
          <c:tx>
            <c:strRef>
              <c:f>Time!$A$39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Time!$B$37:$Q$37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Time!$B$39:$Q$39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0.90541648983251333</c:v>
                </c:pt>
                <c:pt idx="3">
                  <c:v>0.34152446639326794</c:v>
                </c:pt>
                <c:pt idx="4">
                  <c:v>0.68605615447552726</c:v>
                </c:pt>
                <c:pt idx="5">
                  <c:v>0.26433948434391852</c:v>
                </c:pt>
                <c:pt idx="6">
                  <c:v>0</c:v>
                </c:pt>
                <c:pt idx="7">
                  <c:v>0.42188224759694248</c:v>
                </c:pt>
                <c:pt idx="8">
                  <c:v>0.34073111369782427</c:v>
                </c:pt>
                <c:pt idx="9">
                  <c:v>0.79702307193367694</c:v>
                </c:pt>
                <c:pt idx="10">
                  <c:v>0.79190237247935891</c:v>
                </c:pt>
                <c:pt idx="11">
                  <c:v>0.79355560075199882</c:v>
                </c:pt>
                <c:pt idx="12">
                  <c:v>0.79295003685405663</c:v>
                </c:pt>
                <c:pt idx="13">
                  <c:v>0.79199014419176972</c:v>
                </c:pt>
                <c:pt idx="14">
                  <c:v>0.79225294795437839</c:v>
                </c:pt>
                <c:pt idx="15">
                  <c:v>0.79321006229334434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C-40B1-AD6F-571A152CB423}"/>
            </c:ext>
          </c:extLst>
        </c:ser>
        <c:ser>
          <c:idx val="2"/>
          <c:order val="2"/>
          <c:tx>
            <c:strRef>
              <c:f>Time!$A$40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FFFF00"/>
              </a:solidFill>
              <a:ln w="25400">
                <a:solidFill>
                  <a:schemeClr val="tx1"/>
                </a:solidFill>
                <a:bevel/>
              </a:ln>
              <a:effectLst/>
            </c:spPr>
          </c:marker>
          <c:cat>
            <c:strRef>
              <c:f>Time!$B$37:$Q$37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Time!$B$40:$Q$40</c:f>
              <c:numCache>
                <c:formatCode>0.00</c:formatCode>
                <c:ptCount val="16"/>
                <c:pt idx="0">
                  <c:v>0.26509729370509977</c:v>
                </c:pt>
                <c:pt idx="1">
                  <c:v>0.16003777374730699</c:v>
                </c:pt>
                <c:pt idx="2">
                  <c:v>0.98286530418068285</c:v>
                </c:pt>
                <c:pt idx="3">
                  <c:v>0.56406762587131964</c:v>
                </c:pt>
                <c:pt idx="4">
                  <c:v>0.83344704493311861</c:v>
                </c:pt>
                <c:pt idx="5">
                  <c:v>0.56359027212837742</c:v>
                </c:pt>
                <c:pt idx="6">
                  <c:v>0.19823846811464374</c:v>
                </c:pt>
                <c:pt idx="7">
                  <c:v>0.71658739141667649</c:v>
                </c:pt>
                <c:pt idx="8">
                  <c:v>0.51152570800972152</c:v>
                </c:pt>
                <c:pt idx="9">
                  <c:v>0.87584305005265262</c:v>
                </c:pt>
                <c:pt idx="10">
                  <c:v>0.87724405417760221</c:v>
                </c:pt>
                <c:pt idx="11">
                  <c:v>0.87942516882260913</c:v>
                </c:pt>
                <c:pt idx="12">
                  <c:v>0.87892365703789987</c:v>
                </c:pt>
                <c:pt idx="13">
                  <c:v>0.88011053945057516</c:v>
                </c:pt>
                <c:pt idx="14">
                  <c:v>0.87336311669348499</c:v>
                </c:pt>
                <c:pt idx="15">
                  <c:v>0.94575220975960494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4C-40B1-AD6F-571A152C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0" cap="flat" cmpd="sng" algn="ctr">
              <a:solidFill>
                <a:schemeClr val="accent1">
                  <a:alpha val="99000"/>
                </a:schemeClr>
              </a:solidFill>
              <a:round/>
            </a:ln>
            <a:effectLst/>
          </c:spPr>
        </c:hiLowLines>
        <c:axId val="839878144"/>
        <c:axId val="839880544"/>
      </c:stockChart>
      <c:catAx>
        <c:axId val="8398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80544"/>
        <c:crosses val="autoZero"/>
        <c:auto val="1"/>
        <c:lblAlgn val="ctr"/>
        <c:lblOffset val="200"/>
        <c:noMultiLvlLbl val="0"/>
      </c:catAx>
      <c:valAx>
        <c:axId val="8398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78144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65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 w="155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25400" dir="5400000" algn="ctr" rotWithShape="0">
            <a:srgbClr val="BDD7EE">
              <a:alpha val="9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tx1">
          <a:lumMod val="15000"/>
          <a:lumOff val="85000"/>
          <a:alpha val="6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RMAE Values Across 13 Functions with Python and Dakota Surrogate Modeling Methods To OASIS.AI Benchmark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tockChart>
        <c:ser>
          <c:idx val="0"/>
          <c:order val="0"/>
          <c:tx>
            <c:strRef>
              <c:f>'RMAE (OLD)'!$A$38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6"/>
              </a:solidFill>
              <a:ln w="254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Ref>
              <c:f>'RMAE (OLD)'!$B$37:$Q$37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'RMAE (OLD)'!$B$38:$Q$38</c:f>
              <c:numCache>
                <c:formatCode>0.00</c:formatCode>
                <c:ptCount val="16"/>
                <c:pt idx="0">
                  <c:v>1</c:v>
                </c:pt>
                <c:pt idx="1">
                  <c:v>0.45001775117918547</c:v>
                </c:pt>
                <c:pt idx="2">
                  <c:v>0.13553908764729622</c:v>
                </c:pt>
                <c:pt idx="3">
                  <c:v>1</c:v>
                </c:pt>
                <c:pt idx="4">
                  <c:v>0.17573565983377076</c:v>
                </c:pt>
                <c:pt idx="5">
                  <c:v>0.19531368869503477</c:v>
                </c:pt>
                <c:pt idx="6">
                  <c:v>0.44707612719987827</c:v>
                </c:pt>
                <c:pt idx="7">
                  <c:v>1</c:v>
                </c:pt>
                <c:pt idx="8">
                  <c:v>1</c:v>
                </c:pt>
                <c:pt idx="9">
                  <c:v>0.99723993265435729</c:v>
                </c:pt>
                <c:pt idx="10">
                  <c:v>0.99447986530871457</c:v>
                </c:pt>
                <c:pt idx="11">
                  <c:v>1</c:v>
                </c:pt>
                <c:pt idx="12">
                  <c:v>1</c:v>
                </c:pt>
                <c:pt idx="13">
                  <c:v>0.99723993265435729</c:v>
                </c:pt>
                <c:pt idx="14">
                  <c:v>0.99723993265435729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F-48CA-BF4A-A8191387FCAD}"/>
            </c:ext>
          </c:extLst>
        </c:ser>
        <c:ser>
          <c:idx val="1"/>
          <c:order val="1"/>
          <c:tx>
            <c:strRef>
              <c:f>'RMAE (OLD)'!$A$39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'RMAE (OLD)'!$B$37:$Q$37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'RMAE (OLD)'!$B$39:$Q$39</c:f>
              <c:numCache>
                <c:formatCode>0.00</c:formatCode>
                <c:ptCount val="16"/>
                <c:pt idx="0">
                  <c:v>7.1529156887524791E-90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5.9974724679544654E-91</c:v>
                </c:pt>
                <c:pt idx="6">
                  <c:v>5.9631702473370253E-91</c:v>
                </c:pt>
                <c:pt idx="7">
                  <c:v>6.768369741830652E-90</c:v>
                </c:pt>
                <c:pt idx="8">
                  <c:v>1.3377866040801551E-90</c:v>
                </c:pt>
                <c:pt idx="9">
                  <c:v>4.9142444484563966E-90</c:v>
                </c:pt>
                <c:pt idx="10">
                  <c:v>7.640368297526627E-90</c:v>
                </c:pt>
                <c:pt idx="11">
                  <c:v>6.7322621411807153E-90</c:v>
                </c:pt>
                <c:pt idx="12">
                  <c:v>2.2912739001145051E-2</c:v>
                </c:pt>
                <c:pt idx="13">
                  <c:v>6.4379851958837299E-90</c:v>
                </c:pt>
                <c:pt idx="14">
                  <c:v>5.8187359812240486E-99</c:v>
                </c:pt>
                <c:pt idx="15">
                  <c:v>3.4482758582054523E-96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BF-48CA-BF4A-A8191387FCAD}"/>
            </c:ext>
          </c:extLst>
        </c:ser>
        <c:ser>
          <c:idx val="2"/>
          <c:order val="2"/>
          <c:tx>
            <c:strRef>
              <c:f>'RMAE (OLD)'!$A$40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FFFF00"/>
              </a:solidFill>
              <a:ln w="25400">
                <a:solidFill>
                  <a:schemeClr val="tx1"/>
                </a:solidFill>
                <a:bevel/>
              </a:ln>
              <a:effectLst/>
            </c:spPr>
          </c:marker>
          <c:cat>
            <c:strRef>
              <c:f>'RMAE (OLD)'!$B$37:$Q$37</c:f>
              <c:strCache>
                <c:ptCount val="16"/>
                <c:pt idx="0">
                  <c:v>LS</c:v>
                </c:pt>
                <c:pt idx="1">
                  <c:v>QP</c:v>
                </c:pt>
                <c:pt idx="2">
                  <c:v>KRG</c:v>
                </c:pt>
                <c:pt idx="3">
                  <c:v>KPLS</c:v>
                </c:pt>
                <c:pt idx="4">
                  <c:v>KPLSK</c:v>
                </c:pt>
                <c:pt idx="5">
                  <c:v>GPX</c:v>
                </c:pt>
                <c:pt idx="6">
                  <c:v>RBF</c:v>
                </c:pt>
                <c:pt idx="7">
                  <c:v>GPy</c:v>
                </c:pt>
                <c:pt idx="8">
                  <c:v>scikit</c:v>
                </c:pt>
                <c:pt idx="9">
                  <c:v>GP Dakota</c:v>
                </c:pt>
                <c:pt idx="10">
                  <c:v>mars</c:v>
                </c:pt>
                <c:pt idx="11">
                  <c:v>NN Dakota</c:v>
                </c:pt>
                <c:pt idx="12">
                  <c:v>RBF Dakota</c:v>
                </c:pt>
                <c:pt idx="13">
                  <c:v>Linear Dakota</c:v>
                </c:pt>
                <c:pt idx="14">
                  <c:v>Quad Dakota</c:v>
                </c:pt>
                <c:pt idx="15">
                  <c:v>Cubic Dakota</c:v>
                </c:pt>
              </c:strCache>
            </c:strRef>
          </c:cat>
          <c:val>
            <c:numRef>
              <c:f>'RMAE (OLD)'!$B$40:$Q$40</c:f>
              <c:numCache>
                <c:formatCode>0.00</c:formatCode>
                <c:ptCount val="16"/>
                <c:pt idx="0">
                  <c:v>0.31394469719958551</c:v>
                </c:pt>
                <c:pt idx="1">
                  <c:v>0.11475503064425857</c:v>
                </c:pt>
                <c:pt idx="2">
                  <c:v>4.0942045721345841E-2</c:v>
                </c:pt>
                <c:pt idx="3">
                  <c:v>0.21086842675245523</c:v>
                </c:pt>
                <c:pt idx="4">
                  <c:v>4.7527475597376669E-2</c:v>
                </c:pt>
                <c:pt idx="5">
                  <c:v>5.9192217808150073E-2</c:v>
                </c:pt>
                <c:pt idx="6">
                  <c:v>0.13523548024562912</c:v>
                </c:pt>
                <c:pt idx="7">
                  <c:v>0.54268870721448448</c:v>
                </c:pt>
                <c:pt idx="8">
                  <c:v>0.21258838964858409</c:v>
                </c:pt>
                <c:pt idx="9">
                  <c:v>0.19996249326510293</c:v>
                </c:pt>
                <c:pt idx="10">
                  <c:v>0.23591825408499287</c:v>
                </c:pt>
                <c:pt idx="11">
                  <c:v>0.350432866494991</c:v>
                </c:pt>
                <c:pt idx="12">
                  <c:v>0.43178338281298029</c:v>
                </c:pt>
                <c:pt idx="13">
                  <c:v>0.36577878417539544</c:v>
                </c:pt>
                <c:pt idx="14">
                  <c:v>0.17179878028965534</c:v>
                </c:pt>
                <c:pt idx="15">
                  <c:v>0.58496394334877844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BF-48CA-BF4A-A8191387F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0" cap="flat" cmpd="sng" algn="ctr">
              <a:solidFill>
                <a:schemeClr val="accent1">
                  <a:alpha val="99000"/>
                </a:schemeClr>
              </a:solidFill>
              <a:round/>
            </a:ln>
            <a:effectLst/>
          </c:spPr>
        </c:hiLowLines>
        <c:axId val="839878144"/>
        <c:axId val="839880544"/>
      </c:stockChart>
      <c:catAx>
        <c:axId val="8398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80544"/>
        <c:crosses val="autoZero"/>
        <c:auto val="1"/>
        <c:lblAlgn val="ctr"/>
        <c:lblOffset val="200"/>
        <c:noMultiLvlLbl val="0"/>
      </c:catAx>
      <c:valAx>
        <c:axId val="8398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78144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65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  <a:tileRect/>
        </a:gradFill>
        <a:ln w="155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25400" dir="5400000" algn="ctr" rotWithShape="0">
            <a:srgbClr val="BDD7EE">
              <a:alpha val="9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tx1">
          <a:lumMod val="15000"/>
          <a:lumOff val="85000"/>
          <a:alpha val="6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1 Method Error Comparison</a:t>
            </a:r>
          </a:p>
        </c:rich>
      </c:tx>
      <c:layout>
        <c:manualLayout>
          <c:xMode val="edge"/>
          <c:yMode val="edge"/>
          <c:x val="0.19981275462140952"/>
          <c:y val="3.7342985701297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'Function 1 Error Visualization'!$E$21</c:f>
              <c:strCache>
                <c:ptCount val="1"/>
                <c:pt idx="0">
                  <c:v>RAAE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'Function 1 Error Visualization'!$D$22:$D$27</c:f>
              <c:strCache>
                <c:ptCount val="6"/>
                <c:pt idx="0">
                  <c:v>[KRG]</c:v>
                </c:pt>
                <c:pt idx="1">
                  <c:v>[KPLS]</c:v>
                </c:pt>
                <c:pt idx="2">
                  <c:v>[KPLSK]</c:v>
                </c:pt>
                <c:pt idx="3">
                  <c:v>[GPX]</c:v>
                </c:pt>
                <c:pt idx="4">
                  <c:v>[GP]</c:v>
                </c:pt>
                <c:pt idx="5">
                  <c:v>[Scikit-l]</c:v>
                </c:pt>
              </c:strCache>
            </c:strRef>
          </c:cat>
          <c:val>
            <c:numRef>
              <c:f>'Function 1 Error Visualization'!$E$22:$E$27</c:f>
              <c:numCache>
                <c:formatCode>0.000</c:formatCode>
                <c:ptCount val="6"/>
                <c:pt idx="0">
                  <c:v>-0.13775766716943191</c:v>
                </c:pt>
                <c:pt idx="1">
                  <c:v>-5.7315233785821991E-2</c:v>
                </c:pt>
                <c:pt idx="2">
                  <c:v>-0.13775766716943191</c:v>
                </c:pt>
                <c:pt idx="3">
                  <c:v>-0.1784816490698844</c:v>
                </c:pt>
                <c:pt idx="4">
                  <c:v>-8.8989441930618376E-2</c:v>
                </c:pt>
                <c:pt idx="5">
                  <c:v>-0.39115133232780297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8F-4DB5-9F2E-1C01621F028F}"/>
            </c:ext>
          </c:extLst>
        </c:ser>
        <c:ser>
          <c:idx val="2"/>
          <c:order val="1"/>
          <c:tx>
            <c:strRef>
              <c:f>'Function 1 Error Visualization'!$F$21</c:f>
              <c:strCache>
                <c:ptCount val="1"/>
                <c:pt idx="0">
                  <c:v>RMAE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'Function 1 Error Visualization'!$D$22:$D$27</c:f>
              <c:strCache>
                <c:ptCount val="6"/>
                <c:pt idx="0">
                  <c:v>[KRG]</c:v>
                </c:pt>
                <c:pt idx="1">
                  <c:v>[KPLS]</c:v>
                </c:pt>
                <c:pt idx="2">
                  <c:v>[KPLSK]</c:v>
                </c:pt>
                <c:pt idx="3">
                  <c:v>[GPX]</c:v>
                </c:pt>
                <c:pt idx="4">
                  <c:v>[GP]</c:v>
                </c:pt>
                <c:pt idx="5">
                  <c:v>[Scikit-l]</c:v>
                </c:pt>
              </c:strCache>
            </c:strRef>
          </c:cat>
          <c:val>
            <c:numRef>
              <c:f>'Function 1 Error Visualization'!$F$22:$F$27</c:f>
              <c:numCache>
                <c:formatCode>0.000</c:formatCode>
                <c:ptCount val="6"/>
                <c:pt idx="0">
                  <c:v>-4.2612463887742473E-2</c:v>
                </c:pt>
                <c:pt idx="1">
                  <c:v>0.28518365662401979</c:v>
                </c:pt>
                <c:pt idx="2">
                  <c:v>-4.2612463887742473E-2</c:v>
                </c:pt>
                <c:pt idx="3">
                  <c:v>-1.7024349979364497E-2</c:v>
                </c:pt>
                <c:pt idx="4">
                  <c:v>3.1366075113495651E-2</c:v>
                </c:pt>
                <c:pt idx="5">
                  <c:v>5.6851011143210825E-2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8F-4DB5-9F2E-1C01621F0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1388529159"/>
        <c:axId val="1388531207"/>
      </c:barChart>
      <c:catAx>
        <c:axId val="1388529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31207"/>
        <c:crosses val="autoZero"/>
        <c:auto val="1"/>
        <c:lblAlgn val="ctr"/>
        <c:lblOffset val="100"/>
        <c:noMultiLvlLbl val="0"/>
      </c:catAx>
      <c:valAx>
        <c:axId val="1388531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29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1 Method R^2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'Function 1 Error Visualization'!$B$28</c:f>
              <c:strCache>
                <c:ptCount val="1"/>
                <c:pt idx="0">
                  <c:v>-0.0592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'Function 1 Error Visualization'!$A$22:$A$28</c:f>
              <c:strCache>
                <c:ptCount val="7"/>
                <c:pt idx="0">
                  <c:v>[KRG] </c:v>
                </c:pt>
                <c:pt idx="1">
                  <c:v>[KPLS]</c:v>
                </c:pt>
                <c:pt idx="2">
                  <c:v>[KPLSK]</c:v>
                </c:pt>
                <c:pt idx="3">
                  <c:v>[GPX]</c:v>
                </c:pt>
                <c:pt idx="4">
                  <c:v>[GP]</c:v>
                </c:pt>
                <c:pt idx="5">
                  <c:v>[GPy]</c:v>
                </c:pt>
                <c:pt idx="6">
                  <c:v>[Scikit-l]</c:v>
                </c:pt>
              </c:strCache>
            </c:strRef>
          </c:cat>
          <c:val>
            <c:numRef>
              <c:f>'Function 1 Error Visualization'!$B$29:$B$34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BE35-41E5-9C8F-09BBB263817B}"/>
            </c:ext>
          </c:extLst>
        </c:ser>
        <c:ser>
          <c:idx val="1"/>
          <c:order val="1"/>
          <c:tx>
            <c:strRef>
              <c:f>'Function 1 Error Visualization'!$B$21</c:f>
              <c:strCache>
                <c:ptCount val="1"/>
                <c:pt idx="0">
                  <c:v>R 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'Function 1 Error Visualization'!$A$22:$A$28</c:f>
              <c:strCache>
                <c:ptCount val="7"/>
                <c:pt idx="0">
                  <c:v>[KRG] </c:v>
                </c:pt>
                <c:pt idx="1">
                  <c:v>[KPLS]</c:v>
                </c:pt>
                <c:pt idx="2">
                  <c:v>[KPLSK]</c:v>
                </c:pt>
                <c:pt idx="3">
                  <c:v>[GPX]</c:v>
                </c:pt>
                <c:pt idx="4">
                  <c:v>[GP]</c:v>
                </c:pt>
                <c:pt idx="5">
                  <c:v>[GPy]</c:v>
                </c:pt>
                <c:pt idx="6">
                  <c:v>[Scikit-l]</c:v>
                </c:pt>
              </c:strCache>
            </c:strRef>
          </c:cat>
          <c:val>
            <c:numRef>
              <c:f>'Function 1 Error Visualization'!$B$22:$B$28</c:f>
              <c:numCache>
                <c:formatCode>0.0000</c:formatCode>
                <c:ptCount val="7"/>
                <c:pt idx="0">
                  <c:v>-1.3183279742765367E-2</c:v>
                </c:pt>
                <c:pt idx="1">
                  <c:v>-7.5026795284033646E-4</c:v>
                </c:pt>
                <c:pt idx="2">
                  <c:v>-1.3183279742765367E-2</c:v>
                </c:pt>
                <c:pt idx="3">
                  <c:v>-1.9292604501607732E-2</c:v>
                </c:pt>
                <c:pt idx="4">
                  <c:v>-1.2218649517684969E-2</c:v>
                </c:pt>
                <c:pt idx="5">
                  <c:v>-5.6806002143623604E-3</c:v>
                </c:pt>
                <c:pt idx="6">
                  <c:v>-5.9163987138263693E-2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35-41E5-9C8F-09BBB263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-27"/>
        <c:axId val="2345480"/>
        <c:axId val="2351624"/>
      </c:barChart>
      <c:catAx>
        <c:axId val="234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624"/>
        <c:crosses val="autoZero"/>
        <c:auto val="1"/>
        <c:lblAlgn val="ctr"/>
        <c:lblOffset val="100"/>
        <c:noMultiLvlLbl val="0"/>
      </c:catAx>
      <c:valAx>
        <c:axId val="235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R^2 Scores of Top 3 Dakota and Python Models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7AF0EABD-8DA8-4B0F-B198-020750C90DBA}">
          <cx:tx>
            <cx:txData>
              <cx:f>_xlchart.v1.1</cx:f>
              <cx:v>value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.20000000000000001" min="-0.90000000000000002"/>
        <cx:title>
          <cx:tx>
            <cx:txData>
              <cx:v>Relative R^2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R^2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R^2 Score of GPX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A462BE8F-02DF-4375-B7CD-C97D62D37FEC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.10000000000000001" min="-0.40000000000000002"/>
        <cx:title>
          <cx:tx>
            <cx:txData>
              <cx:v>Relative R^2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R^2 Value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Pre-processed</a:t>
            </a:r>
            <a:r>
              <a:rPr lang="en-C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RAAE </a:t>
            </a:r>
            <a:r>
              <a:rPr lang="en-CA" sz="1400" b="0" i="0" baseline="0">
                <a:effectLst/>
              </a:rPr>
              <a:t>Scores of Python and Dakota Surrogate Modeling Tests Against OASIS.AI Benchmark</a:t>
            </a:r>
            <a:endParaRPr lang="en-CA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B628354E-9C65-426F-8ED4-80BF90BE0156}">
          <cx:spPr>
            <a:ln w="9525">
              <a:solidFill>
                <a:schemeClr val="tx1"/>
              </a:solidFill>
            </a:ln>
          </cx:spPr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" min="-800000000000000"/>
        <cx:title>
          <cx:tx>
            <cx:txData>
              <cx:v>Average Adjusted RMSE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Adjusted RMSE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RAAE Scores of Top 3 Python and Dakota Methods 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805F62F9-C331-4AF9-9C6C-494C0123CD66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.5" min="-4"/>
        <cx:title>
          <cx:tx>
            <cx:txData>
              <cx:v>Relative RAAE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RAAE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RAAE Score of GPX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633AF842-7FC2-469C-BD55-A4CECAF4262C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"/>
        <cx:title>
          <cx:tx>
            <cx:txData>
              <cx:v>Relative RAAE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RAAE Value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Pre-processed</a:t>
            </a:r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RMAE Scores of Python and Dakota Surrogate Modeling Tests Against OASIS.AI Benchmark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B628354E-9C65-426F-8ED4-80BF90BE0156}">
          <cx:spPr>
            <a:ln w="9525">
              <a:solidFill>
                <a:schemeClr val="tx1"/>
              </a:solidFill>
            </a:ln>
          </cx:spPr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" min="-1000000000000000"/>
        <cx:title>
          <cx:tx>
            <cx:txData>
              <cx:v>Average Adjusted RMSE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Adjusted RMSE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>
              <a:spcBef>
                <a:spcPts val="0"/>
              </a:spcBef>
              <a:spcAft>
                <a:spcPts val="0"/>
              </a:spcAft>
            </a:pPr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RMAE Scores of Top 3 Python and Dakota Methods 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4E129275-6ADD-4C52-8AAD-1E10C81A2A2E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.5" min="-4"/>
        <cx:title>
          <cx:tx>
            <cx:txData>
              <cx:v>Average Adjusted RMAE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Adjusted RMAE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RMAE Score of GPX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14BCB226-9326-4A70-B89E-63CBD8014CD7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" min="-4"/>
        <cx:title>
          <cx:tx>
            <cx:txData>
              <cx:v>Relative RMAE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RMAE Value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 eaLnBrk="1" fontAlgn="auto" latinLnBrk="0" hangingPunct="1"/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Times of Top 3 Dakota and Python Models</a:t>
            </a:r>
            <a:endParaRPr lang="en-CA" sz="1400" baseline="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7EFEB615-41B3-4F47-A6A9-11ED03315B65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Log 10 of Time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 10 of Time (s)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 eaLnBrk="1" fontAlgn="auto" latinLnBrk="0" hangingPunct="1"/>
            <a:r>
              <a:rPr lang="en-US" sz="1400">
                <a:effectLst/>
                <a:latin typeface="Aptos"/>
                <a:ea typeface="SimSun" panose="02010600030101010101" pitchFamily="2" charset="-122"/>
                <a:cs typeface="Arial" panose="020B0604020202020204" pitchFamily="34" charset="0"/>
              </a:rPr>
              <a:t>R^2</a:t>
            </a:r>
            <a:r>
              <a:rPr lang="en-CA" sz="1400">
                <a:effectLst/>
                <a:latin typeface="Aptos"/>
                <a:ea typeface="SimSun" panose="02010600030101010101" pitchFamily="2" charset="-122"/>
                <a:cs typeface="Arial" panose="020B0604020202020204" pitchFamily="34" charset="0"/>
              </a:rPr>
              <a:t> Scores of Surrogate Tests Against OASIS.AI Benchmark</a:t>
            </a:r>
            <a:endParaRPr lang="en-CA" sz="1400" baseline="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D444EB55-E609-47DA-AA53-BF932B7FCF7A}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.40000000000000002"/>
        <cx:title>
          <cx:tx>
            <cx:txData>
              <cx:v>Relative R^2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R^2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Pre-processed</a:t>
            </a:r>
            <a:r>
              <a:rPr lang="en-C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RAAE </a:t>
            </a:r>
            <a:r>
              <a:rPr lang="en-CA" sz="1400" b="0" i="0" baseline="0">
                <a:effectLst/>
              </a:rPr>
              <a:t>Scores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B628354E-9C65-426F-8ED4-80BF90BE0156}">
          <cx:spPr>
            <a:ln w="9525">
              <a:solidFill>
                <a:schemeClr val="tx1"/>
              </a:solidFill>
            </a:ln>
          </cx:spPr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" min="-800000000000000"/>
        <cx:title>
          <cx:tx>
            <cx:txData>
              <cx:v>Average Adjusted RAAE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Adjusted RAAE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/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Post-processed</a:t>
            </a:r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RAAE Comparison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E419540A-A6AE-4196-AC1D-66893580C4C7}" formatIdx="0">
          <cx:spPr>
            <a:ln>
              <a:solidFill>
                <a:schemeClr val="tx1"/>
              </a:solidFill>
            </a:ln>
          </cx:spPr>
          <cx:dataId val="0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.5" min="-5.5"/>
        <cx:title>
          <cx:tx>
            <cx:txData>
              <cx:v>Relative RAAE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RAAE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rtl="0" eaLnBrk="1" fontAlgn="auto" latinLnBrk="0" hangingPunct="1">
              <a:spcBef>
                <a:spcPts val="0"/>
              </a:spcBef>
              <a:spcAft>
                <a:spcPts val="0"/>
              </a:spcAft>
            </a:pPr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Post-processed</a:t>
            </a:r>
            <a:r>
              <a:rPr lang="en-CA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RMAE Comparison</a:t>
            </a:r>
            <a:endParaRPr lang="en-CA" sz="140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F2BB3459-E768-4641-BEE6-BF19BC0887C0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.5" min="-6"/>
        <cx:title>
          <cx:tx>
            <cx:txData>
              <cx:v>Relative RMAE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RMAE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Pre-processed</a:t>
            </a:r>
            <a:r>
              <a:rPr lang="en-C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RAAE </a:t>
            </a:r>
            <a:r>
              <a:rPr lang="en-CA" sz="1400" b="0" i="0" baseline="0">
                <a:effectLst/>
              </a:rPr>
              <a:t>Scores of Python and Dakota Surrogate Modeling Tests Against OASIS.AI Benchmark</a:t>
            </a:r>
            <a:endParaRPr lang="en-CA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B628354E-9C65-426F-8ED4-80BF90BE0156}">
          <cx:spPr>
            <a:ln w="9525">
              <a:solidFill>
                <a:schemeClr val="tx1"/>
              </a:solidFill>
            </a:ln>
          </cx:spPr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0" min="-800000000000000"/>
        <cx:title>
          <cx:tx>
            <cx:txData>
              <cx:v>Average Adjusted RAAE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Adjusted RAAE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val">
        <cx:f>_xlchart.v1.30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 eaLnBrk="1" fontAlgn="auto" latinLnBrk="0" hangingPunct="1"/>
            <a:r>
              <a:rPr lang="en-CA" sz="1400" b="0" i="0" baseline="0">
                <a:effectLst/>
              </a:rPr>
              <a:t>Comparison of Time Across All Models</a:t>
            </a:r>
            <a:endParaRPr lang="en-CA" sz="1400" baseline="0">
              <a:effectLst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effectLst>
              <a:outerShdw blurRad="50800" dist="50800" dir="5400000" sx="1000" sy="1000" algn="ctr" rotWithShape="0">
                <a:srgbClr val="FFFF00"/>
              </a:outerShdw>
            </a:effectLst>
          </cx:spPr>
        </cx:plotSurface>
        <cx:series layoutId="boxWhisker" uniqueId="{820DAE0D-9900-41F8-9DC9-A83A2CA2A053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Python and Dakota Model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Python and Dakota Model Names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Log 10 of Time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 10 of Time (s)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2.xml"/><Relationship Id="rId1" Type="http://schemas.microsoft.com/office/2014/relationships/chartEx" Target="../charts/chartEx11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14.xml"/><Relationship Id="rId1" Type="http://schemas.microsoft.com/office/2014/relationships/chartEx" Target="../charts/chartEx13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1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269502</xdr:colOff>
      <xdr:row>71</xdr:row>
      <xdr:rowOff>62193</xdr:rowOff>
    </xdr:from>
    <xdr:to>
      <xdr:col>8</xdr:col>
      <xdr:colOff>124946</xdr:colOff>
      <xdr:row>99</xdr:row>
      <xdr:rowOff>119903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CC4AE12D-CCCA-4969-9B14-26AEEF978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3464</xdr:colOff>
      <xdr:row>23</xdr:row>
      <xdr:rowOff>52820</xdr:rowOff>
    </xdr:from>
    <xdr:to>
      <xdr:col>6</xdr:col>
      <xdr:colOff>277906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Chart 11">
              <a:extLst>
                <a:ext uri="{FF2B5EF4-FFF2-40B4-BE49-F238E27FC236}">
                  <a16:creationId xmlns:a16="http://schemas.microsoft.com/office/drawing/2014/main" id="{9F83E4DE-19A4-40C8-B028-409FABC0E8FC}"/>
                </a:ext>
                <a:ext uri="{147F2762-F138-4A5C-976F-8EAC2B608ADB}">
                  <a16:predDERef xmlns:a16="http://schemas.microsoft.com/office/drawing/2014/main" pred="{CC4AE12D-CCCA-4969-9B14-26AEEF978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120004</xdr:colOff>
      <xdr:row>25</xdr:row>
      <xdr:rowOff>17928</xdr:rowOff>
    </xdr:from>
    <xdr:to>
      <xdr:col>10</xdr:col>
      <xdr:colOff>134469</xdr:colOff>
      <xdr:row>38</xdr:row>
      <xdr:rowOff>161364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1">
              <a:extLst>
                <a:ext uri="{FF2B5EF4-FFF2-40B4-BE49-F238E27FC236}">
                  <a16:creationId xmlns:a16="http://schemas.microsoft.com/office/drawing/2014/main" id="{3C7E4478-B5F5-4CCD-ABF3-0B59F5D635E1}"/>
                </a:ext>
                <a:ext uri="{147F2762-F138-4A5C-976F-8EAC2B608ADB}">
                  <a16:predDERef xmlns:a16="http://schemas.microsoft.com/office/drawing/2014/main" pred="{CC4AE12D-CCCA-4969-9B14-26AEEF978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239486</xdr:colOff>
      <xdr:row>38</xdr:row>
      <xdr:rowOff>176069</xdr:rowOff>
    </xdr:from>
    <xdr:to>
      <xdr:col>6</xdr:col>
      <xdr:colOff>410937</xdr:colOff>
      <xdr:row>72</xdr:row>
      <xdr:rowOff>8659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11">
              <a:extLst>
                <a:ext uri="{FF2B5EF4-FFF2-40B4-BE49-F238E27FC236}">
                  <a16:creationId xmlns:a16="http://schemas.microsoft.com/office/drawing/2014/main" id="{9D19957C-D7C8-4CDF-BD45-33E01FD2452F}"/>
                </a:ext>
                <a:ext uri="{147F2762-F138-4A5C-976F-8EAC2B608ADB}">
                  <a16:predDERef xmlns:a16="http://schemas.microsoft.com/office/drawing/2014/main" pred="{E4D91316-C91E-8C16-AEE8-A38A846DF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87085</xdr:colOff>
      <xdr:row>73</xdr:row>
      <xdr:rowOff>14061</xdr:rowOff>
    </xdr:from>
    <xdr:to>
      <xdr:col>5</xdr:col>
      <xdr:colOff>794657</xdr:colOff>
      <xdr:row>91</xdr:row>
      <xdr:rowOff>32657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1">
              <a:extLst>
                <a:ext uri="{FF2B5EF4-FFF2-40B4-BE49-F238E27FC236}">
                  <a16:creationId xmlns:a16="http://schemas.microsoft.com/office/drawing/2014/main" id="{2E613046-BB7C-4625-829D-9531D8BA01A2}"/>
                </a:ext>
                <a:ext uri="{147F2762-F138-4A5C-976F-8EAC2B608ADB}">
                  <a16:predDERef xmlns:a16="http://schemas.microsoft.com/office/drawing/2014/main" pred="{9D19957C-D7C8-4CDF-BD45-33E01FD245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794658</xdr:colOff>
      <xdr:row>58</xdr:row>
      <xdr:rowOff>130628</xdr:rowOff>
    </xdr:from>
    <xdr:to>
      <xdr:col>9</xdr:col>
      <xdr:colOff>413395</xdr:colOff>
      <xdr:row>71</xdr:row>
      <xdr:rowOff>57630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1">
              <a:extLst>
                <a:ext uri="{FF2B5EF4-FFF2-40B4-BE49-F238E27FC236}">
                  <a16:creationId xmlns:a16="http://schemas.microsoft.com/office/drawing/2014/main" id="{8B0A6E29-67B8-476A-A671-FBD09479959F}"/>
                </a:ext>
                <a:ext uri="{147F2762-F138-4A5C-976F-8EAC2B608ADB}">
                  <a16:predDERef xmlns:a16="http://schemas.microsoft.com/office/drawing/2014/main" pred="{CC4AE12D-CCCA-4969-9B14-26AEEF978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391886</xdr:colOff>
      <xdr:row>35</xdr:row>
      <xdr:rowOff>27752</xdr:rowOff>
    </xdr:from>
    <xdr:to>
      <xdr:col>8</xdr:col>
      <xdr:colOff>119742</xdr:colOff>
      <xdr:row>55</xdr:row>
      <xdr:rowOff>32658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1">
              <a:extLst>
                <a:ext uri="{FF2B5EF4-FFF2-40B4-BE49-F238E27FC236}">
                  <a16:creationId xmlns:a16="http://schemas.microsoft.com/office/drawing/2014/main" id="{6BC6765F-2E75-4806-B1CC-4E16231C2935}"/>
                </a:ext>
                <a:ext uri="{147F2762-F138-4A5C-976F-8EAC2B608ADB}">
                  <a16:predDERef xmlns:a16="http://schemas.microsoft.com/office/drawing/2014/main" pred="{E4D91316-C91E-8C16-AEE8-A38A846DF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446314</xdr:colOff>
      <xdr:row>55</xdr:row>
      <xdr:rowOff>170545</xdr:rowOff>
    </xdr:from>
    <xdr:to>
      <xdr:col>6</xdr:col>
      <xdr:colOff>128155</xdr:colOff>
      <xdr:row>74</xdr:row>
      <xdr:rowOff>78181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1">
              <a:extLst>
                <a:ext uri="{FF2B5EF4-FFF2-40B4-BE49-F238E27FC236}">
                  <a16:creationId xmlns:a16="http://schemas.microsoft.com/office/drawing/2014/main" id="{5F21D44F-A690-408F-B247-92FDC182D79E}"/>
                </a:ext>
                <a:ext uri="{147F2762-F138-4A5C-976F-8EAC2B608ADB}">
                  <a16:predDERef xmlns:a16="http://schemas.microsoft.com/office/drawing/2014/main" pred="{6BC6765F-2E75-4806-B1CC-4E16231C29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783772</xdr:colOff>
      <xdr:row>58</xdr:row>
      <xdr:rowOff>174170</xdr:rowOff>
    </xdr:from>
    <xdr:to>
      <xdr:col>9</xdr:col>
      <xdr:colOff>173908</xdr:colOff>
      <xdr:row>71</xdr:row>
      <xdr:rowOff>101172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1">
              <a:extLst>
                <a:ext uri="{FF2B5EF4-FFF2-40B4-BE49-F238E27FC236}">
                  <a16:creationId xmlns:a16="http://schemas.microsoft.com/office/drawing/2014/main" id="{6A9072CD-8D83-4199-B7DF-BC64FC70F6D1}"/>
                </a:ext>
                <a:ext uri="{147F2762-F138-4A5C-976F-8EAC2B608ADB}">
                  <a16:predDERef xmlns:a16="http://schemas.microsoft.com/office/drawing/2014/main" pred="{CC4AE12D-CCCA-4969-9B14-26AEEF978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17</xdr:row>
      <xdr:rowOff>133350</xdr:rowOff>
    </xdr:from>
    <xdr:to>
      <xdr:col>24</xdr:col>
      <xdr:colOff>561975</xdr:colOff>
      <xdr:row>39</xdr:row>
      <xdr:rowOff>161925</xdr:rowOff>
    </xdr:to>
    <xdr:graphicFrame macro="">
      <xdr:nvGraphicFramePr>
        <xdr:cNvPr id="13" name="Chart 7">
          <a:extLst>
            <a:ext uri="{FF2B5EF4-FFF2-40B4-BE49-F238E27FC236}">
              <a16:creationId xmlns:a16="http://schemas.microsoft.com/office/drawing/2014/main" id="{C6828166-1270-4D8A-9E6B-B3A2B467F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796635</xdr:colOff>
      <xdr:row>43</xdr:row>
      <xdr:rowOff>65233</xdr:rowOff>
    </xdr:from>
    <xdr:to>
      <xdr:col>9</xdr:col>
      <xdr:colOff>294409</xdr:colOff>
      <xdr:row>61</xdr:row>
      <xdr:rowOff>155864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Chart 11">
              <a:extLst>
                <a:ext uri="{FF2B5EF4-FFF2-40B4-BE49-F238E27FC236}">
                  <a16:creationId xmlns:a16="http://schemas.microsoft.com/office/drawing/2014/main" id="{1A296841-83BF-41C4-8E60-3CA688D1CA0F}"/>
                </a:ext>
                <a:ext uri="{147F2762-F138-4A5C-976F-8EAC2B608ADB}">
                  <a16:predDERef xmlns:a16="http://schemas.microsoft.com/office/drawing/2014/main" pred="{BB9A9F30-4597-4FB5-B275-20566E96CB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52</xdr:row>
      <xdr:rowOff>142875</xdr:rowOff>
    </xdr:from>
    <xdr:to>
      <xdr:col>17</xdr:col>
      <xdr:colOff>295275</xdr:colOff>
      <xdr:row>81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D91316-C91E-8C16-AEE8-A38A846D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26</xdr:row>
      <xdr:rowOff>0</xdr:rowOff>
    </xdr:from>
    <xdr:to>
      <xdr:col>14</xdr:col>
      <xdr:colOff>467591</xdr:colOff>
      <xdr:row>50</xdr:row>
      <xdr:rowOff>34636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5" name="Chart 11">
              <a:extLst>
                <a:ext uri="{FF2B5EF4-FFF2-40B4-BE49-F238E27FC236}">
                  <a16:creationId xmlns:a16="http://schemas.microsoft.com/office/drawing/2014/main" id="{6F581B90-E421-E659-65A8-DB07BF87A96E}"/>
                </a:ext>
                <a:ext uri="{147F2762-F138-4A5C-976F-8EAC2B608ADB}">
                  <a16:predDERef xmlns:a16="http://schemas.microsoft.com/office/drawing/2014/main" pred="{E4D91316-C91E-8C16-AEE8-A38A846DF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4041</xdr:colOff>
      <xdr:row>38</xdr:row>
      <xdr:rowOff>176069</xdr:rowOff>
    </xdr:from>
    <xdr:to>
      <xdr:col>14</xdr:col>
      <xdr:colOff>182417</xdr:colOff>
      <xdr:row>60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11">
              <a:extLst>
                <a:ext uri="{FF2B5EF4-FFF2-40B4-BE49-F238E27FC236}">
                  <a16:creationId xmlns:a16="http://schemas.microsoft.com/office/drawing/2014/main" id="{BD3C8D06-C5C5-4F67-BEC5-F1609F759C37}"/>
                </a:ext>
                <a:ext uri="{147F2762-F138-4A5C-976F-8EAC2B608ADB}">
                  <a16:predDERef xmlns:a16="http://schemas.microsoft.com/office/drawing/2014/main" pred="{E4D91316-C91E-8C16-AEE8-A38A846DF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227114</xdr:colOff>
      <xdr:row>63</xdr:row>
      <xdr:rowOff>155575</xdr:rowOff>
    </xdr:from>
    <xdr:to>
      <xdr:col>14</xdr:col>
      <xdr:colOff>213632</xdr:colOff>
      <xdr:row>88</xdr:row>
      <xdr:rowOff>23132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11">
              <a:extLst>
                <a:ext uri="{FF2B5EF4-FFF2-40B4-BE49-F238E27FC236}">
                  <a16:creationId xmlns:a16="http://schemas.microsoft.com/office/drawing/2014/main" id="{6DC8BBCF-F15C-4B98-A026-E5F85BE9CE40}"/>
                </a:ext>
                <a:ext uri="{147F2762-F138-4A5C-976F-8EAC2B608ADB}">
                  <a16:predDERef xmlns:a16="http://schemas.microsoft.com/office/drawing/2014/main" pred="{BD3C8D06-C5C5-4F67-BEC5-F1609F759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265216</xdr:colOff>
      <xdr:row>67</xdr:row>
      <xdr:rowOff>94345</xdr:rowOff>
    </xdr:from>
    <xdr:to>
      <xdr:col>14</xdr:col>
      <xdr:colOff>582387</xdr:colOff>
      <xdr:row>90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1">
              <a:extLst>
                <a:ext uri="{FF2B5EF4-FFF2-40B4-BE49-F238E27FC236}">
                  <a16:creationId xmlns:a16="http://schemas.microsoft.com/office/drawing/2014/main" id="{DAA103C3-BC51-4FD4-8672-655CD40316EE}"/>
                </a:ext>
                <a:ext uri="{147F2762-F138-4A5C-976F-8EAC2B608ADB}">
                  <a16:predDERef xmlns:a16="http://schemas.microsoft.com/office/drawing/2014/main" pred="{A84654AC-C292-4734-B595-688060C533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119742</xdr:colOff>
      <xdr:row>42</xdr:row>
      <xdr:rowOff>70758</xdr:rowOff>
    </xdr:from>
    <xdr:to>
      <xdr:col>14</xdr:col>
      <xdr:colOff>786614</xdr:colOff>
      <xdr:row>65</xdr:row>
      <xdr:rowOff>94713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11">
              <a:extLst>
                <a:ext uri="{FF2B5EF4-FFF2-40B4-BE49-F238E27FC236}">
                  <a16:creationId xmlns:a16="http://schemas.microsoft.com/office/drawing/2014/main" id="{39D6BD88-7FC7-4F92-A9B3-40D9851FC417}"/>
                </a:ext>
                <a:ext uri="{147F2762-F138-4A5C-976F-8EAC2B608ADB}">
                  <a16:predDERef xmlns:a16="http://schemas.microsoft.com/office/drawing/2014/main" pred="{E4D91316-C91E-8C16-AEE8-A38A846DF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514350</xdr:colOff>
      <xdr:row>17</xdr:row>
      <xdr:rowOff>133350</xdr:rowOff>
    </xdr:from>
    <xdr:to>
      <xdr:col>34</xdr:col>
      <xdr:colOff>561975</xdr:colOff>
      <xdr:row>39</xdr:row>
      <xdr:rowOff>161925</xdr:rowOff>
    </xdr:to>
    <xdr:graphicFrame macro="">
      <xdr:nvGraphicFramePr>
        <xdr:cNvPr id="143" name="Chart 7">
          <a:extLst>
            <a:ext uri="{FF2B5EF4-FFF2-40B4-BE49-F238E27FC236}">
              <a16:creationId xmlns:a16="http://schemas.microsoft.com/office/drawing/2014/main" id="{BB9A9F30-4597-4FB5-B275-20566E96C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366857</xdr:colOff>
      <xdr:row>43</xdr:row>
      <xdr:rowOff>65233</xdr:rowOff>
    </xdr:from>
    <xdr:to>
      <xdr:col>14</xdr:col>
      <xdr:colOff>259773</xdr:colOff>
      <xdr:row>66</xdr:row>
      <xdr:rowOff>173180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0" name="Chart 11">
              <a:extLst>
                <a:ext uri="{FF2B5EF4-FFF2-40B4-BE49-F238E27FC236}">
                  <a16:creationId xmlns:a16="http://schemas.microsoft.com/office/drawing/2014/main" id="{1EAA1856-0945-4CF8-AA58-36D27668FB79}"/>
                </a:ext>
                <a:ext uri="{147F2762-F138-4A5C-976F-8EAC2B608ADB}">
                  <a16:predDERef xmlns:a16="http://schemas.microsoft.com/office/drawing/2014/main" pred="{BB9A9F30-4597-4FB5-B275-20566E96CB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42</xdr:row>
      <xdr:rowOff>32221</xdr:rowOff>
    </xdr:from>
    <xdr:to>
      <xdr:col>12</xdr:col>
      <xdr:colOff>1</xdr:colOff>
      <xdr:row>80</xdr:row>
      <xdr:rowOff>1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3964DCFB-F1F3-4187-B58F-BA92D9415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16</xdr:row>
      <xdr:rowOff>76200</xdr:rowOff>
    </xdr:from>
    <xdr:to>
      <xdr:col>10</xdr:col>
      <xdr:colOff>438150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A5CC7-93F3-08C3-074D-DD9B751D4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1</xdr:row>
      <xdr:rowOff>66675</xdr:rowOff>
    </xdr:from>
    <xdr:to>
      <xdr:col>10</xdr:col>
      <xdr:colOff>447675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9C1BA-AA21-1131-D1F9-3E4AAA40C4AF}"/>
            </a:ext>
            <a:ext uri="{147F2762-F138-4A5C-976F-8EAC2B608ADB}">
              <a16:predDERef xmlns:a16="http://schemas.microsoft.com/office/drawing/2014/main" pred="{022A5CC7-93F3-08C3-074D-DD9B751D4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048515-4F8B-4B80-AF90-7684CD461E3E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C096-827E-452A-815B-6E2E6D9824C7}">
  <dimension ref="B2:Q31"/>
  <sheetViews>
    <sheetView workbookViewId="0">
      <selection activeCell="M11" sqref="M11"/>
    </sheetView>
  </sheetViews>
  <sheetFormatPr defaultRowHeight="14.45"/>
  <cols>
    <col min="2" max="2" width="14.42578125" customWidth="1"/>
    <col min="3" max="3" width="11.85546875" customWidth="1"/>
    <col min="5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0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14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5">
        <v>0.93300000000000005</v>
      </c>
      <c r="E5" s="109">
        <v>0.19889999999999999</v>
      </c>
      <c r="F5" s="106">
        <v>0.96919999999999995</v>
      </c>
      <c r="G5" s="108">
        <v>10</v>
      </c>
      <c r="H5" s="116">
        <v>150</v>
      </c>
      <c r="I5" s="108">
        <v>2000</v>
      </c>
    </row>
    <row r="6" spans="2:15" ht="15" customHeight="1">
      <c r="B6" s="340"/>
      <c r="D6" s="367" t="s">
        <v>7</v>
      </c>
      <c r="E6" s="368"/>
      <c r="F6" s="368"/>
      <c r="G6" s="368"/>
      <c r="H6" s="368"/>
      <c r="I6" s="369"/>
      <c r="M6" s="23"/>
    </row>
    <row r="7" spans="2:15">
      <c r="B7" s="342"/>
      <c r="C7" s="25"/>
      <c r="D7" s="23"/>
      <c r="E7" s="23"/>
      <c r="F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3.7399999999999998E-3</v>
      </c>
      <c r="D12" s="97">
        <v>0.59940000000000004</v>
      </c>
      <c r="E12" s="97">
        <v>0.50260000000000005</v>
      </c>
      <c r="F12" s="97">
        <v>2.9870000000000001</v>
      </c>
      <c r="G12" s="155" t="s">
        <v>13</v>
      </c>
      <c r="H12" s="449"/>
      <c r="I12" s="343"/>
    </row>
    <row r="13" spans="2:15">
      <c r="B13" s="376"/>
      <c r="C13" s="117">
        <v>0</v>
      </c>
      <c r="D13" s="97">
        <v>0.85419999999999996</v>
      </c>
      <c r="E13" s="97">
        <v>0.30430000000000001</v>
      </c>
      <c r="F13" s="97">
        <v>1.5189999999999999</v>
      </c>
      <c r="G13" s="155" t="s">
        <v>14</v>
      </c>
      <c r="H13" s="449"/>
      <c r="I13" s="343"/>
    </row>
    <row r="14" spans="2:15">
      <c r="B14" s="376"/>
      <c r="C14" s="155">
        <v>23.29</v>
      </c>
      <c r="D14" s="156">
        <v>0.90080000000000005</v>
      </c>
      <c r="E14" s="156">
        <v>0.2455</v>
      </c>
      <c r="F14" s="156">
        <v>1.256</v>
      </c>
      <c r="G14" s="155" t="s">
        <v>15</v>
      </c>
      <c r="H14" s="449"/>
      <c r="I14" s="343"/>
    </row>
    <row r="15" spans="2:15">
      <c r="B15" s="376"/>
      <c r="C15" s="117">
        <v>0.62860000000000005</v>
      </c>
      <c r="D15" s="97">
        <v>0.9093</v>
      </c>
      <c r="E15" s="97">
        <v>0.23499999999999999</v>
      </c>
      <c r="F15" s="97">
        <v>1.6839999999999999</v>
      </c>
      <c r="G15" s="155" t="s">
        <v>16</v>
      </c>
      <c r="H15" s="450"/>
      <c r="I15" s="343"/>
    </row>
    <row r="16" spans="2:15" ht="15" customHeight="1">
      <c r="B16" s="376"/>
      <c r="C16" s="165">
        <v>4.2779999999999996</v>
      </c>
      <c r="D16" s="167">
        <v>0.90080000000000005</v>
      </c>
      <c r="E16" s="166">
        <v>0.2455</v>
      </c>
      <c r="F16" s="166">
        <v>1.256</v>
      </c>
      <c r="G16" s="165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0.1646</v>
      </c>
      <c r="D17" s="151">
        <v>0.89649999999999996</v>
      </c>
      <c r="E17" s="97">
        <v>0.25019999999999998</v>
      </c>
      <c r="F17" s="97">
        <v>1.272</v>
      </c>
      <c r="G17" s="155" t="s">
        <v>18</v>
      </c>
      <c r="H17" s="450"/>
      <c r="I17" s="343"/>
    </row>
    <row r="18" spans="2:17">
      <c r="B18" s="376"/>
      <c r="C18" s="117">
        <v>2.1360000000000001E-2</v>
      </c>
      <c r="D18" s="97">
        <v>0.88219999999999998</v>
      </c>
      <c r="E18" s="97">
        <v>0.27089999999999997</v>
      </c>
      <c r="F18" s="97">
        <v>1.43</v>
      </c>
      <c r="G18" s="155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0.15010000000000001</v>
      </c>
      <c r="E19" s="153">
        <v>0.72270000000000001</v>
      </c>
      <c r="F19" s="153">
        <v>4.6349999999999998</v>
      </c>
      <c r="G19" s="165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83">
        <v>12.56</v>
      </c>
      <c r="D20" s="453">
        <v>0.88729999999999998</v>
      </c>
      <c r="E20" s="453">
        <v>1.036</v>
      </c>
      <c r="F20" s="453">
        <v>6.718</v>
      </c>
      <c r="G20" s="184" t="s">
        <v>22</v>
      </c>
      <c r="H20" s="454"/>
      <c r="I20" s="343"/>
    </row>
    <row r="21" spans="2:17">
      <c r="B21" s="378"/>
      <c r="C21" s="180">
        <v>0.39710000000000001</v>
      </c>
      <c r="D21" s="181">
        <v>0.72109999999999996</v>
      </c>
      <c r="E21" s="181">
        <v>0.4052</v>
      </c>
      <c r="F21" s="181">
        <v>2.2690000000000001</v>
      </c>
      <c r="G21" s="182" t="s">
        <v>23</v>
      </c>
      <c r="H21" s="455"/>
      <c r="I21" s="343"/>
    </row>
    <row r="22" spans="2:17">
      <c r="B22" s="358" t="s">
        <v>24</v>
      </c>
      <c r="C22" s="175">
        <v>26</v>
      </c>
      <c r="D22" s="176">
        <v>0.91649999999999998</v>
      </c>
      <c r="E22" s="176">
        <v>0.22389999999999999</v>
      </c>
      <c r="F22" s="176">
        <v>1.3240000000000001</v>
      </c>
      <c r="G22" s="175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72">
        <v>25.32</v>
      </c>
      <c r="D23" s="143">
        <v>0.8831</v>
      </c>
      <c r="E23" s="143">
        <v>0.26650000000000001</v>
      </c>
      <c r="F23" s="143">
        <v>1.706</v>
      </c>
      <c r="G23" s="145" t="s">
        <v>26</v>
      </c>
      <c r="H23" s="92"/>
      <c r="I23" s="343"/>
      <c r="K23" s="87"/>
      <c r="L23" s="87"/>
      <c r="M23" s="87"/>
    </row>
    <row r="24" spans="2:17">
      <c r="B24" s="359"/>
      <c r="C24" s="172">
        <v>24.98</v>
      </c>
      <c r="D24" s="143">
        <v>0.57340000000000002</v>
      </c>
      <c r="E24" s="143">
        <v>0.49020000000000002</v>
      </c>
      <c r="F24" s="143">
        <v>3.7389999999999999</v>
      </c>
      <c r="G24" s="145" t="s">
        <v>27</v>
      </c>
      <c r="H24" s="94"/>
      <c r="I24" s="343"/>
    </row>
    <row r="25" spans="2:17">
      <c r="B25" s="359"/>
      <c r="C25" s="172">
        <v>24.93</v>
      </c>
      <c r="D25" s="143">
        <v>0.75919999999999999</v>
      </c>
      <c r="E25" s="143">
        <v>0.38900000000000001</v>
      </c>
      <c r="F25" s="143">
        <v>2.226</v>
      </c>
      <c r="G25" s="145" t="s">
        <v>28</v>
      </c>
      <c r="H25" s="94"/>
      <c r="I25" s="343"/>
    </row>
    <row r="26" spans="2:17">
      <c r="B26" s="359"/>
      <c r="C26" s="172">
        <v>24.78</v>
      </c>
      <c r="D26" s="144">
        <v>0.52759999999999996</v>
      </c>
      <c r="E26" s="143">
        <v>0.53969999999999996</v>
      </c>
      <c r="F26" s="143">
        <v>3.92</v>
      </c>
      <c r="G26" s="145" t="s">
        <v>29</v>
      </c>
      <c r="H26" s="94"/>
      <c r="I26" s="343"/>
    </row>
    <row r="27" spans="2:17">
      <c r="B27" s="359"/>
      <c r="C27" s="172">
        <v>24.82</v>
      </c>
      <c r="D27" s="143">
        <v>0.86280000000000001</v>
      </c>
      <c r="E27" s="143">
        <v>0.29049999999999998</v>
      </c>
      <c r="F27" s="143">
        <v>1.643</v>
      </c>
      <c r="G27" s="145" t="s">
        <v>30</v>
      </c>
      <c r="H27" s="94"/>
      <c r="I27" s="343"/>
    </row>
    <row r="28" spans="2:17">
      <c r="B28" s="360"/>
      <c r="C28" s="178">
        <v>48.36</v>
      </c>
      <c r="D28" s="179">
        <v>-59.93</v>
      </c>
      <c r="E28" s="179">
        <v>5.74</v>
      </c>
      <c r="F28" s="179">
        <v>36.53</v>
      </c>
      <c r="G28" s="178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4.0088899999999992</v>
      </c>
      <c r="D31" s="345"/>
      <c r="E31" s="345"/>
      <c r="F31" s="345"/>
      <c r="G31" s="345"/>
      <c r="H31" s="345"/>
      <c r="I31" s="346"/>
    </row>
  </sheetData>
  <mergeCells count="6">
    <mergeCell ref="B22:B28"/>
    <mergeCell ref="D2:I3"/>
    <mergeCell ref="D6:I6"/>
    <mergeCell ref="C9:H10"/>
    <mergeCell ref="B11:B19"/>
    <mergeCell ref="B20:B21"/>
  </mergeCells>
  <conditionalFormatting sqref="C12:C28 G12:G28">
    <cfRule type="colorScale" priority="1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8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8">
    <cfRule type="colorScale" priority="1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8">
    <cfRule type="colorScale" priority="175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D9F8-7D8F-4725-8CB8-2B5A69463053}">
  <dimension ref="C3:J28"/>
  <sheetViews>
    <sheetView workbookViewId="0">
      <selection activeCell="I11" sqref="I11"/>
    </sheetView>
  </sheetViews>
  <sheetFormatPr defaultRowHeight="14.45"/>
  <cols>
    <col min="5" max="5" width="12.85546875" customWidth="1"/>
    <col min="6" max="6" width="16.7109375" customWidth="1"/>
    <col min="7" max="7" width="15.140625" customWidth="1"/>
    <col min="8" max="8" width="11" customWidth="1"/>
  </cols>
  <sheetData>
    <row r="3" spans="3:10">
      <c r="G3" t="s">
        <v>33</v>
      </c>
    </row>
    <row r="4" spans="3:10" ht="18">
      <c r="C4" s="13" t="s">
        <v>34</v>
      </c>
      <c r="G4" t="s">
        <v>35</v>
      </c>
    </row>
    <row r="5" spans="3:10" ht="15" thickBot="1"/>
    <row r="6" spans="3:10" ht="15" thickBot="1">
      <c r="C6" s="1"/>
      <c r="D6" s="11" t="s">
        <v>36</v>
      </c>
      <c r="E6" s="11" t="s">
        <v>1</v>
      </c>
      <c r="F6" s="11" t="s">
        <v>2</v>
      </c>
      <c r="G6" s="11" t="s">
        <v>3</v>
      </c>
      <c r="H6" s="11" t="s">
        <v>37</v>
      </c>
    </row>
    <row r="7" spans="3:10" ht="15" thickBot="1">
      <c r="C7" s="3" t="s">
        <v>38</v>
      </c>
      <c r="D7" s="4">
        <v>10</v>
      </c>
      <c r="E7" s="5">
        <v>0.93300000000000005</v>
      </c>
      <c r="F7" s="5">
        <v>0.19889999999999999</v>
      </c>
      <c r="G7" s="5">
        <v>0.96919999999999995</v>
      </c>
      <c r="H7" s="5">
        <v>150</v>
      </c>
    </row>
    <row r="8" spans="3:10" ht="15" thickBot="1">
      <c r="C8" s="3" t="s">
        <v>39</v>
      </c>
      <c r="D8" s="4">
        <v>10</v>
      </c>
      <c r="E8" s="5">
        <v>0.98680000000000001</v>
      </c>
      <c r="F8" s="5">
        <v>6.7500000000000004E-2</v>
      </c>
      <c r="G8" s="5">
        <v>0.7571</v>
      </c>
      <c r="H8" s="5">
        <v>632</v>
      </c>
      <c r="J8" s="10"/>
    </row>
    <row r="9" spans="3:10" ht="15" thickBot="1">
      <c r="C9" s="3" t="s">
        <v>40</v>
      </c>
      <c r="D9" s="4">
        <v>20</v>
      </c>
      <c r="E9" s="5">
        <v>1</v>
      </c>
      <c r="F9" s="6">
        <v>6.9970000000000001E-16</v>
      </c>
      <c r="G9" s="6">
        <v>3.2199999999999999E-15</v>
      </c>
      <c r="H9" s="5">
        <v>351</v>
      </c>
      <c r="J9" s="10"/>
    </row>
    <row r="10" spans="3:10" ht="15" thickBot="1">
      <c r="C10" s="3" t="s">
        <v>41</v>
      </c>
      <c r="D10" s="4">
        <v>20</v>
      </c>
      <c r="E10" s="5">
        <v>1</v>
      </c>
      <c r="F10" s="6">
        <v>7.8470000000000001E-16</v>
      </c>
      <c r="G10" s="6">
        <v>5.8000000000000004E-15</v>
      </c>
      <c r="H10" s="5">
        <v>361</v>
      </c>
      <c r="J10" s="10"/>
    </row>
    <row r="11" spans="3:10" ht="15" thickBot="1">
      <c r="C11" s="3" t="s">
        <v>42</v>
      </c>
      <c r="D11" s="4">
        <v>20</v>
      </c>
      <c r="E11" s="5">
        <v>0.89090000000000003</v>
      </c>
      <c r="F11" s="5">
        <v>0.2626</v>
      </c>
      <c r="G11" s="5">
        <v>1.0230999999999999</v>
      </c>
      <c r="H11" s="5">
        <v>523</v>
      </c>
      <c r="J11" s="10"/>
    </row>
    <row r="12" spans="3:10" ht="15" thickBot="1">
      <c r="C12" s="3" t="s">
        <v>43</v>
      </c>
      <c r="D12" s="4">
        <v>30</v>
      </c>
      <c r="E12" s="5">
        <v>0.97489999999999999</v>
      </c>
      <c r="F12" s="5">
        <v>0.1265</v>
      </c>
      <c r="G12" s="5">
        <v>0.60829999999999995</v>
      </c>
      <c r="H12" s="5">
        <v>2397</v>
      </c>
      <c r="J12" s="10"/>
    </row>
    <row r="13" spans="3:10" ht="15" thickBot="1">
      <c r="C13" s="3" t="s">
        <v>44</v>
      </c>
      <c r="D13" s="4">
        <v>30</v>
      </c>
      <c r="E13" s="5">
        <v>1</v>
      </c>
      <c r="F13" s="6">
        <v>2.1400000000000001E-15</v>
      </c>
      <c r="G13" s="6">
        <v>1.11E-14</v>
      </c>
      <c r="H13" s="5">
        <v>790</v>
      </c>
      <c r="J13" s="10"/>
    </row>
    <row r="14" spans="3:10" ht="15" thickBot="1">
      <c r="C14" s="3" t="s">
        <v>45</v>
      </c>
      <c r="D14" s="4">
        <v>20</v>
      </c>
      <c r="E14" s="5">
        <v>1</v>
      </c>
      <c r="F14" s="6">
        <v>1.1599999999999999E-15</v>
      </c>
      <c r="G14" s="6">
        <v>5.5199999999999998E-15</v>
      </c>
      <c r="H14" s="5">
        <v>385</v>
      </c>
      <c r="I14" s="10"/>
      <c r="J14" s="10"/>
    </row>
    <row r="15" spans="3:10" ht="15" thickBot="1">
      <c r="C15" s="314" t="s">
        <v>46</v>
      </c>
      <c r="D15" s="4">
        <v>20</v>
      </c>
      <c r="E15" s="5">
        <v>0.99990000000000001</v>
      </c>
      <c r="F15" s="5">
        <v>9.2999999999999992E-3</v>
      </c>
      <c r="G15" s="5">
        <v>4.2700000000000002E-2</v>
      </c>
      <c r="H15" s="5">
        <v>1031</v>
      </c>
      <c r="J15" s="10"/>
    </row>
    <row r="16" spans="3:10" ht="15" thickBot="1">
      <c r="C16" s="2" t="s">
        <v>47</v>
      </c>
      <c r="D16" s="5">
        <v>11</v>
      </c>
      <c r="E16" s="5">
        <v>0.79279999999999995</v>
      </c>
      <c r="F16" s="5">
        <v>0.34329999999999999</v>
      </c>
      <c r="G16" s="5">
        <v>2.0415000000000001</v>
      </c>
      <c r="H16" s="5">
        <v>543</v>
      </c>
      <c r="J16" s="10"/>
    </row>
    <row r="17" spans="3:10" ht="15" thickBot="1">
      <c r="C17" s="2" t="s">
        <v>48</v>
      </c>
      <c r="D17" s="5">
        <v>11</v>
      </c>
      <c r="E17" s="5">
        <v>1.67E-2</v>
      </c>
      <c r="F17" s="5">
        <v>4.8300000000000003E-2</v>
      </c>
      <c r="G17" s="5">
        <v>41.106900000000003</v>
      </c>
      <c r="H17" s="5">
        <v>266</v>
      </c>
      <c r="J17" s="10"/>
    </row>
    <row r="18" spans="3:10" ht="15" thickBot="1">
      <c r="C18" s="3" t="s">
        <v>49</v>
      </c>
      <c r="D18" s="4">
        <v>14</v>
      </c>
      <c r="E18" s="5">
        <v>0.67279999999999995</v>
      </c>
      <c r="F18" s="5">
        <v>0.12690000000000001</v>
      </c>
      <c r="G18" s="5">
        <v>5.5442</v>
      </c>
      <c r="H18" s="5">
        <v>325</v>
      </c>
      <c r="J18" s="10"/>
    </row>
    <row r="19" spans="3:10" ht="15" thickBot="1">
      <c r="C19" s="2" t="s">
        <v>50</v>
      </c>
      <c r="D19" s="5">
        <v>30</v>
      </c>
      <c r="E19" s="5">
        <v>0.23139999999999999</v>
      </c>
      <c r="F19" s="5">
        <v>0.74639999999999995</v>
      </c>
      <c r="G19" s="5">
        <v>2.7159</v>
      </c>
      <c r="H19" s="5">
        <v>660</v>
      </c>
    </row>
    <row r="21" spans="3:10">
      <c r="C21" s="12" t="s">
        <v>51</v>
      </c>
    </row>
    <row r="22" spans="3:10">
      <c r="C22" t="s">
        <v>52</v>
      </c>
      <c r="F22" s="9"/>
      <c r="G22" s="9"/>
    </row>
    <row r="27" spans="3:10">
      <c r="C27" s="7"/>
    </row>
    <row r="28" spans="3:10">
      <c r="C2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B86C-F720-44A7-B1BC-C1F79B682C3D}">
  <dimension ref="B2:Q31"/>
  <sheetViews>
    <sheetView workbookViewId="0">
      <selection activeCell="L8" sqref="L8"/>
    </sheetView>
  </sheetViews>
  <sheetFormatPr defaultRowHeight="14.45"/>
  <cols>
    <col min="2" max="2" width="14.42578125" customWidth="1"/>
    <col min="3" max="3" width="11.85546875" customWidth="1"/>
    <col min="6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53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14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5">
        <v>0.98960000000000004</v>
      </c>
      <c r="E5" s="109">
        <v>6.7500000000000004E-2</v>
      </c>
      <c r="F5" s="106">
        <v>0.7571</v>
      </c>
      <c r="G5" s="108">
        <v>10</v>
      </c>
      <c r="H5" s="116">
        <v>632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25"/>
      <c r="D7" s="23"/>
      <c r="E7" s="23"/>
      <c r="F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0</v>
      </c>
      <c r="D12" s="97">
        <v>0.50070000000000003</v>
      </c>
      <c r="E12" s="97">
        <v>0.49299999999999999</v>
      </c>
      <c r="F12" s="97">
        <v>6.3949999999999996</v>
      </c>
      <c r="G12" s="155" t="s">
        <v>13</v>
      </c>
      <c r="H12" s="449"/>
      <c r="I12" s="343"/>
    </row>
    <row r="13" spans="2:15">
      <c r="B13" s="376"/>
      <c r="C13" s="117">
        <v>0</v>
      </c>
      <c r="D13" s="97">
        <v>0.85780000000000001</v>
      </c>
      <c r="E13" s="97">
        <v>0.25130000000000002</v>
      </c>
      <c r="F13" s="97">
        <v>4.2619999999999996</v>
      </c>
      <c r="G13" s="155" t="s">
        <v>14</v>
      </c>
      <c r="H13" s="449"/>
      <c r="I13" s="343"/>
    </row>
    <row r="14" spans="2:15">
      <c r="B14" s="376"/>
      <c r="C14" s="155">
        <v>334.6</v>
      </c>
      <c r="D14" s="156">
        <v>0.99660000000000004</v>
      </c>
      <c r="E14" s="156">
        <v>2.9760000000000002E-2</v>
      </c>
      <c r="F14" s="156">
        <v>0.73540000000000005</v>
      </c>
      <c r="G14" s="155" t="s">
        <v>15</v>
      </c>
      <c r="H14" s="449"/>
      <c r="I14" s="343"/>
    </row>
    <row r="15" spans="2:15">
      <c r="B15" s="376"/>
      <c r="C15" s="117">
        <v>6.7690000000000001</v>
      </c>
      <c r="D15" s="97">
        <v>0.97070000000000001</v>
      </c>
      <c r="E15" s="97">
        <v>9.2039999999999997E-2</v>
      </c>
      <c r="F15" s="97">
        <v>2.6680000000000001</v>
      </c>
      <c r="G15" s="155" t="s">
        <v>16</v>
      </c>
      <c r="H15" s="450"/>
      <c r="I15" s="343"/>
    </row>
    <row r="16" spans="2:15" ht="15" customHeight="1">
      <c r="B16" s="376"/>
      <c r="C16" s="165">
        <v>74.52</v>
      </c>
      <c r="D16" s="167">
        <v>0.99660000000000004</v>
      </c>
      <c r="E16" s="166">
        <v>2.9760000000000002E-2</v>
      </c>
      <c r="F16" s="166">
        <v>0.73540000000000005</v>
      </c>
      <c r="G16" s="165" t="s">
        <v>17</v>
      </c>
      <c r="H16" s="450"/>
      <c r="I16" s="343"/>
      <c r="J16" s="220"/>
      <c r="K16" s="266"/>
      <c r="L16" s="266"/>
      <c r="M16" s="266"/>
      <c r="N16" s="452"/>
      <c r="O16" s="54"/>
    </row>
    <row r="17" spans="2:17">
      <c r="B17" s="376"/>
      <c r="C17" s="117">
        <v>10.95</v>
      </c>
      <c r="D17" s="151">
        <v>0.99480000000000002</v>
      </c>
      <c r="E17" s="97">
        <v>3.6540000000000003E-2</v>
      </c>
      <c r="F17" s="97">
        <v>0.9617</v>
      </c>
      <c r="G17" s="155" t="s">
        <v>18</v>
      </c>
      <c r="H17" s="450"/>
      <c r="I17" s="343"/>
    </row>
    <row r="18" spans="2:17">
      <c r="B18" s="376"/>
      <c r="C18" s="117">
        <v>0.1111</v>
      </c>
      <c r="D18" s="97">
        <v>0.85909999999999997</v>
      </c>
      <c r="E18" s="97">
        <v>0.24959999999999999</v>
      </c>
      <c r="F18" s="97">
        <v>4.282</v>
      </c>
      <c r="G18" s="155" t="s">
        <v>19</v>
      </c>
      <c r="H18" s="450"/>
      <c r="I18" s="343"/>
      <c r="J18" s="265"/>
      <c r="K18" s="265"/>
      <c r="L18" s="265"/>
      <c r="M18" s="265"/>
      <c r="N18" s="54"/>
      <c r="O18" s="452"/>
    </row>
    <row r="19" spans="2:17">
      <c r="B19" s="377"/>
      <c r="C19" s="154">
        <v>0</v>
      </c>
      <c r="D19" s="153">
        <v>0.12479999999999999</v>
      </c>
      <c r="E19" s="153">
        <v>0.61770000000000003</v>
      </c>
      <c r="F19" s="153">
        <v>7.8559999999999999</v>
      </c>
      <c r="G19" s="165" t="s">
        <v>20</v>
      </c>
      <c r="H19" s="98"/>
      <c r="I19" s="343"/>
      <c r="J19" s="220"/>
      <c r="K19" s="266"/>
      <c r="L19" s="266"/>
      <c r="M19" s="266"/>
      <c r="O19" s="54"/>
    </row>
    <row r="20" spans="2:17">
      <c r="B20" s="378" t="s">
        <v>21</v>
      </c>
      <c r="C20" s="183">
        <v>131.80000000000001</v>
      </c>
      <c r="D20" s="453">
        <v>0.99550000000000005</v>
      </c>
      <c r="E20" s="453">
        <v>0.88880000000000003</v>
      </c>
      <c r="F20" s="453">
        <v>8.7970000000000006</v>
      </c>
      <c r="G20" s="184" t="s">
        <v>22</v>
      </c>
      <c r="H20" s="456"/>
      <c r="I20" s="343"/>
    </row>
    <row r="21" spans="2:17">
      <c r="B21" s="378"/>
      <c r="C21" s="180">
        <v>6.835</v>
      </c>
      <c r="D21" s="180">
        <v>6.835</v>
      </c>
      <c r="E21" s="181">
        <v>0.18429999999999999</v>
      </c>
      <c r="F21" s="181">
        <v>4.4690000000000003</v>
      </c>
      <c r="G21" s="182" t="s">
        <v>23</v>
      </c>
      <c r="H21" s="455"/>
      <c r="I21" s="343"/>
    </row>
    <row r="22" spans="2:17">
      <c r="B22" s="358" t="s">
        <v>24</v>
      </c>
      <c r="C22" s="175">
        <v>184</v>
      </c>
      <c r="D22" s="176">
        <v>0.96020000000000005</v>
      </c>
      <c r="E22" s="176">
        <v>9.1380000000000003E-2</v>
      </c>
      <c r="F22" s="176">
        <v>2.9860000000000002</v>
      </c>
      <c r="G22" s="175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72">
        <v>174.1</v>
      </c>
      <c r="D23" s="143">
        <v>0.95299999999999996</v>
      </c>
      <c r="E23" s="143">
        <v>0.13830000000000001</v>
      </c>
      <c r="F23" s="143">
        <v>1.8120000000000001</v>
      </c>
      <c r="G23" s="145" t="s">
        <v>26</v>
      </c>
      <c r="H23" s="92"/>
      <c r="I23" s="343"/>
      <c r="K23" s="87"/>
      <c r="L23" s="87"/>
      <c r="M23" s="87"/>
    </row>
    <row r="24" spans="2:17">
      <c r="B24" s="359"/>
      <c r="C24" s="172">
        <v>172.4</v>
      </c>
      <c r="D24" s="143">
        <v>0.75839999999999996</v>
      </c>
      <c r="E24" s="143">
        <v>0.2858</v>
      </c>
      <c r="F24" s="143">
        <v>5.5019999999999998</v>
      </c>
      <c r="G24" s="145" t="s">
        <v>27</v>
      </c>
      <c r="H24" s="94"/>
      <c r="I24" s="343"/>
    </row>
    <row r="25" spans="2:17">
      <c r="B25" s="359"/>
      <c r="C25" s="172">
        <v>174.9</v>
      </c>
      <c r="D25" s="143">
        <v>0.78959999999999997</v>
      </c>
      <c r="E25" s="143">
        <v>0.31709999999999999</v>
      </c>
      <c r="F25" s="143">
        <v>4.9649999999999999</v>
      </c>
      <c r="G25" s="145" t="s">
        <v>28</v>
      </c>
      <c r="H25" s="94"/>
      <c r="I25" s="343"/>
    </row>
    <row r="26" spans="2:17">
      <c r="B26" s="359"/>
      <c r="C26" s="172">
        <v>176.7</v>
      </c>
      <c r="D26" s="144">
        <v>0.4365</v>
      </c>
      <c r="E26" s="143">
        <v>0.51070000000000004</v>
      </c>
      <c r="F26" s="143">
        <v>7.0039999999999996</v>
      </c>
      <c r="G26" s="145" t="s">
        <v>29</v>
      </c>
      <c r="H26" s="94"/>
      <c r="I26" s="343"/>
    </row>
    <row r="27" spans="2:17">
      <c r="B27" s="359"/>
      <c r="C27" s="172">
        <v>172.9</v>
      </c>
      <c r="D27" s="143">
        <v>0.81759999999999999</v>
      </c>
      <c r="E27" s="143">
        <v>0.27939999999999998</v>
      </c>
      <c r="F27" s="143">
        <v>4.3849999999999998</v>
      </c>
      <c r="G27" s="145" t="s">
        <v>30</v>
      </c>
      <c r="H27" s="94"/>
      <c r="I27" s="343"/>
    </row>
    <row r="28" spans="2:17">
      <c r="B28" s="360"/>
      <c r="C28" s="178">
        <v>170.6</v>
      </c>
      <c r="D28" s="179">
        <v>0.91890000000000005</v>
      </c>
      <c r="E28" s="179">
        <v>0.19209999999999999</v>
      </c>
      <c r="F28" s="179">
        <v>2.4380000000000002</v>
      </c>
      <c r="G28" s="178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29.853085000000004</v>
      </c>
      <c r="D31" s="345"/>
      <c r="E31" s="345"/>
      <c r="F31" s="345"/>
      <c r="G31" s="345"/>
      <c r="H31" s="345"/>
      <c r="I31" s="346"/>
    </row>
  </sheetData>
  <mergeCells count="6">
    <mergeCell ref="B22:B28"/>
    <mergeCell ref="D2:I3"/>
    <mergeCell ref="D6:I6"/>
    <mergeCell ref="C9:H10"/>
    <mergeCell ref="B11:B19"/>
    <mergeCell ref="B20:B21"/>
  </mergeCells>
  <conditionalFormatting sqref="C12:C28 D21">
    <cfRule type="colorScale" priority="1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0 D22:D28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8">
    <cfRule type="colorScale" priority="1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8">
    <cfRule type="colorScale" priority="183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28">
    <cfRule type="colorScale" priority="1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497-806B-445B-89C6-1EA17914FD12}">
  <dimension ref="B2:Q31"/>
  <sheetViews>
    <sheetView workbookViewId="0">
      <selection activeCell="M5" sqref="M5"/>
    </sheetView>
  </sheetViews>
  <sheetFormatPr defaultRowHeight="14.45"/>
  <cols>
    <col min="2" max="2" width="14.42578125" customWidth="1"/>
    <col min="3" max="3" width="11.85546875" customWidth="1"/>
    <col min="4" max="4" width="9.42578125" bestFit="1" customWidth="1"/>
    <col min="6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55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14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5">
        <v>1</v>
      </c>
      <c r="E5" s="177">
        <v>7.0000000000000003E-16</v>
      </c>
      <c r="F5" s="123">
        <v>5.8000000000000004E-15</v>
      </c>
      <c r="G5" s="108">
        <v>20</v>
      </c>
      <c r="H5" s="116">
        <v>351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25"/>
      <c r="D7" s="23"/>
      <c r="E7" s="23"/>
      <c r="F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0</v>
      </c>
      <c r="D12" s="97">
        <v>-2.393E-2</v>
      </c>
      <c r="E12" s="97">
        <v>0.81540000000000001</v>
      </c>
      <c r="F12" s="97">
        <v>3</v>
      </c>
      <c r="G12" s="155" t="s">
        <v>13</v>
      </c>
      <c r="H12" s="449"/>
      <c r="I12" s="343"/>
    </row>
    <row r="13" spans="2:15">
      <c r="B13" s="376"/>
      <c r="C13" s="117">
        <v>5.0070000000000003E-2</v>
      </c>
      <c r="D13" s="97">
        <v>1</v>
      </c>
      <c r="E13" s="97">
        <v>1.017E-13</v>
      </c>
      <c r="F13" s="97">
        <v>2.352E-13</v>
      </c>
      <c r="G13" s="155" t="s">
        <v>14</v>
      </c>
      <c r="H13" s="449"/>
      <c r="I13" s="343"/>
    </row>
    <row r="14" spans="2:15">
      <c r="B14" s="376"/>
      <c r="C14" s="155">
        <v>479.8</v>
      </c>
      <c r="D14" s="156">
        <v>1</v>
      </c>
      <c r="E14" s="156">
        <v>1.348E-4</v>
      </c>
      <c r="F14" s="156">
        <v>5.9270000000000004E-4</v>
      </c>
      <c r="G14" s="155" t="s">
        <v>15</v>
      </c>
      <c r="H14" s="449"/>
      <c r="I14" s="343"/>
    </row>
    <row r="15" spans="2:15">
      <c r="B15" s="376"/>
      <c r="C15" s="117">
        <v>1.9810000000000001</v>
      </c>
      <c r="D15" s="97">
        <v>0.12920000000000001</v>
      </c>
      <c r="E15" s="97">
        <v>0.75160000000000005</v>
      </c>
      <c r="F15" s="97">
        <v>2.8809999999999998</v>
      </c>
      <c r="G15" s="155" t="s">
        <v>16</v>
      </c>
      <c r="H15" s="450"/>
      <c r="I15" s="343"/>
    </row>
    <row r="16" spans="2:15" ht="15" customHeight="1">
      <c r="B16" s="376"/>
      <c r="C16" s="165">
        <v>57.9</v>
      </c>
      <c r="D16" s="167">
        <v>1</v>
      </c>
      <c r="E16" s="166">
        <v>2.0829999999999999E-4</v>
      </c>
      <c r="F16" s="166">
        <v>9.1330000000000003E-4</v>
      </c>
      <c r="G16" s="165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5.9809999999999999</v>
      </c>
      <c r="D17" s="151">
        <v>0.9919</v>
      </c>
      <c r="E17" s="97">
        <v>7.0980000000000001E-2</v>
      </c>
      <c r="F17" s="97">
        <v>0.30690000000000001</v>
      </c>
      <c r="G17" s="155" t="s">
        <v>18</v>
      </c>
      <c r="H17" s="450"/>
      <c r="I17" s="343"/>
    </row>
    <row r="18" spans="2:17">
      <c r="B18" s="376"/>
      <c r="C18" s="117">
        <v>0.1051</v>
      </c>
      <c r="D18" s="97">
        <v>0.99460000000000004</v>
      </c>
      <c r="E18" s="97">
        <v>5.8259999999999999E-2</v>
      </c>
      <c r="F18" s="97">
        <v>0.26219999999999999</v>
      </c>
      <c r="G18" s="155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1.1089999999999999E-2</v>
      </c>
      <c r="E19" s="153">
        <v>0.80030000000000001</v>
      </c>
      <c r="F19" s="153">
        <v>3.0550000000000002</v>
      </c>
      <c r="G19" s="165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83">
        <v>2.4729999999999999</v>
      </c>
      <c r="D20" s="453">
        <v>-6.7120000000000005E-4</v>
      </c>
      <c r="E20" s="453">
        <v>0.80510000000000004</v>
      </c>
      <c r="F20" s="453">
        <v>3.0670000000000002</v>
      </c>
      <c r="G20" s="184" t="s">
        <v>22</v>
      </c>
      <c r="H20" s="456"/>
      <c r="I20" s="343"/>
    </row>
    <row r="21" spans="2:17">
      <c r="B21" s="378"/>
      <c r="C21" s="180">
        <v>1.1679999999999999</v>
      </c>
      <c r="D21" s="181">
        <v>0.97050000000000003</v>
      </c>
      <c r="E21" s="181">
        <v>0.1361</v>
      </c>
      <c r="F21" s="181">
        <v>0.59499999999999997</v>
      </c>
      <c r="G21" s="182" t="s">
        <v>23</v>
      </c>
      <c r="H21" s="455"/>
      <c r="I21" s="343"/>
    </row>
    <row r="22" spans="2:17">
      <c r="B22" s="358" t="s">
        <v>24</v>
      </c>
      <c r="C22" s="175">
        <v>102.2</v>
      </c>
      <c r="D22" s="176">
        <v>0.55820000000000003</v>
      </c>
      <c r="E22" s="176">
        <v>0.52</v>
      </c>
      <c r="F22" s="176">
        <v>2.8260000000000001</v>
      </c>
      <c r="G22" s="175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72">
        <v>94</v>
      </c>
      <c r="D23" s="143">
        <v>5.8860000000000003E-2</v>
      </c>
      <c r="E23" s="143">
        <v>0.7702</v>
      </c>
      <c r="F23" s="143">
        <v>3.7509999999999999</v>
      </c>
      <c r="G23" s="145" t="s">
        <v>26</v>
      </c>
      <c r="H23" s="92"/>
      <c r="I23" s="343"/>
    </row>
    <row r="24" spans="2:17">
      <c r="B24" s="359"/>
      <c r="C24" s="172">
        <v>90.19</v>
      </c>
      <c r="D24" s="143">
        <v>-8.3390000000000006E-2</v>
      </c>
      <c r="E24" s="143">
        <v>0.81200000000000006</v>
      </c>
      <c r="F24" s="143">
        <v>4.9349999999999996</v>
      </c>
      <c r="G24" s="145" t="s">
        <v>27</v>
      </c>
      <c r="H24" s="94"/>
      <c r="I24" s="343"/>
    </row>
    <row r="25" spans="2:17">
      <c r="B25" s="359"/>
      <c r="C25" s="172">
        <v>104.1</v>
      </c>
      <c r="D25" s="143">
        <v>-63.51</v>
      </c>
      <c r="E25" s="143">
        <v>1.569</v>
      </c>
      <c r="F25" s="143">
        <v>327.2</v>
      </c>
      <c r="G25" s="145" t="s">
        <v>28</v>
      </c>
      <c r="H25" s="94"/>
      <c r="I25" s="343"/>
    </row>
    <row r="26" spans="2:17">
      <c r="B26" s="359"/>
      <c r="C26" s="172">
        <v>114.5</v>
      </c>
      <c r="D26" s="144">
        <v>-5.7709999999999997E-2</v>
      </c>
      <c r="E26" s="143">
        <v>0.81489999999999996</v>
      </c>
      <c r="F26" s="143">
        <v>4.8899999999999997</v>
      </c>
      <c r="G26" s="145" t="s">
        <v>29</v>
      </c>
      <c r="H26" s="94"/>
      <c r="I26" s="343"/>
    </row>
    <row r="27" spans="2:17">
      <c r="B27" s="359"/>
      <c r="C27" s="172">
        <v>111.8</v>
      </c>
      <c r="D27" s="143">
        <v>1</v>
      </c>
      <c r="E27" s="143">
        <v>4.082E-10</v>
      </c>
      <c r="F27" s="143">
        <v>1.893E-9</v>
      </c>
      <c r="G27" s="145" t="s">
        <v>30</v>
      </c>
      <c r="H27" s="94"/>
      <c r="I27" s="343"/>
    </row>
    <row r="28" spans="2:17">
      <c r="B28" s="360"/>
      <c r="C28" s="178">
        <v>517.70000000000005</v>
      </c>
      <c r="D28" s="179">
        <v>1</v>
      </c>
      <c r="E28" s="179">
        <v>1.2429999999999999E-8</v>
      </c>
      <c r="F28" s="179">
        <v>9.0660000000000006E-8</v>
      </c>
      <c r="G28" s="178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28.065802833333336</v>
      </c>
      <c r="D31" s="345"/>
      <c r="E31" s="345"/>
      <c r="F31" s="345"/>
      <c r="G31" s="345"/>
      <c r="H31" s="345"/>
      <c r="I31" s="346"/>
    </row>
  </sheetData>
  <mergeCells count="6">
    <mergeCell ref="B22:B28"/>
    <mergeCell ref="D2:I3"/>
    <mergeCell ref="D6:I6"/>
    <mergeCell ref="C9:H10"/>
    <mergeCell ref="B11:B19"/>
    <mergeCell ref="B20:B21"/>
  </mergeCells>
  <conditionalFormatting sqref="C12:C28">
    <cfRule type="colorScale" priority="1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8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8">
    <cfRule type="colorScale" priority="19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8">
    <cfRule type="colorScale" priority="19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28">
    <cfRule type="colorScale" priority="19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1E64-3602-4132-A3E8-F5BE2C9D4CD7}">
  <dimension ref="B2:Q31"/>
  <sheetViews>
    <sheetView workbookViewId="0">
      <selection activeCell="L6" sqref="L6"/>
    </sheetView>
  </sheetViews>
  <sheetFormatPr defaultRowHeight="14.45"/>
  <cols>
    <col min="2" max="2" width="14.42578125" customWidth="1"/>
    <col min="3" max="3" width="11.85546875" customWidth="1"/>
    <col min="4" max="4" width="9.85546875" bestFit="1" customWidth="1"/>
    <col min="5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56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14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5">
        <v>1</v>
      </c>
      <c r="E5" s="177">
        <v>7.8500000000000004E-16</v>
      </c>
      <c r="F5" s="123">
        <v>5.8000000000000004E-15</v>
      </c>
      <c r="G5" s="108">
        <v>20</v>
      </c>
      <c r="H5" s="116">
        <v>361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25"/>
      <c r="D7" s="23"/>
      <c r="E7" s="23"/>
      <c r="F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0</v>
      </c>
      <c r="D12" s="97">
        <v>0.59050000000000002</v>
      </c>
      <c r="E12" s="97">
        <v>0.51219999999999999</v>
      </c>
      <c r="F12" s="97">
        <v>2.3119999999999998</v>
      </c>
      <c r="G12" s="155" t="s">
        <v>13</v>
      </c>
      <c r="H12" s="449"/>
      <c r="I12" s="343"/>
    </row>
    <row r="13" spans="2:15">
      <c r="B13" s="376"/>
      <c r="C13" s="117">
        <v>1.5779999999999999E-2</v>
      </c>
      <c r="D13" s="97">
        <v>0.70730000000000004</v>
      </c>
      <c r="E13" s="97">
        <v>0.43080000000000002</v>
      </c>
      <c r="F13" s="97">
        <v>2.1459999999999999</v>
      </c>
      <c r="G13" s="155" t="s">
        <v>14</v>
      </c>
      <c r="H13" s="449"/>
      <c r="I13" s="343"/>
    </row>
    <row r="14" spans="2:15">
      <c r="B14" s="376"/>
      <c r="C14" s="155">
        <v>520.5</v>
      </c>
      <c r="D14" s="156">
        <v>0.8115</v>
      </c>
      <c r="E14" s="156">
        <v>0.34110000000000001</v>
      </c>
      <c r="F14" s="156">
        <v>1.958</v>
      </c>
      <c r="G14" s="155" t="s">
        <v>15</v>
      </c>
      <c r="H14" s="449"/>
      <c r="I14" s="343"/>
    </row>
    <row r="15" spans="2:15">
      <c r="B15" s="376"/>
      <c r="C15" s="117">
        <v>2.66</v>
      </c>
      <c r="D15" s="97">
        <v>0.91839999999999999</v>
      </c>
      <c r="E15" s="97">
        <v>0.22639999999999999</v>
      </c>
      <c r="F15" s="97">
        <v>1.1499999999999999</v>
      </c>
      <c r="G15" s="155" t="s">
        <v>16</v>
      </c>
      <c r="H15" s="450"/>
      <c r="I15" s="343"/>
    </row>
    <row r="16" spans="2:15" ht="15" customHeight="1">
      <c r="B16" s="376"/>
      <c r="C16" s="165">
        <v>60.33</v>
      </c>
      <c r="D16" s="167">
        <v>0.8115</v>
      </c>
      <c r="E16" s="166">
        <v>0.34110000000000001</v>
      </c>
      <c r="F16" s="166">
        <v>1.958</v>
      </c>
      <c r="G16" s="165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6.4450000000000003</v>
      </c>
      <c r="D17" s="151">
        <v>0.81730000000000003</v>
      </c>
      <c r="E17" s="97">
        <v>0.33679999999999999</v>
      </c>
      <c r="F17" s="97">
        <v>1.9770000000000001</v>
      </c>
      <c r="G17" s="155" t="s">
        <v>18</v>
      </c>
      <c r="H17" s="450"/>
      <c r="I17" s="343"/>
    </row>
    <row r="18" spans="2:17">
      <c r="B18" s="376"/>
      <c r="C18" s="117">
        <v>0.12720000000000001</v>
      </c>
      <c r="D18" s="97">
        <v>0.71089999999999998</v>
      </c>
      <c r="E18" s="97">
        <v>0.42920000000000003</v>
      </c>
      <c r="F18" s="97">
        <v>2.0510000000000002</v>
      </c>
      <c r="G18" s="155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6.7360000000000003E-2</v>
      </c>
      <c r="E19" s="153">
        <v>0.76849999999999996</v>
      </c>
      <c r="F19" s="153">
        <v>4.1900000000000004</v>
      </c>
      <c r="G19" s="165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83">
        <v>6.0359999999999996</v>
      </c>
      <c r="D20" s="453">
        <v>0.55620000000000003</v>
      </c>
      <c r="E20" s="453">
        <v>0.96589999999999998</v>
      </c>
      <c r="F20" s="453">
        <v>6.2759999999999998</v>
      </c>
      <c r="G20" s="184" t="s">
        <v>22</v>
      </c>
      <c r="H20" s="456"/>
      <c r="I20" s="343"/>
    </row>
    <row r="21" spans="2:17">
      <c r="B21" s="378"/>
      <c r="C21" s="180">
        <v>1.677</v>
      </c>
      <c r="D21" s="181">
        <v>0.70299999999999996</v>
      </c>
      <c r="E21" s="181">
        <v>0.42820000000000003</v>
      </c>
      <c r="F21" s="181">
        <v>2.6419999999999999</v>
      </c>
      <c r="G21" s="182" t="s">
        <v>23</v>
      </c>
      <c r="H21" s="455"/>
      <c r="I21" s="343"/>
    </row>
    <row r="22" spans="2:17">
      <c r="B22" s="358" t="s">
        <v>24</v>
      </c>
      <c r="C22" s="175">
        <v>104.5</v>
      </c>
      <c r="D22" s="176">
        <v>0.88149999999999995</v>
      </c>
      <c r="E22" s="176">
        <v>0.2722</v>
      </c>
      <c r="F22" s="176">
        <v>1.3080000000000001</v>
      </c>
      <c r="G22" s="175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72">
        <v>97.26</v>
      </c>
      <c r="D23" s="143">
        <v>0.88839999999999997</v>
      </c>
      <c r="E23" s="143">
        <v>0.26190000000000002</v>
      </c>
      <c r="F23" s="143">
        <v>1.5129999999999999</v>
      </c>
      <c r="G23" s="145" t="s">
        <v>26</v>
      </c>
      <c r="H23" s="92"/>
      <c r="I23" s="343"/>
      <c r="K23" s="87"/>
      <c r="L23" s="87"/>
      <c r="M23" s="87"/>
    </row>
    <row r="24" spans="2:17">
      <c r="B24" s="359"/>
      <c r="C24" s="172">
        <v>98.96</v>
      </c>
      <c r="D24" s="143">
        <v>0.4642</v>
      </c>
      <c r="E24" s="143">
        <v>0.56769999999999998</v>
      </c>
      <c r="F24" s="143">
        <v>3.444</v>
      </c>
      <c r="G24" s="145" t="s">
        <v>27</v>
      </c>
      <c r="H24" s="94"/>
      <c r="I24" s="343"/>
    </row>
    <row r="25" spans="2:17">
      <c r="B25" s="359"/>
      <c r="C25" s="172">
        <v>99.12</v>
      </c>
      <c r="D25" s="143">
        <v>-4.7329999999999997</v>
      </c>
      <c r="E25" s="143">
        <v>0.95409999999999995</v>
      </c>
      <c r="F25" s="143">
        <v>54.09</v>
      </c>
      <c r="G25" s="145" t="s">
        <v>28</v>
      </c>
      <c r="H25" s="94"/>
      <c r="I25" s="343"/>
    </row>
    <row r="26" spans="2:17">
      <c r="B26" s="359"/>
      <c r="C26" s="172">
        <v>101.7</v>
      </c>
      <c r="D26" s="144">
        <v>0.45100000000000001</v>
      </c>
      <c r="E26" s="143">
        <v>0.58760000000000001</v>
      </c>
      <c r="F26" s="143">
        <v>2.964</v>
      </c>
      <c r="G26" s="145" t="s">
        <v>29</v>
      </c>
      <c r="H26" s="94"/>
      <c r="I26" s="343"/>
    </row>
    <row r="27" spans="2:17">
      <c r="B27" s="359"/>
      <c r="C27" s="172">
        <v>113.3</v>
      </c>
      <c r="D27" s="143">
        <v>0.78439999999999999</v>
      </c>
      <c r="E27" s="143">
        <v>0.3659</v>
      </c>
      <c r="F27" s="143">
        <v>2.0030000000000001</v>
      </c>
      <c r="G27" s="145" t="s">
        <v>30</v>
      </c>
      <c r="H27" s="94"/>
      <c r="I27" s="343"/>
    </row>
    <row r="28" spans="2:17">
      <c r="B28" s="360"/>
      <c r="C28" s="178">
        <v>571.4</v>
      </c>
      <c r="D28" s="179">
        <v>-5220</v>
      </c>
      <c r="E28" s="179">
        <v>55.71</v>
      </c>
      <c r="F28" s="179">
        <v>313.3</v>
      </c>
      <c r="G28" s="178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29.733849666666668</v>
      </c>
      <c r="D31" s="345"/>
      <c r="E31" s="345"/>
      <c r="F31" s="345"/>
      <c r="G31" s="345"/>
      <c r="H31" s="345"/>
      <c r="I31" s="346"/>
    </row>
  </sheetData>
  <mergeCells count="6">
    <mergeCell ref="B22:B28"/>
    <mergeCell ref="D2:I3"/>
    <mergeCell ref="D6:I6"/>
    <mergeCell ref="C9:H10"/>
    <mergeCell ref="B11:B19"/>
    <mergeCell ref="B20:B21"/>
  </mergeCells>
  <conditionalFormatting sqref="C12:C27">
    <cfRule type="colorScale" priority="2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7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7">
    <cfRule type="colorScale" priority="2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7">
    <cfRule type="colorScale" priority="21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28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FCE3-D887-4577-A644-BCE210A29274}">
  <dimension ref="B2:Q31"/>
  <sheetViews>
    <sheetView workbookViewId="0">
      <selection activeCell="L7" sqref="L7"/>
    </sheetView>
  </sheetViews>
  <sheetFormatPr defaultRowHeight="14.45"/>
  <cols>
    <col min="2" max="2" width="14.42578125" customWidth="1"/>
    <col min="3" max="3" width="11.85546875" customWidth="1"/>
    <col min="6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57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14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5">
        <v>0.89090000000000003</v>
      </c>
      <c r="E5" s="109">
        <v>0.2626</v>
      </c>
      <c r="F5" s="106">
        <v>1.0230999999999999</v>
      </c>
      <c r="G5" s="108">
        <v>20</v>
      </c>
      <c r="H5" s="116">
        <v>523</v>
      </c>
      <c r="I5" s="108">
        <v>2000</v>
      </c>
    </row>
    <row r="6" spans="2:15" ht="15" customHeight="1">
      <c r="B6" s="340"/>
      <c r="D6" s="367" t="s">
        <v>58</v>
      </c>
      <c r="E6" s="368"/>
      <c r="F6" s="368"/>
      <c r="G6" s="368"/>
      <c r="H6" s="368"/>
      <c r="I6" s="369"/>
      <c r="M6" s="23"/>
    </row>
    <row r="7" spans="2:15">
      <c r="B7" s="342"/>
      <c r="C7" s="25"/>
      <c r="D7" s="23"/>
      <c r="E7" s="23"/>
      <c r="F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1.1169999999999999E-2</v>
      </c>
      <c r="D12" s="97">
        <v>8.9580000000000007E-2</v>
      </c>
      <c r="E12" s="97">
        <v>0.7631</v>
      </c>
      <c r="F12" s="97">
        <v>4.24</v>
      </c>
      <c r="G12" s="457" t="s">
        <v>13</v>
      </c>
      <c r="H12" s="449"/>
      <c r="I12" s="343"/>
    </row>
    <row r="13" spans="2:15">
      <c r="B13" s="376"/>
      <c r="C13" s="117">
        <v>0</v>
      </c>
      <c r="D13" s="97">
        <v>0.71579999999999999</v>
      </c>
      <c r="E13" s="97">
        <v>0.41720000000000002</v>
      </c>
      <c r="F13" s="97">
        <v>2.016</v>
      </c>
      <c r="G13" s="457" t="s">
        <v>14</v>
      </c>
      <c r="H13" s="449"/>
      <c r="I13" s="343"/>
    </row>
    <row r="14" spans="2:15">
      <c r="B14" s="376"/>
      <c r="C14" s="155">
        <v>1172</v>
      </c>
      <c r="D14" s="156">
        <v>0.67720000000000002</v>
      </c>
      <c r="E14" s="156">
        <v>0.44290000000000002</v>
      </c>
      <c r="F14" s="156">
        <v>2.7730000000000001</v>
      </c>
      <c r="G14" s="458" t="s">
        <v>15</v>
      </c>
      <c r="H14" s="449"/>
      <c r="I14" s="343"/>
    </row>
    <row r="15" spans="2:15">
      <c r="B15" s="376"/>
      <c r="C15" s="117">
        <v>5.27</v>
      </c>
      <c r="D15" s="97">
        <v>0.1234</v>
      </c>
      <c r="E15" s="97">
        <v>0.75090000000000001</v>
      </c>
      <c r="F15" s="97">
        <v>4.4080000000000004</v>
      </c>
      <c r="G15" s="457" t="s">
        <v>16</v>
      </c>
      <c r="H15" s="450"/>
      <c r="I15" s="343"/>
    </row>
    <row r="16" spans="2:15" ht="15" customHeight="1">
      <c r="B16" s="376"/>
      <c r="C16" s="165">
        <v>144.19999999999999</v>
      </c>
      <c r="D16" s="167">
        <v>0.67720000000000002</v>
      </c>
      <c r="E16" s="166">
        <v>0.44290000000000002</v>
      </c>
      <c r="F16" s="166">
        <v>2.7730000000000001</v>
      </c>
      <c r="G16" s="122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16.8</v>
      </c>
      <c r="D17" s="151">
        <v>0.67600000000000005</v>
      </c>
      <c r="E17" s="97">
        <v>0.44359999999999999</v>
      </c>
      <c r="F17" s="97">
        <v>2.7850000000000001</v>
      </c>
      <c r="G17" s="457" t="s">
        <v>18</v>
      </c>
      <c r="H17" s="450"/>
      <c r="I17" s="343"/>
    </row>
    <row r="18" spans="2:17">
      <c r="B18" s="376"/>
      <c r="C18" s="117">
        <v>0.35199999999999998</v>
      </c>
      <c r="D18" s="97">
        <v>0.71560000000000001</v>
      </c>
      <c r="E18" s="97">
        <v>0.4178</v>
      </c>
      <c r="F18" s="97">
        <v>2.044</v>
      </c>
      <c r="G18" s="457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1.9349999999999999E-2</v>
      </c>
      <c r="E19" s="153">
        <v>0.79459999999999997</v>
      </c>
      <c r="F19" s="153">
        <v>4.1120000000000001</v>
      </c>
      <c r="G19" s="459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83">
        <v>7.5339999999999998</v>
      </c>
      <c r="D20" s="453">
        <v>0.31940000000000002</v>
      </c>
      <c r="E20" s="453">
        <v>0.85250000000000004</v>
      </c>
      <c r="F20" s="453">
        <v>5.14</v>
      </c>
      <c r="G20" s="460" t="s">
        <v>22</v>
      </c>
      <c r="H20" s="454"/>
      <c r="I20" s="343"/>
    </row>
    <row r="21" spans="2:17">
      <c r="B21" s="378"/>
      <c r="C21" s="174">
        <v>4.875</v>
      </c>
      <c r="D21" s="173">
        <v>0.65400000000000003</v>
      </c>
      <c r="E21" s="173">
        <v>0.45850000000000002</v>
      </c>
      <c r="F21" s="173">
        <v>2.9430000000000001</v>
      </c>
      <c r="G21" s="461" t="s">
        <v>23</v>
      </c>
      <c r="H21" s="455"/>
      <c r="I21" s="343"/>
    </row>
    <row r="22" spans="2:17">
      <c r="B22" s="358" t="s">
        <v>24</v>
      </c>
      <c r="C22" s="175">
        <v>170.8</v>
      </c>
      <c r="D22" s="176">
        <v>0.60970000000000002</v>
      </c>
      <c r="E22" s="176">
        <v>0.47910000000000003</v>
      </c>
      <c r="F22" s="176">
        <v>2.8490000000000002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72">
        <v>159.9</v>
      </c>
      <c r="D23" s="143">
        <v>0.38919999999999999</v>
      </c>
      <c r="E23" s="143">
        <v>0.60980000000000001</v>
      </c>
      <c r="F23" s="143">
        <v>3.54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72">
        <v>165.2</v>
      </c>
      <c r="D24" s="143">
        <v>0.13519999999999999</v>
      </c>
      <c r="E24" s="143">
        <v>0.72189999999999999</v>
      </c>
      <c r="F24" s="143">
        <v>4.008</v>
      </c>
      <c r="G24" s="91" t="s">
        <v>27</v>
      </c>
      <c r="H24" s="94"/>
      <c r="I24" s="343"/>
    </row>
    <row r="25" spans="2:17">
      <c r="B25" s="359"/>
      <c r="C25" s="172">
        <v>166</v>
      </c>
      <c r="D25" s="143">
        <v>-1.016</v>
      </c>
      <c r="E25" s="143">
        <v>0.85029999999999994</v>
      </c>
      <c r="F25" s="143">
        <v>18.45</v>
      </c>
      <c r="G25" s="91" t="s">
        <v>28</v>
      </c>
      <c r="H25" s="94"/>
      <c r="I25" s="343"/>
    </row>
    <row r="26" spans="2:17">
      <c r="B26" s="359"/>
      <c r="C26" s="172">
        <v>164.4</v>
      </c>
      <c r="D26" s="144">
        <v>4.6820000000000001E-2</v>
      </c>
      <c r="E26" s="143">
        <v>0.77180000000000004</v>
      </c>
      <c r="F26" s="143">
        <v>4.6749999999999998</v>
      </c>
      <c r="G26" s="91" t="s">
        <v>29</v>
      </c>
      <c r="H26" s="94"/>
      <c r="I26" s="343"/>
    </row>
    <row r="27" spans="2:17">
      <c r="B27" s="359"/>
      <c r="C27" s="172">
        <v>162.6</v>
      </c>
      <c r="D27" s="143">
        <v>0.80069999999999997</v>
      </c>
      <c r="E27" s="143">
        <v>0.34329999999999999</v>
      </c>
      <c r="F27" s="143">
        <v>1.893</v>
      </c>
      <c r="G27" s="91" t="s">
        <v>30</v>
      </c>
      <c r="H27" s="94"/>
      <c r="I27" s="343"/>
    </row>
    <row r="28" spans="2:17">
      <c r="B28" s="360"/>
      <c r="C28" s="178">
        <v>555.5</v>
      </c>
      <c r="D28" s="179">
        <v>-21020</v>
      </c>
      <c r="E28" s="179">
        <v>111.2</v>
      </c>
      <c r="F28" s="179">
        <v>761.6</v>
      </c>
      <c r="G28" s="95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48.257369500000003</v>
      </c>
      <c r="D31" s="345"/>
      <c r="E31" s="345"/>
      <c r="F31" s="345"/>
      <c r="G31" s="345"/>
      <c r="H31" s="345"/>
      <c r="I31" s="346"/>
    </row>
  </sheetData>
  <mergeCells count="6">
    <mergeCell ref="D2:I3"/>
    <mergeCell ref="B20:B21"/>
    <mergeCell ref="B22:B28"/>
    <mergeCell ref="B11:B19"/>
    <mergeCell ref="C9:H10"/>
    <mergeCell ref="D6:I6"/>
  </mergeCells>
  <conditionalFormatting sqref="C12:C2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8">
    <cfRule type="colorScale" priority="2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8">
    <cfRule type="colorScale" priority="2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">
    <cfRule type="colorScale" priority="226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E20A-C21F-49B9-8A02-A4102F095A59}">
  <dimension ref="B2:Q34"/>
  <sheetViews>
    <sheetView workbookViewId="0">
      <selection activeCell="M15" sqref="M15"/>
    </sheetView>
  </sheetViews>
  <sheetFormatPr defaultRowHeight="14.45"/>
  <cols>
    <col min="2" max="2" width="14.42578125" customWidth="1"/>
    <col min="3" max="3" width="11.85546875" customWidth="1"/>
    <col min="4" max="4" width="9.42578125" bestFit="1" customWidth="1"/>
    <col min="6" max="6" width="9.28515625" bestFit="1" customWidth="1"/>
    <col min="7" max="7" width="40.5703125" customWidth="1"/>
    <col min="8" max="8" width="40.42578125" customWidth="1"/>
    <col min="9" max="9" width="23.140625" customWidth="1"/>
    <col min="10" max="10" width="10.85546875" bestFit="1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59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23">
        <v>0.97489999999999999</v>
      </c>
      <c r="E5" s="6">
        <v>0.1265</v>
      </c>
      <c r="F5" s="6">
        <v>0.60829999999999995</v>
      </c>
      <c r="G5" s="108">
        <v>30</v>
      </c>
      <c r="H5" s="120">
        <v>2397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1.5720000000000001E-2</v>
      </c>
      <c r="D12" s="97">
        <v>0.64629999999999999</v>
      </c>
      <c r="E12" s="97">
        <v>0.47039999999999998</v>
      </c>
      <c r="F12" s="97">
        <v>2.35</v>
      </c>
      <c r="G12" s="457" t="s">
        <v>13</v>
      </c>
      <c r="H12" s="449"/>
      <c r="I12" s="343"/>
    </row>
    <row r="13" spans="2:15">
      <c r="B13" s="376"/>
      <c r="C13" s="117">
        <v>3.2199999999999999E-2</v>
      </c>
      <c r="D13" s="97">
        <v>0.99119999999999997</v>
      </c>
      <c r="E13" s="97">
        <v>6.8930000000000005E-2</v>
      </c>
      <c r="F13" s="97">
        <v>0.53900000000000003</v>
      </c>
      <c r="G13" s="457" t="s">
        <v>14</v>
      </c>
      <c r="H13" s="449"/>
      <c r="I13" s="343"/>
    </row>
    <row r="14" spans="2:15">
      <c r="B14" s="376"/>
      <c r="C14" s="165" t="s">
        <v>60</v>
      </c>
      <c r="D14" s="166" t="s">
        <v>60</v>
      </c>
      <c r="E14" s="166" t="s">
        <v>60</v>
      </c>
      <c r="F14" s="166" t="s">
        <v>60</v>
      </c>
      <c r="G14" s="458" t="s">
        <v>15</v>
      </c>
      <c r="H14" s="267" t="s">
        <v>61</v>
      </c>
      <c r="I14" s="347"/>
      <c r="J14" s="87"/>
      <c r="K14" s="87"/>
      <c r="L14" s="87"/>
    </row>
    <row r="15" spans="2:15">
      <c r="B15" s="376"/>
      <c r="C15" s="117">
        <v>162.6</v>
      </c>
      <c r="D15" s="97">
        <v>0.9909</v>
      </c>
      <c r="E15" s="97">
        <v>7.1260000000000004E-2</v>
      </c>
      <c r="F15" s="97">
        <v>0.48249999999999998</v>
      </c>
      <c r="G15" s="457" t="s">
        <v>16</v>
      </c>
      <c r="H15" s="450"/>
      <c r="I15" s="347"/>
      <c r="J15" s="87"/>
      <c r="K15" s="87"/>
      <c r="L15" s="87"/>
    </row>
    <row r="16" spans="2:15" ht="15" customHeight="1">
      <c r="B16" s="376"/>
      <c r="C16" s="165">
        <v>696</v>
      </c>
      <c r="D16" s="167">
        <v>0.98299999999999998</v>
      </c>
      <c r="E16" s="166">
        <v>9.3299999999999994E-2</v>
      </c>
      <c r="F16" s="166">
        <v>0.84799999999999998</v>
      </c>
      <c r="G16" s="457" t="s">
        <v>17</v>
      </c>
      <c r="H16" s="450"/>
      <c r="I16" s="347"/>
      <c r="J16" s="149"/>
      <c r="K16" s="462"/>
      <c r="L16" s="462"/>
      <c r="M16" s="451"/>
      <c r="N16" s="452"/>
      <c r="O16" s="54"/>
    </row>
    <row r="17" spans="2:17">
      <c r="B17" s="376"/>
      <c r="C17" s="117">
        <v>4.5640000000000001</v>
      </c>
      <c r="D17" s="151">
        <v>0.99150000000000005</v>
      </c>
      <c r="E17" s="97">
        <v>6.7530000000000007E-2</v>
      </c>
      <c r="F17" s="97">
        <v>0.53</v>
      </c>
      <c r="G17" s="457" t="s">
        <v>19</v>
      </c>
      <c r="H17" s="450"/>
      <c r="I17" s="347"/>
      <c r="J17" s="87"/>
      <c r="K17" s="87"/>
      <c r="L17" s="87"/>
    </row>
    <row r="18" spans="2:17">
      <c r="B18" s="376"/>
      <c r="C18" s="117">
        <v>0</v>
      </c>
      <c r="D18" s="97">
        <v>4.3479999999999998E-2</v>
      </c>
      <c r="E18" s="97">
        <v>0.77329999999999999</v>
      </c>
      <c r="F18" s="97">
        <v>4.0910000000000002</v>
      </c>
      <c r="G18" s="457" t="s">
        <v>20</v>
      </c>
      <c r="H18" s="450"/>
      <c r="I18" s="347"/>
      <c r="J18" s="150"/>
      <c r="K18" s="150"/>
      <c r="L18" s="150"/>
      <c r="M18" s="62"/>
      <c r="N18" s="54"/>
      <c r="O18" s="452"/>
    </row>
    <row r="19" spans="2:17">
      <c r="B19" s="376"/>
      <c r="C19" s="154">
        <v>152.69999999999999</v>
      </c>
      <c r="D19" s="153">
        <v>-1.2500000000000001E-6</v>
      </c>
      <c r="E19" s="153">
        <v>0.79220000000000002</v>
      </c>
      <c r="F19" s="153">
        <v>4.1669999999999998</v>
      </c>
      <c r="G19" s="459" t="s">
        <v>22</v>
      </c>
      <c r="H19" s="98"/>
      <c r="I19" s="347"/>
      <c r="J19" s="149"/>
      <c r="K19" s="462"/>
      <c r="L19" s="462"/>
      <c r="M19" s="451"/>
      <c r="O19" s="54"/>
    </row>
    <row r="20" spans="2:17">
      <c r="B20" s="379" t="s">
        <v>21</v>
      </c>
      <c r="C20" s="183">
        <v>242.7</v>
      </c>
      <c r="D20" s="453">
        <v>0.9889</v>
      </c>
      <c r="E20" s="453">
        <v>8.0350000000000005E-2</v>
      </c>
      <c r="F20" s="453">
        <v>0.49659999999999999</v>
      </c>
      <c r="G20" s="460" t="s">
        <v>23</v>
      </c>
      <c r="H20" s="454"/>
      <c r="I20" s="347"/>
      <c r="J20" s="87"/>
      <c r="K20" s="87"/>
      <c r="L20" s="87"/>
    </row>
    <row r="21" spans="2:17">
      <c r="B21" s="378"/>
      <c r="C21" s="174">
        <v>7.74</v>
      </c>
      <c r="D21" s="173">
        <v>0.96</v>
      </c>
      <c r="E21" s="173">
        <v>0.157</v>
      </c>
      <c r="F21" s="173">
        <v>0.81699999999999995</v>
      </c>
      <c r="G21" s="461" t="s">
        <v>23</v>
      </c>
      <c r="H21" s="455"/>
      <c r="I21" s="343"/>
    </row>
    <row r="22" spans="2:17">
      <c r="B22" s="358" t="s">
        <v>24</v>
      </c>
      <c r="C22" s="175" t="s">
        <v>60</v>
      </c>
      <c r="D22" s="176" t="s">
        <v>60</v>
      </c>
      <c r="E22" s="176" t="s">
        <v>60</v>
      </c>
      <c r="F22" s="176" t="s">
        <v>60</v>
      </c>
      <c r="G22" s="89" t="s">
        <v>25</v>
      </c>
      <c r="H22" s="187" t="s">
        <v>62</v>
      </c>
      <c r="I22" s="343"/>
      <c r="K22" s="87"/>
      <c r="L22" s="87"/>
      <c r="M22" s="87"/>
      <c r="Q22" s="86"/>
    </row>
    <row r="23" spans="2:17">
      <c r="B23" s="359"/>
      <c r="C23" s="172">
        <v>752.7</v>
      </c>
      <c r="D23" s="143">
        <v>0.754</v>
      </c>
      <c r="E23" s="143">
        <v>0.38640000000000002</v>
      </c>
      <c r="F23" s="143">
        <v>2.2679999999999998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72">
        <v>921.4</v>
      </c>
      <c r="D24" s="143">
        <v>0.624</v>
      </c>
      <c r="E24" s="143">
        <v>0.4657</v>
      </c>
      <c r="F24" s="143">
        <v>2.976</v>
      </c>
      <c r="G24" s="91" t="s">
        <v>27</v>
      </c>
      <c r="H24" s="94"/>
      <c r="I24" s="343"/>
    </row>
    <row r="25" spans="2:17">
      <c r="B25" s="359"/>
      <c r="C25" s="172">
        <v>757</v>
      </c>
      <c r="D25" s="143">
        <v>0.85360000000000003</v>
      </c>
      <c r="E25" s="143">
        <v>0.2838</v>
      </c>
      <c r="F25" s="143">
        <v>2.9169999999999998</v>
      </c>
      <c r="G25" s="91" t="s">
        <v>28</v>
      </c>
      <c r="H25" s="94"/>
      <c r="I25" s="343"/>
    </row>
    <row r="26" spans="2:17">
      <c r="B26" s="359"/>
      <c r="C26" s="172">
        <v>734</v>
      </c>
      <c r="D26" s="144">
        <v>0.35809999999999997</v>
      </c>
      <c r="E26" s="143">
        <v>0.62429999999999997</v>
      </c>
      <c r="F26" s="143">
        <v>3.5640000000000001</v>
      </c>
      <c r="G26" s="91" t="s">
        <v>29</v>
      </c>
      <c r="H26" s="94"/>
      <c r="I26" s="343"/>
    </row>
    <row r="27" spans="2:17">
      <c r="B27" s="359"/>
      <c r="C27" s="172">
        <v>407</v>
      </c>
      <c r="D27" s="143">
        <v>0.97909999999999997</v>
      </c>
      <c r="E27" s="143">
        <v>9.9140000000000006E-2</v>
      </c>
      <c r="F27" s="143">
        <v>1.248</v>
      </c>
      <c r="G27" s="91" t="s">
        <v>30</v>
      </c>
      <c r="H27" s="94"/>
      <c r="I27" s="343"/>
    </row>
    <row r="28" spans="2:17">
      <c r="B28" s="360"/>
      <c r="C28" s="178">
        <v>978.7</v>
      </c>
      <c r="D28" s="179">
        <v>-17.75</v>
      </c>
      <c r="E28" s="179">
        <v>3.3580000000000001</v>
      </c>
      <c r="F28" s="179">
        <v>19.23</v>
      </c>
      <c r="G28" s="95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F30" s="87"/>
      <c r="G30" s="87"/>
      <c r="H30" s="87"/>
      <c r="I30" s="347"/>
    </row>
    <row r="31" spans="2:17">
      <c r="B31" s="344" t="s">
        <v>32</v>
      </c>
      <c r="C31" s="345" cm="1">
        <f t="array" ref="C31">SUM(IF(ISNUMBER(C1:C29), C1:C29, 0)) / 60</f>
        <v>96.952531999999991</v>
      </c>
      <c r="D31" s="345"/>
      <c r="E31" s="345"/>
      <c r="F31" s="348"/>
      <c r="G31" s="348"/>
      <c r="H31" s="348"/>
      <c r="I31" s="349"/>
    </row>
    <row r="32" spans="2:17">
      <c r="F32" s="87"/>
      <c r="G32" s="87"/>
      <c r="H32" s="87"/>
      <c r="I32" s="87"/>
    </row>
    <row r="33" spans="6:9">
      <c r="F33" s="87"/>
      <c r="G33" s="87"/>
      <c r="H33" s="87"/>
      <c r="I33" s="87"/>
    </row>
    <row r="34" spans="6:9">
      <c r="F34" s="87"/>
      <c r="G34" s="87"/>
      <c r="H34" s="87"/>
      <c r="I34" s="87"/>
    </row>
  </sheetData>
  <mergeCells count="6">
    <mergeCell ref="D2:I3"/>
    <mergeCell ref="C9:H10"/>
    <mergeCell ref="B11:B19"/>
    <mergeCell ref="B20:B21"/>
    <mergeCell ref="B22:B28"/>
    <mergeCell ref="D6:I6"/>
  </mergeCells>
  <conditionalFormatting sqref="C12:C27">
    <cfRule type="colorScale" priority="2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7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7">
    <cfRule type="colorScale" priority="2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7">
    <cfRule type="colorScale" priority="229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A82E-F3A2-4266-92E1-F7172183DFA2}">
  <dimension ref="B2:Q31"/>
  <sheetViews>
    <sheetView workbookViewId="0">
      <selection activeCell="M16" sqref="M16"/>
    </sheetView>
  </sheetViews>
  <sheetFormatPr defaultRowHeight="14.45"/>
  <cols>
    <col min="2" max="2" width="14.42578125" customWidth="1"/>
    <col min="3" max="3" width="11.85546875" customWidth="1"/>
    <col min="4" max="4" width="9.85546875" bestFit="1" customWidth="1"/>
    <col min="5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63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6">
        <v>1</v>
      </c>
      <c r="E5" s="6">
        <v>2.1400000000000001E-15</v>
      </c>
      <c r="F5" s="6">
        <v>1.11E-14</v>
      </c>
      <c r="G5" s="108">
        <v>30</v>
      </c>
      <c r="H5" s="120">
        <v>790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1.5679999999999999E-2</v>
      </c>
      <c r="D12" s="97">
        <v>0.42309999999999998</v>
      </c>
      <c r="E12" s="97">
        <v>0.60729999999999995</v>
      </c>
      <c r="F12" s="97">
        <v>2.7189999999999999</v>
      </c>
      <c r="G12" s="457" t="s">
        <v>13</v>
      </c>
      <c r="H12" s="449"/>
      <c r="I12" s="343"/>
    </row>
    <row r="13" spans="2:15">
      <c r="B13" s="376"/>
      <c r="C13" s="117">
        <v>0.1807</v>
      </c>
      <c r="D13" s="97">
        <v>1.179E-2</v>
      </c>
      <c r="E13" s="97">
        <v>0.78800000000000003</v>
      </c>
      <c r="F13" s="97">
        <v>3.8610000000000002</v>
      </c>
      <c r="G13" s="457" t="s">
        <v>14</v>
      </c>
      <c r="H13" s="449"/>
      <c r="I13" s="343"/>
    </row>
    <row r="14" spans="2:15">
      <c r="B14" s="376"/>
      <c r="C14" s="165" t="s">
        <v>60</v>
      </c>
      <c r="D14" s="166" t="s">
        <v>60</v>
      </c>
      <c r="E14" s="166" t="s">
        <v>60</v>
      </c>
      <c r="F14" s="166" t="s">
        <v>60</v>
      </c>
      <c r="G14" s="458" t="s">
        <v>15</v>
      </c>
      <c r="H14" s="267" t="s">
        <v>61</v>
      </c>
      <c r="I14" s="343"/>
    </row>
    <row r="15" spans="2:15">
      <c r="B15" s="376"/>
      <c r="C15" s="117">
        <v>10.34</v>
      </c>
      <c r="D15" s="97">
        <v>0.499</v>
      </c>
      <c r="E15" s="97">
        <v>0.55689999999999995</v>
      </c>
      <c r="F15" s="97">
        <v>2.4420000000000002</v>
      </c>
      <c r="G15" s="457" t="s">
        <v>16</v>
      </c>
      <c r="H15" s="450"/>
      <c r="I15" s="343"/>
    </row>
    <row r="16" spans="2:15" ht="15" customHeight="1">
      <c r="B16" s="376"/>
      <c r="C16" s="165">
        <v>651.29999999999995</v>
      </c>
      <c r="D16" s="167">
        <v>0.36820000000000003</v>
      </c>
      <c r="E16" s="166">
        <v>0.63129999999999997</v>
      </c>
      <c r="F16" s="166">
        <v>2.786</v>
      </c>
      <c r="G16" s="457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65">
        <v>93.42</v>
      </c>
      <c r="D17" s="167">
        <v>0.37109999999999999</v>
      </c>
      <c r="E17" s="166">
        <v>0.62919999999999998</v>
      </c>
      <c r="F17" s="166">
        <v>2.891</v>
      </c>
      <c r="G17" s="457" t="s">
        <v>18</v>
      </c>
      <c r="H17" s="450"/>
      <c r="I17" s="343"/>
    </row>
    <row r="18" spans="2:17">
      <c r="B18" s="376"/>
      <c r="C18" s="117">
        <v>0.61150000000000004</v>
      </c>
      <c r="D18" s="97">
        <v>5.182E-3</v>
      </c>
      <c r="E18" s="97">
        <v>0.79120000000000001</v>
      </c>
      <c r="F18" s="97">
        <v>3.8580000000000001</v>
      </c>
      <c r="G18" s="457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1.5939999999999999E-2</v>
      </c>
      <c r="D19" s="153">
        <v>3.1820000000000001E-2</v>
      </c>
      <c r="E19" s="153">
        <v>0.78879999999999995</v>
      </c>
      <c r="F19" s="153">
        <v>3.653</v>
      </c>
      <c r="G19" s="459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83">
        <v>13.37</v>
      </c>
      <c r="D20" s="453">
        <v>-9.7650000000000002E-5</v>
      </c>
      <c r="E20" s="453">
        <v>0.80220000000000002</v>
      </c>
      <c r="F20" s="453">
        <v>3.7320000000000002</v>
      </c>
      <c r="G20" s="460" t="s">
        <v>22</v>
      </c>
      <c r="H20" s="454"/>
      <c r="I20" s="343"/>
    </row>
    <row r="21" spans="2:17">
      <c r="B21" s="378"/>
      <c r="C21" s="180">
        <v>8.0670000000000002</v>
      </c>
      <c r="D21" s="181">
        <v>0.38390000000000002</v>
      </c>
      <c r="E21" s="181">
        <v>0.62109999999999999</v>
      </c>
      <c r="F21" s="181">
        <v>2.9209999999999998</v>
      </c>
      <c r="G21" s="461" t="s">
        <v>23</v>
      </c>
      <c r="H21" s="455"/>
      <c r="I21" s="343"/>
    </row>
    <row r="22" spans="2:17">
      <c r="B22" s="358" t="s">
        <v>24</v>
      </c>
      <c r="C22" s="124">
        <v>170.9</v>
      </c>
      <c r="D22" s="125">
        <v>0.77680000000000005</v>
      </c>
      <c r="E22" s="125">
        <v>0.378</v>
      </c>
      <c r="F22" s="125">
        <v>1.7110000000000001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26">
        <v>130.30000000000001</v>
      </c>
      <c r="D23" s="93">
        <v>0.1699</v>
      </c>
      <c r="E23" s="93">
        <v>0.72589999999999999</v>
      </c>
      <c r="F23" s="93">
        <v>3.8170000000000002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26">
        <v>135.1</v>
      </c>
      <c r="D24" s="93">
        <v>0.1134</v>
      </c>
      <c r="E24" s="93">
        <v>0.74639999999999995</v>
      </c>
      <c r="F24" s="93">
        <v>3.9340000000000002</v>
      </c>
      <c r="G24" s="91" t="s">
        <v>27</v>
      </c>
      <c r="H24" s="94"/>
      <c r="I24" s="343"/>
    </row>
    <row r="25" spans="2:17">
      <c r="B25" s="359"/>
      <c r="C25" s="126">
        <v>132.80000000000001</v>
      </c>
      <c r="D25" s="143">
        <v>0.7268</v>
      </c>
      <c r="E25" s="93">
        <v>0.41489999999999999</v>
      </c>
      <c r="F25" s="93">
        <v>2.4889999999999999</v>
      </c>
      <c r="G25" s="91" t="s">
        <v>28</v>
      </c>
      <c r="H25" s="94"/>
      <c r="I25" s="343"/>
    </row>
    <row r="26" spans="2:17">
      <c r="B26" s="359"/>
      <c r="C26" s="126">
        <v>131.4</v>
      </c>
      <c r="D26" s="144">
        <v>0.1837</v>
      </c>
      <c r="E26" s="93">
        <v>0.72450000000000003</v>
      </c>
      <c r="F26" s="93">
        <v>3.266</v>
      </c>
      <c r="G26" s="91" t="s">
        <v>29</v>
      </c>
      <c r="H26" s="94"/>
      <c r="I26" s="343"/>
    </row>
    <row r="27" spans="2:17">
      <c r="B27" s="359"/>
      <c r="C27" s="126">
        <v>131.6</v>
      </c>
      <c r="D27" s="93">
        <v>0.47149999999999997</v>
      </c>
      <c r="E27" s="93">
        <v>0.57340000000000002</v>
      </c>
      <c r="F27" s="93">
        <v>2.8959999999999999</v>
      </c>
      <c r="G27" s="91" t="s">
        <v>30</v>
      </c>
      <c r="H27" s="94"/>
      <c r="I27" s="343"/>
    </row>
    <row r="28" spans="2:17">
      <c r="B28" s="360"/>
      <c r="C28" s="147">
        <v>972.1</v>
      </c>
      <c r="D28" s="148">
        <v>-44.35</v>
      </c>
      <c r="E28" s="148">
        <v>5.1150000000000002</v>
      </c>
      <c r="F28" s="148">
        <v>28.59</v>
      </c>
      <c r="G28" s="142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43.025346999999996</v>
      </c>
      <c r="D31" s="345"/>
      <c r="E31" s="345"/>
      <c r="F31" s="345"/>
      <c r="G31" s="345"/>
      <c r="H31" s="345"/>
      <c r="I31" s="346"/>
    </row>
  </sheetData>
  <mergeCells count="6">
    <mergeCell ref="D2:I3"/>
    <mergeCell ref="C9:H10"/>
    <mergeCell ref="B11:B19"/>
    <mergeCell ref="B20:B21"/>
    <mergeCell ref="B22:B28"/>
    <mergeCell ref="D6:I6"/>
  </mergeCells>
  <conditionalFormatting sqref="C12:C27">
    <cfRule type="colorScale" priority="2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7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7">
    <cfRule type="colorScale" priority="2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7">
    <cfRule type="colorScale" priority="237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43AA-58EB-4205-85F6-E5C0002FF099}">
  <dimension ref="B2:Q31"/>
  <sheetViews>
    <sheetView workbookViewId="0">
      <selection activeCell="O15" sqref="O15"/>
    </sheetView>
  </sheetViews>
  <sheetFormatPr defaultRowHeight="14.45"/>
  <cols>
    <col min="2" max="2" width="14.42578125" customWidth="1"/>
    <col min="3" max="3" width="11.85546875" customWidth="1"/>
    <col min="4" max="4" width="9.140625" customWidth="1"/>
    <col min="5" max="5" width="8.5703125" customWidth="1"/>
    <col min="6" max="6" width="10.42578125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64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06">
        <v>1</v>
      </c>
      <c r="E5" s="6">
        <v>1.1599999999999999E-15</v>
      </c>
      <c r="F5" s="6">
        <v>2.1400000000000001E-15</v>
      </c>
      <c r="G5" s="108">
        <v>20</v>
      </c>
      <c r="H5" s="120">
        <v>385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7.5950000000000002E-3</v>
      </c>
      <c r="D12" s="97">
        <v>0.1124</v>
      </c>
      <c r="E12" s="97">
        <v>0.75380000000000003</v>
      </c>
      <c r="F12" s="97">
        <v>3.9620000000000002</v>
      </c>
      <c r="G12" s="457" t="s">
        <v>13</v>
      </c>
      <c r="H12" s="449"/>
      <c r="I12" s="343"/>
    </row>
    <row r="13" spans="2:15">
      <c r="B13" s="376"/>
      <c r="C13" s="154">
        <v>0</v>
      </c>
      <c r="D13" s="153">
        <v>1</v>
      </c>
      <c r="E13" s="153">
        <v>1.223E-14</v>
      </c>
      <c r="F13" s="153">
        <v>5.2330000000000003E-14</v>
      </c>
      <c r="G13" s="122" t="s">
        <v>14</v>
      </c>
      <c r="H13" s="449"/>
      <c r="I13" s="343"/>
    </row>
    <row r="14" spans="2:15">
      <c r="B14" s="376"/>
      <c r="C14" s="165" t="s">
        <v>60</v>
      </c>
      <c r="D14" s="166" t="s">
        <v>60</v>
      </c>
      <c r="E14" s="166" t="s">
        <v>60</v>
      </c>
      <c r="F14" s="166" t="s">
        <v>60</v>
      </c>
      <c r="G14" s="185" t="s">
        <v>15</v>
      </c>
      <c r="H14" s="267" t="s">
        <v>61</v>
      </c>
      <c r="I14" s="343"/>
    </row>
    <row r="15" spans="2:15">
      <c r="B15" s="376"/>
      <c r="C15" s="117">
        <v>2.391</v>
      </c>
      <c r="D15" s="97">
        <v>0.16039999999999999</v>
      </c>
      <c r="E15" s="97">
        <v>0.73409999999999997</v>
      </c>
      <c r="F15" s="97">
        <v>3.4729999999999999</v>
      </c>
      <c r="G15" s="457" t="s">
        <v>16</v>
      </c>
      <c r="H15" s="450"/>
      <c r="I15" s="343"/>
    </row>
    <row r="16" spans="2:15" ht="15" customHeight="1">
      <c r="B16" s="376"/>
      <c r="C16" s="165">
        <v>85.05</v>
      </c>
      <c r="D16" s="167">
        <v>1</v>
      </c>
      <c r="E16" s="166">
        <v>7.0779999999999997E-4</v>
      </c>
      <c r="F16" s="166">
        <v>3.2320000000000001E-3</v>
      </c>
      <c r="G16" s="122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7.0469999999999997</v>
      </c>
      <c r="D17" s="151">
        <v>0.99209999999999998</v>
      </c>
      <c r="E17" s="97">
        <v>7.0610000000000006E-2</v>
      </c>
      <c r="F17" s="97">
        <v>0.3322</v>
      </c>
      <c r="G17" s="457" t="s">
        <v>18</v>
      </c>
      <c r="H17" s="450"/>
      <c r="I17" s="343"/>
    </row>
    <row r="18" spans="2:17">
      <c r="B18" s="376"/>
      <c r="C18" s="154">
        <v>7.9119999999999996E-2</v>
      </c>
      <c r="D18" s="153">
        <v>0.99039999999999995</v>
      </c>
      <c r="E18" s="153">
        <v>7.8030000000000002E-2</v>
      </c>
      <c r="F18" s="153">
        <v>0.33029999999999998</v>
      </c>
      <c r="G18" s="122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2.2530000000000001E-2</v>
      </c>
      <c r="E19" s="153">
        <v>0.79530000000000001</v>
      </c>
      <c r="F19" s="153">
        <v>3.734</v>
      </c>
      <c r="G19" s="459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19">
        <v>3.448</v>
      </c>
      <c r="D20" s="463">
        <v>-9.1980000000000002E-4</v>
      </c>
      <c r="E20" s="463">
        <v>0.80510000000000004</v>
      </c>
      <c r="F20" s="463">
        <v>3.7490000000000001</v>
      </c>
      <c r="G20" s="460" t="s">
        <v>22</v>
      </c>
      <c r="H20" s="454"/>
      <c r="I20" s="343"/>
    </row>
    <row r="21" spans="2:17">
      <c r="B21" s="378"/>
      <c r="C21" s="168">
        <v>2.2389999999999999</v>
      </c>
      <c r="D21" s="169">
        <v>0.95230000000000004</v>
      </c>
      <c r="E21" s="169">
        <v>0.17380000000000001</v>
      </c>
      <c r="F21" s="169">
        <v>0.74099999999999999</v>
      </c>
      <c r="G21" s="188" t="s">
        <v>23</v>
      </c>
      <c r="H21" s="455"/>
      <c r="I21" s="343"/>
    </row>
    <row r="22" spans="2:17">
      <c r="B22" s="358" t="s">
        <v>24</v>
      </c>
      <c r="C22" s="124">
        <v>67.02</v>
      </c>
      <c r="D22" s="125">
        <v>0.64739999999999998</v>
      </c>
      <c r="E22" s="125">
        <v>0.46579999999999999</v>
      </c>
      <c r="F22" s="125">
        <v>2.722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26">
        <v>63.78</v>
      </c>
      <c r="D23" s="93">
        <v>0.121</v>
      </c>
      <c r="E23" s="93">
        <v>0.75</v>
      </c>
      <c r="F23" s="93">
        <v>4.2320000000000002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26">
        <v>64.78</v>
      </c>
      <c r="D24" s="93">
        <v>8.5650000000000004E-2</v>
      </c>
      <c r="E24" s="93">
        <v>0.7601</v>
      </c>
      <c r="F24" s="93">
        <v>3.7290000000000001</v>
      </c>
      <c r="G24" s="91" t="s">
        <v>27</v>
      </c>
      <c r="H24" s="94"/>
      <c r="I24" s="343"/>
    </row>
    <row r="25" spans="2:17">
      <c r="B25" s="359"/>
      <c r="C25" s="145">
        <v>64.97</v>
      </c>
      <c r="D25" s="146">
        <v>-1.5349999999999999E+176</v>
      </c>
      <c r="E25" s="146">
        <v>2.771E+86</v>
      </c>
      <c r="F25" s="146">
        <v>5.5389999999999996E+89</v>
      </c>
      <c r="G25" s="91" t="s">
        <v>28</v>
      </c>
      <c r="H25" s="94"/>
      <c r="I25" s="343"/>
    </row>
    <row r="26" spans="2:17">
      <c r="B26" s="359"/>
      <c r="C26" s="126">
        <v>64.349999999999994</v>
      </c>
      <c r="D26" s="144">
        <v>4.1939999999999998E-2</v>
      </c>
      <c r="E26" s="93">
        <v>0.78039999999999998</v>
      </c>
      <c r="F26" s="93">
        <v>3.5659999999999998</v>
      </c>
      <c r="G26" s="91" t="s">
        <v>29</v>
      </c>
      <c r="H26" s="94"/>
      <c r="I26" s="343"/>
    </row>
    <row r="27" spans="2:17">
      <c r="B27" s="359"/>
      <c r="C27" s="126">
        <v>64.94</v>
      </c>
      <c r="D27" s="93">
        <v>1</v>
      </c>
      <c r="E27" s="93">
        <v>7.308E-10</v>
      </c>
      <c r="F27" s="93">
        <v>3.2230000000000001E-9</v>
      </c>
      <c r="G27" s="91" t="s">
        <v>30</v>
      </c>
      <c r="H27" s="94"/>
      <c r="I27" s="343"/>
    </row>
    <row r="28" spans="2:17">
      <c r="B28" s="360"/>
      <c r="C28" s="336">
        <v>304.3</v>
      </c>
      <c r="D28" s="337">
        <v>1</v>
      </c>
      <c r="E28" s="337">
        <v>2.811E-7</v>
      </c>
      <c r="F28" s="337">
        <v>1.9099999999999999E-6</v>
      </c>
      <c r="G28" s="95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13.240028583333334</v>
      </c>
      <c r="D31" s="345"/>
      <c r="E31" s="345"/>
      <c r="F31" s="345"/>
      <c r="G31" s="345"/>
      <c r="H31" s="345"/>
      <c r="I31" s="346"/>
    </row>
  </sheetData>
  <mergeCells count="6">
    <mergeCell ref="D2:I3"/>
    <mergeCell ref="C9:H10"/>
    <mergeCell ref="B11:B19"/>
    <mergeCell ref="B20:B21"/>
    <mergeCell ref="B22:B28"/>
    <mergeCell ref="D6:I6"/>
  </mergeCells>
  <conditionalFormatting sqref="C12:C21 C25">
    <cfRule type="colorScale" priority="2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C24 C26:C2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1 D25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D24 D26:D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1 E25">
    <cfRule type="colorScale" priority="2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2:E24 E26:E2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1 F25">
    <cfRule type="colorScale" priority="245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F24 F26:F2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18BE-4734-4AAA-A87C-6A97FC739CDB}">
  <dimension ref="B2:Q31"/>
  <sheetViews>
    <sheetView workbookViewId="0">
      <selection activeCell="O18" sqref="O18"/>
    </sheetView>
  </sheetViews>
  <sheetFormatPr defaultRowHeight="14.45"/>
  <cols>
    <col min="2" max="2" width="14.42578125" customWidth="1"/>
    <col min="3" max="3" width="11.85546875" customWidth="1"/>
    <col min="4" max="4" width="9.85546875" bestFit="1" customWidth="1"/>
    <col min="5" max="6" width="9.28515625" bestFit="1" customWidth="1"/>
    <col min="7" max="7" width="40.5703125" customWidth="1"/>
    <col min="8" max="8" width="40.42578125" customWidth="1"/>
    <col min="9" max="9" width="23.140625" customWidth="1"/>
    <col min="10" max="10" width="9.28515625" bestFit="1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65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23">
        <v>0.99990000000000001</v>
      </c>
      <c r="E5" s="6">
        <v>9.2999999999999992E-3</v>
      </c>
      <c r="F5" s="6">
        <v>4.2700000000000002E-2</v>
      </c>
      <c r="G5" s="108">
        <v>20</v>
      </c>
      <c r="H5" s="120">
        <v>1031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0</v>
      </c>
      <c r="D12" s="97">
        <v>0.93759999999999999</v>
      </c>
      <c r="E12" s="97">
        <v>0.17399999999999999</v>
      </c>
      <c r="F12" s="97">
        <v>2.8780000000000001</v>
      </c>
      <c r="G12" s="457" t="s">
        <v>13</v>
      </c>
      <c r="H12" s="449"/>
      <c r="I12" s="343"/>
      <c r="J12" s="87"/>
      <c r="K12" s="87"/>
      <c r="L12" s="87"/>
      <c r="M12" s="87"/>
    </row>
    <row r="13" spans="2:15">
      <c r="B13" s="376"/>
      <c r="C13" s="117">
        <v>1.61E-2</v>
      </c>
      <c r="D13" t="s">
        <v>32</v>
      </c>
      <c r="E13" s="97">
        <v>2.3709999999999998E-2</v>
      </c>
      <c r="F13" s="97">
        <v>0.59389999999999998</v>
      </c>
      <c r="G13" s="457" t="s">
        <v>14</v>
      </c>
      <c r="H13" s="449"/>
      <c r="I13" s="343"/>
      <c r="J13" s="87"/>
      <c r="K13" s="87"/>
      <c r="L13" s="87"/>
      <c r="M13" s="87"/>
    </row>
    <row r="14" spans="2:15">
      <c r="B14" s="376"/>
      <c r="C14" s="165">
        <v>816</v>
      </c>
      <c r="D14" s="166">
        <v>1</v>
      </c>
      <c r="E14" s="166">
        <v>9.98E-5</v>
      </c>
      <c r="F14" s="166">
        <v>3.9399999999999998E-4</v>
      </c>
      <c r="G14" s="458" t="s">
        <v>15</v>
      </c>
      <c r="H14" s="449"/>
      <c r="I14" s="343"/>
      <c r="J14" s="87"/>
      <c r="K14" s="87"/>
      <c r="L14" s="87"/>
      <c r="M14" s="87"/>
    </row>
    <row r="15" spans="2:15">
      <c r="B15" s="376"/>
      <c r="C15" s="154">
        <v>27.07</v>
      </c>
      <c r="D15" s="153">
        <v>0.98380000000000001</v>
      </c>
      <c r="E15" s="153">
        <v>8.9289999999999994E-2</v>
      </c>
      <c r="F15" s="153">
        <v>1.506</v>
      </c>
      <c r="G15" s="152" t="s">
        <v>16</v>
      </c>
      <c r="H15" s="450"/>
      <c r="I15" s="343"/>
      <c r="J15" s="87"/>
      <c r="K15" s="87"/>
      <c r="L15" s="87"/>
      <c r="M15" s="87"/>
    </row>
    <row r="16" spans="2:15" ht="15" customHeight="1">
      <c r="B16" s="376"/>
      <c r="C16" s="165">
        <v>731</v>
      </c>
      <c r="D16" s="167">
        <v>0.99950000000000006</v>
      </c>
      <c r="E16" s="166">
        <v>1.6910000000000001E-2</v>
      </c>
      <c r="F16" s="166">
        <v>0.20669999999999999</v>
      </c>
      <c r="G16" s="152" t="s">
        <v>17</v>
      </c>
      <c r="H16" s="450"/>
      <c r="I16" s="343"/>
      <c r="J16" s="149"/>
      <c r="K16" s="462"/>
      <c r="L16" s="462"/>
      <c r="M16" s="462"/>
      <c r="N16" s="452"/>
      <c r="O16" s="54"/>
    </row>
    <row r="17" spans="2:17">
      <c r="B17" s="376"/>
      <c r="C17" s="117">
        <v>124.1</v>
      </c>
      <c r="D17" s="151">
        <v>0.99950000000000006</v>
      </c>
      <c r="E17" s="97">
        <v>1.6969999999999999E-2</v>
      </c>
      <c r="F17" s="97">
        <v>0.20660000000000001</v>
      </c>
      <c r="G17" s="457" t="s">
        <v>18</v>
      </c>
      <c r="H17" s="450"/>
      <c r="I17" s="343"/>
      <c r="J17" s="87"/>
      <c r="K17" s="87"/>
      <c r="L17" s="87"/>
      <c r="M17" s="87"/>
    </row>
    <row r="18" spans="2:17">
      <c r="B18" s="376"/>
      <c r="C18" s="117">
        <v>0.57310000000000005</v>
      </c>
      <c r="D18" s="97">
        <v>0.99880000000000002</v>
      </c>
      <c r="E18" s="97">
        <v>2.283E-2</v>
      </c>
      <c r="F18" s="97">
        <v>0.57079999999999997</v>
      </c>
      <c r="G18" s="457" t="s">
        <v>19</v>
      </c>
      <c r="H18" s="450"/>
      <c r="I18" s="343"/>
      <c r="J18" s="150"/>
      <c r="K18" s="150"/>
      <c r="L18" s="150"/>
      <c r="M18" s="150"/>
      <c r="N18" s="54"/>
      <c r="O18" s="452"/>
    </row>
    <row r="19" spans="2:17">
      <c r="B19" s="377"/>
      <c r="C19" s="154">
        <v>0</v>
      </c>
      <c r="D19" s="153">
        <v>0.1024</v>
      </c>
      <c r="E19" s="153">
        <v>0.74080000000000001</v>
      </c>
      <c r="F19" s="153">
        <v>6.2439999999999998</v>
      </c>
      <c r="G19" s="459" t="s">
        <v>20</v>
      </c>
      <c r="H19" s="98"/>
      <c r="I19" s="343"/>
      <c r="J19" s="149"/>
      <c r="K19" s="462"/>
      <c r="L19" s="462"/>
      <c r="M19" s="462"/>
      <c r="O19" s="54"/>
    </row>
    <row r="20" spans="2:17">
      <c r="B20" s="378" t="s">
        <v>21</v>
      </c>
      <c r="C20" s="119">
        <v>29.83</v>
      </c>
      <c r="D20" s="463">
        <v>0.93859999999999999</v>
      </c>
      <c r="E20" s="463">
        <v>1.099</v>
      </c>
      <c r="F20" s="463">
        <v>9.2710000000000008</v>
      </c>
      <c r="G20" s="460" t="s">
        <v>22</v>
      </c>
      <c r="H20" s="454"/>
      <c r="I20" s="343"/>
      <c r="J20" s="87"/>
      <c r="K20" s="87"/>
      <c r="L20" s="87"/>
      <c r="M20" s="87"/>
    </row>
    <row r="21" spans="2:17">
      <c r="B21" s="378"/>
      <c r="C21" s="168">
        <v>11.91</v>
      </c>
      <c r="D21" s="169">
        <v>0.99950000000000006</v>
      </c>
      <c r="E21" s="169">
        <v>1.5879999999999998E-2</v>
      </c>
      <c r="F21" s="169">
        <v>0.22189999999999999</v>
      </c>
      <c r="G21" s="461" t="s">
        <v>23</v>
      </c>
      <c r="H21" s="455"/>
      <c r="I21" s="343"/>
    </row>
    <row r="22" spans="2:17">
      <c r="B22" s="358" t="s">
        <v>24</v>
      </c>
      <c r="C22" s="124">
        <v>210</v>
      </c>
      <c r="D22" s="125">
        <v>0.9587</v>
      </c>
      <c r="E22" s="125">
        <v>0.1241</v>
      </c>
      <c r="F22" s="125">
        <v>2.472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26">
        <v>191</v>
      </c>
      <c r="D23" s="93">
        <v>0.85599999999999998</v>
      </c>
      <c r="E23" s="93">
        <v>0.27460000000000001</v>
      </c>
      <c r="F23" s="93">
        <v>3.153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26">
        <v>198.5</v>
      </c>
      <c r="D24" s="93">
        <v>0.96399999999999997</v>
      </c>
      <c r="E24" s="93">
        <v>0.1149</v>
      </c>
      <c r="F24" s="93">
        <v>2.9119999999999999</v>
      </c>
      <c r="G24" s="91" t="s">
        <v>27</v>
      </c>
      <c r="H24" s="94"/>
      <c r="I24" s="343"/>
    </row>
    <row r="25" spans="2:17">
      <c r="B25" s="359"/>
      <c r="C25" s="126">
        <v>190.2</v>
      </c>
      <c r="D25" s="143">
        <v>0.90210000000000001</v>
      </c>
      <c r="E25" s="93">
        <v>0.20710000000000001</v>
      </c>
      <c r="F25" s="93">
        <v>3.3780000000000001</v>
      </c>
      <c r="G25" s="91" t="s">
        <v>28</v>
      </c>
      <c r="H25" s="94"/>
      <c r="I25" s="343"/>
    </row>
    <row r="26" spans="2:17">
      <c r="B26" s="359"/>
      <c r="C26" s="126">
        <v>188.6</v>
      </c>
      <c r="D26" s="144">
        <v>0.92120000000000002</v>
      </c>
      <c r="E26" s="93">
        <v>0.17269999999999999</v>
      </c>
      <c r="F26" s="93">
        <v>3.4319999999999999</v>
      </c>
      <c r="G26" s="91" t="s">
        <v>29</v>
      </c>
      <c r="H26" s="94"/>
      <c r="I26" s="343"/>
    </row>
    <row r="27" spans="2:17">
      <c r="B27" s="359"/>
      <c r="C27" s="126">
        <v>177.7</v>
      </c>
      <c r="D27" s="93">
        <v>0.99750000000000005</v>
      </c>
      <c r="E27" s="93">
        <v>2.7300000000000001E-2</v>
      </c>
      <c r="F27" s="93">
        <v>0.8216</v>
      </c>
      <c r="G27" s="91" t="s">
        <v>30</v>
      </c>
      <c r="H27" s="94"/>
      <c r="I27" s="343"/>
    </row>
    <row r="28" spans="2:17">
      <c r="B28" s="360"/>
      <c r="C28" s="128">
        <v>307.2</v>
      </c>
      <c r="D28" s="129">
        <v>0.2505</v>
      </c>
      <c r="E28" s="129">
        <v>0.66159999999999997</v>
      </c>
      <c r="F28" s="129">
        <v>4.9109999999999996</v>
      </c>
      <c r="G28" s="95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53.394986666666661</v>
      </c>
      <c r="D31" s="345"/>
      <c r="E31" s="345"/>
      <c r="F31" s="345"/>
      <c r="G31" s="345"/>
      <c r="H31" s="345"/>
      <c r="I31" s="346"/>
    </row>
  </sheetData>
  <mergeCells count="6">
    <mergeCell ref="D2:I3"/>
    <mergeCell ref="C9:H10"/>
    <mergeCell ref="B11:B19"/>
    <mergeCell ref="B20:B21"/>
    <mergeCell ref="B22:B28"/>
    <mergeCell ref="D6:I6"/>
  </mergeCells>
  <conditionalFormatting sqref="C12:C27">
    <cfRule type="colorScale" priority="2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4:D27 D12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7">
    <cfRule type="colorScale" priority="2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7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E71E-7DE9-4A72-8A6E-85CF1055CFB4}">
  <dimension ref="B2:Q31"/>
  <sheetViews>
    <sheetView workbookViewId="0">
      <selection activeCell="N22" sqref="N22"/>
    </sheetView>
  </sheetViews>
  <sheetFormatPr defaultRowHeight="14.45"/>
  <cols>
    <col min="2" max="2" width="14.42578125" customWidth="1"/>
    <col min="3" max="3" width="11.85546875" customWidth="1"/>
    <col min="4" max="4" width="9.42578125" bestFit="1" customWidth="1"/>
    <col min="5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66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23">
        <v>0.79279999999999995</v>
      </c>
      <c r="E5" s="6">
        <v>0.34329999999999999</v>
      </c>
      <c r="F5" s="6">
        <v>2.0415000000000001</v>
      </c>
      <c r="G5" s="108">
        <v>11</v>
      </c>
      <c r="H5" s="120">
        <v>543</v>
      </c>
      <c r="I5" s="108">
        <v>2000</v>
      </c>
    </row>
    <row r="6" spans="2:15" ht="15" customHeight="1">
      <c r="B6" s="340"/>
      <c r="D6" s="380"/>
      <c r="E6" s="381"/>
      <c r="F6" s="381"/>
      <c r="G6" s="381"/>
      <c r="H6" s="381"/>
      <c r="I6" s="382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0</v>
      </c>
      <c r="D12" s="97">
        <v>0.48759999999999998</v>
      </c>
      <c r="E12" s="97">
        <v>0.4556</v>
      </c>
      <c r="F12" s="97">
        <v>8.4939999999999998</v>
      </c>
      <c r="G12" s="457" t="s">
        <v>13</v>
      </c>
      <c r="H12" s="449"/>
      <c r="I12" s="343"/>
    </row>
    <row r="13" spans="2:15">
      <c r="B13" s="376"/>
      <c r="C13" s="117">
        <v>1.5779999999999999E-2</v>
      </c>
      <c r="D13" s="97">
        <v>0.7137</v>
      </c>
      <c r="E13" s="97">
        <v>0.3478</v>
      </c>
      <c r="F13" s="97">
        <v>6.4779999999999998</v>
      </c>
      <c r="G13" s="457" t="s">
        <v>14</v>
      </c>
      <c r="H13" s="449"/>
      <c r="I13" s="343"/>
    </row>
    <row r="14" spans="2:15">
      <c r="B14" s="376"/>
      <c r="C14" s="165">
        <v>1032</v>
      </c>
      <c r="D14" s="166">
        <v>0.90039999999999998</v>
      </c>
      <c r="E14" s="166">
        <v>0.20569999999999999</v>
      </c>
      <c r="F14" s="166">
        <v>3.3570000000000002</v>
      </c>
      <c r="G14" s="185" t="s">
        <v>15</v>
      </c>
      <c r="H14" s="449"/>
      <c r="I14" s="343"/>
    </row>
    <row r="15" spans="2:15">
      <c r="B15" s="376"/>
      <c r="C15" s="154">
        <v>19.41</v>
      </c>
      <c r="D15" s="153">
        <v>0.77990000000000004</v>
      </c>
      <c r="E15" s="153">
        <v>0.29599999999999999</v>
      </c>
      <c r="F15" s="153">
        <v>5.8869999999999996</v>
      </c>
      <c r="G15" s="122" t="s">
        <v>16</v>
      </c>
      <c r="H15" s="450"/>
      <c r="I15" s="343"/>
    </row>
    <row r="16" spans="2:15" ht="15" customHeight="1">
      <c r="B16" s="376"/>
      <c r="C16" s="165">
        <v>189.6</v>
      </c>
      <c r="D16" s="167">
        <v>0.90039999999999998</v>
      </c>
      <c r="E16" s="166">
        <v>0.20569999999999999</v>
      </c>
      <c r="F16" s="166">
        <v>3.3570000000000002</v>
      </c>
      <c r="G16" s="122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54">
        <v>7.633</v>
      </c>
      <c r="D17" s="151">
        <v>0.82709999999999995</v>
      </c>
      <c r="E17" s="153">
        <v>0.27750000000000002</v>
      </c>
      <c r="F17" s="153">
        <v>3.9670000000000001</v>
      </c>
      <c r="G17" s="122" t="s">
        <v>18</v>
      </c>
      <c r="H17" s="450"/>
      <c r="I17" s="343"/>
    </row>
    <row r="18" spans="2:17">
      <c r="B18" s="376"/>
      <c r="C18" s="117">
        <v>0.32419999999999999</v>
      </c>
      <c r="D18" s="153">
        <v>0.71860000000000002</v>
      </c>
      <c r="E18" s="153">
        <v>0.34360000000000002</v>
      </c>
      <c r="F18" s="153">
        <v>6.4489999999999998</v>
      </c>
      <c r="G18" s="122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0.10340000000000001</v>
      </c>
      <c r="E19" s="153">
        <v>0.63490000000000002</v>
      </c>
      <c r="F19" s="153">
        <v>9.8640000000000008</v>
      </c>
      <c r="G19" s="130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68">
        <v>219.2</v>
      </c>
      <c r="D20" s="169">
        <v>0.89570000000000005</v>
      </c>
      <c r="E20" s="169">
        <v>0.95450000000000002</v>
      </c>
      <c r="F20" s="169">
        <v>11.9</v>
      </c>
      <c r="G20" s="186" t="s">
        <v>22</v>
      </c>
      <c r="H20" s="454"/>
      <c r="I20" s="343"/>
    </row>
    <row r="21" spans="2:17">
      <c r="B21" s="378"/>
      <c r="C21" s="168">
        <v>20</v>
      </c>
      <c r="D21" s="169">
        <v>0.73950000000000005</v>
      </c>
      <c r="E21" s="169">
        <v>0.31080000000000002</v>
      </c>
      <c r="F21" s="169">
        <v>7.3689999999999998</v>
      </c>
      <c r="G21" s="461" t="s">
        <v>23</v>
      </c>
      <c r="H21" s="455"/>
      <c r="I21" s="343"/>
    </row>
    <row r="22" spans="2:17">
      <c r="B22" s="358" t="s">
        <v>24</v>
      </c>
      <c r="C22" s="170">
        <v>108.7</v>
      </c>
      <c r="D22" s="171">
        <v>0.80889999999999995</v>
      </c>
      <c r="E22" s="171">
        <v>0.31309999999999999</v>
      </c>
      <c r="F22" s="171">
        <v>2.7850000000000001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26">
        <v>102.7</v>
      </c>
      <c r="D23" s="93">
        <v>0.71299999999999997</v>
      </c>
      <c r="E23" s="93">
        <v>0.38540000000000002</v>
      </c>
      <c r="F23" s="93">
        <v>2.8580000000000001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26">
        <v>104.6</v>
      </c>
      <c r="D24" s="93">
        <v>0.55049999999999999</v>
      </c>
      <c r="E24" s="93">
        <v>0.44059999999999999</v>
      </c>
      <c r="F24" s="93">
        <v>5.8259999999999996</v>
      </c>
      <c r="G24" s="91" t="s">
        <v>27</v>
      </c>
      <c r="H24" s="94"/>
      <c r="I24" s="343"/>
    </row>
    <row r="25" spans="2:17">
      <c r="B25" s="359"/>
      <c r="C25" s="126">
        <v>103.9</v>
      </c>
      <c r="D25" s="143">
        <v>0.42559999999999998</v>
      </c>
      <c r="E25" s="93">
        <v>0.52539999999999998</v>
      </c>
      <c r="F25" s="93">
        <v>5.7240000000000002</v>
      </c>
      <c r="G25" s="91" t="s">
        <v>28</v>
      </c>
      <c r="H25" s="94"/>
      <c r="I25" s="343"/>
    </row>
    <row r="26" spans="2:17">
      <c r="B26" s="359"/>
      <c r="C26" s="126">
        <v>102.8</v>
      </c>
      <c r="D26" s="144">
        <v>0.44130000000000003</v>
      </c>
      <c r="E26" s="93">
        <v>0.51060000000000005</v>
      </c>
      <c r="F26" s="93">
        <v>6.327</v>
      </c>
      <c r="G26" s="91" t="s">
        <v>29</v>
      </c>
      <c r="H26" s="94"/>
      <c r="I26" s="343"/>
    </row>
    <row r="27" spans="2:17">
      <c r="B27" s="359"/>
      <c r="C27" s="126">
        <v>103.1</v>
      </c>
      <c r="D27" s="93">
        <v>0.62460000000000004</v>
      </c>
      <c r="E27" s="93">
        <v>0.42599999999999999</v>
      </c>
      <c r="F27" s="93">
        <v>4.63</v>
      </c>
      <c r="G27" s="91" t="s">
        <v>30</v>
      </c>
      <c r="H27" s="94"/>
      <c r="I27" s="343"/>
    </row>
    <row r="28" spans="2:17">
      <c r="B28" s="360"/>
      <c r="C28" s="128">
        <v>104.2</v>
      </c>
      <c r="D28" s="129">
        <v>0.48899999999999999</v>
      </c>
      <c r="E28" s="129">
        <v>0.53059999999999996</v>
      </c>
      <c r="F28" s="129">
        <v>4.8159999999999998</v>
      </c>
      <c r="G28" s="95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36.969716333333331</v>
      </c>
      <c r="D31" s="345"/>
      <c r="E31" s="345"/>
      <c r="F31" s="345"/>
      <c r="G31" s="345"/>
      <c r="H31" s="345"/>
      <c r="I31" s="346"/>
    </row>
  </sheetData>
  <mergeCells count="6">
    <mergeCell ref="D2:I3"/>
    <mergeCell ref="C9:H10"/>
    <mergeCell ref="B11:B19"/>
    <mergeCell ref="B20:B21"/>
    <mergeCell ref="B22:B28"/>
    <mergeCell ref="D6:I6"/>
  </mergeCells>
  <conditionalFormatting sqref="C12:C28">
    <cfRule type="colorScale" priority="2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8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8">
    <cfRule type="colorScale" priority="2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8">
    <cfRule type="colorScale" priority="256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AB60-D7D9-4FB3-B225-1394409AB743}">
  <dimension ref="B2:Q31"/>
  <sheetViews>
    <sheetView workbookViewId="0">
      <selection activeCell="N25" sqref="N25"/>
    </sheetView>
  </sheetViews>
  <sheetFormatPr defaultRowHeight="14.45"/>
  <cols>
    <col min="2" max="2" width="14.42578125" customWidth="1"/>
    <col min="3" max="3" width="11.85546875" customWidth="1"/>
    <col min="4" max="4" width="9.85546875" bestFit="1" customWidth="1"/>
    <col min="5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67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31">
        <v>1.67E-2</v>
      </c>
      <c r="E5" s="132">
        <v>4.8300000000000003E-2</v>
      </c>
      <c r="F5" s="132">
        <v>41.106900000000003</v>
      </c>
      <c r="G5" s="133">
        <v>11</v>
      </c>
      <c r="H5" s="134">
        <v>266</v>
      </c>
      <c r="I5" s="133">
        <v>2000</v>
      </c>
    </row>
    <row r="6" spans="2:15" ht="15" customHeight="1">
      <c r="B6" s="340"/>
      <c r="D6" s="383" t="s">
        <v>68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1.5779999999999999E-2</v>
      </c>
      <c r="D12" s="97">
        <v>-5.0799999999999999E-4</v>
      </c>
      <c r="E12" s="97">
        <v>2.2550000000000001E-2</v>
      </c>
      <c r="F12" s="97">
        <v>44.73</v>
      </c>
      <c r="G12" s="457" t="s">
        <v>13</v>
      </c>
      <c r="H12" s="449"/>
      <c r="I12" s="343"/>
    </row>
    <row r="13" spans="2:15">
      <c r="B13" s="376"/>
      <c r="C13" s="154">
        <v>1.5640000000000001E-2</v>
      </c>
      <c r="D13" s="153">
        <v>-5.0739999999999997E-4</v>
      </c>
      <c r="E13" s="153">
        <v>2.2550000000000001E-2</v>
      </c>
      <c r="F13" s="153">
        <v>44.73</v>
      </c>
      <c r="G13" s="457" t="s">
        <v>14</v>
      </c>
      <c r="H13" s="449"/>
      <c r="I13" s="343"/>
    </row>
    <row r="14" spans="2:15">
      <c r="B14" s="376"/>
      <c r="C14" s="165">
        <v>142.19999999999999</v>
      </c>
      <c r="D14" s="166">
        <v>-5.0779999999999998E-4</v>
      </c>
      <c r="E14" s="166">
        <v>2.2550000000000001E-2</v>
      </c>
      <c r="F14" s="166">
        <v>44.73</v>
      </c>
      <c r="G14" s="458" t="s">
        <v>15</v>
      </c>
      <c r="H14" s="449"/>
      <c r="I14" s="343"/>
    </row>
    <row r="15" spans="2:15">
      <c r="B15" s="376"/>
      <c r="C15" s="117">
        <v>2.0110000000000001</v>
      </c>
      <c r="D15" s="97">
        <v>-5.0750000000000003E-4</v>
      </c>
      <c r="E15" s="97">
        <v>2.2550000000000001E-2</v>
      </c>
      <c r="F15" s="97">
        <v>44.73</v>
      </c>
      <c r="G15" s="122" t="s">
        <v>16</v>
      </c>
      <c r="H15" s="450"/>
      <c r="I15" s="343"/>
    </row>
    <row r="16" spans="2:15" ht="15" customHeight="1">
      <c r="B16" s="376"/>
      <c r="C16" s="165">
        <v>33.83</v>
      </c>
      <c r="D16" s="167">
        <v>-5.0540000000000003E-4</v>
      </c>
      <c r="E16" s="166">
        <v>2.2550000000000001E-2</v>
      </c>
      <c r="F16" s="166">
        <v>44.73</v>
      </c>
      <c r="G16" s="457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1.042</v>
      </c>
      <c r="D17" s="151">
        <v>-5.0080000000000003E-4</v>
      </c>
      <c r="E17" s="97">
        <v>2.239E-2</v>
      </c>
      <c r="F17" s="97">
        <v>44.73</v>
      </c>
      <c r="G17" s="457" t="s">
        <v>18</v>
      </c>
      <c r="H17" s="450"/>
      <c r="I17" s="343"/>
    </row>
    <row r="18" spans="2:17">
      <c r="B18" s="376"/>
      <c r="C18" s="154">
        <v>0.1898</v>
      </c>
      <c r="D18" s="153">
        <v>-5.0739999999999997E-4</v>
      </c>
      <c r="E18" s="153">
        <v>2.2550000000000001E-2</v>
      </c>
      <c r="F18" s="153">
        <v>44.73</v>
      </c>
      <c r="G18" s="457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-5.0819999999999999E-4</v>
      </c>
      <c r="E19" s="153">
        <v>2.2550000000000001E-2</v>
      </c>
      <c r="F19" s="153">
        <v>44.73</v>
      </c>
      <c r="G19" s="459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19">
        <v>2.3050000000000002</v>
      </c>
      <c r="D20" s="463">
        <v>-5.0819999999999999E-4</v>
      </c>
      <c r="E20" s="463">
        <v>2.2550000000000001E-2</v>
      </c>
      <c r="F20" s="463">
        <v>44.73</v>
      </c>
      <c r="G20" s="464" t="s">
        <v>22</v>
      </c>
      <c r="H20" s="465"/>
      <c r="I20" s="343"/>
    </row>
    <row r="21" spans="2:17">
      <c r="B21" s="378"/>
      <c r="C21" s="168">
        <v>1.669</v>
      </c>
      <c r="D21" s="169">
        <v>-5.0819999999999999E-4</v>
      </c>
      <c r="E21" s="169">
        <v>2.2550000000000001E-2</v>
      </c>
      <c r="F21" s="169">
        <v>44.73</v>
      </c>
      <c r="G21" s="466" t="s">
        <v>23</v>
      </c>
      <c r="H21" s="467"/>
      <c r="I21" s="343"/>
    </row>
    <row r="22" spans="2:17" ht="15" customHeight="1">
      <c r="B22" s="358" t="s">
        <v>24</v>
      </c>
      <c r="C22" s="124">
        <v>48.89</v>
      </c>
      <c r="D22" s="125">
        <v>-5.1500000000000005E-4</v>
      </c>
      <c r="E22" s="125">
        <v>2.2550000000000001E-2</v>
      </c>
      <c r="F22" s="125">
        <v>44.72</v>
      </c>
      <c r="G22" s="135" t="s">
        <v>25</v>
      </c>
      <c r="H22" s="140"/>
      <c r="I22" s="343"/>
      <c r="K22" s="87"/>
      <c r="L22" s="87"/>
      <c r="M22" s="87"/>
      <c r="Q22" s="86"/>
    </row>
    <row r="23" spans="2:17">
      <c r="B23" s="359"/>
      <c r="C23" s="126">
        <v>51.21</v>
      </c>
      <c r="D23" s="93">
        <v>5.2099999999999999E-5</v>
      </c>
      <c r="E23" s="93">
        <v>2.2620000000000001E-2</v>
      </c>
      <c r="F23" s="93">
        <v>44.71</v>
      </c>
      <c r="G23" s="136" t="s">
        <v>26</v>
      </c>
      <c r="H23" s="138"/>
      <c r="I23" s="343"/>
      <c r="K23" s="87"/>
      <c r="L23" s="87"/>
      <c r="M23" s="87"/>
    </row>
    <row r="24" spans="2:17">
      <c r="B24" s="359"/>
      <c r="C24" s="126">
        <v>49.26</v>
      </c>
      <c r="D24" s="93">
        <v>-5.0149999999999999E-4</v>
      </c>
      <c r="E24" s="93">
        <v>2.2450000000000001E-2</v>
      </c>
      <c r="F24" s="93">
        <v>44.72</v>
      </c>
      <c r="G24" s="136" t="s">
        <v>27</v>
      </c>
      <c r="H24" s="138"/>
      <c r="I24" s="343"/>
    </row>
    <row r="25" spans="2:17">
      <c r="B25" s="359"/>
      <c r="C25" s="126">
        <v>50.69</v>
      </c>
      <c r="D25" s="143">
        <v>-5.0270000000000002E-4</v>
      </c>
      <c r="E25" s="93">
        <v>2.2419999999999999E-2</v>
      </c>
      <c r="F25" s="93">
        <v>44.72</v>
      </c>
      <c r="G25" s="136" t="s">
        <v>28</v>
      </c>
      <c r="H25" s="138"/>
      <c r="I25" s="343"/>
    </row>
    <row r="26" spans="2:17">
      <c r="B26" s="359"/>
      <c r="C26" s="126">
        <v>49.89</v>
      </c>
      <c r="D26" s="144">
        <v>-4.7780000000000001E-4</v>
      </c>
      <c r="E26" s="93">
        <v>2.2589999999999999E-2</v>
      </c>
      <c r="F26" s="93">
        <v>44.72</v>
      </c>
      <c r="G26" s="136" t="s">
        <v>29</v>
      </c>
      <c r="H26" s="138"/>
      <c r="I26" s="343"/>
    </row>
    <row r="27" spans="2:17">
      <c r="B27" s="359"/>
      <c r="C27" s="165">
        <v>49.52</v>
      </c>
      <c r="D27" s="166">
        <v>-4.8109999999999998E-4</v>
      </c>
      <c r="E27" s="166">
        <v>2.2880000000000001E-2</v>
      </c>
      <c r="F27" s="166">
        <v>44.72</v>
      </c>
      <c r="G27" s="136" t="s">
        <v>30</v>
      </c>
      <c r="H27" s="138"/>
      <c r="I27" s="343"/>
    </row>
    <row r="28" spans="2:17">
      <c r="B28" s="360"/>
      <c r="C28" s="154">
        <v>69.38</v>
      </c>
      <c r="D28" s="153">
        <v>-5.0270000000000002E-4</v>
      </c>
      <c r="E28" s="153">
        <v>2.2419999999999999E-2</v>
      </c>
      <c r="F28" s="153">
        <v>44.72</v>
      </c>
      <c r="G28" s="137" t="s">
        <v>31</v>
      </c>
      <c r="H28" s="139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9.20197033333333</v>
      </c>
      <c r="D31" s="345"/>
      <c r="E31" s="345"/>
      <c r="F31" s="345"/>
      <c r="G31" s="345"/>
      <c r="H31" s="345"/>
      <c r="I31" s="346"/>
    </row>
  </sheetData>
  <mergeCells count="6">
    <mergeCell ref="B22:B28"/>
    <mergeCell ref="D2:I3"/>
    <mergeCell ref="B11:B19"/>
    <mergeCell ref="B20:B21"/>
    <mergeCell ref="C9:H10"/>
    <mergeCell ref="D6:I6"/>
  </mergeCells>
  <conditionalFormatting sqref="C12:C2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C2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D2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1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2:E26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1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F2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C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7:D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E2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7:F2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F4A-B8E8-40D0-B6E8-6D2F9DAAE5AC}">
  <dimension ref="B2:Q31"/>
  <sheetViews>
    <sheetView workbookViewId="0">
      <selection activeCell="N23" sqref="N23"/>
    </sheetView>
  </sheetViews>
  <sheetFormatPr defaultRowHeight="14.45"/>
  <cols>
    <col min="2" max="2" width="14.42578125" customWidth="1"/>
    <col min="3" max="3" width="11.85546875" customWidth="1"/>
    <col min="4" max="4" width="9.42578125" bestFit="1" customWidth="1"/>
    <col min="6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69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23">
        <v>0.67279999999999995</v>
      </c>
      <c r="E5" s="6">
        <v>0.12690000000000001</v>
      </c>
      <c r="F5" s="6">
        <v>5.5442</v>
      </c>
      <c r="G5" s="108">
        <v>14</v>
      </c>
      <c r="H5" s="120">
        <v>325</v>
      </c>
      <c r="I5" s="108">
        <v>2000</v>
      </c>
    </row>
    <row r="6" spans="2:15" ht="15" customHeight="1">
      <c r="B6" s="340"/>
      <c r="D6" s="367" t="s">
        <v>58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1.6490000000000001E-2</v>
      </c>
      <c r="D12" s="97">
        <v>0.1182</v>
      </c>
      <c r="E12" s="97">
        <v>0.39450000000000002</v>
      </c>
      <c r="F12" s="97">
        <v>18.03</v>
      </c>
      <c r="G12" s="457" t="s">
        <v>13</v>
      </c>
      <c r="H12" s="449"/>
      <c r="I12" s="343"/>
    </row>
    <row r="13" spans="2:15">
      <c r="B13" s="376"/>
      <c r="C13" s="117">
        <v>0</v>
      </c>
      <c r="D13" s="97">
        <v>-7.4810000000000001E-2</v>
      </c>
      <c r="E13" s="97">
        <v>0.60660000000000003</v>
      </c>
      <c r="F13" s="97">
        <v>17.29</v>
      </c>
      <c r="G13" s="457" t="s">
        <v>14</v>
      </c>
      <c r="H13" s="449"/>
      <c r="I13" s="343"/>
    </row>
    <row r="14" spans="2:15">
      <c r="B14" s="376"/>
      <c r="C14" s="165">
        <v>213.4</v>
      </c>
      <c r="D14" s="166">
        <v>0.52600000000000002</v>
      </c>
      <c r="E14" s="166">
        <v>0.32779999999999998</v>
      </c>
      <c r="F14" s="166">
        <v>14.21</v>
      </c>
      <c r="G14" s="458" t="s">
        <v>15</v>
      </c>
      <c r="H14" s="449"/>
      <c r="I14" s="343"/>
    </row>
    <row r="15" spans="2:15">
      <c r="B15" s="376"/>
      <c r="C15" s="154">
        <v>1.3260000000000001</v>
      </c>
      <c r="D15" s="153">
        <v>0.66859999999999997</v>
      </c>
      <c r="E15" s="153">
        <v>0.33860000000000001</v>
      </c>
      <c r="F15" s="153">
        <v>11.66</v>
      </c>
      <c r="G15" s="457" t="s">
        <v>16</v>
      </c>
      <c r="H15" s="450"/>
      <c r="I15" s="343"/>
    </row>
    <row r="16" spans="2:15" ht="15" customHeight="1">
      <c r="B16" s="376"/>
      <c r="C16" s="165">
        <v>29.24</v>
      </c>
      <c r="D16" s="167">
        <v>0.41699999999999998</v>
      </c>
      <c r="E16" s="166">
        <v>0.34060000000000001</v>
      </c>
      <c r="F16" s="166">
        <v>16.78</v>
      </c>
      <c r="G16" s="457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54">
        <v>2.4809999999999999</v>
      </c>
      <c r="D17" s="151">
        <v>0.42599999999999999</v>
      </c>
      <c r="E17" s="153">
        <v>0.3397</v>
      </c>
      <c r="F17" s="153">
        <v>16.68</v>
      </c>
      <c r="G17" s="457" t="s">
        <v>18</v>
      </c>
      <c r="H17" s="450"/>
      <c r="I17" s="343"/>
    </row>
    <row r="18" spans="2:17">
      <c r="B18" s="376"/>
      <c r="C18" s="117">
        <v>9.5070000000000002E-2</v>
      </c>
      <c r="D18" s="153">
        <v>-7.2650000000000006E-2</v>
      </c>
      <c r="E18" s="153">
        <v>0.60429999999999995</v>
      </c>
      <c r="F18" s="153">
        <v>17.28</v>
      </c>
      <c r="G18" s="457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54">
        <v>0</v>
      </c>
      <c r="D19" s="153">
        <v>2.3369999999999998E-2</v>
      </c>
      <c r="E19" s="153">
        <v>0.3886</v>
      </c>
      <c r="F19" s="153">
        <v>18.53</v>
      </c>
      <c r="G19" s="459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68">
        <v>54.9</v>
      </c>
      <c r="D20" s="169">
        <v>0.86280000000000001</v>
      </c>
      <c r="E20" s="169">
        <v>0.49559999999999998</v>
      </c>
      <c r="F20" s="169">
        <v>19.059999999999999</v>
      </c>
      <c r="G20" s="460" t="s">
        <v>22</v>
      </c>
      <c r="H20" s="454"/>
      <c r="I20" s="343"/>
    </row>
    <row r="21" spans="2:17">
      <c r="B21" s="378"/>
      <c r="C21" s="168">
        <v>1.4870000000000001</v>
      </c>
      <c r="D21" s="169">
        <v>8.899E-2</v>
      </c>
      <c r="E21" s="169">
        <v>0.35089999999999999</v>
      </c>
      <c r="F21" s="169">
        <v>18.03</v>
      </c>
      <c r="G21" s="461" t="s">
        <v>23</v>
      </c>
      <c r="H21" s="455"/>
      <c r="I21" s="343"/>
    </row>
    <row r="22" spans="2:17">
      <c r="B22" s="358" t="s">
        <v>24</v>
      </c>
      <c r="C22" s="170">
        <v>66.67</v>
      </c>
      <c r="D22" s="171">
        <v>0.56799999999999995</v>
      </c>
      <c r="E22" s="171">
        <v>0.28649999999999998</v>
      </c>
      <c r="F22" s="171">
        <v>10.68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26">
        <v>62.52</v>
      </c>
      <c r="D23" s="93">
        <v>0.23649999999999999</v>
      </c>
      <c r="E23" s="93">
        <v>0.4032</v>
      </c>
      <c r="F23" s="93">
        <v>14.27</v>
      </c>
      <c r="G23" s="91" t="s">
        <v>26</v>
      </c>
      <c r="H23" s="92"/>
      <c r="I23" s="343"/>
      <c r="K23" s="87"/>
      <c r="L23" s="87"/>
      <c r="M23" s="87"/>
    </row>
    <row r="24" spans="2:17">
      <c r="B24" s="359"/>
      <c r="C24" s="126">
        <v>61.09</v>
      </c>
      <c r="D24" s="93">
        <v>7.7119999999999994E-2</v>
      </c>
      <c r="E24" s="93">
        <v>0.34810000000000002</v>
      </c>
      <c r="F24" s="93">
        <v>17.05</v>
      </c>
      <c r="G24" s="91" t="s">
        <v>27</v>
      </c>
      <c r="H24" s="94"/>
      <c r="I24" s="343"/>
    </row>
    <row r="25" spans="2:17">
      <c r="B25" s="359"/>
      <c r="C25" s="126">
        <v>61.98</v>
      </c>
      <c r="D25" s="143">
        <v>9.715E-2</v>
      </c>
      <c r="E25" s="93">
        <v>0.54569999999999996</v>
      </c>
      <c r="F25" s="93">
        <v>15.07</v>
      </c>
      <c r="G25" s="91" t="s">
        <v>28</v>
      </c>
      <c r="H25" s="94"/>
      <c r="I25" s="343"/>
    </row>
    <row r="26" spans="2:17">
      <c r="B26" s="359"/>
      <c r="C26" s="126">
        <v>65.02</v>
      </c>
      <c r="D26" s="144">
        <v>0.1091</v>
      </c>
      <c r="E26" s="93">
        <v>0.40920000000000001</v>
      </c>
      <c r="F26" s="93">
        <v>16.920000000000002</v>
      </c>
      <c r="G26" s="91" t="s">
        <v>29</v>
      </c>
      <c r="H26" s="94"/>
      <c r="I26" s="343"/>
    </row>
    <row r="27" spans="2:17">
      <c r="B27" s="359"/>
      <c r="C27" s="126">
        <v>57.86</v>
      </c>
      <c r="D27" s="93">
        <v>-0.14680000000000001</v>
      </c>
      <c r="E27" s="93">
        <v>0.6099</v>
      </c>
      <c r="F27" s="93">
        <v>16.12</v>
      </c>
      <c r="G27" s="91" t="s">
        <v>30</v>
      </c>
      <c r="H27" s="94"/>
      <c r="I27" s="343"/>
    </row>
    <row r="28" spans="2:17">
      <c r="B28" s="360"/>
      <c r="C28" s="128">
        <v>232.6</v>
      </c>
      <c r="D28" s="129">
        <v>-493.9</v>
      </c>
      <c r="E28" s="129">
        <v>17.13</v>
      </c>
      <c r="F28" s="129">
        <v>69.48</v>
      </c>
      <c r="G28" s="95" t="s">
        <v>31</v>
      </c>
      <c r="H28" s="96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15.178092666666666</v>
      </c>
      <c r="D31" s="345"/>
      <c r="E31" s="345"/>
      <c r="F31" s="345"/>
      <c r="G31" s="345"/>
      <c r="H31" s="345"/>
      <c r="I31" s="346"/>
    </row>
  </sheetData>
  <mergeCells count="6">
    <mergeCell ref="D2:I3"/>
    <mergeCell ref="C9:H10"/>
    <mergeCell ref="B11:B19"/>
    <mergeCell ref="B20:B21"/>
    <mergeCell ref="B22:B28"/>
    <mergeCell ref="D6:I6"/>
  </mergeCells>
  <conditionalFormatting sqref="C12:C2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8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48E3-089F-494F-9329-E6AC9FFC49A9}">
  <dimension ref="B2:Q53"/>
  <sheetViews>
    <sheetView workbookViewId="0">
      <selection activeCell="O23" sqref="O23"/>
    </sheetView>
  </sheetViews>
  <sheetFormatPr defaultRowHeight="14.45"/>
  <cols>
    <col min="2" max="2" width="14.42578125" customWidth="1"/>
    <col min="3" max="3" width="11.85546875" customWidth="1"/>
    <col min="6" max="6" width="9.28515625" bestFit="1" customWidth="1"/>
    <col min="7" max="7" width="40.5703125" customWidth="1"/>
    <col min="8" max="8" width="40.42578125" customWidth="1"/>
    <col min="9" max="9" width="23.140625" customWidth="1"/>
    <col min="11" max="11" width="11.85546875" bestFit="1" customWidth="1"/>
    <col min="12" max="13" width="9.28515625" bestFit="1" customWidth="1"/>
    <col min="14" max="14" width="31.5703125" customWidth="1"/>
    <col min="15" max="15" width="41.5703125" customWidth="1"/>
    <col min="16" max="16" width="35.28515625" customWidth="1"/>
  </cols>
  <sheetData>
    <row r="2" spans="2:15" ht="14.45" customHeight="1">
      <c r="B2" s="338"/>
      <c r="C2" s="339"/>
      <c r="D2" s="361" t="s">
        <v>70</v>
      </c>
      <c r="E2" s="362"/>
      <c r="F2" s="362"/>
      <c r="G2" s="362"/>
      <c r="H2" s="362"/>
      <c r="I2" s="363"/>
    </row>
    <row r="3" spans="2:15" ht="14.45" customHeight="1">
      <c r="B3" s="340"/>
      <c r="C3" s="113"/>
      <c r="D3" s="364"/>
      <c r="E3" s="365"/>
      <c r="F3" s="365"/>
      <c r="G3" s="365"/>
      <c r="H3" s="365"/>
      <c r="I3" s="366"/>
    </row>
    <row r="4" spans="2:15">
      <c r="B4" s="340"/>
      <c r="C4" s="341"/>
      <c r="D4" s="121" t="s">
        <v>1</v>
      </c>
      <c r="E4" s="110" t="s">
        <v>2</v>
      </c>
      <c r="F4" s="111" t="s">
        <v>3</v>
      </c>
      <c r="G4" s="112" t="s">
        <v>4</v>
      </c>
      <c r="H4" s="115" t="s">
        <v>5</v>
      </c>
      <c r="I4" s="107" t="s">
        <v>6</v>
      </c>
    </row>
    <row r="5" spans="2:15">
      <c r="B5" s="340"/>
      <c r="C5" s="19"/>
      <c r="D5" s="123">
        <v>0.23139999999999999</v>
      </c>
      <c r="E5" s="6">
        <v>0.74639999999999995</v>
      </c>
      <c r="F5" s="6">
        <v>2.7159</v>
      </c>
      <c r="G5" s="108">
        <v>30</v>
      </c>
      <c r="H5" s="120">
        <v>660</v>
      </c>
      <c r="I5" s="108">
        <v>2000</v>
      </c>
    </row>
    <row r="6" spans="2:15" ht="15" customHeight="1">
      <c r="B6" s="340"/>
      <c r="D6" s="367" t="s">
        <v>54</v>
      </c>
      <c r="E6" s="368"/>
      <c r="F6" s="368"/>
      <c r="G6" s="368"/>
      <c r="H6" s="368"/>
      <c r="I6" s="369"/>
      <c r="M6" s="23"/>
    </row>
    <row r="7" spans="2:15">
      <c r="B7" s="342"/>
      <c r="C7" s="12"/>
      <c r="D7" s="23"/>
      <c r="E7" s="23"/>
      <c r="F7" s="23"/>
      <c r="G7" s="23"/>
      <c r="H7" s="23"/>
      <c r="I7" s="343"/>
    </row>
    <row r="8" spans="2:15">
      <c r="B8" s="340"/>
      <c r="I8" s="343"/>
    </row>
    <row r="9" spans="2:15" ht="15" customHeight="1">
      <c r="B9" s="99"/>
      <c r="C9" s="370" t="s">
        <v>8</v>
      </c>
      <c r="D9" s="371"/>
      <c r="E9" s="371"/>
      <c r="F9" s="371"/>
      <c r="G9" s="371"/>
      <c r="H9" s="372"/>
      <c r="I9" s="343"/>
    </row>
    <row r="10" spans="2:15" ht="15" customHeight="1">
      <c r="B10" s="100"/>
      <c r="C10" s="373"/>
      <c r="D10" s="374"/>
      <c r="E10" s="374"/>
      <c r="F10" s="374"/>
      <c r="G10" s="374"/>
      <c r="H10" s="375"/>
      <c r="I10" s="343"/>
    </row>
    <row r="11" spans="2:15">
      <c r="B11" s="376" t="s">
        <v>9</v>
      </c>
      <c r="C11" s="101" t="s">
        <v>10</v>
      </c>
      <c r="D11" s="102" t="s">
        <v>1</v>
      </c>
      <c r="E11" s="102" t="s">
        <v>2</v>
      </c>
      <c r="F11" s="102" t="s">
        <v>3</v>
      </c>
      <c r="G11" s="103" t="s">
        <v>11</v>
      </c>
      <c r="H11" s="104" t="s">
        <v>12</v>
      </c>
      <c r="I11" s="343"/>
    </row>
    <row r="12" spans="2:15">
      <c r="B12" s="376"/>
      <c r="C12" s="117">
        <v>1.8579999999999999E-2</v>
      </c>
      <c r="D12" s="97">
        <v>0.99780000000000002</v>
      </c>
      <c r="E12" s="97">
        <v>3.7280000000000001E-2</v>
      </c>
      <c r="F12" s="97">
        <v>0.17069999999999999</v>
      </c>
      <c r="G12" s="457" t="s">
        <v>13</v>
      </c>
      <c r="H12" s="449"/>
      <c r="I12" s="343"/>
    </row>
    <row r="13" spans="2:15">
      <c r="B13" s="376"/>
      <c r="C13" s="117">
        <v>2.061E-2</v>
      </c>
      <c r="D13" s="97">
        <v>1</v>
      </c>
      <c r="E13" s="97">
        <v>1.4E-14</v>
      </c>
      <c r="F13" s="97">
        <v>7.4969999999999995E-14</v>
      </c>
      <c r="G13" s="457" t="s">
        <v>14</v>
      </c>
      <c r="H13" s="449"/>
      <c r="I13" s="343"/>
    </row>
    <row r="14" spans="2:15">
      <c r="B14" s="376"/>
      <c r="C14" s="189" t="s">
        <v>60</v>
      </c>
      <c r="D14" s="156" t="s">
        <v>60</v>
      </c>
      <c r="E14" s="156" t="s">
        <v>60</v>
      </c>
      <c r="F14" s="156" t="s">
        <v>60</v>
      </c>
      <c r="G14" s="458" t="s">
        <v>15</v>
      </c>
      <c r="H14" s="450" t="s">
        <v>61</v>
      </c>
      <c r="I14" s="343"/>
    </row>
    <row r="15" spans="2:15">
      <c r="B15" s="376"/>
      <c r="C15" s="117">
        <v>11.67</v>
      </c>
      <c r="D15" s="97">
        <v>0.99819999999999998</v>
      </c>
      <c r="E15" s="97">
        <v>3.347E-2</v>
      </c>
      <c r="F15" s="97">
        <v>0.16420000000000001</v>
      </c>
      <c r="G15" s="458" t="s">
        <v>16</v>
      </c>
      <c r="H15" s="450"/>
      <c r="I15" s="343"/>
    </row>
    <row r="16" spans="2:15" ht="15" customHeight="1">
      <c r="B16" s="376"/>
      <c r="C16" s="155">
        <v>636.29999999999995</v>
      </c>
      <c r="D16" s="157">
        <v>0.99750000000000005</v>
      </c>
      <c r="E16" s="156">
        <v>3.9759999999999997E-2</v>
      </c>
      <c r="F16" s="156">
        <v>0.2009</v>
      </c>
      <c r="G16" s="457" t="s">
        <v>17</v>
      </c>
      <c r="H16" s="450"/>
      <c r="I16" s="343"/>
      <c r="J16" s="30"/>
      <c r="K16" s="451"/>
      <c r="L16" s="451"/>
      <c r="M16" s="451"/>
      <c r="N16" s="452"/>
      <c r="O16" s="54"/>
    </row>
    <row r="17" spans="2:17">
      <c r="B17" s="376"/>
      <c r="C17" s="117">
        <v>56.05</v>
      </c>
      <c r="D17" s="118">
        <v>0.99760000000000004</v>
      </c>
      <c r="E17" s="97">
        <v>3.9199999999999999E-2</v>
      </c>
      <c r="F17" s="97">
        <v>0.20100000000000001</v>
      </c>
      <c r="G17" s="457" t="s">
        <v>18</v>
      </c>
      <c r="H17" s="450"/>
      <c r="I17" s="343"/>
    </row>
    <row r="18" spans="2:17">
      <c r="B18" s="376"/>
      <c r="C18" s="117">
        <v>0.35199999999999998</v>
      </c>
      <c r="D18" s="97">
        <v>0.99970000000000003</v>
      </c>
      <c r="E18" s="97">
        <v>1.4710000000000001E-2</v>
      </c>
      <c r="F18" s="97">
        <v>7.0199999999999999E-2</v>
      </c>
      <c r="G18" s="457" t="s">
        <v>19</v>
      </c>
      <c r="H18" s="450"/>
      <c r="I18" s="343"/>
      <c r="J18" s="62"/>
      <c r="K18" s="62"/>
      <c r="L18" s="62"/>
      <c r="M18" s="62"/>
      <c r="N18" s="54"/>
      <c r="O18" s="452"/>
    </row>
    <row r="19" spans="2:17">
      <c r="B19" s="377"/>
      <c r="C19" s="117">
        <v>5.8699999999999996E-4</v>
      </c>
      <c r="D19" s="97">
        <v>7.0459999999999995E-2</v>
      </c>
      <c r="E19" s="97">
        <v>0.77559999999999996</v>
      </c>
      <c r="F19" s="97">
        <v>3.0579999999999998</v>
      </c>
      <c r="G19" s="457" t="s">
        <v>20</v>
      </c>
      <c r="H19" s="98"/>
      <c r="I19" s="343"/>
      <c r="J19" s="30"/>
      <c r="K19" s="451"/>
      <c r="L19" s="451"/>
      <c r="M19" s="451"/>
      <c r="O19" s="54"/>
    </row>
    <row r="20" spans="2:17">
      <c r="B20" s="378" t="s">
        <v>21</v>
      </c>
      <c r="C20" s="119">
        <v>9.2509999999999994</v>
      </c>
      <c r="D20" s="463">
        <v>1.406E-8</v>
      </c>
      <c r="E20" s="463">
        <v>0.80449999999999999</v>
      </c>
      <c r="F20" s="463">
        <v>3.1720000000000002</v>
      </c>
      <c r="G20" s="460" t="s">
        <v>22</v>
      </c>
      <c r="H20" s="454"/>
      <c r="I20" s="343"/>
    </row>
    <row r="21" spans="2:17">
      <c r="B21" s="378"/>
      <c r="C21" s="119">
        <v>8.4629999999999992</v>
      </c>
      <c r="D21" s="463">
        <v>0.99760000000000004</v>
      </c>
      <c r="E21" s="463">
        <v>3.909E-2</v>
      </c>
      <c r="F21" s="463">
        <v>0.20080000000000001</v>
      </c>
      <c r="G21" s="460" t="s">
        <v>23</v>
      </c>
      <c r="H21" s="455"/>
      <c r="I21" s="343"/>
    </row>
    <row r="22" spans="2:17">
      <c r="B22" s="358" t="s">
        <v>24</v>
      </c>
      <c r="C22" s="124">
        <v>133.6</v>
      </c>
      <c r="D22" s="125">
        <v>1</v>
      </c>
      <c r="E22" s="125">
        <v>3.8539999999999998E-10</v>
      </c>
      <c r="F22" s="125">
        <v>1.347E-9</v>
      </c>
      <c r="G22" s="89" t="s">
        <v>25</v>
      </c>
      <c r="H22" s="90"/>
      <c r="I22" s="343"/>
      <c r="K22" s="87"/>
      <c r="L22" s="87"/>
      <c r="M22" s="87"/>
      <c r="Q22" s="86"/>
    </row>
    <row r="23" spans="2:17">
      <c r="B23" s="359"/>
      <c r="C23" s="126">
        <v>126.4</v>
      </c>
      <c r="D23" s="93">
        <v>0.95209999999999995</v>
      </c>
      <c r="E23" s="93">
        <v>0.17469999999999999</v>
      </c>
      <c r="F23" s="93">
        <v>0.80700000000000005</v>
      </c>
      <c r="G23" s="313" t="s">
        <v>26</v>
      </c>
      <c r="H23" s="92"/>
      <c r="I23" s="343"/>
      <c r="K23" s="87"/>
      <c r="L23" s="87"/>
      <c r="M23" s="87"/>
      <c r="O23" s="7"/>
    </row>
    <row r="24" spans="2:17">
      <c r="B24" s="359"/>
      <c r="C24" s="126">
        <v>128.1</v>
      </c>
      <c r="D24" s="93">
        <v>0.93899999999999995</v>
      </c>
      <c r="E24" s="93">
        <v>0.1951</v>
      </c>
      <c r="F24" s="93">
        <v>1.0209999999999999</v>
      </c>
      <c r="G24" s="313" t="s">
        <v>27</v>
      </c>
      <c r="H24" s="94"/>
      <c r="I24" s="343"/>
    </row>
    <row r="25" spans="2:17">
      <c r="B25" s="359"/>
      <c r="C25" s="126">
        <v>128.69999999999999</v>
      </c>
      <c r="D25" s="93">
        <v>0.96020000000000005</v>
      </c>
      <c r="E25" s="93">
        <v>0.1429</v>
      </c>
      <c r="F25" s="93">
        <v>2.7989999999999999</v>
      </c>
      <c r="G25" s="313" t="s">
        <v>28</v>
      </c>
      <c r="H25" s="94"/>
      <c r="I25" s="343"/>
    </row>
    <row r="26" spans="2:17">
      <c r="B26" s="359"/>
      <c r="C26" s="126">
        <v>129</v>
      </c>
      <c r="D26" s="127">
        <v>0.97040000000000004</v>
      </c>
      <c r="E26" s="93">
        <v>0.1368</v>
      </c>
      <c r="F26" s="93">
        <v>0.63590000000000002</v>
      </c>
      <c r="G26" s="91" t="s">
        <v>29</v>
      </c>
      <c r="H26" s="94"/>
      <c r="I26" s="343"/>
    </row>
    <row r="27" spans="2:17">
      <c r="B27" s="359"/>
      <c r="C27" s="126">
        <v>128.1</v>
      </c>
      <c r="D27" s="93">
        <v>1</v>
      </c>
      <c r="E27" s="93">
        <v>3.8539999999999998E-10</v>
      </c>
      <c r="F27" s="93">
        <v>1.347E-9</v>
      </c>
      <c r="G27" s="91" t="s">
        <v>30</v>
      </c>
      <c r="H27" s="94"/>
      <c r="I27" s="343"/>
    </row>
    <row r="28" spans="2:17">
      <c r="B28" s="360"/>
      <c r="C28" s="128">
        <v>1144</v>
      </c>
      <c r="D28" s="129">
        <v>1</v>
      </c>
      <c r="E28" s="129">
        <v>3.853E-10</v>
      </c>
      <c r="F28" s="129">
        <v>1.347E-9</v>
      </c>
      <c r="G28" s="95" t="s">
        <v>31</v>
      </c>
      <c r="H28" s="141"/>
      <c r="I28" s="343"/>
    </row>
    <row r="29" spans="2:17">
      <c r="B29" s="340"/>
      <c r="C29" s="88"/>
      <c r="D29" s="88"/>
      <c r="E29" s="88"/>
      <c r="F29" s="88"/>
      <c r="G29" s="88"/>
      <c r="H29" s="88"/>
      <c r="I29" s="343"/>
    </row>
    <row r="30" spans="2:17">
      <c r="B30" s="340"/>
      <c r="I30" s="343"/>
    </row>
    <row r="31" spans="2:17">
      <c r="B31" s="344" t="s">
        <v>32</v>
      </c>
      <c r="C31" s="345" cm="1">
        <f t="array" ref="C31">SUM(IF(ISNUMBER(C1:C29), C1:C29, 0)) / 60</f>
        <v>44.000429616666665</v>
      </c>
      <c r="D31" s="345"/>
      <c r="E31" s="345"/>
      <c r="F31" s="345"/>
      <c r="G31" s="345"/>
      <c r="H31" s="345"/>
      <c r="I31" s="346"/>
    </row>
    <row r="36" spans="4:6">
      <c r="D36" s="158"/>
      <c r="E36" s="158"/>
      <c r="F36" s="158"/>
    </row>
    <row r="37" spans="4:6">
      <c r="D37" s="158"/>
      <c r="E37" s="158"/>
      <c r="F37" s="158"/>
    </row>
    <row r="38" spans="4:6">
      <c r="D38" s="159"/>
      <c r="E38" s="159"/>
      <c r="F38" s="159"/>
    </row>
    <row r="39" spans="4:6">
      <c r="D39" s="158"/>
      <c r="E39" s="158"/>
      <c r="F39" s="158"/>
    </row>
    <row r="40" spans="4:6">
      <c r="D40" s="160"/>
      <c r="E40" s="159"/>
      <c r="F40" s="159"/>
    </row>
    <row r="41" spans="4:6">
      <c r="D41" s="161"/>
      <c r="E41" s="158"/>
      <c r="F41" s="158"/>
    </row>
    <row r="42" spans="4:6">
      <c r="D42" s="158"/>
      <c r="E42" s="158"/>
      <c r="F42" s="158"/>
    </row>
    <row r="43" spans="4:6">
      <c r="D43" s="158"/>
      <c r="E43" s="158"/>
      <c r="F43" s="158"/>
    </row>
    <row r="44" spans="4:6">
      <c r="D44" s="462"/>
      <c r="E44" s="462"/>
      <c r="F44" s="462"/>
    </row>
    <row r="45" spans="4:6">
      <c r="D45" s="462"/>
      <c r="E45" s="462"/>
      <c r="F45" s="462"/>
    </row>
    <row r="46" spans="4:6">
      <c r="D46" s="162"/>
      <c r="E46" s="162"/>
      <c r="F46" s="162"/>
    </row>
    <row r="47" spans="4:6">
      <c r="D47" s="162"/>
      <c r="E47" s="162"/>
      <c r="F47" s="162"/>
    </row>
    <row r="48" spans="4:6">
      <c r="D48" s="163"/>
      <c r="E48" s="163"/>
      <c r="F48" s="163"/>
    </row>
    <row r="49" spans="4:6">
      <c r="D49" s="162"/>
      <c r="E49" s="162"/>
      <c r="F49" s="162"/>
    </row>
    <row r="50" spans="4:6">
      <c r="D50" s="162"/>
      <c r="E50" s="162"/>
      <c r="F50" s="162"/>
    </row>
    <row r="51" spans="4:6">
      <c r="D51" s="149"/>
      <c r="E51" s="162"/>
      <c r="F51" s="162"/>
    </row>
    <row r="52" spans="4:6">
      <c r="D52" s="164"/>
      <c r="E52" s="164"/>
      <c r="F52" s="164"/>
    </row>
    <row r="53" spans="4:6">
      <c r="D53" s="164"/>
      <c r="E53" s="164"/>
      <c r="F53" s="164"/>
    </row>
  </sheetData>
  <mergeCells count="6">
    <mergeCell ref="B22:B28"/>
    <mergeCell ref="C9:H10"/>
    <mergeCell ref="D2:I3"/>
    <mergeCell ref="B11:B19"/>
    <mergeCell ref="B20:B21"/>
    <mergeCell ref="D6:I6"/>
  </mergeCells>
  <conditionalFormatting sqref="C12:C28">
    <cfRule type="colorScale" priority="2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28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5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28">
    <cfRule type="colorScale" priority="2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6:E5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6:F5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28">
    <cfRule type="colorScale" priority="28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6:F53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9F85-F18F-49CC-8258-423C54C156A4}">
  <dimension ref="A1:R265"/>
  <sheetViews>
    <sheetView tabSelected="1" topLeftCell="A19" zoomScale="85" zoomScaleNormal="85" workbookViewId="0">
      <selection activeCell="I48" sqref="I48"/>
    </sheetView>
  </sheetViews>
  <sheetFormatPr defaultColWidth="9.140625" defaultRowHeight="15" customHeight="1"/>
  <cols>
    <col min="1" max="1" width="13" style="193" customWidth="1"/>
    <col min="2" max="2" width="8.7109375" style="193" bestFit="1" customWidth="1"/>
    <col min="3" max="3" width="6.42578125" style="193" bestFit="1" customWidth="1"/>
    <col min="4" max="4" width="5.5703125" style="193" bestFit="1" customWidth="1"/>
    <col min="5" max="5" width="10.28515625" style="193" bestFit="1" customWidth="1"/>
    <col min="6" max="7" width="12.5703125" style="193" bestFit="1" customWidth="1"/>
    <col min="8" max="8" width="6.28515625" style="193" bestFit="1" customWidth="1"/>
    <col min="9" max="9" width="9.140625" style="193"/>
    <col min="10" max="10" width="9.28515625" style="193" customWidth="1"/>
    <col min="11" max="11" width="13.5703125" style="193" bestFit="1" customWidth="1"/>
    <col min="12" max="12" width="5.85546875" style="193" bestFit="1" customWidth="1"/>
    <col min="13" max="13" width="14.85546875" style="193" customWidth="1"/>
    <col min="14" max="14" width="13.42578125" style="193" customWidth="1"/>
    <col min="15" max="15" width="9.140625" style="193"/>
    <col min="16" max="16" width="15.42578125" style="193" customWidth="1"/>
    <col min="17" max="17" width="12.5703125" style="193" customWidth="1"/>
    <col min="18" max="16384" width="9.140625" style="193"/>
  </cols>
  <sheetData>
    <row r="1" spans="1:18" ht="14.45">
      <c r="A1" s="133" t="s">
        <v>71</v>
      </c>
      <c r="B1" s="249" t="s">
        <v>15</v>
      </c>
      <c r="C1" s="248" t="s">
        <v>17</v>
      </c>
      <c r="D1" s="468" t="s">
        <v>18</v>
      </c>
      <c r="E1" s="251" t="s">
        <v>72</v>
      </c>
      <c r="F1" s="251" t="s">
        <v>73</v>
      </c>
      <c r="G1" s="252" t="s">
        <v>74</v>
      </c>
      <c r="H1" s="209" t="s">
        <v>75</v>
      </c>
      <c r="M1" s="384" t="s">
        <v>76</v>
      </c>
      <c r="N1" s="384"/>
      <c r="O1" s="193" t="s">
        <v>77</v>
      </c>
      <c r="P1" s="384" t="s">
        <v>78</v>
      </c>
      <c r="Q1" s="384"/>
    </row>
    <row r="2" spans="1:18" ht="14.45">
      <c r="A2" s="316">
        <v>1</v>
      </c>
      <c r="B2" s="254" cm="1">
        <f t="array" aca="1" ref="B2" ca="1">-((($H2 - (INDIRECT($A2&amp;"!$D14"))) / $H2))</f>
        <v>-3.4512325830653813E-2</v>
      </c>
      <c r="C2" s="254" cm="1">
        <f t="array" aca="1" ref="C2" ca="1">-((($H2 - (INDIRECT($A2&amp;"!$D16"))) / $H2))</f>
        <v>-3.4512325830653813E-2</v>
      </c>
      <c r="D2" s="254" cm="1">
        <f t="array" aca="1" ref="D2" ca="1">-((($H2 - (INDIRECT($A2&amp;"!$D17"))) / $H2))</f>
        <v>-3.9121114683815739E-2</v>
      </c>
      <c r="E2" s="254" cm="1">
        <f t="array" aca="1" ref="E2" ca="1">-((($H2 - (INDIRECT($A2&amp;"!$D21"))) / $H2))</f>
        <v>-0.22711682743837092</v>
      </c>
      <c r="F2" s="254" cm="1">
        <f t="array" aca="1" ref="F2" ca="1">-((($H2 - (INDIRECT($A2&amp;"!$D27"))) / $H2))</f>
        <v>-7.524115755627013E-2</v>
      </c>
      <c r="G2" s="254" t="s">
        <v>60</v>
      </c>
      <c r="H2" s="318">
        <f>'1'!D5</f>
        <v>0.93300000000000005</v>
      </c>
      <c r="M2" s="108" t="s">
        <v>79</v>
      </c>
      <c r="N2" s="309" t="s">
        <v>80</v>
      </c>
      <c r="P2" s="108" t="s">
        <v>79</v>
      </c>
      <c r="Q2" s="309" t="s">
        <v>80</v>
      </c>
    </row>
    <row r="3" spans="1:18" ht="14.45">
      <c r="A3" s="317">
        <v>2</v>
      </c>
      <c r="B3" s="254" cm="1">
        <f t="array" aca="1" ref="B3" ca="1">-((($H3 - (INDIRECT($A3&amp;"!$D14"))) / $H3))</f>
        <v>7.0735650767987128E-3</v>
      </c>
      <c r="C3" s="254" cm="1">
        <f t="array" aca="1" ref="C3" ca="1">-((($H3 - (INDIRECT($A3&amp;"!$D16"))) / $H3))</f>
        <v>7.0735650767987128E-3</v>
      </c>
      <c r="D3" s="254" cm="1">
        <f t="array" aca="1" ref="D3" ca="1">-((($H3 - (INDIRECT($A3&amp;"!$D17"))) / $H3))</f>
        <v>5.2546483427647356E-3</v>
      </c>
      <c r="E3" s="254" cm="1">
        <f t="array" aca="1" ref="E3" ca="1">-((($H3 - (INDIRECT($A3&amp;"!$D21"))) / $H3))</f>
        <v>5.9068310428455932</v>
      </c>
      <c r="F3" s="254" cm="1">
        <f t="array" aca="1" ref="F3" ca="1">-((($H3 - (INDIRECT($A3&amp;"!$D27"))) / $H3))</f>
        <v>-0.17380759902991111</v>
      </c>
      <c r="G3" s="254" cm="1">
        <f t="array" aca="1" ref="G3" ca="1">-((($H3 - (INDIRECT($A3&amp;"!$D28"))) / $H3))</f>
        <v>-7.1443007275666923E-2</v>
      </c>
      <c r="H3" s="240">
        <f>'2'!D5</f>
        <v>0.98960000000000004</v>
      </c>
      <c r="M3" s="329" t="str" cm="1">
        <f t="array" ref="M3">INDEX($B$1:$G$1, INT((ROW()-ROW($K$3))/13)+1)</f>
        <v>KRG</v>
      </c>
      <c r="N3" s="303" cm="1">
        <f t="array" aca="1" ref="N3" ca="1">INDEX($B$2:$G$14, MOD(ROW()-ROW($N$3),13)+1, INT((ROW()-ROW($N$3))/13)+1)</f>
        <v>-3.4512325830653813E-2</v>
      </c>
      <c r="P3" s="329" t="str" cm="1">
        <f t="array" aca="1" ref="P3:Q61" ca="1">_xlfn._xlws.FILTER(M3:N210,ISNUMBER(N3:N210))</f>
        <v>KRG</v>
      </c>
      <c r="Q3" s="303">
        <f ca="1"/>
        <v>-3.4512325830653813E-2</v>
      </c>
      <c r="R3" s="353">
        <f ca="1">MEDIAN(Q3:Q10)</f>
        <v>-1.7256162915326907E-2</v>
      </c>
    </row>
    <row r="4" spans="1:18" ht="14.45">
      <c r="A4" s="317">
        <v>3</v>
      </c>
      <c r="B4" s="254" cm="1">
        <f t="array" aca="1" ref="B4" ca="1">-((($H4 - (INDIRECT($A4&amp;"!$D14"))) / $H4))</f>
        <v>0</v>
      </c>
      <c r="C4" s="254" cm="1">
        <f t="array" aca="1" ref="C4" ca="1">-((($H4 - (INDIRECT($A4&amp;"!$D16"))) / $H4))</f>
        <v>0</v>
      </c>
      <c r="D4" s="254" cm="1">
        <f t="array" aca="1" ref="D4" ca="1">-((($H4 - (INDIRECT($A4&amp;"!$D17"))) / $H4))</f>
        <v>-8.0999999999999961E-3</v>
      </c>
      <c r="E4" s="254" cm="1">
        <f t="array" aca="1" ref="E4" ca="1">-((($H4 - (INDIRECT($A4&amp;"!$D21"))) / $H4))</f>
        <v>-2.9499999999999971E-2</v>
      </c>
      <c r="F4" s="254" cm="1">
        <f t="array" aca="1" ref="F4" ca="1">-((($H4 - (INDIRECT($A4&amp;"!$D27"))) / $H4))</f>
        <v>0</v>
      </c>
      <c r="G4" s="254" cm="1">
        <f t="array" aca="1" ref="G4" ca="1">-((($H4 - (INDIRECT($A4&amp;"!$D28"))) / $H4))</f>
        <v>0</v>
      </c>
      <c r="H4" s="240">
        <f>'3'!D5</f>
        <v>1</v>
      </c>
      <c r="M4" s="329" t="str" cm="1">
        <f t="array" ref="M4">INDEX($B$1:$G$1, INT((ROW()-ROW($K$3))/13)+1)</f>
        <v>KRG</v>
      </c>
      <c r="N4" s="303" cm="1">
        <f t="array" aca="1" ref="N4" ca="1">INDEX($B$2:$G$14, MOD(ROW()-ROW($N$3),13)+1, INT((ROW()-ROW($N$3))/13)+1)</f>
        <v>7.0735650767987128E-3</v>
      </c>
      <c r="P4" s="329" t="str">
        <f ca="1"/>
        <v>KRG</v>
      </c>
      <c r="Q4" s="303">
        <f ca="1"/>
        <v>7.0735650767987128E-3</v>
      </c>
      <c r="R4" s="193" t="s">
        <v>81</v>
      </c>
    </row>
    <row r="5" spans="1:18" ht="14.45">
      <c r="A5" s="317">
        <v>4</v>
      </c>
      <c r="B5" s="254" cm="1">
        <f t="array" aca="1" ref="B5" ca="1">-((($H5 - (INDIRECT($A5&amp;"!$D14"))) / $H5))</f>
        <v>-0.1885</v>
      </c>
      <c r="C5" s="254" cm="1">
        <f t="array" aca="1" ref="C5" ca="1">-((($H5 - (INDIRECT($A5&amp;"!$D16"))) / $H5))</f>
        <v>-0.1885</v>
      </c>
      <c r="D5" s="254" cm="1">
        <f t="array" aca="1" ref="D5" ca="1">-((($H5 - (INDIRECT($A5&amp;"!$D17"))) / $H5))</f>
        <v>-0.18269999999999997</v>
      </c>
      <c r="E5" s="254" cm="1">
        <f t="array" aca="1" ref="E5" ca="1">-((($H5 - (INDIRECT($A5&amp;"!$D21"))) / $H5))</f>
        <v>-0.29700000000000004</v>
      </c>
      <c r="F5" s="254" cm="1">
        <f t="array" aca="1" ref="F5" ca="1">-((($H5 - (INDIRECT($A5&amp;"!$D27"))) / $H5))</f>
        <v>-0.21560000000000001</v>
      </c>
      <c r="G5" s="254" t="s">
        <v>60</v>
      </c>
      <c r="H5" s="240">
        <f>'4'!D5</f>
        <v>1</v>
      </c>
      <c r="M5" s="329" t="str" cm="1">
        <f t="array" ref="M5">INDEX($B$1:$G$1, INT((ROW()-ROW($K$3))/13)+1)</f>
        <v>KRG</v>
      </c>
      <c r="N5" s="303" cm="1">
        <f t="array" aca="1" ref="N5" ca="1">INDEX($B$2:$G$14, MOD(ROW()-ROW($N$3),13)+1, INT((ROW()-ROW($N$3))/13)+1)</f>
        <v>0</v>
      </c>
      <c r="P5" s="329" t="str">
        <f ca="1"/>
        <v>KRG</v>
      </c>
      <c r="Q5" s="303">
        <f ca="1"/>
        <v>0</v>
      </c>
    </row>
    <row r="6" spans="1:18" ht="15" customHeight="1">
      <c r="A6" s="317">
        <v>5</v>
      </c>
      <c r="B6" s="254" cm="1">
        <f t="array" aca="1" ref="B6" ca="1">-((($H6 - (INDIRECT($A6&amp;"!$D14"))) / $H6))</f>
        <v>-0.2398697945897407</v>
      </c>
      <c r="C6" s="254" cm="1">
        <f t="array" aca="1" ref="C6" ca="1">-((($H6 - (INDIRECT($A6&amp;"!$D16"))) / $H6))</f>
        <v>-0.2398697945897407</v>
      </c>
      <c r="D6" s="254" cm="1">
        <f t="array" aca="1" ref="D6" ca="1">-((($H6 - (INDIRECT($A6&amp;"!$D17"))) / $H6))</f>
        <v>-0.24121674710966434</v>
      </c>
      <c r="E6" s="254" cm="1">
        <f t="array" aca="1" ref="E6" ca="1">-((($H6 - (INDIRECT($A6&amp;"!$D21"))) / $H6))</f>
        <v>-0.26591087664159835</v>
      </c>
      <c r="F6" s="254" cm="1">
        <f t="array" aca="1" ref="F6" ca="1">-((($H6 - (INDIRECT($A6&amp;"!$D27"))) / $H6))</f>
        <v>-0.10124593108092945</v>
      </c>
      <c r="G6" s="254" t="s">
        <v>60</v>
      </c>
      <c r="H6" s="318">
        <f>'5'!D5</f>
        <v>0.89090000000000003</v>
      </c>
      <c r="M6" s="329" t="str" cm="1">
        <f t="array" ref="M6">INDEX($B$1:$G$1, INT((ROW()-ROW($K$3))/13)+1)</f>
        <v>KRG</v>
      </c>
      <c r="N6" s="303" cm="1">
        <f t="array" aca="1" ref="N6" ca="1">INDEX($B$2:$G$14, MOD(ROW()-ROW($N$3),13)+1, INT((ROW()-ROW($N$3))/13)+1)</f>
        <v>-0.1885</v>
      </c>
      <c r="P6" s="329" t="str">
        <f ca="1"/>
        <v>KRG</v>
      </c>
      <c r="Q6" s="303">
        <f ca="1"/>
        <v>-0.1885</v>
      </c>
    </row>
    <row r="7" spans="1:18" ht="14.45">
      <c r="A7" s="317">
        <v>7</v>
      </c>
      <c r="B7" s="254" t="e" cm="1">
        <f t="array" aca="1" ref="B7" ca="1">-((($H7 - (INDIRECT($A7&amp;"!$D14"))) / $H7))</f>
        <v>#VALUE!</v>
      </c>
      <c r="C7" s="254" cm="1">
        <f t="array" aca="1" ref="C7" ca="1">-((($H7 - (INDIRECT($A7&amp;"!$D16"))) / $H7))</f>
        <v>8.308544466099084E-3</v>
      </c>
      <c r="D7" s="254" cm="1">
        <f t="array" aca="1" ref="D7" ca="1">-((($H7 - (INDIRECT($A7&amp;"!$D17"))) / $H7))</f>
        <v>1.7027387424351278E-2</v>
      </c>
      <c r="E7" s="254" cm="1">
        <f t="array" aca="1" ref="E7" ca="1">-((($H7 - (INDIRECT($A7&amp;"!$D21"))) / $H7))</f>
        <v>-1.5283618832700815E-2</v>
      </c>
      <c r="F7" s="254" cm="1">
        <f t="array" aca="1" ref="F7" ca="1">-((($H7 - (INDIRECT($A7&amp;"!$D27"))) / $H7))</f>
        <v>4.3081341676069152E-3</v>
      </c>
      <c r="G7" s="254" t="s">
        <v>60</v>
      </c>
      <c r="H7" s="240">
        <f>'7'!D5</f>
        <v>0.97489999999999999</v>
      </c>
      <c r="M7" s="329" t="str" cm="1">
        <f t="array" ref="M7">INDEX($B$1:$G$1, INT((ROW()-ROW($K$3))/13)+1)</f>
        <v>KRG</v>
      </c>
      <c r="N7" s="303" cm="1">
        <f t="array" aca="1" ref="N7" ca="1">INDEX($B$2:$G$14, MOD(ROW()-ROW($N$3),13)+1, INT((ROW()-ROW($N$3))/13)+1)</f>
        <v>-0.2398697945897407</v>
      </c>
      <c r="P7" s="329" t="str">
        <f ca="1"/>
        <v>KRG</v>
      </c>
      <c r="Q7" s="303">
        <f ca="1"/>
        <v>-0.2398697945897407</v>
      </c>
    </row>
    <row r="8" spans="1:18" ht="14.45">
      <c r="A8" s="317">
        <v>8</v>
      </c>
      <c r="B8" s="254" t="e" cm="1">
        <f t="array" aca="1" ref="B8" ca="1">-((($H8 - (INDIRECT($A8&amp;"!$D14"))) / $H8))</f>
        <v>#VALUE!</v>
      </c>
      <c r="C8" s="254" cm="1">
        <f t="array" aca="1" ref="C8" ca="1">-((($H8 - (INDIRECT($A8&amp;"!$D16"))) / $H8))</f>
        <v>-0.63179999999999992</v>
      </c>
      <c r="D8" s="254" cm="1">
        <f t="array" aca="1" ref="D8" ca="1">-((($H8 - (INDIRECT($A8&amp;"!$D17"))) / $H8))</f>
        <v>-0.62890000000000001</v>
      </c>
      <c r="E8" s="254" cm="1">
        <f t="array" aca="1" ref="E8" ca="1">-((($H8 - (INDIRECT($A8&amp;"!$D21"))) / $H8))</f>
        <v>-0.61609999999999998</v>
      </c>
      <c r="F8" s="254" cm="1">
        <f t="array" aca="1" ref="F8" ca="1">-((($H8 - (INDIRECT($A8&amp;"!$D27"))) / $H8))</f>
        <v>-0.52849999999999997</v>
      </c>
      <c r="G8" s="254" t="s">
        <v>60</v>
      </c>
      <c r="H8" s="318">
        <f>'8'!D5</f>
        <v>1</v>
      </c>
      <c r="J8" s="160"/>
      <c r="M8" s="329" t="str" cm="1">
        <f t="array" ref="M8">INDEX($B$1:$G$1, INT((ROW()-ROW($K$3))/13)+1)</f>
        <v>KRG</v>
      </c>
      <c r="N8" s="303" t="e" cm="1">
        <f t="array" aca="1" ref="N8" ca="1">INDEX($B$2:$G$14, MOD(ROW()-ROW($N$3),13)+1, INT((ROW()-ROW($N$3))/13)+1)</f>
        <v>#VALUE!</v>
      </c>
      <c r="P8" s="329" t="str">
        <f ca="1"/>
        <v>KRG</v>
      </c>
      <c r="Q8" s="303">
        <f ca="1"/>
        <v>1.00010001000089E-4</v>
      </c>
    </row>
    <row r="9" spans="1:18" ht="15" customHeight="1">
      <c r="A9" s="317">
        <v>9</v>
      </c>
      <c r="B9" s="254" t="e" cm="1">
        <f t="array" aca="1" ref="B9" ca="1">-((($H9 - (INDIRECT($A9&amp;"!$D14"))) / $H9))</f>
        <v>#VALUE!</v>
      </c>
      <c r="C9" s="254" cm="1">
        <f t="array" aca="1" ref="C9" ca="1">-((($H9 - (INDIRECT($A9&amp;"!$D16"))) / $H9))</f>
        <v>0</v>
      </c>
      <c r="D9" s="254" cm="1">
        <f t="array" aca="1" ref="D9" ca="1">-((($H9 - (INDIRECT($A9&amp;"!$D17"))) / $H9))</f>
        <v>-7.9000000000000181E-3</v>
      </c>
      <c r="E9" s="254" cm="1">
        <f t="array" aca="1" ref="E9" ca="1">-((($H9 - (INDIRECT($A9&amp;"!$D21"))) / $H9))</f>
        <v>-4.7699999999999965E-2</v>
      </c>
      <c r="F9" s="254" cm="1">
        <f t="array" aca="1" ref="F9" ca="1">-((($H9 - (INDIRECT($A9&amp;"!$D27"))) / $H9))</f>
        <v>0</v>
      </c>
      <c r="G9" s="254" cm="1">
        <f t="array" aca="1" ref="G9" ca="1">-((($H9 - (INDIRECT($A9&amp;"!$D28"))) / $H9))</f>
        <v>0</v>
      </c>
      <c r="H9" s="318">
        <f>'9'!D5</f>
        <v>1</v>
      </c>
      <c r="M9" s="329" t="str" cm="1">
        <f t="array" ref="M9">INDEX($B$1:$G$1, INT((ROW()-ROW($K$3))/13)+1)</f>
        <v>KRG</v>
      </c>
      <c r="N9" s="303" t="e" cm="1">
        <f t="array" aca="1" ref="N9" ca="1">INDEX($B$2:$G$14, MOD(ROW()-ROW($N$3),13)+1, INT((ROW()-ROW($N$3))/13)+1)</f>
        <v>#VALUE!</v>
      </c>
      <c r="P9" s="329" t="str">
        <f ca="1"/>
        <v>KRG</v>
      </c>
      <c r="Q9" s="303">
        <f ca="1"/>
        <v>0.13572149344096876</v>
      </c>
    </row>
    <row r="10" spans="1:18" ht="15" customHeight="1">
      <c r="A10" s="317">
        <v>10</v>
      </c>
      <c r="B10" s="254" cm="1">
        <f t="array" aca="1" ref="B10" ca="1">-((($H10 - (INDIRECT($A10&amp;"!$D14"))) / $H10))</f>
        <v>1.00010001000089E-4</v>
      </c>
      <c r="C10" s="254" cm="1">
        <f t="array" aca="1" ref="C10" ca="1">-((($H10 - (INDIRECT($A10&amp;"!$D16"))) / $H10))</f>
        <v>-4.0004000400035598E-4</v>
      </c>
      <c r="D10" s="254" cm="1">
        <f t="array" aca="1" ref="D10" ca="1">-((($H10 - (INDIRECT($A10&amp;"!$D17"))) / $H10))</f>
        <v>-4.0004000400035598E-4</v>
      </c>
      <c r="E10" s="254" cm="1">
        <f t="array" aca="1" ref="E10" ca="1">-((($H10 - (INDIRECT($A10&amp;"!$D21"))) / $H10))</f>
        <v>-4.0004000400035598E-4</v>
      </c>
      <c r="F10" s="254" cm="1">
        <f t="array" aca="1" ref="F10" ca="1">-((($H10 - (INDIRECT($A10&amp;"!$D27"))) / $H10))</f>
        <v>-2.4002400240023579E-3</v>
      </c>
      <c r="G10" s="254" cm="1">
        <f t="array" aca="1" ref="G10" ca="1">-((($H10 - (INDIRECT($A10&amp;"!$D28"))) / $H10))</f>
        <v>-0.74947494749474952</v>
      </c>
      <c r="H10" s="318">
        <f>'10'!D5</f>
        <v>0.99990000000000001</v>
      </c>
      <c r="M10" s="329" t="str" cm="1">
        <f t="array" ref="M10">INDEX($B$1:$G$1, INT((ROW()-ROW($K$3))/13)+1)</f>
        <v>KRG</v>
      </c>
      <c r="N10" s="303" t="e" cm="1">
        <f t="array" aca="1" ref="N10" ca="1">INDEX($B$2:$G$14, MOD(ROW()-ROW($N$3),13)+1, INT((ROW()-ROW($N$3))/13)+1)</f>
        <v>#VALUE!</v>
      </c>
      <c r="P10" s="329" t="str">
        <f ca="1"/>
        <v>KRG</v>
      </c>
      <c r="Q10" s="303">
        <f ca="1"/>
        <v>-0.21819262782401894</v>
      </c>
    </row>
    <row r="11" spans="1:18" ht="14.45">
      <c r="A11" s="317">
        <v>11</v>
      </c>
      <c r="B11" s="254" cm="1">
        <f t="array" aca="1" ref="B11" ca="1">-((($H11 - (INDIRECT($A11&amp;"!$D14"))) / $H11))</f>
        <v>0.13572149344096876</v>
      </c>
      <c r="C11" s="254" cm="1">
        <f t="array" aca="1" ref="C11" ca="1">-((($H11 - (INDIRECT($A11&amp;"!$D16"))) / $H11))</f>
        <v>0.13572149344096876</v>
      </c>
      <c r="D11" s="254" cm="1">
        <f t="array" aca="1" ref="D11" ca="1">-((($H11 - (INDIRECT($A11&amp;"!$D17"))) / $H11))</f>
        <v>4.3264379414732594E-2</v>
      </c>
      <c r="E11" s="254" cm="1">
        <f t="array" aca="1" ref="E11" ca="1">-((($H11 - (INDIRECT($A11&amp;"!$D21"))) / $H11))</f>
        <v>-6.7230070635721381E-2</v>
      </c>
      <c r="F11" s="254" cm="1">
        <f t="array" aca="1" ref="F11" ca="1">-((($H11 - (INDIRECT($A11&amp;"!$D27"))) / $H11))</f>
        <v>-0.21215943491422795</v>
      </c>
      <c r="G11" s="254" cm="1">
        <f t="array" aca="1" ref="G11" ca="1">-((($H11 - (INDIRECT($A11&amp;"!$D28"))) / $H11))</f>
        <v>-0.38319878910191724</v>
      </c>
      <c r="H11" s="318">
        <f>'11'!D5</f>
        <v>0.79279999999999995</v>
      </c>
      <c r="M11" s="329" t="str" cm="1">
        <f t="array" ref="M11">INDEX($B$1:$G$1, INT((ROW()-ROW($K$3))/13)+1)</f>
        <v>KRG</v>
      </c>
      <c r="N11" s="303" cm="1">
        <f t="array" aca="1" ref="N11" ca="1">INDEX($B$2:$G$14, MOD(ROW()-ROW($N$3),13)+1, INT((ROW()-ROW($N$3))/13)+1)</f>
        <v>1.00010001000089E-4</v>
      </c>
      <c r="P11" s="329" t="str">
        <f ca="1"/>
        <v>KPLSK</v>
      </c>
      <c r="Q11" s="303">
        <f ca="1"/>
        <v>-3.4512325830653813E-2</v>
      </c>
      <c r="R11" s="353">
        <f ca="1">MEDIAN(Q11:Q22)</f>
        <v>-2.0002000200017799E-4</v>
      </c>
    </row>
    <row r="12" spans="1:18" ht="14.45">
      <c r="A12" s="317">
        <v>12</v>
      </c>
      <c r="B12" s="254" t="s">
        <v>60</v>
      </c>
      <c r="C12" s="254" t="s">
        <v>60</v>
      </c>
      <c r="D12" s="254" t="s">
        <v>60</v>
      </c>
      <c r="E12" s="254" t="s">
        <v>60</v>
      </c>
      <c r="F12" s="254" t="s">
        <v>60</v>
      </c>
      <c r="G12" s="254" t="s">
        <v>60</v>
      </c>
      <c r="H12" s="318">
        <f>'12'!D5</f>
        <v>1.67E-2</v>
      </c>
      <c r="M12" s="329" t="str" cm="1">
        <f t="array" ref="M12">INDEX($B$1:$G$1, INT((ROW()-ROW($K$3))/13)+1)</f>
        <v>KRG</v>
      </c>
      <c r="N12" s="303" cm="1">
        <f t="array" aca="1" ref="N12" ca="1">INDEX($B$2:$G$14, MOD(ROW()-ROW($N$3),13)+1, INT((ROW()-ROW($N$3))/13)+1)</f>
        <v>0.13572149344096876</v>
      </c>
      <c r="P12" s="329" t="str">
        <f ca="1"/>
        <v>KPLSK</v>
      </c>
      <c r="Q12" s="303">
        <f ca="1"/>
        <v>7.0735650767987128E-3</v>
      </c>
      <c r="R12" s="193" t="s">
        <v>82</v>
      </c>
    </row>
    <row r="13" spans="1:18" ht="14.45">
      <c r="A13" s="317">
        <v>13</v>
      </c>
      <c r="B13" s="254" cm="1">
        <f t="array" aca="1" ref="B13" ca="1">-((($H13 - (INDIRECT($A13&amp;"!$D14"))) / $H13))</f>
        <v>-0.21819262782401894</v>
      </c>
      <c r="C13" s="254" cm="1">
        <f t="array" aca="1" ref="C13" ca="1">-((($H13 - (INDIRECT($A13&amp;"!$D16"))) / $H13))</f>
        <v>-0.38020214030915578</v>
      </c>
      <c r="D13" s="254" cm="1">
        <f t="array" aca="1" ref="D13" ca="1">-((($H13 - (INDIRECT($A13&amp;"!$D17"))) / $H13))</f>
        <v>-0.36682520808561236</v>
      </c>
      <c r="E13" s="254" cm="1">
        <f t="array" aca="1" ref="E13" ca="1">-((($H13 - (INDIRECT($A13&amp;"!$D21"))) / $H13))</f>
        <v>-0.86773186682520809</v>
      </c>
      <c r="F13" s="254" t="s">
        <v>60</v>
      </c>
      <c r="G13" s="254" t="s">
        <v>60</v>
      </c>
      <c r="H13" s="319">
        <f>'13'!D5</f>
        <v>0.67279999999999995</v>
      </c>
      <c r="M13" s="329" t="str" cm="1">
        <f t="array" ref="M13">INDEX($B$1:$G$1, INT((ROW()-ROW($K$3))/13)+1)</f>
        <v>KRG</v>
      </c>
      <c r="N13" s="303" t="str" cm="1">
        <f t="array" ref="N13">INDEX($B$2:$G$14, MOD(ROW()-ROW($N$3),13)+1, INT((ROW()-ROW($N$3))/13)+1)</f>
        <v>\</v>
      </c>
      <c r="P13" s="329" t="str">
        <f ca="1"/>
        <v>KPLSK</v>
      </c>
      <c r="Q13" s="303">
        <f ca="1"/>
        <v>0</v>
      </c>
    </row>
    <row r="14" spans="1:18" ht="14.45">
      <c r="A14" s="320">
        <v>14</v>
      </c>
      <c r="B14" s="254" t="e" cm="1">
        <f t="array" aca="1" ref="B14" ca="1">-((($H14 - (INDIRECT($A14&amp;"!$D14"))) / $H14))</f>
        <v>#VALUE!</v>
      </c>
      <c r="C14" s="254" cm="1">
        <f t="array" aca="1" ref="C14" ca="1">-((($H14 - (INDIRECT($A14&amp;"!$D16"))) / $H14))</f>
        <v>3.3107173725151253</v>
      </c>
      <c r="D14" s="254" cm="1">
        <f t="array" aca="1" ref="D14" ca="1">-((($H14 - (INDIRECT($A14&amp;"!$D17"))) / $H14))</f>
        <v>3.3111495246326705</v>
      </c>
      <c r="E14" s="254" cm="1">
        <f t="array" aca="1" ref="E14" ca="1">-((($H14 - (INDIRECT($A14&amp;"!$D21"))) / $H14))</f>
        <v>3.3111495246326705</v>
      </c>
      <c r="F14" s="254" t="s">
        <v>60</v>
      </c>
      <c r="G14" s="254" t="s">
        <v>60</v>
      </c>
      <c r="H14" s="321">
        <f>'14'!D5</f>
        <v>0.23139999999999999</v>
      </c>
      <c r="M14" s="329" t="str" cm="1">
        <f t="array" ref="M14">INDEX($B$1:$G$1, INT((ROW()-ROW($K$3))/13)+1)</f>
        <v>KRG</v>
      </c>
      <c r="N14" s="303" cm="1">
        <f t="array" aca="1" ref="N14" ca="1">INDEX($B$2:$G$14, MOD(ROW()-ROW($N$3),13)+1, INT((ROW()-ROW($N$3))/13)+1)</f>
        <v>-0.21819262782401894</v>
      </c>
      <c r="P14" s="329" t="str">
        <f ca="1"/>
        <v>KPLSK</v>
      </c>
      <c r="Q14" s="303">
        <f ca="1"/>
        <v>-0.1885</v>
      </c>
    </row>
    <row r="15" spans="1:18" ht="14.45">
      <c r="A15" s="385" t="s">
        <v>83</v>
      </c>
      <c r="B15" s="386"/>
      <c r="C15" s="386"/>
      <c r="D15" s="386"/>
      <c r="E15" s="386"/>
      <c r="F15" s="386"/>
      <c r="G15" s="386"/>
      <c r="H15" s="387"/>
      <c r="M15" s="329" t="str" cm="1">
        <f t="array" ref="M15">INDEX($B$1:$G$1, INT((ROW()-ROW($K$3))/13)+1)</f>
        <v>KRG</v>
      </c>
      <c r="N15" s="303" t="e" cm="1">
        <f t="array" aca="1" ref="N15" ca="1">INDEX($B$2:$G$14, MOD(ROW()-ROW($N$3),13)+1, INT((ROW()-ROW($N$3))/13)+1)</f>
        <v>#VALUE!</v>
      </c>
      <c r="P15" s="329" t="str">
        <f ca="1"/>
        <v>KPLSK</v>
      </c>
      <c r="Q15" s="303">
        <f ca="1"/>
        <v>-0.2398697945897407</v>
      </c>
    </row>
    <row r="16" spans="1:18" ht="15" customHeight="1">
      <c r="A16" s="388"/>
      <c r="B16" s="389"/>
      <c r="C16" s="389"/>
      <c r="D16" s="389"/>
      <c r="E16" s="389"/>
      <c r="F16" s="389"/>
      <c r="G16" s="389"/>
      <c r="H16" s="390"/>
      <c r="M16" s="329" t="str" cm="1">
        <f t="array" ref="M16">INDEX($B$1:$G$1, INT((ROW()-ROW($K$3))/13)+1)</f>
        <v>KPLSK</v>
      </c>
      <c r="N16" s="303" cm="1">
        <f t="array" aca="1" ref="N16" ca="1">INDEX($B$2:$G$14, MOD(ROW()-ROW($N$3),13)+1, INT((ROW()-ROW($N$3))/13)+1)</f>
        <v>-3.4512325830653813E-2</v>
      </c>
      <c r="P16" s="329" t="str">
        <f ca="1"/>
        <v>KPLSK</v>
      </c>
      <c r="Q16" s="303">
        <f ca="1"/>
        <v>8.308544466099084E-3</v>
      </c>
    </row>
    <row r="17" spans="1:18" ht="14.45">
      <c r="C17" s="159"/>
      <c r="D17" s="452"/>
      <c r="M17" s="329" t="str" cm="1">
        <f t="array" ref="M17">INDEX($B$1:$G$1, INT((ROW()-ROW($K$3))/13)+1)</f>
        <v>KPLSK</v>
      </c>
      <c r="N17" s="303" cm="1">
        <f t="array" aca="1" ref="N17" ca="1">INDEX($B$2:$G$14, MOD(ROW()-ROW($N$3),13)+1, INT((ROW()-ROW($N$3))/13)+1)</f>
        <v>7.0735650767987128E-3</v>
      </c>
      <c r="P17" s="329" t="str">
        <f ca="1"/>
        <v>KPLSK</v>
      </c>
      <c r="Q17" s="303">
        <f ca="1"/>
        <v>-0.63179999999999992</v>
      </c>
    </row>
    <row r="18" spans="1:18" ht="14.45">
      <c r="A18" s="133"/>
      <c r="B18" s="257" t="s">
        <v>15</v>
      </c>
      <c r="C18" s="256" t="s">
        <v>17</v>
      </c>
      <c r="D18" s="469" t="s">
        <v>18</v>
      </c>
      <c r="E18" s="259" t="s">
        <v>72</v>
      </c>
      <c r="F18" s="259" t="s">
        <v>73</v>
      </c>
      <c r="G18" s="260" t="s">
        <v>74</v>
      </c>
      <c r="M18" s="329" t="str" cm="1">
        <f t="array" ref="M18">INDEX($B$1:$G$1, INT((ROW()-ROW($K$3))/13)+1)</f>
        <v>KPLSK</v>
      </c>
      <c r="N18" s="303" cm="1">
        <f t="array" aca="1" ref="N18" ca="1">INDEX($B$2:$G$14, MOD(ROW()-ROW($N$3),13)+1, INT((ROW()-ROW($N$3))/13)+1)</f>
        <v>0</v>
      </c>
      <c r="P18" s="329" t="str">
        <f ca="1"/>
        <v>KPLSK</v>
      </c>
      <c r="Q18" s="303">
        <f ca="1"/>
        <v>0</v>
      </c>
    </row>
    <row r="19" spans="1:18" ht="14.45">
      <c r="A19" s="323" t="s">
        <v>84</v>
      </c>
      <c r="B19" s="261" cm="1">
        <f t="array" aca="1" ref="B19" ca="1">MAX(IF(ISNUMBER(B2:B13), B2:B13))</f>
        <v>0.13572149344096876</v>
      </c>
      <c r="C19" s="261" cm="1">
        <f t="array" aca="1" ref="C19" ca="1">MAX(IF(ISNUMBER(C2:C13), C2:C13))</f>
        <v>0.13572149344096876</v>
      </c>
      <c r="D19" s="261" cm="1">
        <f t="array" aca="1" ref="D19" ca="1">MAX(IF(ISNUMBER(D2:D13), D2:D13))</f>
        <v>4.3264379414732594E-2</v>
      </c>
      <c r="E19" s="261" cm="1">
        <f t="array" aca="1" ref="E19" ca="1">MAX(IF(ISNUMBER(E2:E13), E2:E13))</f>
        <v>5.9068310428455932</v>
      </c>
      <c r="F19" s="261" cm="1">
        <f t="array" aca="1" ref="F19" ca="1">MAX(IF(ISNUMBER(F2:F13), F2:F13))</f>
        <v>4.3081341676069152E-3</v>
      </c>
      <c r="G19" s="262" cm="1">
        <f t="array" aca="1" ref="G19" ca="1">MAX(IF(ISNUMBER(G2:G13), G2:G13))</f>
        <v>0</v>
      </c>
      <c r="M19" s="329" t="str" cm="1">
        <f t="array" ref="M19">INDEX($B$1:$G$1, INT((ROW()-ROW($K$3))/13)+1)</f>
        <v>KPLSK</v>
      </c>
      <c r="N19" s="303" cm="1">
        <f t="array" aca="1" ref="N19" ca="1">INDEX($B$2:$G$14, MOD(ROW()-ROW($N$3),13)+1, INT((ROW()-ROW($N$3))/13)+1)</f>
        <v>-0.1885</v>
      </c>
      <c r="P19" s="329" t="str">
        <f ca="1"/>
        <v>KPLSK</v>
      </c>
      <c r="Q19" s="303">
        <f ca="1"/>
        <v>-4.0004000400035598E-4</v>
      </c>
    </row>
    <row r="20" spans="1:18" ht="14.45">
      <c r="A20" s="324" t="s">
        <v>85</v>
      </c>
      <c r="B20" s="261" cm="1">
        <f t="array" aca="1" ref="B20" ca="1">MIN(IF(ISNUMBER(B2:B13), B2:B13))</f>
        <v>-0.2398697945897407</v>
      </c>
      <c r="C20" s="261" cm="1">
        <f t="array" aca="1" ref="C20" ca="1">MIN(IF(ISNUMBER(C2:C13), C2:C13))</f>
        <v>-0.63179999999999992</v>
      </c>
      <c r="D20" s="261" cm="1">
        <f t="array" aca="1" ref="D20" ca="1">MIN(IF(ISNUMBER(D2:D13), D2:D13))</f>
        <v>-0.62890000000000001</v>
      </c>
      <c r="E20" s="261" cm="1">
        <f t="array" aca="1" ref="E20" ca="1">MIN(IF(ISNUMBER(E2:E13), E2:E13))</f>
        <v>-0.86773186682520809</v>
      </c>
      <c r="F20" s="261" cm="1">
        <f t="array" aca="1" ref="F20" ca="1">MIN(IF(ISNUMBER(F2:F13), F2:F13))</f>
        <v>-0.52849999999999997</v>
      </c>
      <c r="G20" s="262" cm="1">
        <f t="array" aca="1" ref="G20" ca="1">MIN(IF(ISNUMBER(G2:G13), G2:G13))</f>
        <v>-0.74947494749474952</v>
      </c>
      <c r="M20" s="329" t="str" cm="1">
        <f t="array" ref="M20">INDEX($B$1:$G$1, INT((ROW()-ROW($K$3))/13)+1)</f>
        <v>KPLSK</v>
      </c>
      <c r="N20" s="303" cm="1">
        <f t="array" aca="1" ref="N20" ca="1">INDEX($B$2:$G$14, MOD(ROW()-ROW($N$3),13)+1, INT((ROW()-ROW($N$3))/13)+1)</f>
        <v>-0.2398697945897407</v>
      </c>
      <c r="P20" s="329" t="str">
        <f ca="1"/>
        <v>KPLSK</v>
      </c>
      <c r="Q20" s="303">
        <f ca="1"/>
        <v>0.13572149344096876</v>
      </c>
    </row>
    <row r="21" spans="1:18" ht="14.45">
      <c r="A21" s="324" t="s">
        <v>86</v>
      </c>
      <c r="B21" s="311" cm="1">
        <f t="array" aca="1" ref="B21" ca="1">AVERAGE(IF(ISNUMBER(B2:B13), B2:B13))</f>
        <v>-6.727245996570573E-2</v>
      </c>
      <c r="C21" s="311" cm="1">
        <f t="array" aca="1" ref="C21" ca="1">AVERAGE(IF(ISNUMBER(C2:C13), C2:C13))</f>
        <v>-0.12038006343178945</v>
      </c>
      <c r="D21" s="311" cm="1">
        <f t="array" aca="1" ref="D21" ca="1">AVERAGE(IF(ISNUMBER(D2:D13), D2:D13))</f>
        <v>-0.12814697224556768</v>
      </c>
      <c r="E21" s="311" cm="1">
        <f t="array" aca="1" ref="E21" ca="1">AVERAGE(IF(ISNUMBER(E2:E13), E2:E13))</f>
        <v>0.31571434022436312</v>
      </c>
      <c r="F21" s="311" cm="1">
        <f t="array" aca="1" ref="F21" ca="1">AVERAGE(IF(ISNUMBER(F2:F13), F2:F13))</f>
        <v>-0.13046462284377341</v>
      </c>
      <c r="G21" s="312" cm="1">
        <f t="array" aca="1" ref="G21" ca="1">AVERAGE(IF(ISNUMBER(G2:G13), G2:G13))</f>
        <v>-0.24082334877446673</v>
      </c>
      <c r="M21" s="329" t="str" cm="1">
        <f t="array" ref="M21">INDEX($B$1:$G$1, INT((ROW()-ROW($K$3))/13)+1)</f>
        <v>KPLSK</v>
      </c>
      <c r="N21" s="303" cm="1">
        <f t="array" aca="1" ref="N21" ca="1">INDEX($B$2:$G$14, MOD(ROW()-ROW($N$3),13)+1, INT((ROW()-ROW($N$3))/13)+1)</f>
        <v>8.308544466099084E-3</v>
      </c>
      <c r="P21" s="329" t="str">
        <f ca="1"/>
        <v>KPLSK</v>
      </c>
      <c r="Q21" s="303">
        <f ca="1"/>
        <v>-0.38020214030915578</v>
      </c>
    </row>
    <row r="22" spans="1:18" ht="14.45">
      <c r="A22" s="385" t="s">
        <v>87</v>
      </c>
      <c r="B22" s="386"/>
      <c r="C22" s="386"/>
      <c r="D22" s="386"/>
      <c r="E22" s="386"/>
      <c r="F22" s="386"/>
      <c r="G22" s="387"/>
      <c r="M22" s="329" t="str" cm="1">
        <f t="array" ref="M22">INDEX($B$1:$G$1, INT((ROW()-ROW($K$3))/13)+1)</f>
        <v>KPLSK</v>
      </c>
      <c r="N22" s="303" cm="1">
        <f t="array" aca="1" ref="N22" ca="1">INDEX($B$2:$G$14, MOD(ROW()-ROW($N$3),13)+1, INT((ROW()-ROW($N$3))/13)+1)</f>
        <v>-0.63179999999999992</v>
      </c>
      <c r="P22" s="329" t="str">
        <f ca="1"/>
        <v>KPLSK</v>
      </c>
      <c r="Q22" s="303">
        <f ca="1"/>
        <v>3.3107173725151253</v>
      </c>
    </row>
    <row r="23" spans="1:18" ht="14.45">
      <c r="A23" s="388"/>
      <c r="B23" s="389"/>
      <c r="C23" s="389"/>
      <c r="D23" s="389"/>
      <c r="E23" s="389"/>
      <c r="F23" s="389"/>
      <c r="G23" s="390"/>
      <c r="M23" s="329" t="str" cm="1">
        <f t="array" ref="M23">INDEX($B$1:$G$1, INT((ROW()-ROW($K$3))/13)+1)</f>
        <v>KPLSK</v>
      </c>
      <c r="N23" s="303" cm="1">
        <f t="array" aca="1" ref="N23" ca="1">INDEX($B$2:$G$14, MOD(ROW()-ROW($N$3),13)+1, INT((ROW()-ROW($N$3))/13)+1)</f>
        <v>0</v>
      </c>
      <c r="P23" s="329" t="str">
        <f ca="1"/>
        <v>GPX</v>
      </c>
      <c r="Q23" s="303">
        <f ca="1"/>
        <v>-3.9121114683815739E-2</v>
      </c>
      <c r="R23" s="353">
        <f ca="1">MEDIAN(Q23:Q34)</f>
        <v>-8.0000000000000071E-3</v>
      </c>
    </row>
    <row r="24" spans="1:18" ht="14.45">
      <c r="M24" s="329" t="str" cm="1">
        <f t="array" ref="M24">INDEX($B$1:$G$1, INT((ROW()-ROW($K$3))/13)+1)</f>
        <v>KPLSK</v>
      </c>
      <c r="N24" s="303" cm="1">
        <f t="array" aca="1" ref="N24" ca="1">INDEX($B$2:$G$14, MOD(ROW()-ROW($N$3),13)+1, INT((ROW()-ROW($N$3))/13)+1)</f>
        <v>-4.0004000400035598E-4</v>
      </c>
      <c r="P24" s="329" t="str">
        <f ca="1"/>
        <v>GPX</v>
      </c>
      <c r="Q24" s="303">
        <f ca="1"/>
        <v>5.2546483427647356E-3</v>
      </c>
      <c r="R24" s="193" t="s">
        <v>88</v>
      </c>
    </row>
    <row r="25" spans="1:18" ht="14.45">
      <c r="M25" s="329" t="str" cm="1">
        <f t="array" ref="M25">INDEX($B$1:$G$1, INT((ROW()-ROW($K$3))/13)+1)</f>
        <v>KPLSK</v>
      </c>
      <c r="N25" s="303" cm="1">
        <f t="array" aca="1" ref="N25" ca="1">INDEX($B$2:$G$14, MOD(ROW()-ROW($N$3),13)+1, INT((ROW()-ROW($N$3))/13)+1)</f>
        <v>0.13572149344096876</v>
      </c>
      <c r="P25" s="329" t="str">
        <f ca="1"/>
        <v>GPX</v>
      </c>
      <c r="Q25" s="303">
        <f ca="1"/>
        <v>-8.0999999999999961E-3</v>
      </c>
    </row>
    <row r="26" spans="1:18" ht="14.45">
      <c r="B26" s="192"/>
      <c r="C26" s="54"/>
      <c r="D26" s="54"/>
      <c r="M26" s="329" t="str" cm="1">
        <f t="array" ref="M26">INDEX($B$1:$G$1, INT((ROW()-ROW($K$3))/13)+1)</f>
        <v>KPLSK</v>
      </c>
      <c r="N26" s="303" t="str" cm="1">
        <f t="array" ref="N26">INDEX($B$2:$G$14, MOD(ROW()-ROW($N$3),13)+1, INT((ROW()-ROW($N$3))/13)+1)</f>
        <v>\</v>
      </c>
      <c r="P26" s="329" t="str">
        <f ca="1"/>
        <v>GPX</v>
      </c>
      <c r="Q26" s="303">
        <f ca="1"/>
        <v>-0.18269999999999997</v>
      </c>
    </row>
    <row r="27" spans="1:18" ht="14.45">
      <c r="M27" s="329" t="str" cm="1">
        <f t="array" ref="M27">INDEX($B$1:$G$1, INT((ROW()-ROW($K$3))/13)+1)</f>
        <v>KPLSK</v>
      </c>
      <c r="N27" s="303" cm="1">
        <f t="array" aca="1" ref="N27" ca="1">INDEX($B$2:$G$14, MOD(ROW()-ROW($N$3),13)+1, INT((ROW()-ROW($N$3))/13)+1)</f>
        <v>-0.38020214030915578</v>
      </c>
      <c r="P27" s="329" t="str">
        <f ca="1"/>
        <v>GPX</v>
      </c>
      <c r="Q27" s="303">
        <f ca="1"/>
        <v>-0.24121674710966434</v>
      </c>
    </row>
    <row r="28" spans="1:18" ht="14.45">
      <c r="B28" s="192"/>
      <c r="C28" s="54"/>
      <c r="M28" s="329" t="str" cm="1">
        <f t="array" ref="M28">INDEX($B$1:$G$1, INT((ROW()-ROW($K$3))/13)+1)</f>
        <v>KPLSK</v>
      </c>
      <c r="N28" s="303" cm="1">
        <f t="array" aca="1" ref="N28" ca="1">INDEX($B$2:$G$14, MOD(ROW()-ROW($N$3),13)+1, INT((ROW()-ROW($N$3))/13)+1)</f>
        <v>3.3107173725151253</v>
      </c>
      <c r="P28" s="329" t="str">
        <f ca="1"/>
        <v>GPX</v>
      </c>
      <c r="Q28" s="303">
        <f ca="1"/>
        <v>1.7027387424351278E-2</v>
      </c>
    </row>
    <row r="29" spans="1:18" ht="14.45">
      <c r="B29" s="192"/>
      <c r="C29" s="452"/>
      <c r="M29" s="329" t="str" cm="1">
        <f t="array" ref="M29">INDEX($B$1:$G$1, INT((ROW()-ROW($K$3))/13)+1)</f>
        <v>GPX</v>
      </c>
      <c r="N29" s="303" cm="1">
        <f t="array" aca="1" ref="N29" ca="1">INDEX($B$2:$G$14, MOD(ROW()-ROW($N$3),13)+1, INT((ROW()-ROW($N$3))/13)+1)</f>
        <v>-3.9121114683815739E-2</v>
      </c>
      <c r="P29" s="329" t="str">
        <f ca="1"/>
        <v>GPX</v>
      </c>
      <c r="Q29" s="303">
        <f ca="1"/>
        <v>-0.62890000000000001</v>
      </c>
    </row>
    <row r="30" spans="1:18" ht="14.45">
      <c r="B30" s="192"/>
      <c r="C30" s="452"/>
      <c r="M30" s="329" t="str" cm="1">
        <f t="array" ref="M30">INDEX($B$1:$G$1, INT((ROW()-ROW($K$3))/13)+1)</f>
        <v>GPX</v>
      </c>
      <c r="N30" s="303" cm="1">
        <f t="array" aca="1" ref="N30" ca="1">INDEX($B$2:$G$14, MOD(ROW()-ROW($N$3),13)+1, INT((ROW()-ROW($N$3))/13)+1)</f>
        <v>5.2546483427647356E-3</v>
      </c>
      <c r="P30" s="329" t="str">
        <f ca="1"/>
        <v>GPX</v>
      </c>
      <c r="Q30" s="303">
        <f ca="1"/>
        <v>-7.9000000000000181E-3</v>
      </c>
    </row>
    <row r="31" spans="1:18" ht="14.45">
      <c r="B31" s="192"/>
      <c r="C31" s="452"/>
      <c r="M31" s="329" t="str" cm="1">
        <f t="array" ref="M31">INDEX($B$1:$G$1, INT((ROW()-ROW($K$3))/13)+1)</f>
        <v>GPX</v>
      </c>
      <c r="N31" s="303" cm="1">
        <f t="array" aca="1" ref="N31" ca="1">INDEX($B$2:$G$14, MOD(ROW()-ROW($N$3),13)+1, INT((ROW()-ROW($N$3))/13)+1)</f>
        <v>-8.0999999999999961E-3</v>
      </c>
      <c r="P31" s="329" t="str">
        <f ca="1"/>
        <v>GPX</v>
      </c>
      <c r="Q31" s="303">
        <f ca="1"/>
        <v>-4.0004000400035598E-4</v>
      </c>
    </row>
    <row r="32" spans="1:18" ht="14.45">
      <c r="M32" s="329" t="str" cm="1">
        <f t="array" ref="M32">INDEX($B$1:$G$1, INT((ROW()-ROW($K$3))/13)+1)</f>
        <v>GPX</v>
      </c>
      <c r="N32" s="303" cm="1">
        <f t="array" aca="1" ref="N32" ca="1">INDEX($B$2:$G$14, MOD(ROW()-ROW($N$3),13)+1, INT((ROW()-ROW($N$3))/13)+1)</f>
        <v>-0.18269999999999997</v>
      </c>
      <c r="P32" s="329" t="str">
        <f ca="1"/>
        <v>GPX</v>
      </c>
      <c r="Q32" s="303">
        <f ca="1"/>
        <v>4.3264379414732594E-2</v>
      </c>
    </row>
    <row r="33" spans="2:18" ht="14.45">
      <c r="M33" s="329" t="str" cm="1">
        <f t="array" ref="M33">INDEX($B$1:$G$1, INT((ROW()-ROW($K$3))/13)+1)</f>
        <v>GPX</v>
      </c>
      <c r="N33" s="303" cm="1">
        <f t="array" aca="1" ref="N33" ca="1">INDEX($B$2:$G$14, MOD(ROW()-ROW($N$3),13)+1, INT((ROW()-ROW($N$3))/13)+1)</f>
        <v>-0.24121674710966434</v>
      </c>
      <c r="P33" s="329" t="str">
        <f ca="1"/>
        <v>GPX</v>
      </c>
      <c r="Q33" s="303">
        <f ca="1"/>
        <v>-0.36682520808561236</v>
      </c>
    </row>
    <row r="34" spans="2:18" ht="14.45">
      <c r="M34" s="329" t="str" cm="1">
        <f t="array" ref="M34">INDEX($B$1:$G$1, INT((ROW()-ROW($K$3))/13)+1)</f>
        <v>GPX</v>
      </c>
      <c r="N34" s="303" cm="1">
        <f t="array" aca="1" ref="N34" ca="1">INDEX($B$2:$G$14, MOD(ROW()-ROW($N$3),13)+1, INT((ROW()-ROW($N$3))/13)+1)</f>
        <v>1.7027387424351278E-2</v>
      </c>
      <c r="P34" s="329" t="str">
        <f ca="1"/>
        <v>GPX</v>
      </c>
      <c r="Q34" s="303">
        <f ca="1"/>
        <v>3.3111495246326705</v>
      </c>
    </row>
    <row r="35" spans="2:18" ht="14.45">
      <c r="M35" s="329" t="str" cm="1">
        <f t="array" ref="M35">INDEX($B$1:$G$1, INT((ROW()-ROW($K$3))/13)+1)</f>
        <v>GPX</v>
      </c>
      <c r="N35" s="303" cm="1">
        <f t="array" aca="1" ref="N35" ca="1">INDEX($B$2:$G$14, MOD(ROW()-ROW($N$3),13)+1, INT((ROW()-ROW($N$3))/13)+1)</f>
        <v>-0.62890000000000001</v>
      </c>
      <c r="P35" s="329" t="str">
        <f ca="1"/>
        <v>GP Dakota</v>
      </c>
      <c r="Q35" s="303">
        <f ca="1"/>
        <v>-0.22711682743837092</v>
      </c>
      <c r="R35" s="353">
        <f ca="1">MEDIAN(Q35:Q46)</f>
        <v>-5.7465035317860673E-2</v>
      </c>
    </row>
    <row r="36" spans="2:18" ht="14.45">
      <c r="M36" s="329" t="str" cm="1">
        <f t="array" ref="M36">INDEX($B$1:$G$1, INT((ROW()-ROW($K$3))/13)+1)</f>
        <v>GPX</v>
      </c>
      <c r="N36" s="303" cm="1">
        <f t="array" aca="1" ref="N36" ca="1">INDEX($B$2:$G$14, MOD(ROW()-ROW($N$3),13)+1, INT((ROW()-ROW($N$3))/13)+1)</f>
        <v>-7.9000000000000181E-3</v>
      </c>
      <c r="P36" s="329" t="str">
        <f ca="1"/>
        <v>GP Dakota</v>
      </c>
      <c r="Q36" s="303">
        <f ca="1"/>
        <v>5.9068310428455932</v>
      </c>
      <c r="R36" s="355" t="s">
        <v>89</v>
      </c>
    </row>
    <row r="37" spans="2:18" ht="14.45">
      <c r="B37" s="159"/>
      <c r="C37" s="159"/>
      <c r="M37" s="329" t="str" cm="1">
        <f t="array" ref="M37">INDEX($B$1:$G$1, INT((ROW()-ROW($K$3))/13)+1)</f>
        <v>GPX</v>
      </c>
      <c r="N37" s="303" cm="1">
        <f t="array" aca="1" ref="N37" ca="1">INDEX($B$2:$G$14, MOD(ROW()-ROW($N$3),13)+1, INT((ROW()-ROW($N$3))/13)+1)</f>
        <v>-4.0004000400035598E-4</v>
      </c>
      <c r="P37" s="329" t="str">
        <f ca="1"/>
        <v>GP Dakota</v>
      </c>
      <c r="Q37" s="303">
        <f ca="1"/>
        <v>-2.9499999999999971E-2</v>
      </c>
    </row>
    <row r="38" spans="2:18" ht="14.45">
      <c r="B38" s="159"/>
      <c r="C38" s="159"/>
      <c r="M38" s="329" t="str" cm="1">
        <f t="array" ref="M38">INDEX($B$1:$G$1, INT((ROW()-ROW($K$3))/13)+1)</f>
        <v>GPX</v>
      </c>
      <c r="N38" s="303" cm="1">
        <f t="array" aca="1" ref="N38" ca="1">INDEX($B$2:$G$14, MOD(ROW()-ROW($N$3),13)+1, INT((ROW()-ROW($N$3))/13)+1)</f>
        <v>4.3264379414732594E-2</v>
      </c>
      <c r="P38" s="329" t="str">
        <f ca="1"/>
        <v>GP Dakota</v>
      </c>
      <c r="Q38" s="303">
        <f ca="1"/>
        <v>-0.29700000000000004</v>
      </c>
    </row>
    <row r="39" spans="2:18" ht="14.45">
      <c r="B39" s="159"/>
      <c r="C39" s="159"/>
      <c r="M39" s="329" t="str" cm="1">
        <f t="array" ref="M39">INDEX($B$1:$G$1, INT((ROW()-ROW($K$3))/13)+1)</f>
        <v>GPX</v>
      </c>
      <c r="N39" s="303" t="str" cm="1">
        <f t="array" ref="N39">INDEX($B$2:$G$14, MOD(ROW()-ROW($N$3),13)+1, INT((ROW()-ROW($N$3))/13)+1)</f>
        <v>\</v>
      </c>
      <c r="P39" s="329" t="str">
        <f ca="1"/>
        <v>GP Dakota</v>
      </c>
      <c r="Q39" s="303">
        <f ca="1"/>
        <v>-0.26591087664159835</v>
      </c>
    </row>
    <row r="40" spans="2:18" ht="14.45">
      <c r="B40" s="159"/>
      <c r="C40" s="159"/>
      <c r="M40" s="329" t="str" cm="1">
        <f t="array" ref="M40">INDEX($B$1:$G$1, INT((ROW()-ROW($K$3))/13)+1)</f>
        <v>GPX</v>
      </c>
      <c r="N40" s="303" cm="1">
        <f t="array" aca="1" ref="N40" ca="1">INDEX($B$2:$G$14, MOD(ROW()-ROW($N$3),13)+1, INT((ROW()-ROW($N$3))/13)+1)</f>
        <v>-0.36682520808561236</v>
      </c>
      <c r="P40" s="329" t="str">
        <f ca="1"/>
        <v>GP Dakota</v>
      </c>
      <c r="Q40" s="303">
        <f ca="1"/>
        <v>-1.5283618832700815E-2</v>
      </c>
    </row>
    <row r="41" spans="2:18" ht="14.45">
      <c r="B41" s="160"/>
      <c r="C41" s="159"/>
      <c r="M41" s="329" t="str" cm="1">
        <f t="array" ref="M41">INDEX($B$1:$G$1, INT((ROW()-ROW($K$3))/13)+1)</f>
        <v>GPX</v>
      </c>
      <c r="N41" s="303" cm="1">
        <f t="array" aca="1" ref="N41" ca="1">INDEX($B$2:$G$14, MOD(ROW()-ROW($N$3),13)+1, INT((ROW()-ROW($N$3))/13)+1)</f>
        <v>3.3111495246326705</v>
      </c>
      <c r="P41" s="329" t="str">
        <f ca="1"/>
        <v>GP Dakota</v>
      </c>
      <c r="Q41" s="303">
        <f ca="1"/>
        <v>-0.61609999999999998</v>
      </c>
    </row>
    <row r="42" spans="2:18" ht="14.45">
      <c r="B42" s="160"/>
      <c r="C42" s="159"/>
      <c r="M42" s="329" t="str" cm="1">
        <f t="array" ref="M42">INDEX($B$1:$G$1, INT((ROW()-ROW($K$3))/13)+1)</f>
        <v>GP Dakota</v>
      </c>
      <c r="N42" s="303" cm="1">
        <f t="array" aca="1" ref="N42" ca="1">INDEX($B$2:$G$14, MOD(ROW()-ROW($N$3),13)+1, INT((ROW()-ROW($N$3))/13)+1)</f>
        <v>-0.22711682743837092</v>
      </c>
      <c r="P42" s="329" t="str">
        <f ca="1"/>
        <v>GP Dakota</v>
      </c>
      <c r="Q42" s="303">
        <f ca="1"/>
        <v>-4.7699999999999965E-2</v>
      </c>
    </row>
    <row r="43" spans="2:18" ht="14.45">
      <c r="B43" s="159"/>
      <c r="C43" s="159"/>
      <c r="M43" s="329" t="str" cm="1">
        <f t="array" ref="M43">INDEX($B$1:$G$1, INT((ROW()-ROW($K$3))/13)+1)</f>
        <v>GP Dakota</v>
      </c>
      <c r="N43" s="303" cm="1">
        <f t="array" aca="1" ref="N43" ca="1">INDEX($B$2:$G$14, MOD(ROW()-ROW($N$3),13)+1, INT((ROW()-ROW($N$3))/13)+1)</f>
        <v>5.9068310428455932</v>
      </c>
      <c r="P43" s="329" t="str">
        <f ca="1"/>
        <v>GP Dakota</v>
      </c>
      <c r="Q43" s="303">
        <f ca="1"/>
        <v>-4.0004000400035598E-4</v>
      </c>
    </row>
    <row r="44" spans="2:18" ht="14.45">
      <c r="B44" s="159"/>
      <c r="C44" s="159"/>
      <c r="M44" s="329" t="str" cm="1">
        <f t="array" ref="M44">INDEX($B$1:$G$1, INT((ROW()-ROW($K$3))/13)+1)</f>
        <v>GP Dakota</v>
      </c>
      <c r="N44" s="303" cm="1">
        <f t="array" aca="1" ref="N44" ca="1">INDEX($B$2:$G$14, MOD(ROW()-ROW($N$3),13)+1, INT((ROW()-ROW($N$3))/13)+1)</f>
        <v>-2.9499999999999971E-2</v>
      </c>
      <c r="P44" s="329" t="str">
        <f ca="1"/>
        <v>GP Dakota</v>
      </c>
      <c r="Q44" s="303">
        <f ca="1"/>
        <v>-6.7230070635721381E-2</v>
      </c>
    </row>
    <row r="45" spans="2:18" ht="14.45">
      <c r="B45" s="470"/>
      <c r="C45" s="470"/>
      <c r="M45" s="329" t="str" cm="1">
        <f t="array" ref="M45">INDEX($B$1:$G$1, INT((ROW()-ROW($K$3))/13)+1)</f>
        <v>GP Dakota</v>
      </c>
      <c r="N45" s="303" cm="1">
        <f t="array" aca="1" ref="N45" ca="1">INDEX($B$2:$G$14, MOD(ROW()-ROW($N$3),13)+1, INT((ROW()-ROW($N$3))/13)+1)</f>
        <v>-0.29700000000000004</v>
      </c>
      <c r="P45" s="329" t="str">
        <f ca="1"/>
        <v>GP Dakota</v>
      </c>
      <c r="Q45" s="303">
        <f ca="1"/>
        <v>-0.86773186682520809</v>
      </c>
    </row>
    <row r="46" spans="2:18" ht="14.45">
      <c r="B46" s="470"/>
      <c r="C46" s="470"/>
      <c r="M46" s="329" t="str" cm="1">
        <f t="array" ref="M46">INDEX($B$1:$G$1, INT((ROW()-ROW($K$3))/13)+1)</f>
        <v>GP Dakota</v>
      </c>
      <c r="N46" s="303" cm="1">
        <f t="array" aca="1" ref="N46" ca="1">INDEX($B$2:$G$14, MOD(ROW()-ROW($N$3),13)+1, INT((ROW()-ROW($N$3))/13)+1)</f>
        <v>-0.26591087664159835</v>
      </c>
      <c r="P46" s="329" t="str">
        <f ca="1"/>
        <v>GP Dakota</v>
      </c>
      <c r="Q46" s="303">
        <f ca="1"/>
        <v>3.3111495246326705</v>
      </c>
    </row>
    <row r="47" spans="2:18" ht="14.45">
      <c r="B47" s="163"/>
      <c r="C47" s="163"/>
      <c r="M47" s="329" t="str" cm="1">
        <f t="array" ref="M47">INDEX($B$1:$G$1, INT((ROW()-ROW($K$3))/13)+1)</f>
        <v>GP Dakota</v>
      </c>
      <c r="N47" s="303" cm="1">
        <f t="array" aca="1" ref="N47" ca="1">INDEX($B$2:$G$14, MOD(ROW()-ROW($N$3),13)+1, INT((ROW()-ROW($N$3))/13)+1)</f>
        <v>-1.5283618832700815E-2</v>
      </c>
      <c r="P47" s="329" t="str">
        <f ca="1"/>
        <v>Quad Dakota</v>
      </c>
      <c r="Q47" s="303">
        <f ca="1"/>
        <v>-7.524115755627013E-2</v>
      </c>
      <c r="R47" s="353">
        <f ca="1">MEDIAN(Q47:Q56)</f>
        <v>-8.8243544318599793E-2</v>
      </c>
    </row>
    <row r="48" spans="2:18" ht="14.45">
      <c r="B48" s="163"/>
      <c r="C48" s="163"/>
      <c r="M48" s="329" t="str" cm="1">
        <f t="array" ref="M48">INDEX($B$1:$G$1, INT((ROW()-ROW($K$3))/13)+1)</f>
        <v>GP Dakota</v>
      </c>
      <c r="N48" s="303" cm="1">
        <f t="array" aca="1" ref="N48" ca="1">INDEX($B$2:$G$14, MOD(ROW()-ROW($N$3),13)+1, INT((ROW()-ROW($N$3))/13)+1)</f>
        <v>-0.61609999999999998</v>
      </c>
      <c r="P48" s="329" t="str">
        <f ca="1"/>
        <v>Quad Dakota</v>
      </c>
      <c r="Q48" s="303">
        <f ca="1"/>
        <v>-0.17380759902991111</v>
      </c>
      <c r="R48" s="193" t="s">
        <v>90</v>
      </c>
    </row>
    <row r="49" spans="2:18" ht="14.45">
      <c r="B49" s="163"/>
      <c r="C49" s="163"/>
      <c r="M49" s="329" t="str" cm="1">
        <f t="array" ref="M49">INDEX($B$1:$G$1, INT((ROW()-ROW($K$3))/13)+1)</f>
        <v>GP Dakota</v>
      </c>
      <c r="N49" s="303" cm="1">
        <f t="array" aca="1" ref="N49" ca="1">INDEX($B$2:$G$14, MOD(ROW()-ROW($N$3),13)+1, INT((ROW()-ROW($N$3))/13)+1)</f>
        <v>-4.7699999999999965E-2</v>
      </c>
      <c r="P49" s="329" t="str">
        <f ca="1"/>
        <v>Quad Dakota</v>
      </c>
      <c r="Q49" s="303">
        <f ca="1"/>
        <v>0</v>
      </c>
    </row>
    <row r="50" spans="2:18" ht="14.45">
      <c r="B50" s="163"/>
      <c r="C50" s="163"/>
      <c r="M50" s="329" t="str" cm="1">
        <f t="array" ref="M50">INDEX($B$1:$G$1, INT((ROW()-ROW($K$3))/13)+1)</f>
        <v>GP Dakota</v>
      </c>
      <c r="N50" s="303" cm="1">
        <f t="array" aca="1" ref="N50" ca="1">INDEX($B$2:$G$14, MOD(ROW()-ROW($N$3),13)+1, INT((ROW()-ROW($N$3))/13)+1)</f>
        <v>-4.0004000400035598E-4</v>
      </c>
      <c r="P50" s="329" t="str">
        <f ca="1"/>
        <v>Quad Dakota</v>
      </c>
      <c r="Q50" s="303">
        <f ca="1"/>
        <v>-0.21560000000000001</v>
      </c>
    </row>
    <row r="51" spans="2:18" ht="14.45">
      <c r="B51" s="163"/>
      <c r="C51" s="163"/>
      <c r="M51" s="329" t="str" cm="1">
        <f t="array" ref="M51">INDEX($B$1:$G$1, INT((ROW()-ROW($K$3))/13)+1)</f>
        <v>GP Dakota</v>
      </c>
      <c r="N51" s="303" cm="1">
        <f t="array" aca="1" ref="N51" ca="1">INDEX($B$2:$G$14, MOD(ROW()-ROW($N$3),13)+1, INT((ROW()-ROW($N$3))/13)+1)</f>
        <v>-6.7230070635721381E-2</v>
      </c>
      <c r="P51" s="329" t="str">
        <f ca="1"/>
        <v>Quad Dakota</v>
      </c>
      <c r="Q51" s="303">
        <f ca="1"/>
        <v>-0.10124593108092945</v>
      </c>
    </row>
    <row r="52" spans="2:18" ht="14.45">
      <c r="B52" s="163"/>
      <c r="C52" s="163"/>
      <c r="M52" s="329" t="str" cm="1">
        <f t="array" ref="M52">INDEX($B$1:$G$1, INT((ROW()-ROW($K$3))/13)+1)</f>
        <v>GP Dakota</v>
      </c>
      <c r="N52" s="303" t="str" cm="1">
        <f t="array" ref="N52">INDEX($B$2:$G$14, MOD(ROW()-ROW($N$3),13)+1, INT((ROW()-ROW($N$3))/13)+1)</f>
        <v>\</v>
      </c>
      <c r="P52" s="329" t="str">
        <f ca="1"/>
        <v>Quad Dakota</v>
      </c>
      <c r="Q52" s="303">
        <f ca="1"/>
        <v>4.3081341676069152E-3</v>
      </c>
    </row>
    <row r="53" spans="2:18" ht="14.45">
      <c r="B53" s="325"/>
      <c r="C53" s="325"/>
      <c r="M53" s="329" t="str" cm="1">
        <f t="array" ref="M53">INDEX($B$1:$G$1, INT((ROW()-ROW($K$3))/13)+1)</f>
        <v>GP Dakota</v>
      </c>
      <c r="N53" s="303" cm="1">
        <f t="array" aca="1" ref="N53" ca="1">INDEX($B$2:$G$14, MOD(ROW()-ROW($N$3),13)+1, INT((ROW()-ROW($N$3))/13)+1)</f>
        <v>-0.86773186682520809</v>
      </c>
      <c r="P53" s="329" t="str">
        <f ca="1"/>
        <v>Quad Dakota</v>
      </c>
      <c r="Q53" s="303">
        <f ca="1"/>
        <v>-0.52849999999999997</v>
      </c>
    </row>
    <row r="54" spans="2:18" ht="14.45">
      <c r="B54" s="325"/>
      <c r="C54" s="325"/>
      <c r="M54" s="329" t="str" cm="1">
        <f t="array" ref="M54">INDEX($B$1:$G$1, INT((ROW()-ROW($K$3))/13)+1)</f>
        <v>GP Dakota</v>
      </c>
      <c r="N54" s="303" cm="1">
        <f t="array" aca="1" ref="N54" ca="1">INDEX($B$2:$G$14, MOD(ROW()-ROW($N$3),13)+1, INT((ROW()-ROW($N$3))/13)+1)</f>
        <v>3.3111495246326705</v>
      </c>
      <c r="P54" s="329" t="str">
        <f ca="1"/>
        <v>Quad Dakota</v>
      </c>
      <c r="Q54" s="303">
        <f ca="1"/>
        <v>0</v>
      </c>
    </row>
    <row r="55" spans="2:18" ht="15" customHeight="1">
      <c r="M55" s="329" t="str" cm="1">
        <f t="array" ref="M55">INDEX($B$1:$G$1, INT((ROW()-ROW($K$3))/13)+1)</f>
        <v>Quad Dakota</v>
      </c>
      <c r="N55" s="303" cm="1">
        <f t="array" aca="1" ref="N55" ca="1">INDEX($B$2:$G$14, MOD(ROW()-ROW($N$3),13)+1, INT((ROW()-ROW($N$3))/13)+1)</f>
        <v>-7.524115755627013E-2</v>
      </c>
      <c r="P55" s="329" t="str">
        <f ca="1"/>
        <v>Quad Dakota</v>
      </c>
      <c r="Q55" s="303">
        <f ca="1"/>
        <v>-2.4002400240023579E-3</v>
      </c>
    </row>
    <row r="56" spans="2:18" ht="15" customHeight="1">
      <c r="M56" s="329" t="str" cm="1">
        <f t="array" ref="M56">INDEX($B$1:$G$1, INT((ROW()-ROW($K$3))/13)+1)</f>
        <v>Quad Dakota</v>
      </c>
      <c r="N56" s="303" cm="1">
        <f t="array" aca="1" ref="N56" ca="1">INDEX($B$2:$G$14, MOD(ROW()-ROW($N$3),13)+1, INT((ROW()-ROW($N$3))/13)+1)</f>
        <v>-0.17380759902991111</v>
      </c>
      <c r="P56" s="329" t="str">
        <f ca="1"/>
        <v>Quad Dakota</v>
      </c>
      <c r="Q56" s="303">
        <f ca="1"/>
        <v>-0.21215943491422795</v>
      </c>
    </row>
    <row r="57" spans="2:18" ht="15" customHeight="1">
      <c r="M57" s="329" t="str" cm="1">
        <f t="array" ref="M57">INDEX($B$1:$G$1, INT((ROW()-ROW($K$3))/13)+1)</f>
        <v>Quad Dakota</v>
      </c>
      <c r="N57" s="303" cm="1">
        <f t="array" aca="1" ref="N57" ca="1">INDEX($B$2:$G$14, MOD(ROW()-ROW($N$3),13)+1, INT((ROW()-ROW($N$3))/13)+1)</f>
        <v>0</v>
      </c>
      <c r="P57" s="329" t="str">
        <f ca="1"/>
        <v>Cubic Dakota</v>
      </c>
      <c r="Q57" s="303">
        <f ca="1"/>
        <v>-7.1443007275666923E-2</v>
      </c>
      <c r="R57" s="353">
        <f ca="1">MEDIAN(Q57:Q61)</f>
        <v>-7.1443007275666923E-2</v>
      </c>
    </row>
    <row r="58" spans="2:18" ht="15" customHeight="1">
      <c r="M58" s="329" t="str" cm="1">
        <f t="array" ref="M58">INDEX($B$1:$G$1, INT((ROW()-ROW($K$3))/13)+1)</f>
        <v>Quad Dakota</v>
      </c>
      <c r="N58" s="303" cm="1">
        <f t="array" aca="1" ref="N58" ca="1">INDEX($B$2:$G$14, MOD(ROW()-ROW($N$3),13)+1, INT((ROW()-ROW($N$3))/13)+1)</f>
        <v>-0.21560000000000001</v>
      </c>
      <c r="P58" s="329" t="str">
        <f ca="1"/>
        <v>Cubic Dakota</v>
      </c>
      <c r="Q58" s="303">
        <f ca="1"/>
        <v>0</v>
      </c>
      <c r="R58" s="193" t="s">
        <v>91</v>
      </c>
    </row>
    <row r="59" spans="2:18" ht="15" customHeight="1">
      <c r="M59" s="329" t="str" cm="1">
        <f t="array" ref="M59">INDEX($B$1:$G$1, INT((ROW()-ROW($K$3))/13)+1)</f>
        <v>Quad Dakota</v>
      </c>
      <c r="N59" s="303" cm="1">
        <f t="array" aca="1" ref="N59" ca="1">INDEX($B$2:$G$14, MOD(ROW()-ROW($N$3),13)+1, INT((ROW()-ROW($N$3))/13)+1)</f>
        <v>-0.10124593108092945</v>
      </c>
      <c r="P59" s="329" t="str">
        <f ca="1"/>
        <v>Cubic Dakota</v>
      </c>
      <c r="Q59" s="303">
        <f ca="1"/>
        <v>0</v>
      </c>
    </row>
    <row r="60" spans="2:18" ht="15" customHeight="1">
      <c r="M60" s="329" t="str" cm="1">
        <f t="array" ref="M60">INDEX($B$1:$G$1, INT((ROW()-ROW($K$3))/13)+1)</f>
        <v>Quad Dakota</v>
      </c>
      <c r="N60" s="303" cm="1">
        <f t="array" aca="1" ref="N60" ca="1">INDEX($B$2:$G$14, MOD(ROW()-ROW($N$3),13)+1, INT((ROW()-ROW($N$3))/13)+1)</f>
        <v>4.3081341676069152E-3</v>
      </c>
      <c r="P60" s="329" t="str">
        <f ca="1"/>
        <v>Cubic Dakota</v>
      </c>
      <c r="Q60" s="303">
        <f ca="1"/>
        <v>-0.74947494749474952</v>
      </c>
    </row>
    <row r="61" spans="2:18" ht="15" customHeight="1">
      <c r="M61" s="329" t="str" cm="1">
        <f t="array" ref="M61">INDEX($B$1:$G$1, INT((ROW()-ROW($K$3))/13)+1)</f>
        <v>Quad Dakota</v>
      </c>
      <c r="N61" s="303" cm="1">
        <f t="array" aca="1" ref="N61" ca="1">INDEX($B$2:$G$14, MOD(ROW()-ROW($N$3),13)+1, INT((ROW()-ROW($N$3))/13)+1)</f>
        <v>-0.52849999999999997</v>
      </c>
      <c r="P61" s="329" t="str">
        <f ca="1"/>
        <v>Cubic Dakota</v>
      </c>
      <c r="Q61" s="303">
        <f ca="1"/>
        <v>-0.38319878910191724</v>
      </c>
    </row>
    <row r="62" spans="2:18" ht="15" customHeight="1">
      <c r="M62" s="329" t="str" cm="1">
        <f t="array" ref="M62">INDEX($B$1:$G$1, INT((ROW()-ROW($K$3))/13)+1)</f>
        <v>Quad Dakota</v>
      </c>
      <c r="N62" s="303" cm="1">
        <f t="array" aca="1" ref="N62" ca="1">INDEX($B$2:$G$14, MOD(ROW()-ROW($N$3),13)+1, INT((ROW()-ROW($N$3))/13)+1)</f>
        <v>0</v>
      </c>
      <c r="P62" s="329"/>
      <c r="Q62" s="303"/>
    </row>
    <row r="63" spans="2:18" ht="15" customHeight="1">
      <c r="M63" s="329" t="str" cm="1">
        <f t="array" ref="M63">INDEX($B$1:$G$1, INT((ROW()-ROW($K$3))/13)+1)</f>
        <v>Quad Dakota</v>
      </c>
      <c r="N63" s="303" cm="1">
        <f t="array" aca="1" ref="N63" ca="1">INDEX($B$2:$G$14, MOD(ROW()-ROW($N$3),13)+1, INT((ROW()-ROW($N$3))/13)+1)</f>
        <v>-2.4002400240023579E-3</v>
      </c>
      <c r="P63" s="329"/>
      <c r="Q63" s="303"/>
    </row>
    <row r="64" spans="2:18" ht="15" customHeight="1">
      <c r="M64" s="329" t="str" cm="1">
        <f t="array" ref="M64">INDEX($B$1:$G$1, INT((ROW()-ROW($K$3))/13)+1)</f>
        <v>Quad Dakota</v>
      </c>
      <c r="N64" s="303" cm="1">
        <f t="array" aca="1" ref="N64" ca="1">INDEX($B$2:$G$14, MOD(ROW()-ROW($N$3),13)+1, INT((ROW()-ROW($N$3))/13)+1)</f>
        <v>-0.21215943491422795</v>
      </c>
      <c r="P64" s="329"/>
      <c r="Q64" s="303"/>
    </row>
    <row r="65" spans="13:17" ht="15" customHeight="1">
      <c r="M65" s="329" t="str" cm="1">
        <f t="array" ref="M65">INDEX($B$1:$G$1, INT((ROW()-ROW($K$3))/13)+1)</f>
        <v>Quad Dakota</v>
      </c>
      <c r="N65" s="303" t="str" cm="1">
        <f t="array" ref="N65">INDEX($B$2:$G$14, MOD(ROW()-ROW($N$3),13)+1, INT((ROW()-ROW($N$3))/13)+1)</f>
        <v>\</v>
      </c>
      <c r="P65" s="329"/>
      <c r="Q65" s="303"/>
    </row>
    <row r="66" spans="13:17" ht="14.45">
      <c r="M66" s="329" t="str" cm="1">
        <f t="array" ref="M66">INDEX($B$1:$G$1, INT((ROW()-ROW($K$3))/13)+1)</f>
        <v>Quad Dakota</v>
      </c>
      <c r="N66" s="303" t="str" cm="1">
        <f t="array" ref="N66">INDEX($B$2:$G$14, MOD(ROW()-ROW($N$3),13)+1, INT((ROW()-ROW($N$3))/13)+1)</f>
        <v>\</v>
      </c>
      <c r="P66" s="329"/>
      <c r="Q66" s="303"/>
    </row>
    <row r="67" spans="13:17" ht="14.45">
      <c r="M67" s="329" t="str" cm="1">
        <f t="array" ref="M67">INDEX($B$1:$G$1, INT((ROW()-ROW($K$3))/13)+1)</f>
        <v>Quad Dakota</v>
      </c>
      <c r="N67" s="303" t="str" cm="1">
        <f t="array" ref="N67">INDEX($B$2:$G$14, MOD(ROW()-ROW($N$3),13)+1, INT((ROW()-ROW($N$3))/13)+1)</f>
        <v>\</v>
      </c>
      <c r="P67" s="329"/>
      <c r="Q67" s="303"/>
    </row>
    <row r="68" spans="13:17" ht="14.45">
      <c r="M68" s="329" t="str" cm="1">
        <f t="array" ref="M68">INDEX($B$1:$G$1, INT((ROW()-ROW($K$3))/13)+1)</f>
        <v>Cubic Dakota</v>
      </c>
      <c r="N68" s="303" t="str" cm="1">
        <f t="array" ref="N68">INDEX($B$2:$G$14, MOD(ROW()-ROW($N$3),13)+1, INT((ROW()-ROW($N$3))/13)+1)</f>
        <v>\</v>
      </c>
      <c r="P68" s="329"/>
      <c r="Q68" s="303"/>
    </row>
    <row r="69" spans="13:17" ht="15" customHeight="1">
      <c r="M69" s="329" t="str" cm="1">
        <f t="array" ref="M69">INDEX($B$1:$G$1, INT((ROW()-ROW($K$3))/13)+1)</f>
        <v>Cubic Dakota</v>
      </c>
      <c r="N69" s="303" cm="1">
        <f t="array" aca="1" ref="N69" ca="1">INDEX($B$2:$G$14, MOD(ROW()-ROW($N$3),13)+1, INT((ROW()-ROW($N$3))/13)+1)</f>
        <v>-7.1443007275666923E-2</v>
      </c>
      <c r="P69" s="329"/>
      <c r="Q69" s="303"/>
    </row>
    <row r="70" spans="13:17" ht="15" customHeight="1">
      <c r="M70" s="329" t="str" cm="1">
        <f t="array" ref="M70">INDEX($B$1:$G$1, INT((ROW()-ROW($K$3))/13)+1)</f>
        <v>Cubic Dakota</v>
      </c>
      <c r="N70" s="303" cm="1">
        <f t="array" aca="1" ref="N70" ca="1">INDEX($B$2:$G$14, MOD(ROW()-ROW($N$3),13)+1, INT((ROW()-ROW($N$3))/13)+1)</f>
        <v>0</v>
      </c>
      <c r="P70" s="329"/>
      <c r="Q70" s="303"/>
    </row>
    <row r="71" spans="13:17" ht="15" customHeight="1">
      <c r="M71" s="329" t="str" cm="1">
        <f t="array" ref="M71">INDEX($B$1:$G$1, INT((ROW()-ROW($K$3))/13)+1)</f>
        <v>Cubic Dakota</v>
      </c>
      <c r="N71" s="303" t="str" cm="1">
        <f t="array" ref="N71">INDEX($B$2:$G$14, MOD(ROW()-ROW($N$3),13)+1, INT((ROW()-ROW($N$3))/13)+1)</f>
        <v>\</v>
      </c>
      <c r="P71" s="329"/>
      <c r="Q71" s="303"/>
    </row>
    <row r="72" spans="13:17" ht="15" customHeight="1">
      <c r="M72" s="329" t="str" cm="1">
        <f t="array" ref="M72">INDEX($B$1:$G$1, INT((ROW()-ROW($K$3))/13)+1)</f>
        <v>Cubic Dakota</v>
      </c>
      <c r="N72" s="303" t="str" cm="1">
        <f t="array" ref="N72">INDEX($B$2:$G$14, MOD(ROW()-ROW($N$3),13)+1, INT((ROW()-ROW($N$3))/13)+1)</f>
        <v>\</v>
      </c>
      <c r="P72" s="329"/>
      <c r="Q72" s="303"/>
    </row>
    <row r="73" spans="13:17" ht="15" customHeight="1">
      <c r="M73" s="329" t="str" cm="1">
        <f t="array" ref="M73">INDEX($B$1:$G$1, INT((ROW()-ROW($K$3))/13)+1)</f>
        <v>Cubic Dakota</v>
      </c>
      <c r="N73" s="303" t="str" cm="1">
        <f t="array" ref="N73">INDEX($B$2:$G$14, MOD(ROW()-ROW($N$3),13)+1, INT((ROW()-ROW($N$3))/13)+1)</f>
        <v>\</v>
      </c>
      <c r="P73" s="329"/>
      <c r="Q73" s="303"/>
    </row>
    <row r="74" spans="13:17" ht="15" customHeight="1">
      <c r="M74" s="329" t="str" cm="1">
        <f t="array" ref="M74">INDEX($B$1:$G$1, INT((ROW()-ROW($K$3))/13)+1)</f>
        <v>Cubic Dakota</v>
      </c>
      <c r="N74" s="303" t="str" cm="1">
        <f t="array" ref="N74">INDEX($B$2:$G$14, MOD(ROW()-ROW($N$3),13)+1, INT((ROW()-ROW($N$3))/13)+1)</f>
        <v>\</v>
      </c>
      <c r="P74" s="329"/>
      <c r="Q74" s="303"/>
    </row>
    <row r="75" spans="13:17" ht="15" customHeight="1">
      <c r="M75" s="329" t="str" cm="1">
        <f t="array" ref="M75">INDEX($B$1:$G$1, INT((ROW()-ROW($K$3))/13)+1)</f>
        <v>Cubic Dakota</v>
      </c>
      <c r="N75" s="303" cm="1">
        <f t="array" aca="1" ref="N75" ca="1">INDEX($B$2:$G$14, MOD(ROW()-ROW($N$3),13)+1, INT((ROW()-ROW($N$3))/13)+1)</f>
        <v>0</v>
      </c>
      <c r="P75" s="329"/>
      <c r="Q75" s="303"/>
    </row>
    <row r="76" spans="13:17" ht="15" customHeight="1">
      <c r="M76" s="329" t="str" cm="1">
        <f t="array" ref="M76">INDEX($B$1:$G$1, INT((ROW()-ROW($K$3))/13)+1)</f>
        <v>Cubic Dakota</v>
      </c>
      <c r="N76" s="303" cm="1">
        <f t="array" aca="1" ref="N76" ca="1">INDEX($B$2:$G$14, MOD(ROW()-ROW($N$3),13)+1, INT((ROW()-ROW($N$3))/13)+1)</f>
        <v>-0.74947494749474952</v>
      </c>
      <c r="P76" s="329"/>
      <c r="Q76" s="303"/>
    </row>
    <row r="77" spans="13:17" ht="15" customHeight="1">
      <c r="M77" s="329" t="str" cm="1">
        <f t="array" ref="M77">INDEX($B$1:$G$1, INT((ROW()-ROW($K$3))/13)+1)</f>
        <v>Cubic Dakota</v>
      </c>
      <c r="N77" s="303" cm="1">
        <f t="array" aca="1" ref="N77" ca="1">INDEX($B$2:$G$14, MOD(ROW()-ROW($N$3),13)+1, INT((ROW()-ROW($N$3))/13)+1)</f>
        <v>-0.38319878910191724</v>
      </c>
      <c r="P77" s="333"/>
      <c r="Q77" s="303"/>
    </row>
    <row r="78" spans="13:17" ht="15" customHeight="1">
      <c r="M78" s="329" t="str" cm="1">
        <f t="array" ref="M78">INDEX($B$1:$G$1, INT((ROW()-ROW($K$3))/13)+1)</f>
        <v>Cubic Dakota</v>
      </c>
      <c r="N78" s="303" t="str" cm="1">
        <f t="array" ref="N78">INDEX($B$2:$G$14, MOD(ROW()-ROW($N$3),13)+1, INT((ROW()-ROW($N$3))/13)+1)</f>
        <v>\</v>
      </c>
      <c r="P78" s="333"/>
      <c r="Q78" s="303"/>
    </row>
    <row r="79" spans="13:17" ht="15" customHeight="1">
      <c r="M79" s="329" t="str" cm="1">
        <f t="array" ref="M79">INDEX($B$1:$G$1, INT((ROW()-ROW($K$3))/13)+1)</f>
        <v>Cubic Dakota</v>
      </c>
      <c r="N79" s="303" t="str" cm="1">
        <f t="array" ref="N79">INDEX($B$2:$G$14, MOD(ROW()-ROW($N$3),13)+1, INT((ROW()-ROW($N$3))/13)+1)</f>
        <v>\</v>
      </c>
      <c r="P79" s="333"/>
      <c r="Q79" s="303"/>
    </row>
    <row r="80" spans="13:17" ht="15" customHeight="1">
      <c r="M80" s="350" t="str" cm="1">
        <f t="array" ref="M80">INDEX($B$1:$G$1, INT((ROW()-ROW($K$3))/13)+1)</f>
        <v>Cubic Dakota</v>
      </c>
      <c r="N80" s="351" t="str" cm="1">
        <f t="array" ref="N80">INDEX($B$2:$G$14, MOD(ROW()-ROW($N$3),13)+1, INT((ROW()-ROW($N$3))/13)+1)</f>
        <v>\</v>
      </c>
      <c r="P80" s="352"/>
      <c r="Q80" s="351"/>
    </row>
    <row r="81" spans="14:17" ht="15" customHeight="1">
      <c r="N81" s="353"/>
      <c r="Q81" s="353"/>
    </row>
    <row r="82" spans="14:17" ht="15" customHeight="1">
      <c r="N82" s="353"/>
      <c r="Q82" s="353"/>
    </row>
    <row r="83" spans="14:17" ht="15" customHeight="1">
      <c r="N83" s="353"/>
      <c r="Q83" s="353"/>
    </row>
    <row r="84" spans="14:17" ht="15" customHeight="1">
      <c r="N84" s="353"/>
      <c r="Q84" s="353"/>
    </row>
    <row r="85" spans="14:17" ht="15" customHeight="1">
      <c r="N85" s="353"/>
      <c r="Q85" s="353"/>
    </row>
    <row r="86" spans="14:17" ht="15" customHeight="1">
      <c r="N86" s="353"/>
      <c r="Q86" s="353"/>
    </row>
    <row r="87" spans="14:17" ht="15" customHeight="1">
      <c r="N87" s="353"/>
      <c r="Q87" s="353"/>
    </row>
    <row r="88" spans="14:17" ht="15" customHeight="1">
      <c r="N88" s="353"/>
      <c r="Q88" s="353"/>
    </row>
    <row r="89" spans="14:17" ht="15" customHeight="1">
      <c r="N89" s="353"/>
      <c r="Q89" s="353"/>
    </row>
    <row r="90" spans="14:17" ht="15" customHeight="1">
      <c r="N90" s="353"/>
      <c r="Q90" s="353"/>
    </row>
    <row r="91" spans="14:17" ht="15" customHeight="1">
      <c r="N91" s="353"/>
      <c r="Q91" s="353"/>
    </row>
    <row r="92" spans="14:17" ht="15" customHeight="1">
      <c r="N92" s="353"/>
      <c r="Q92" s="353"/>
    </row>
    <row r="93" spans="14:17" ht="15" customHeight="1">
      <c r="N93" s="353"/>
      <c r="Q93" s="353"/>
    </row>
    <row r="94" spans="14:17" ht="15" customHeight="1">
      <c r="N94" s="353"/>
      <c r="Q94" s="353"/>
    </row>
    <row r="95" spans="14:17" ht="15" customHeight="1">
      <c r="N95" s="353"/>
      <c r="Q95" s="353"/>
    </row>
    <row r="96" spans="14:17" ht="15" customHeight="1">
      <c r="N96" s="353"/>
      <c r="Q96" s="353"/>
    </row>
    <row r="97" spans="14:17" ht="15" customHeight="1">
      <c r="N97" s="353"/>
      <c r="Q97" s="353"/>
    </row>
    <row r="98" spans="14:17" ht="15" customHeight="1">
      <c r="N98" s="353"/>
      <c r="Q98" s="353"/>
    </row>
    <row r="99" spans="14:17" ht="15" customHeight="1">
      <c r="N99" s="353"/>
      <c r="Q99" s="353"/>
    </row>
    <row r="100" spans="14:17" ht="15" customHeight="1">
      <c r="N100" s="353"/>
      <c r="Q100" s="353"/>
    </row>
    <row r="101" spans="14:17" ht="15" customHeight="1">
      <c r="N101" s="353"/>
      <c r="Q101" s="353"/>
    </row>
    <row r="102" spans="14:17" ht="15" customHeight="1">
      <c r="N102" s="353"/>
      <c r="Q102" s="353"/>
    </row>
    <row r="103" spans="14:17" ht="15" customHeight="1">
      <c r="N103" s="353"/>
      <c r="Q103" s="353"/>
    </row>
    <row r="104" spans="14:17" ht="15" customHeight="1">
      <c r="N104" s="353"/>
      <c r="Q104" s="353"/>
    </row>
    <row r="105" spans="14:17" ht="15" customHeight="1">
      <c r="N105" s="353"/>
      <c r="Q105" s="353"/>
    </row>
    <row r="106" spans="14:17" ht="15" customHeight="1">
      <c r="N106" s="353"/>
      <c r="Q106" s="353"/>
    </row>
    <row r="107" spans="14:17" ht="15" customHeight="1">
      <c r="N107" s="353"/>
      <c r="Q107" s="353"/>
    </row>
    <row r="108" spans="14:17" ht="15" customHeight="1">
      <c r="N108" s="353"/>
      <c r="Q108" s="353"/>
    </row>
    <row r="109" spans="14:17" ht="15" customHeight="1">
      <c r="N109" s="353"/>
      <c r="Q109" s="353"/>
    </row>
    <row r="110" spans="14:17" ht="15" customHeight="1">
      <c r="N110" s="353"/>
      <c r="Q110" s="353"/>
    </row>
    <row r="111" spans="14:17" ht="15" customHeight="1">
      <c r="N111" s="353"/>
      <c r="Q111" s="353"/>
    </row>
    <row r="112" spans="14:17" ht="15" customHeight="1">
      <c r="N112" s="353"/>
      <c r="Q112" s="353"/>
    </row>
    <row r="113" spans="14:17" ht="15" customHeight="1">
      <c r="N113" s="353"/>
      <c r="Q113" s="353"/>
    </row>
    <row r="114" spans="14:17" ht="15" customHeight="1">
      <c r="N114" s="353"/>
      <c r="Q114" s="353"/>
    </row>
    <row r="115" spans="14:17" ht="15" customHeight="1">
      <c r="N115" s="353"/>
      <c r="Q115" s="353"/>
    </row>
    <row r="116" spans="14:17" ht="15" customHeight="1">
      <c r="N116" s="353"/>
      <c r="Q116" s="353"/>
    </row>
    <row r="117" spans="14:17" ht="15" customHeight="1">
      <c r="N117" s="353"/>
      <c r="Q117" s="353"/>
    </row>
    <row r="118" spans="14:17" ht="15" customHeight="1">
      <c r="N118" s="353"/>
      <c r="Q118" s="353"/>
    </row>
    <row r="119" spans="14:17" ht="15" customHeight="1">
      <c r="N119" s="353"/>
      <c r="Q119" s="353"/>
    </row>
    <row r="120" spans="14:17" ht="15" customHeight="1">
      <c r="N120" s="353"/>
      <c r="Q120" s="353"/>
    </row>
    <row r="121" spans="14:17" ht="15" customHeight="1">
      <c r="N121" s="353"/>
      <c r="Q121" s="353"/>
    </row>
    <row r="122" spans="14:17" ht="15" customHeight="1">
      <c r="N122" s="353"/>
      <c r="Q122" s="353"/>
    </row>
    <row r="123" spans="14:17" ht="15" customHeight="1">
      <c r="N123" s="353"/>
      <c r="Q123" s="353"/>
    </row>
    <row r="124" spans="14:17" ht="15" customHeight="1">
      <c r="N124" s="353"/>
      <c r="Q124" s="353"/>
    </row>
    <row r="125" spans="14:17" ht="15" customHeight="1">
      <c r="N125" s="353"/>
      <c r="Q125" s="353"/>
    </row>
    <row r="126" spans="14:17" ht="15" customHeight="1">
      <c r="N126" s="353"/>
      <c r="Q126" s="353"/>
    </row>
    <row r="127" spans="14:17" ht="15" customHeight="1">
      <c r="N127" s="353"/>
      <c r="Q127" s="353"/>
    </row>
    <row r="128" spans="14:17" ht="15" customHeight="1">
      <c r="N128" s="353"/>
      <c r="Q128" s="353"/>
    </row>
    <row r="129" spans="13:17" ht="15" customHeight="1">
      <c r="N129" s="353"/>
      <c r="Q129" s="353"/>
    </row>
    <row r="130" spans="13:17" ht="15" customHeight="1">
      <c r="N130" s="353"/>
      <c r="Q130" s="353"/>
    </row>
    <row r="131" spans="13:17" ht="15" customHeight="1">
      <c r="N131" s="353"/>
      <c r="Q131" s="353"/>
    </row>
    <row r="132" spans="13:17" ht="15" customHeight="1">
      <c r="M132" s="228"/>
      <c r="N132" s="353"/>
      <c r="Q132" s="353"/>
    </row>
    <row r="133" spans="13:17" ht="15" customHeight="1">
      <c r="N133" s="353"/>
      <c r="Q133" s="353"/>
    </row>
    <row r="134" spans="13:17" ht="15" customHeight="1">
      <c r="N134" s="353"/>
      <c r="Q134" s="353"/>
    </row>
    <row r="135" spans="13:17" ht="15" customHeight="1">
      <c r="N135" s="353"/>
      <c r="Q135" s="353"/>
    </row>
    <row r="136" spans="13:17" ht="15" customHeight="1">
      <c r="N136" s="353"/>
      <c r="Q136" s="353"/>
    </row>
    <row r="137" spans="13:17" ht="15" customHeight="1">
      <c r="N137" s="353"/>
      <c r="Q137" s="353"/>
    </row>
    <row r="138" spans="13:17" ht="15" customHeight="1">
      <c r="N138" s="353"/>
      <c r="Q138" s="353"/>
    </row>
    <row r="139" spans="13:17" ht="15" customHeight="1">
      <c r="N139" s="353"/>
      <c r="Q139" s="353"/>
    </row>
    <row r="140" spans="13:17" ht="15" customHeight="1">
      <c r="N140" s="353"/>
      <c r="Q140" s="353"/>
    </row>
    <row r="141" spans="13:17" ht="15" customHeight="1">
      <c r="N141" s="353"/>
      <c r="Q141" s="353"/>
    </row>
    <row r="142" spans="13:17" ht="15" customHeight="1">
      <c r="N142" s="353"/>
      <c r="Q142" s="353"/>
    </row>
    <row r="143" spans="13:17" ht="15" customHeight="1">
      <c r="N143" s="353"/>
      <c r="Q143" s="353"/>
    </row>
    <row r="144" spans="13:17" ht="15" customHeight="1">
      <c r="N144" s="353"/>
      <c r="Q144" s="353"/>
    </row>
    <row r="145" spans="14:17" ht="15" customHeight="1">
      <c r="N145" s="353"/>
      <c r="Q145" s="353"/>
    </row>
    <row r="146" spans="14:17" ht="15" customHeight="1">
      <c r="N146" s="353"/>
      <c r="Q146" s="353"/>
    </row>
    <row r="147" spans="14:17" ht="15" customHeight="1">
      <c r="N147" s="353"/>
      <c r="Q147" s="353"/>
    </row>
    <row r="148" spans="14:17" ht="15" customHeight="1">
      <c r="N148" s="353"/>
      <c r="Q148" s="353"/>
    </row>
    <row r="149" spans="14:17" ht="15" customHeight="1">
      <c r="N149" s="353"/>
      <c r="Q149" s="353"/>
    </row>
    <row r="150" spans="14:17" ht="15" customHeight="1">
      <c r="N150" s="353"/>
      <c r="Q150" s="353"/>
    </row>
    <row r="151" spans="14:17" ht="15" customHeight="1">
      <c r="N151" s="353"/>
      <c r="Q151" s="353"/>
    </row>
    <row r="152" spans="14:17" ht="15" customHeight="1">
      <c r="N152" s="353"/>
      <c r="Q152" s="353"/>
    </row>
    <row r="153" spans="14:17" ht="15" customHeight="1">
      <c r="N153" s="353"/>
      <c r="Q153" s="353"/>
    </row>
    <row r="154" spans="14:17" ht="15" customHeight="1">
      <c r="N154" s="353"/>
      <c r="Q154" s="353"/>
    </row>
    <row r="155" spans="14:17" ht="15" customHeight="1">
      <c r="N155" s="353"/>
      <c r="Q155" s="353"/>
    </row>
    <row r="156" spans="14:17" ht="15" customHeight="1">
      <c r="N156" s="353"/>
      <c r="Q156" s="353"/>
    </row>
    <row r="157" spans="14:17" ht="15" customHeight="1">
      <c r="N157" s="353"/>
      <c r="Q157" s="353"/>
    </row>
    <row r="158" spans="14:17" ht="15" customHeight="1">
      <c r="N158" s="353"/>
      <c r="Q158" s="353"/>
    </row>
    <row r="159" spans="14:17" ht="15" customHeight="1">
      <c r="N159" s="353"/>
      <c r="Q159" s="353"/>
    </row>
    <row r="160" spans="14:17" ht="15" customHeight="1">
      <c r="N160" s="353"/>
      <c r="Q160" s="353"/>
    </row>
    <row r="161" spans="14:17" ht="15" customHeight="1">
      <c r="N161" s="353"/>
      <c r="Q161" s="353"/>
    </row>
    <row r="162" spans="14:17" ht="15" customHeight="1">
      <c r="N162" s="353"/>
      <c r="Q162" s="353"/>
    </row>
    <row r="163" spans="14:17" ht="15" customHeight="1">
      <c r="N163" s="353"/>
      <c r="Q163" s="353"/>
    </row>
    <row r="164" spans="14:17" ht="15" customHeight="1">
      <c r="N164" s="353"/>
      <c r="Q164" s="353"/>
    </row>
    <row r="165" spans="14:17" ht="15" customHeight="1">
      <c r="N165" s="353"/>
      <c r="Q165" s="353"/>
    </row>
    <row r="166" spans="14:17" ht="15" customHeight="1">
      <c r="N166" s="353"/>
      <c r="Q166" s="353"/>
    </row>
    <row r="167" spans="14:17" ht="15" customHeight="1">
      <c r="N167" s="353"/>
      <c r="Q167" s="353"/>
    </row>
    <row r="168" spans="14:17" ht="15" customHeight="1">
      <c r="N168" s="353"/>
      <c r="Q168" s="353"/>
    </row>
    <row r="169" spans="14:17" ht="15" customHeight="1">
      <c r="N169" s="353"/>
    </row>
    <row r="170" spans="14:17" ht="15" customHeight="1">
      <c r="N170" s="353"/>
    </row>
    <row r="171" spans="14:17" ht="15" customHeight="1">
      <c r="N171" s="353"/>
    </row>
    <row r="172" spans="14:17" ht="15" customHeight="1">
      <c r="N172" s="353"/>
    </row>
    <row r="173" spans="14:17" ht="15" customHeight="1">
      <c r="N173" s="353"/>
    </row>
    <row r="174" spans="14:17" ht="15" customHeight="1">
      <c r="N174" s="353"/>
    </row>
    <row r="175" spans="14:17" ht="15" customHeight="1">
      <c r="N175" s="353"/>
    </row>
    <row r="176" spans="14:17" ht="15" customHeight="1">
      <c r="N176" s="353"/>
    </row>
    <row r="177" spans="14:14" ht="15" customHeight="1">
      <c r="N177" s="353"/>
    </row>
    <row r="178" spans="14:14" ht="15" customHeight="1">
      <c r="N178" s="353"/>
    </row>
    <row r="179" spans="14:14" ht="15" customHeight="1">
      <c r="N179" s="353"/>
    </row>
    <row r="180" spans="14:14" ht="15" customHeight="1">
      <c r="N180" s="353"/>
    </row>
    <row r="181" spans="14:14" ht="15" customHeight="1">
      <c r="N181" s="353"/>
    </row>
    <row r="182" spans="14:14" ht="15" customHeight="1">
      <c r="N182" s="353"/>
    </row>
    <row r="183" spans="14:14" ht="15" customHeight="1">
      <c r="N183" s="353"/>
    </row>
    <row r="184" spans="14:14" ht="15" customHeight="1">
      <c r="N184" s="353"/>
    </row>
    <row r="185" spans="14:14" ht="15" customHeight="1">
      <c r="N185" s="353"/>
    </row>
    <row r="186" spans="14:14" ht="15" customHeight="1">
      <c r="N186" s="353"/>
    </row>
    <row r="187" spans="14:14" ht="15" customHeight="1">
      <c r="N187" s="353"/>
    </row>
    <row r="188" spans="14:14" ht="15" customHeight="1">
      <c r="N188" s="353"/>
    </row>
    <row r="189" spans="14:14" ht="15" customHeight="1">
      <c r="N189" s="353"/>
    </row>
    <row r="190" spans="14:14" ht="15" customHeight="1">
      <c r="N190" s="353"/>
    </row>
    <row r="191" spans="14:14" ht="15" customHeight="1">
      <c r="N191" s="353"/>
    </row>
    <row r="192" spans="14:14" ht="15" customHeight="1">
      <c r="N192" s="353"/>
    </row>
    <row r="193" spans="1:14" ht="15" customHeight="1">
      <c r="N193" s="353"/>
    </row>
    <row r="194" spans="1:14" ht="15" customHeight="1">
      <c r="N194" s="353"/>
    </row>
    <row r="195" spans="1:14" ht="15" customHeight="1">
      <c r="A195" s="263"/>
      <c r="N195" s="353"/>
    </row>
    <row r="196" spans="1:14" ht="15" customHeight="1">
      <c r="N196" s="353"/>
    </row>
    <row r="197" spans="1:14" ht="15" customHeight="1">
      <c r="N197" s="353"/>
    </row>
    <row r="198" spans="1:14" ht="15" customHeight="1">
      <c r="N198" s="353"/>
    </row>
    <row r="199" spans="1:14" ht="15" customHeight="1">
      <c r="N199" s="353"/>
    </row>
    <row r="200" spans="1:14" ht="15" customHeight="1">
      <c r="N200" s="353"/>
    </row>
    <row r="201" spans="1:14" ht="15" customHeight="1">
      <c r="N201" s="353"/>
    </row>
    <row r="202" spans="1:14" ht="15" customHeight="1">
      <c r="N202" s="353"/>
    </row>
    <row r="203" spans="1:14" ht="15" customHeight="1">
      <c r="N203" s="353"/>
    </row>
    <row r="204" spans="1:14" ht="15" customHeight="1">
      <c r="N204" s="353"/>
    </row>
    <row r="205" spans="1:14" ht="15" customHeight="1">
      <c r="N205" s="353"/>
    </row>
    <row r="206" spans="1:14" ht="15" customHeight="1">
      <c r="N206" s="353"/>
    </row>
    <row r="207" spans="1:14" ht="15" customHeight="1">
      <c r="N207" s="353"/>
    </row>
    <row r="208" spans="1:14" ht="15" customHeight="1">
      <c r="A208" s="263"/>
      <c r="N208" s="353"/>
    </row>
    <row r="209" spans="1:14" ht="15" customHeight="1">
      <c r="N209" s="353"/>
    </row>
    <row r="210" spans="1:14" ht="15" customHeight="1">
      <c r="N210" s="353"/>
    </row>
    <row r="221" spans="1:14" ht="15" customHeight="1">
      <c r="A221" s="263"/>
    </row>
    <row r="226" spans="1:1" ht="15" customHeight="1">
      <c r="A226" s="263"/>
    </row>
    <row r="239" spans="1:1" ht="15" customHeight="1">
      <c r="A239" s="263"/>
    </row>
    <row r="252" spans="1:1" ht="15" customHeight="1">
      <c r="A252" s="263"/>
    </row>
    <row r="265" spans="1:1" ht="15" customHeight="1">
      <c r="A265" s="263"/>
    </row>
  </sheetData>
  <mergeCells count="4">
    <mergeCell ref="M1:N1"/>
    <mergeCell ref="P1:Q1"/>
    <mergeCell ref="A15:H16"/>
    <mergeCell ref="A22:G23"/>
  </mergeCells>
  <conditionalFormatting sqref="B3:G3">
    <cfRule type="colorScale" priority="10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14">
    <cfRule type="colorScale" priority="10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G4">
    <cfRule type="colorScale" priority="10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G5">
    <cfRule type="colorScale" priority="10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1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G7">
    <cfRule type="colorScale" priority="1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8">
    <cfRule type="colorScale" priority="1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1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G10">
    <cfRule type="colorScale" priority="1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G11">
    <cfRule type="colorScale" priority="1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G12">
    <cfRule type="colorScale" priority="1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4">
    <cfRule type="colorScale" priority="1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G14">
    <cfRule type="colorScale" priority="1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G19">
    <cfRule type="colorScale" priority="11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0:G20">
    <cfRule type="colorScale" priority="11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G21">
    <cfRule type="colorScale" priority="11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G14">
    <cfRule type="colorScale" priority="1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87FD-3928-49B1-A408-BE6C49CE378E}">
  <dimension ref="A1:T210"/>
  <sheetViews>
    <sheetView topLeftCell="A65" zoomScale="70" zoomScaleNormal="70" workbookViewId="0">
      <selection activeCell="H95" sqref="H95"/>
    </sheetView>
  </sheetViews>
  <sheetFormatPr defaultColWidth="9.140625" defaultRowHeight="15" customHeight="1"/>
  <cols>
    <col min="1" max="1" width="11.42578125" style="193" bestFit="1" customWidth="1"/>
    <col min="2" max="4" width="9.85546875" style="193" bestFit="1" customWidth="1"/>
    <col min="5" max="5" width="10.28515625" style="193" bestFit="1" customWidth="1"/>
    <col min="6" max="7" width="12.5703125" style="193" bestFit="1" customWidth="1"/>
    <col min="8" max="8" width="8.85546875" style="193" bestFit="1" customWidth="1"/>
    <col min="9" max="9" width="9.140625" style="193" bestFit="1" customWidth="1"/>
    <col min="10" max="10" width="10.42578125" style="193" bestFit="1" customWidth="1"/>
    <col min="11" max="11" width="15.7109375" style="193" customWidth="1"/>
    <col min="12" max="13" width="13.85546875" style="193" customWidth="1"/>
    <col min="14" max="14" width="15.28515625" style="193" customWidth="1"/>
    <col min="15" max="15" width="14.7109375" style="193" customWidth="1"/>
    <col min="16" max="16" width="2.85546875" style="193" bestFit="1" customWidth="1"/>
    <col min="17" max="17" width="13.5703125" style="193" bestFit="1" customWidth="1"/>
    <col min="18" max="18" width="10" style="193" customWidth="1"/>
    <col min="19" max="19" width="9.140625" style="193" bestFit="1" customWidth="1"/>
    <col min="20" max="16384" width="9.140625" style="193"/>
  </cols>
  <sheetData>
    <row r="1" spans="1:20" thickBot="1">
      <c r="A1" s="133" t="s">
        <v>71</v>
      </c>
      <c r="B1" s="212" t="s">
        <v>15</v>
      </c>
      <c r="C1" s="211" t="s">
        <v>17</v>
      </c>
      <c r="D1" s="213" t="s">
        <v>18</v>
      </c>
      <c r="E1" s="216" t="s">
        <v>72</v>
      </c>
      <c r="F1" s="216" t="s">
        <v>73</v>
      </c>
      <c r="G1" s="217" t="s">
        <v>74</v>
      </c>
      <c r="H1" s="209" t="s">
        <v>75</v>
      </c>
      <c r="K1" s="367" t="s">
        <v>92</v>
      </c>
      <c r="L1" s="369"/>
      <c r="M1" s="264" t="s">
        <v>93</v>
      </c>
      <c r="N1" s="367" t="s">
        <v>94</v>
      </c>
      <c r="O1" s="369"/>
      <c r="P1" s="264" t="s">
        <v>93</v>
      </c>
      <c r="Q1" s="391" t="s">
        <v>95</v>
      </c>
      <c r="R1" s="384"/>
    </row>
    <row r="2" spans="1:20" thickBot="1">
      <c r="A2" s="133">
        <v>1</v>
      </c>
      <c r="B2" s="275" cm="1">
        <f t="array" aca="1" ref="B2" ca="1">INDIRECT($A2&amp;"!$E14")</f>
        <v>0.2455</v>
      </c>
      <c r="C2" s="275" cm="1">
        <f t="array" aca="1" ref="C2" ca="1">INDIRECT($A2&amp;"!$E16")</f>
        <v>0.2455</v>
      </c>
      <c r="D2" s="275" cm="1">
        <f t="array" aca="1" ref="D2" ca="1">INDIRECT($A2&amp;"!$E17")</f>
        <v>0.25019999999999998</v>
      </c>
      <c r="E2" s="275" cm="1">
        <f t="array" aca="1" ref="E2" ca="1">INDIRECT($A2&amp;"!$E22")</f>
        <v>0.22389999999999999</v>
      </c>
      <c r="F2" s="275" cm="1">
        <f t="array" aca="1" ref="F2" ca="1">INDIRECT($A2&amp;"!$E27")</f>
        <v>0.29049999999999998</v>
      </c>
      <c r="G2" s="275" cm="1">
        <f t="array" aca="1" ref="G2" ca="1">INDIRECT($A2&amp;"!$E28")</f>
        <v>5.74</v>
      </c>
      <c r="H2" s="289" cm="1">
        <f t="array" aca="1" ref="H2" ca="1">INDIRECT($A2&amp;"!$E5")</f>
        <v>0.19889999999999999</v>
      </c>
      <c r="K2" s="108" t="s">
        <v>79</v>
      </c>
      <c r="L2" s="108" t="s">
        <v>96</v>
      </c>
      <c r="N2" s="108" t="s">
        <v>79</v>
      </c>
      <c r="O2" s="133" t="s">
        <v>96</v>
      </c>
      <c r="Q2" s="108" t="s">
        <v>79</v>
      </c>
      <c r="R2" s="108" t="s">
        <v>96</v>
      </c>
      <c r="S2" s="193" t="s">
        <v>97</v>
      </c>
    </row>
    <row r="3" spans="1:20" thickBot="1">
      <c r="A3" s="291">
        <v>2</v>
      </c>
      <c r="B3" s="275" cm="1">
        <f t="array" aca="1" ref="B3" ca="1">INDIRECT($A3&amp;"!$E14")</f>
        <v>2.9760000000000002E-2</v>
      </c>
      <c r="C3" s="275" cm="1">
        <f t="array" aca="1" ref="C3" ca="1">INDIRECT($A3&amp;"!$E16")</f>
        <v>2.9760000000000002E-2</v>
      </c>
      <c r="D3" s="275" cm="1">
        <f t="array" aca="1" ref="D3" ca="1">INDIRECT($A3&amp;"!$E17")</f>
        <v>3.6540000000000003E-2</v>
      </c>
      <c r="E3" s="275" cm="1">
        <f t="array" aca="1" ref="E3" ca="1">INDIRECT($A3&amp;"!$E22")</f>
        <v>9.1380000000000003E-2</v>
      </c>
      <c r="F3" s="275" cm="1">
        <f t="array" aca="1" ref="F3" ca="1">INDIRECT($A3&amp;"!$E27")</f>
        <v>0.27939999999999998</v>
      </c>
      <c r="G3" s="275" cm="1">
        <f t="array" aca="1" ref="G3" ca="1">INDIRECT($A3&amp;"!$E28")</f>
        <v>0.19209999999999999</v>
      </c>
      <c r="H3" s="289" cm="1">
        <f t="array" aca="1" ref="H3" ca="1">INDIRECT($A3&amp;"!$E5")</f>
        <v>6.7500000000000004E-2</v>
      </c>
      <c r="K3" s="282" t="s">
        <v>13</v>
      </c>
      <c r="L3" s="307" t="e" cm="1">
        <f t="array" ref="L3">#REF!</f>
        <v>#REF!</v>
      </c>
      <c r="N3" s="326" t="str" cm="1">
        <f t="array" aca="1" ref="N3:O69" ca="1">_xlfn._xlws.FILTER(K3:L210,ISNUMBER(L3:L210))</f>
        <v>KRG</v>
      </c>
      <c r="O3" s="108">
        <f ca="1"/>
        <v>-0.23428858722976373</v>
      </c>
      <c r="Q3" s="282" t="str" cm="1">
        <f t="array" aca="1" ref="Q3:R41" ca="1">_xlfn._xlws.FILTER(N3:O69, (O3:O69 &gt;= -10))</f>
        <v>KRG</v>
      </c>
      <c r="R3" s="303">
        <f ca="1"/>
        <v>-0.23428858722976373</v>
      </c>
      <c r="S3" s="193" t="s">
        <v>98</v>
      </c>
      <c r="T3" s="353">
        <f ca="1">MEDIAN(R3:R8)</f>
        <v>8.3263512968281578E-2</v>
      </c>
    </row>
    <row r="4" spans="1:20" thickBot="1">
      <c r="A4" s="291">
        <v>3</v>
      </c>
      <c r="B4" s="275" cm="1">
        <f t="array" aca="1" ref="B4" ca="1">INDIRECT($A4&amp;"!$E14")</f>
        <v>1.348E-4</v>
      </c>
      <c r="C4" s="275" cm="1">
        <f t="array" aca="1" ref="C4" ca="1">INDIRECT($A4&amp;"!$E16")</f>
        <v>2.0829999999999999E-4</v>
      </c>
      <c r="D4" s="275" cm="1">
        <f t="array" aca="1" ref="D4" ca="1">INDIRECT($A4&amp;"!$E17")</f>
        <v>7.0980000000000001E-2</v>
      </c>
      <c r="E4" s="275" cm="1">
        <f t="array" aca="1" ref="E4" ca="1">INDIRECT($A4&amp;"!$E22")</f>
        <v>0.52</v>
      </c>
      <c r="F4" s="275" cm="1">
        <f t="array" aca="1" ref="F4" ca="1">INDIRECT($A4&amp;"!$E27")</f>
        <v>4.082E-10</v>
      </c>
      <c r="G4" s="275" cm="1">
        <f t="array" aca="1" ref="G4" ca="1">INDIRECT($A4&amp;"!$E28")</f>
        <v>1.2429999999999999E-8</v>
      </c>
      <c r="H4" s="289" cm="1">
        <f t="array" aca="1" ref="H4" ca="1">INDIRECT($A4&amp;"!$E5")</f>
        <v>7.0000000000000003E-16</v>
      </c>
      <c r="K4" s="282" t="s">
        <v>13</v>
      </c>
      <c r="L4" s="307"/>
      <c r="N4" s="282" t="str">
        <f ca="1"/>
        <v>KRG</v>
      </c>
      <c r="O4" s="295">
        <f ca="1"/>
        <v>0.55911111111111111</v>
      </c>
      <c r="Q4" s="282" t="str">
        <f ca="1"/>
        <v>KRG</v>
      </c>
      <c r="R4" s="303">
        <f ca="1"/>
        <v>0.55911111111111111</v>
      </c>
      <c r="S4" s="193" t="s">
        <v>99</v>
      </c>
    </row>
    <row r="5" spans="1:20" thickBot="1">
      <c r="A5" s="291">
        <v>4</v>
      </c>
      <c r="B5" s="275" cm="1">
        <f t="array" aca="1" ref="B5" ca="1">INDIRECT($A5&amp;"!$E14")</f>
        <v>0.34110000000000001</v>
      </c>
      <c r="C5" s="275" cm="1">
        <f t="array" aca="1" ref="C5" ca="1">INDIRECT($A5&amp;"!$E16")</f>
        <v>0.34110000000000001</v>
      </c>
      <c r="D5" s="275" cm="1">
        <f t="array" aca="1" ref="D5" ca="1">INDIRECT($A5&amp;"!$E17")</f>
        <v>0.33679999999999999</v>
      </c>
      <c r="E5" s="275" cm="1">
        <f t="array" aca="1" ref="E5" ca="1">INDIRECT($A5&amp;"!$E22")</f>
        <v>0.2722</v>
      </c>
      <c r="F5" s="275" cm="1">
        <f t="array" aca="1" ref="F5" ca="1">INDIRECT($A5&amp;"!$E27")</f>
        <v>0.3659</v>
      </c>
      <c r="G5" s="275" cm="1">
        <f t="array" aca="1" ref="G5" ca="1">INDIRECT($A5&amp;"!$E28")</f>
        <v>55.71</v>
      </c>
      <c r="H5" s="289" cm="1">
        <f t="array" aca="1" ref="H5" ca="1">INDIRECT($A5&amp;"!$E5")</f>
        <v>7.8500000000000004E-16</v>
      </c>
      <c r="K5" s="282" t="s">
        <v>13</v>
      </c>
      <c r="L5" s="307"/>
      <c r="N5" s="282" t="str">
        <f ca="1"/>
        <v>KRG</v>
      </c>
      <c r="O5" s="307">
        <f ca="1"/>
        <v>-192571428570.42859</v>
      </c>
      <c r="Q5" s="282" t="str">
        <f ca="1"/>
        <v>KRG</v>
      </c>
      <c r="R5" s="303">
        <f ca="1"/>
        <v>-0.68659558263518661</v>
      </c>
    </row>
    <row r="6" spans="1:20" ht="15" customHeight="1" thickBot="1">
      <c r="A6" s="291">
        <v>5</v>
      </c>
      <c r="B6" s="275" cm="1">
        <f t="array" aca="1" ref="B6" ca="1">INDIRECT($A6&amp;"!$E14")</f>
        <v>0.44290000000000002</v>
      </c>
      <c r="C6" s="275" cm="1">
        <f t="array" aca="1" ref="C6" ca="1">INDIRECT($A6&amp;"!$E16")</f>
        <v>0.44290000000000002</v>
      </c>
      <c r="D6" s="275" cm="1">
        <f t="array" aca="1" ref="D6" ca="1">INDIRECT($A6&amp;"!$E17")</f>
        <v>0.44359999999999999</v>
      </c>
      <c r="E6" s="275" cm="1">
        <f t="array" aca="1" ref="E6" ca="1">INDIRECT($A6&amp;"!$E22")</f>
        <v>0.47910000000000003</v>
      </c>
      <c r="F6" s="275" cm="1">
        <f t="array" aca="1" ref="F6" ca="1">INDIRECT($A6&amp;"!$E27")</f>
        <v>0.34329999999999999</v>
      </c>
      <c r="G6" s="275" cm="1">
        <f t="array" aca="1" ref="G6" ca="1">INDIRECT($A6&amp;"!$E28")</f>
        <v>111.2</v>
      </c>
      <c r="H6" s="289" cm="1">
        <f t="array" aca="1" ref="H6" ca="1">INDIRECT($A6&amp;"!$E5")</f>
        <v>0.2626</v>
      </c>
      <c r="K6" s="282" t="s">
        <v>13</v>
      </c>
      <c r="L6" s="307"/>
      <c r="N6" s="282" t="str">
        <f ca="1"/>
        <v>KRG</v>
      </c>
      <c r="O6" s="307">
        <f ca="1"/>
        <v>-434522292993629.56</v>
      </c>
      <c r="Q6" s="282" t="str">
        <f ca="1"/>
        <v>KRG</v>
      </c>
      <c r="R6" s="303">
        <f ca="1"/>
        <v>0.98926881720430104</v>
      </c>
    </row>
    <row r="7" spans="1:20" thickBot="1">
      <c r="A7" s="291">
        <v>7</v>
      </c>
      <c r="B7" s="275" t="str" cm="1">
        <f t="array" aca="1" ref="B7" ca="1">INDIRECT($A7&amp;"!$E14")</f>
        <v>\</v>
      </c>
      <c r="C7" s="275" cm="1">
        <f t="array" aca="1" ref="C7" ca="1">INDIRECT($A7&amp;"!$E16")</f>
        <v>9.3299999999999994E-2</v>
      </c>
      <c r="D7" s="275" cm="1">
        <f t="array" aca="1" ref="D7" ca="1">INDIRECT($A7&amp;"!$E17")</f>
        <v>6.7530000000000007E-2</v>
      </c>
      <c r="E7" s="275" t="str" cm="1">
        <f t="array" aca="1" ref="E7" ca="1">INDIRECT($A7&amp;"!$E22")</f>
        <v>\</v>
      </c>
      <c r="F7" s="275" cm="1">
        <f t="array" aca="1" ref="F7" ca="1">INDIRECT($A7&amp;"!$E27")</f>
        <v>9.9140000000000006E-2</v>
      </c>
      <c r="G7" s="275" cm="1">
        <f t="array" aca="1" ref="G7" ca="1">INDIRECT($A7&amp;"!$E28")</f>
        <v>3.3580000000000001</v>
      </c>
      <c r="H7" s="289" cm="1">
        <f t="array" aca="1" ref="H7" ca="1">INDIRECT($A7&amp;"!$E5")</f>
        <v>0.1265</v>
      </c>
      <c r="K7" s="282" t="s">
        <v>13</v>
      </c>
      <c r="L7" s="307"/>
      <c r="N7" s="282" t="str">
        <f ca="1"/>
        <v>KRG</v>
      </c>
      <c r="O7" s="307">
        <f ca="1"/>
        <v>-0.68659558263518661</v>
      </c>
      <c r="Q7" s="282" t="str">
        <f ca="1"/>
        <v>KRG</v>
      </c>
      <c r="R7" s="303">
        <f ca="1"/>
        <v>0.40081561316632686</v>
      </c>
    </row>
    <row r="8" spans="1:20" thickBot="1">
      <c r="A8" s="291">
        <v>8</v>
      </c>
      <c r="B8" s="275" t="str" cm="1">
        <f t="array" aca="1" ref="B8" ca="1">INDIRECT($A8&amp;"!$E14")</f>
        <v>\</v>
      </c>
      <c r="C8" s="275" cm="1">
        <f t="array" aca="1" ref="C8" ca="1">INDIRECT($A8&amp;"!$E16")</f>
        <v>0.63129999999999997</v>
      </c>
      <c r="D8" s="275" cm="1">
        <f t="array" aca="1" ref="D8" ca="1">INDIRECT($A8&amp;"!$E17")</f>
        <v>0.62919999999999998</v>
      </c>
      <c r="E8" s="275" cm="1">
        <f t="array" aca="1" ref="E8" ca="1">INDIRECT($A8&amp;"!$E22")</f>
        <v>0.378</v>
      </c>
      <c r="F8" s="275" cm="1">
        <f t="array" aca="1" ref="F8" ca="1">INDIRECT($A8&amp;"!$E27")</f>
        <v>0.57340000000000002</v>
      </c>
      <c r="G8" s="275" cm="1">
        <f t="array" aca="1" ref="G8" ca="1">INDIRECT($A8&amp;"!$E28")</f>
        <v>5.1150000000000002</v>
      </c>
      <c r="H8" s="289" cm="1">
        <f t="array" aca="1" ref="H8" ca="1">INDIRECT($A8&amp;"!$E5")</f>
        <v>2.1400000000000001E-15</v>
      </c>
      <c r="K8" s="282" t="s">
        <v>13</v>
      </c>
      <c r="L8" s="307"/>
      <c r="N8" s="282" t="str">
        <f ca="1"/>
        <v>KRG</v>
      </c>
      <c r="O8" s="307">
        <f ca="1"/>
        <v>0.98926881720430104</v>
      </c>
      <c r="Q8" s="282" t="str">
        <f ca="1"/>
        <v>KRG</v>
      </c>
      <c r="R8" s="303">
        <f ca="1"/>
        <v>-1.5831363278171784</v>
      </c>
    </row>
    <row r="9" spans="1:20" ht="15" customHeight="1" thickBot="1">
      <c r="A9" s="291">
        <v>9</v>
      </c>
      <c r="B9" s="275" t="str" cm="1">
        <f t="array" aca="1" ref="B9" ca="1">INDIRECT($A9&amp;"!$E14")</f>
        <v>\</v>
      </c>
      <c r="C9" s="275" cm="1">
        <f t="array" aca="1" ref="C9" ca="1">INDIRECT($A9&amp;"!$E16")</f>
        <v>7.0779999999999997E-4</v>
      </c>
      <c r="D9" s="275" cm="1">
        <f t="array" aca="1" ref="D9" ca="1">INDIRECT($A9&amp;"!$E17")</f>
        <v>7.0610000000000006E-2</v>
      </c>
      <c r="E9" s="275" cm="1">
        <f t="array" aca="1" ref="E9" ca="1">INDIRECT($A9&amp;"!$E22")</f>
        <v>0.46579999999999999</v>
      </c>
      <c r="F9" s="275" cm="1">
        <f t="array" aca="1" ref="F9" ca="1">INDIRECT($A9&amp;"!$E27")</f>
        <v>7.308E-10</v>
      </c>
      <c r="G9" s="275" cm="1">
        <f t="array" aca="1" ref="G9" ca="1">INDIRECT($A9&amp;"!$E28")</f>
        <v>2.811E-7</v>
      </c>
      <c r="H9" s="289" cm="1">
        <f t="array" aca="1" ref="H9" ca="1">INDIRECT($A9&amp;"!$E5")</f>
        <v>1.1599999999999999E-15</v>
      </c>
      <c r="K9" s="282" t="s">
        <v>13</v>
      </c>
      <c r="L9" s="307"/>
      <c r="N9" s="282" t="str">
        <f ca="1"/>
        <v>KRG</v>
      </c>
      <c r="O9" s="307">
        <f ca="1"/>
        <v>0.40081561316632686</v>
      </c>
      <c r="Q9" s="282" t="str">
        <f ca="1"/>
        <v>KPLSK</v>
      </c>
      <c r="R9" s="303">
        <f ca="1"/>
        <v>-0.23428858722976373</v>
      </c>
      <c r="S9" s="193" t="s">
        <v>98</v>
      </c>
      <c r="T9" s="353">
        <f ca="1">MEDIAN(R9:R16)</f>
        <v>1.4081002827805916E-2</v>
      </c>
    </row>
    <row r="10" spans="1:20" ht="15" customHeight="1" thickBot="1">
      <c r="A10" s="291">
        <v>10</v>
      </c>
      <c r="B10" s="275" cm="1">
        <f t="array" aca="1" ref="B10" ca="1">INDIRECT($A10&amp;"!$E14")</f>
        <v>9.98E-5</v>
      </c>
      <c r="C10" s="275" cm="1">
        <f t="array" aca="1" ref="C10" ca="1">INDIRECT($A10&amp;"!$E16")</f>
        <v>1.6910000000000001E-2</v>
      </c>
      <c r="D10" s="275" cm="1">
        <f t="array" aca="1" ref="D10" ca="1">INDIRECT($A10&amp;"!$E17")</f>
        <v>1.6969999999999999E-2</v>
      </c>
      <c r="E10" s="275" cm="1">
        <f t="array" aca="1" ref="E10" ca="1">INDIRECT($A10&amp;"!$E22")</f>
        <v>0.1241</v>
      </c>
      <c r="F10" s="275" cm="1">
        <f t="array" aca="1" ref="F10" ca="1">INDIRECT($A10&amp;"!$E27")</f>
        <v>2.7300000000000001E-2</v>
      </c>
      <c r="G10" s="275" cm="1">
        <f t="array" aca="1" ref="G10" ca="1">INDIRECT($A10&amp;"!$E28")</f>
        <v>0.66159999999999997</v>
      </c>
      <c r="H10" s="289" cm="1">
        <f t="array" aca="1" ref="H10" ca="1">INDIRECT($A10&amp;"!$E5")</f>
        <v>9.2999999999999992E-3</v>
      </c>
      <c r="K10" s="282" t="s">
        <v>13</v>
      </c>
      <c r="L10" s="307"/>
      <c r="N10" s="282" t="str">
        <f ca="1"/>
        <v>KRG</v>
      </c>
      <c r="O10" s="307">
        <f ca="1"/>
        <v>-1.5831363278171784</v>
      </c>
      <c r="Q10" s="282" t="str">
        <f ca="1"/>
        <v>KPLSK</v>
      </c>
      <c r="R10" s="303">
        <f ca="1"/>
        <v>0.55911111111111111</v>
      </c>
      <c r="S10" s="193" t="s">
        <v>100</v>
      </c>
    </row>
    <row r="11" spans="1:20" thickBot="1">
      <c r="A11" s="291">
        <v>11</v>
      </c>
      <c r="B11" s="275" cm="1">
        <f t="array" aca="1" ref="B11" ca="1">INDIRECT($A11&amp;"!$E14")</f>
        <v>0.20569999999999999</v>
      </c>
      <c r="C11" s="275" cm="1">
        <f t="array" aca="1" ref="C11" ca="1">INDIRECT($A11&amp;"!$E16")</f>
        <v>0.20569999999999999</v>
      </c>
      <c r="D11" s="275" cm="1">
        <f t="array" aca="1" ref="D11" ca="1">INDIRECT($A11&amp;"!$E17")</f>
        <v>0.27750000000000002</v>
      </c>
      <c r="E11" s="275" cm="1">
        <f t="array" aca="1" ref="E11" ca="1">INDIRECT($A11&amp;"!$E22")</f>
        <v>0.31309999999999999</v>
      </c>
      <c r="F11" s="275" cm="1">
        <f t="array" aca="1" ref="F11" ca="1">INDIRECT($A11&amp;"!$E27")</f>
        <v>0.42599999999999999</v>
      </c>
      <c r="G11" s="275" cm="1">
        <f t="array" aca="1" ref="G11" ca="1">INDIRECT($A11&amp;"!$E28")</f>
        <v>0.53059999999999996</v>
      </c>
      <c r="H11" s="289" cm="1">
        <f t="array" aca="1" ref="H11" ca="1">INDIRECT($A11&amp;"!$E5")</f>
        <v>0.34329999999999999</v>
      </c>
      <c r="K11" s="282" t="s">
        <v>13</v>
      </c>
      <c r="L11" s="307"/>
      <c r="N11" s="282" t="str">
        <f ca="1"/>
        <v>KPLSK</v>
      </c>
      <c r="O11" s="307">
        <f ca="1"/>
        <v>-0.23428858722976373</v>
      </c>
      <c r="Q11" s="282" t="str">
        <f ca="1"/>
        <v>KPLSK</v>
      </c>
      <c r="R11" s="303">
        <f ca="1"/>
        <v>-0.68659558263518661</v>
      </c>
    </row>
    <row r="12" spans="1:20" thickBot="1">
      <c r="A12" s="291">
        <v>12</v>
      </c>
      <c r="B12" s="254" t="s">
        <v>60</v>
      </c>
      <c r="C12" s="254" t="s">
        <v>60</v>
      </c>
      <c r="D12" s="254" t="s">
        <v>60</v>
      </c>
      <c r="E12" s="254" t="s">
        <v>60</v>
      </c>
      <c r="F12" s="254" t="s">
        <v>60</v>
      </c>
      <c r="G12" s="254" t="s">
        <v>60</v>
      </c>
      <c r="H12" s="289" cm="1">
        <f t="array" aca="1" ref="H12" ca="1">INDIRECT($A12&amp;"!$E5")</f>
        <v>4.8300000000000003E-2</v>
      </c>
      <c r="K12" s="282" t="s">
        <v>13</v>
      </c>
      <c r="L12" s="307"/>
      <c r="N12" s="282" t="str">
        <f ca="1"/>
        <v>KPLSK</v>
      </c>
      <c r="O12" s="307">
        <f ca="1"/>
        <v>0.55911111111111111</v>
      </c>
      <c r="Q12" s="282" t="str">
        <f ca="1"/>
        <v>KPLSK</v>
      </c>
      <c r="R12" s="303">
        <f ca="1"/>
        <v>0.26245059288537553</v>
      </c>
    </row>
    <row r="13" spans="1:20" thickBot="1">
      <c r="A13" s="291">
        <v>13</v>
      </c>
      <c r="B13" s="275" cm="1">
        <f t="array" aca="1" ref="B13" ca="1">INDIRECT($A13&amp;"!$E14")</f>
        <v>0.32779999999999998</v>
      </c>
      <c r="C13" s="275" cm="1">
        <f t="array" aca="1" ref="C13" ca="1">INDIRECT($A13&amp;"!$E16")</f>
        <v>0.34060000000000001</v>
      </c>
      <c r="D13" s="275" cm="1">
        <f t="array" aca="1" ref="D13" ca="1">INDIRECT($A13&amp;"!$E17")</f>
        <v>0.3397</v>
      </c>
      <c r="E13" s="275" cm="1">
        <f t="array" aca="1" ref="E13" ca="1">INDIRECT($A13&amp;"!$E22")</f>
        <v>0.28649999999999998</v>
      </c>
      <c r="F13" s="275" cm="1">
        <f t="array" aca="1" ref="F13" ca="1">INDIRECT($A13&amp;"!$E27")</f>
        <v>0.6099</v>
      </c>
      <c r="G13" s="275" cm="1">
        <f t="array" aca="1" ref="G13" ca="1">INDIRECT($A13&amp;"!$E28")</f>
        <v>17.13</v>
      </c>
      <c r="H13" s="289" cm="1">
        <f t="array" aca="1" ref="H13" ca="1">INDIRECT($A13&amp;"!$E5")</f>
        <v>0.12690000000000001</v>
      </c>
      <c r="K13" s="282" t="s">
        <v>13</v>
      </c>
      <c r="L13" s="307"/>
      <c r="N13" s="282" t="str">
        <f ca="1"/>
        <v>KPLSK</v>
      </c>
      <c r="O13" s="307">
        <f ca="1"/>
        <v>-297571428570.42859</v>
      </c>
      <c r="Q13" s="282" t="str">
        <f ca="1"/>
        <v>KPLSK</v>
      </c>
      <c r="R13" s="303">
        <f ca="1"/>
        <v>-0.81827956989247341</v>
      </c>
    </row>
    <row r="14" spans="1:20" thickBot="1">
      <c r="A14" s="291">
        <v>14</v>
      </c>
      <c r="B14" s="275" t="str" cm="1">
        <f t="array" aca="1" ref="B14" ca="1">INDIRECT($A14&amp;"!$E14")</f>
        <v>\</v>
      </c>
      <c r="C14" s="275" cm="1">
        <f t="array" aca="1" ref="C14" ca="1">INDIRECT($A14&amp;"!$E16")</f>
        <v>3.9759999999999997E-2</v>
      </c>
      <c r="D14" s="275" cm="1">
        <f t="array" aca="1" ref="D14" ca="1">INDIRECT($A14&amp;"!$E17")</f>
        <v>3.9199999999999999E-2</v>
      </c>
      <c r="E14" s="275" cm="1">
        <f t="array" aca="1" ref="E14" ca="1">INDIRECT($A14&amp;"!$E22")</f>
        <v>3.8539999999999998E-10</v>
      </c>
      <c r="F14" s="275" cm="1">
        <f t="array" aca="1" ref="F14" ca="1">INDIRECT($A14&amp;"!$E27")</f>
        <v>3.8539999999999998E-10</v>
      </c>
      <c r="G14" s="275" cm="1">
        <f t="array" aca="1" ref="G14" ca="1">INDIRECT($A14&amp;"!$E28")</f>
        <v>3.853E-10</v>
      </c>
      <c r="H14" s="289" cm="1">
        <f t="array" aca="1" ref="H14" ca="1">INDIRECT($A14&amp;"!$E5")</f>
        <v>0.74639999999999995</v>
      </c>
      <c r="K14" s="282" t="s">
        <v>13</v>
      </c>
      <c r="L14" s="307"/>
      <c r="N14" s="282" t="str">
        <f ca="1"/>
        <v>KPLSK</v>
      </c>
      <c r="O14" s="307">
        <f ca="1"/>
        <v>-434522292993629.56</v>
      </c>
      <c r="Q14" s="282" t="str">
        <f ca="1"/>
        <v>KPLSK</v>
      </c>
      <c r="R14" s="303">
        <f ca="1"/>
        <v>0.40081561316632686</v>
      </c>
    </row>
    <row r="15" spans="1:20" thickBot="1">
      <c r="A15" s="385" t="s">
        <v>101</v>
      </c>
      <c r="B15" s="385"/>
      <c r="C15" s="385"/>
      <c r="D15" s="385"/>
      <c r="E15" s="385"/>
      <c r="F15" s="385"/>
      <c r="G15" s="385"/>
      <c r="H15" s="392"/>
      <c r="K15" s="282" t="s">
        <v>13</v>
      </c>
      <c r="L15" s="307"/>
      <c r="N15" s="282" t="str">
        <f ca="1"/>
        <v>KPLSK</v>
      </c>
      <c r="O15" s="307">
        <f ca="1"/>
        <v>-0.68659558263518661</v>
      </c>
      <c r="Q15" s="282" t="str">
        <f ca="1"/>
        <v>KPLSK</v>
      </c>
      <c r="R15" s="303">
        <f ca="1"/>
        <v>-1.6840031520882583</v>
      </c>
    </row>
    <row r="16" spans="1:20" ht="15" customHeight="1" thickBot="1">
      <c r="A16" s="393"/>
      <c r="B16" s="393"/>
      <c r="C16" s="393"/>
      <c r="D16" s="393"/>
      <c r="E16" s="393"/>
      <c r="F16" s="393"/>
      <c r="G16" s="393"/>
      <c r="H16" s="394"/>
      <c r="K16" s="283" t="s">
        <v>14</v>
      </c>
      <c r="L16" s="307" t="e" cm="1">
        <f t="array" ref="L16">#REF!</f>
        <v>#REF!</v>
      </c>
      <c r="N16" s="283" t="str">
        <f ca="1"/>
        <v>KPLSK</v>
      </c>
      <c r="O16" s="307">
        <f ca="1"/>
        <v>0.26245059288537553</v>
      </c>
      <c r="Q16" s="283" t="str">
        <f ca="1"/>
        <v>KPLSK</v>
      </c>
      <c r="R16" s="303">
        <f ca="1"/>
        <v>0.94673097534833861</v>
      </c>
    </row>
    <row r="17" spans="1:20" thickBot="1">
      <c r="C17" s="288"/>
      <c r="K17" s="283" t="s">
        <v>14</v>
      </c>
      <c r="L17" s="307"/>
      <c r="N17" s="283" t="str">
        <f ca="1"/>
        <v>KPLSK</v>
      </c>
      <c r="O17" s="307">
        <f ca="1"/>
        <v>-294999999999999</v>
      </c>
      <c r="Q17" s="283" t="str">
        <f ca="1"/>
        <v>GPX</v>
      </c>
      <c r="R17" s="303">
        <f ca="1"/>
        <v>-0.25791855203619901</v>
      </c>
      <c r="S17" s="193" t="s">
        <v>98</v>
      </c>
      <c r="T17" s="353">
        <f ca="1">MEDIAN(R17:R24)</f>
        <v>-3.312472897469726E-2</v>
      </c>
    </row>
    <row r="18" spans="1:20" thickBot="1">
      <c r="K18" s="283" t="s">
        <v>14</v>
      </c>
      <c r="L18" s="307"/>
      <c r="N18" s="283" t="str">
        <f ca="1"/>
        <v>KPLSK</v>
      </c>
      <c r="O18" s="307">
        <f ca="1"/>
        <v>-610172413792.10352</v>
      </c>
      <c r="Q18" s="283" t="str">
        <f ca="1"/>
        <v>GPX</v>
      </c>
      <c r="R18" s="303">
        <f ca="1"/>
        <v>0.45866666666666667</v>
      </c>
      <c r="S18" s="193" t="s">
        <v>102</v>
      </c>
    </row>
    <row r="19" spans="1:20" thickBot="1">
      <c r="A19" s="276" t="s">
        <v>71</v>
      </c>
      <c r="B19" s="269" t="s">
        <v>15</v>
      </c>
      <c r="C19" s="268" t="s">
        <v>17</v>
      </c>
      <c r="D19" s="278" t="s">
        <v>18</v>
      </c>
      <c r="E19" s="271" t="s">
        <v>72</v>
      </c>
      <c r="F19" s="271" t="s">
        <v>73</v>
      </c>
      <c r="G19" s="272" t="s">
        <v>74</v>
      </c>
      <c r="H19" s="280" t="s">
        <v>75</v>
      </c>
      <c r="K19" s="283" t="s">
        <v>14</v>
      </c>
      <c r="L19" s="307"/>
      <c r="N19" s="283" t="str">
        <f ca="1"/>
        <v>KPLSK</v>
      </c>
      <c r="O19" s="307">
        <f ca="1"/>
        <v>-0.81827956989247341</v>
      </c>
      <c r="Q19" s="283" t="str">
        <f ca="1"/>
        <v>GPX</v>
      </c>
      <c r="R19" s="303">
        <f ca="1"/>
        <v>-0.68926123381568927</v>
      </c>
    </row>
    <row r="20" spans="1:20" thickBot="1">
      <c r="A20" s="296">
        <v>1</v>
      </c>
      <c r="B20" s="233">
        <f t="shared" ref="B20:C32" ca="1" si="0">(($H2 - B2) / $H2)</f>
        <v>-0.23428858722976373</v>
      </c>
      <c r="C20" s="233">
        <f t="shared" ca="1" si="0"/>
        <v>-0.23428858722976373</v>
      </c>
      <c r="D20" s="233">
        <f t="shared" ref="D20:G32" ca="1" si="1">(($H2 - D2) / $H2)</f>
        <v>-0.25791855203619901</v>
      </c>
      <c r="E20" s="233">
        <f t="shared" ca="1" si="1"/>
        <v>-0.12569130216189037</v>
      </c>
      <c r="F20" s="233">
        <f t="shared" ca="1" si="1"/>
        <v>-0.46053293112116639</v>
      </c>
      <c r="G20" s="287">
        <f t="shared" ca="1" si="1"/>
        <v>-27.858722976370036</v>
      </c>
      <c r="H20" s="308" cm="1">
        <f t="array" aca="1" ref="H20" ca="1">INDIRECT($A20&amp;"!$E5")</f>
        <v>0.19889999999999999</v>
      </c>
      <c r="K20" s="283" t="s">
        <v>14</v>
      </c>
      <c r="L20" s="307"/>
      <c r="N20" s="283" t="str">
        <f ca="1"/>
        <v>KPLSK</v>
      </c>
      <c r="O20" s="307">
        <f ca="1"/>
        <v>0.40081561316632686</v>
      </c>
      <c r="Q20" s="283" t="str">
        <f ca="1"/>
        <v>GPX</v>
      </c>
      <c r="R20" s="303">
        <f ca="1"/>
        <v>0.46616600790513829</v>
      </c>
    </row>
    <row r="21" spans="1:20" thickBot="1">
      <c r="A21" s="297">
        <v>2</v>
      </c>
      <c r="B21" s="233">
        <f t="shared" ca="1" si="0"/>
        <v>0.55911111111111111</v>
      </c>
      <c r="C21" s="233">
        <f t="shared" ca="1" si="0"/>
        <v>0.55911111111111111</v>
      </c>
      <c r="D21" s="233">
        <f t="shared" ca="1" si="1"/>
        <v>0.45866666666666667</v>
      </c>
      <c r="E21" s="233">
        <f t="shared" ca="1" si="1"/>
        <v>-0.35377777777777775</v>
      </c>
      <c r="F21" s="233">
        <f t="shared" ca="1" si="1"/>
        <v>-3.1392592592592585</v>
      </c>
      <c r="G21" s="287">
        <f t="shared" ca="1" si="1"/>
        <v>-1.8459259259259255</v>
      </c>
      <c r="H21" s="308" cm="1">
        <f t="array" aca="1" ref="H21" ca="1">INDIRECT($A21&amp;"!$E5")</f>
        <v>6.7500000000000004E-2</v>
      </c>
      <c r="K21" s="283" t="s">
        <v>14</v>
      </c>
      <c r="L21" s="307"/>
      <c r="N21" s="283" t="str">
        <f ca="1"/>
        <v>KPLSK</v>
      </c>
      <c r="O21" s="307">
        <f ca="1"/>
        <v>-1.6840031520882583</v>
      </c>
      <c r="Q21" s="283" t="str">
        <f ca="1"/>
        <v>GPX</v>
      </c>
      <c r="R21" s="303">
        <f ca="1"/>
        <v>-0.82473118279569901</v>
      </c>
    </row>
    <row r="22" spans="1:20" thickBot="1">
      <c r="A22" s="297">
        <v>3</v>
      </c>
      <c r="B22" s="233">
        <f t="shared" ca="1" si="0"/>
        <v>-192571428570.42859</v>
      </c>
      <c r="C22" s="233">
        <f t="shared" ca="1" si="0"/>
        <v>-297571428570.42859</v>
      </c>
      <c r="D22" s="233">
        <f t="shared" ca="1" si="1"/>
        <v>-101399999999999</v>
      </c>
      <c r="E22" s="233">
        <f t="shared" ca="1" si="1"/>
        <v>-742857142857141.88</v>
      </c>
      <c r="F22" s="233">
        <f t="shared" ca="1" si="1"/>
        <v>-583141.85714285704</v>
      </c>
      <c r="G22" s="287">
        <f t="shared" ca="1" si="1"/>
        <v>-17757141.857142854</v>
      </c>
      <c r="H22" s="308" cm="1">
        <f t="array" aca="1" ref="H22" ca="1">INDIRECT($A22&amp;"!$E5")</f>
        <v>7.0000000000000003E-16</v>
      </c>
      <c r="K22" s="283" t="s">
        <v>14</v>
      </c>
      <c r="L22" s="307"/>
      <c r="N22" s="283" t="str">
        <f ca="1"/>
        <v>KPLSK</v>
      </c>
      <c r="O22" s="307">
        <f ca="1"/>
        <v>0.94673097534833861</v>
      </c>
      <c r="Q22" s="283" t="str">
        <f ca="1"/>
        <v>GPX</v>
      </c>
      <c r="R22" s="303">
        <f ca="1"/>
        <v>0.19166909408680446</v>
      </c>
    </row>
    <row r="23" spans="1:20" thickBot="1">
      <c r="A23" s="297">
        <v>4</v>
      </c>
      <c r="B23" s="233">
        <f t="shared" ca="1" si="0"/>
        <v>-434522292993629.56</v>
      </c>
      <c r="C23" s="233">
        <f t="shared" ca="1" si="0"/>
        <v>-434522292993629.56</v>
      </c>
      <c r="D23" s="233">
        <f t="shared" ca="1" si="1"/>
        <v>-429044585987260.13</v>
      </c>
      <c r="E23" s="233">
        <f t="shared" ca="1" si="1"/>
        <v>-346751592356686.88</v>
      </c>
      <c r="F23" s="233">
        <f t="shared" ca="1" si="1"/>
        <v>-466114649681527.63</v>
      </c>
      <c r="G23" s="287">
        <f t="shared" ca="1" si="1"/>
        <v>-7.096815286624204E+16</v>
      </c>
      <c r="H23" s="308" cm="1">
        <f t="array" aca="1" ref="H23" ca="1">INDIRECT($A23&amp;"!$E5")</f>
        <v>7.8500000000000004E-16</v>
      </c>
      <c r="K23" s="283" t="s">
        <v>14</v>
      </c>
      <c r="L23" s="307"/>
      <c r="N23" s="283" t="str">
        <f ca="1"/>
        <v>GPX</v>
      </c>
      <c r="O23" s="307">
        <f ca="1"/>
        <v>-0.25791855203619901</v>
      </c>
      <c r="Q23" s="283" t="str">
        <f ca="1"/>
        <v>GPX</v>
      </c>
      <c r="R23" s="303">
        <f ca="1"/>
        <v>-1.6769109535066979</v>
      </c>
    </row>
    <row r="24" spans="1:20" thickBot="1">
      <c r="A24" s="297">
        <v>5</v>
      </c>
      <c r="B24" s="233">
        <f t="shared" ca="1" si="0"/>
        <v>-0.68659558263518661</v>
      </c>
      <c r="C24" s="233">
        <f t="shared" ca="1" si="0"/>
        <v>-0.68659558263518661</v>
      </c>
      <c r="D24" s="233">
        <f t="shared" ca="1" si="1"/>
        <v>-0.68926123381568927</v>
      </c>
      <c r="E24" s="233">
        <f t="shared" ca="1" si="1"/>
        <v>-0.82444782939832451</v>
      </c>
      <c r="F24" s="233">
        <f t="shared" ca="1" si="1"/>
        <v>-0.30731150038080729</v>
      </c>
      <c r="G24" s="287">
        <f t="shared" ca="1" si="1"/>
        <v>-422.45773038842344</v>
      </c>
      <c r="H24" s="308" cm="1">
        <f t="array" aca="1" ref="H24" ca="1">INDIRECT($A24&amp;"!$E5")</f>
        <v>0.2626</v>
      </c>
      <c r="K24" s="283" t="s">
        <v>14</v>
      </c>
      <c r="L24" s="307"/>
      <c r="N24" s="283" t="str">
        <f ca="1"/>
        <v>GPX</v>
      </c>
      <c r="O24" s="307">
        <f ca="1"/>
        <v>0.45866666666666667</v>
      </c>
      <c r="Q24" s="283" t="str">
        <f ca="1"/>
        <v>GPX</v>
      </c>
      <c r="R24" s="303">
        <f ca="1"/>
        <v>0.947481243301179</v>
      </c>
    </row>
    <row r="25" spans="1:20" thickBot="1">
      <c r="A25" s="297">
        <v>7</v>
      </c>
      <c r="B25" s="233" t="e">
        <f t="shared" ca="1" si="0"/>
        <v>#VALUE!</v>
      </c>
      <c r="C25" s="233">
        <f t="shared" ca="1" si="0"/>
        <v>0.26245059288537553</v>
      </c>
      <c r="D25" s="233">
        <f t="shared" ca="1" si="1"/>
        <v>0.46616600790513829</v>
      </c>
      <c r="E25" s="233" t="e">
        <f t="shared" ca="1" si="1"/>
        <v>#VALUE!</v>
      </c>
      <c r="F25" s="233">
        <f t="shared" ca="1" si="1"/>
        <v>0.21628458498023712</v>
      </c>
      <c r="G25" s="287">
        <f t="shared" ca="1" si="1"/>
        <v>-25.545454545454547</v>
      </c>
      <c r="H25" s="308" cm="1">
        <f t="array" aca="1" ref="H25" ca="1">INDIRECT($A25&amp;"!$E5")</f>
        <v>0.1265</v>
      </c>
      <c r="K25" s="283" t="s">
        <v>14</v>
      </c>
      <c r="L25" s="307"/>
      <c r="N25" s="283" t="str">
        <f ca="1"/>
        <v>GPX</v>
      </c>
      <c r="O25" s="307">
        <f ca="1"/>
        <v>-101399999999999</v>
      </c>
      <c r="Q25" s="283" t="str">
        <f ca="1"/>
        <v>GP Dakota</v>
      </c>
      <c r="R25" s="303">
        <f ca="1"/>
        <v>-0.12569130216189037</v>
      </c>
      <c r="S25" s="193" t="s">
        <v>98</v>
      </c>
      <c r="T25" s="353">
        <f ca="1">MEDIAN(R25:R30)</f>
        <v>-0.23973453996983407</v>
      </c>
    </row>
    <row r="26" spans="1:20" thickBot="1">
      <c r="A26" s="297">
        <v>8</v>
      </c>
      <c r="B26" s="233" t="e">
        <f t="shared" ca="1" si="0"/>
        <v>#VALUE!</v>
      </c>
      <c r="C26" s="233">
        <f t="shared" ca="1" si="0"/>
        <v>-294999999999999</v>
      </c>
      <c r="D26" s="233">
        <f t="shared" ca="1" si="1"/>
        <v>-294018691588784.06</v>
      </c>
      <c r="E26" s="233">
        <f t="shared" ca="1" si="1"/>
        <v>-176635514018690.56</v>
      </c>
      <c r="F26" s="233">
        <f t="shared" ca="1" si="1"/>
        <v>-267943925233643.88</v>
      </c>
      <c r="G26" s="287">
        <f t="shared" ca="1" si="1"/>
        <v>-2390186915887849.5</v>
      </c>
      <c r="H26" s="308" cm="1">
        <f t="array" aca="1" ref="H26" ca="1">INDIRECT($A26&amp;"!$E5")</f>
        <v>2.1400000000000001E-15</v>
      </c>
      <c r="K26" s="283" t="s">
        <v>14</v>
      </c>
      <c r="L26" s="307"/>
      <c r="N26" s="283" t="str">
        <f ca="1"/>
        <v>GPX</v>
      </c>
      <c r="O26" s="307">
        <f ca="1"/>
        <v>-429044585987260.13</v>
      </c>
      <c r="Q26" s="283" t="str">
        <f ca="1"/>
        <v>GP Dakota</v>
      </c>
      <c r="R26" s="303">
        <f ca="1"/>
        <v>-0.35377777777777775</v>
      </c>
      <c r="S26" s="355" t="s">
        <v>103</v>
      </c>
    </row>
    <row r="27" spans="1:20" thickBot="1">
      <c r="A27" s="297">
        <v>9</v>
      </c>
      <c r="B27" s="233" t="e">
        <f t="shared" ca="1" si="0"/>
        <v>#VALUE!</v>
      </c>
      <c r="C27" s="233">
        <f t="shared" ca="1" si="0"/>
        <v>-610172413792.10352</v>
      </c>
      <c r="D27" s="233">
        <f t="shared" ca="1" si="1"/>
        <v>-60870689655171.422</v>
      </c>
      <c r="E27" s="233">
        <f t="shared" ca="1" si="1"/>
        <v>-401551724137930.06</v>
      </c>
      <c r="F27" s="233">
        <f t="shared" ca="1" si="1"/>
        <v>-629999</v>
      </c>
      <c r="G27" s="287">
        <f t="shared" ca="1" si="1"/>
        <v>-242327585.20689657</v>
      </c>
      <c r="H27" s="308" cm="1">
        <f t="array" aca="1" ref="H27" ca="1">INDIRECT($A27&amp;"!$E5")</f>
        <v>1.1599999999999999E-15</v>
      </c>
      <c r="K27" s="283" t="s">
        <v>14</v>
      </c>
      <c r="L27" s="307"/>
      <c r="N27" s="283" t="str">
        <f ca="1"/>
        <v>GPX</v>
      </c>
      <c r="O27" s="307">
        <f ca="1"/>
        <v>-0.68926123381568927</v>
      </c>
      <c r="Q27" s="283" t="str">
        <f ca="1"/>
        <v>GP Dakota</v>
      </c>
      <c r="R27" s="303">
        <f ca="1"/>
        <v>-0.82444782939832451</v>
      </c>
    </row>
    <row r="28" spans="1:20" thickBot="1">
      <c r="A28" s="297">
        <v>10</v>
      </c>
      <c r="B28" s="233">
        <f t="shared" ca="1" si="0"/>
        <v>0.98926881720430104</v>
      </c>
      <c r="C28" s="233">
        <f t="shared" ca="1" si="0"/>
        <v>-0.81827956989247341</v>
      </c>
      <c r="D28" s="233">
        <f t="shared" ca="1" si="1"/>
        <v>-0.82473118279569901</v>
      </c>
      <c r="E28" s="233">
        <f t="shared" ca="1" si="1"/>
        <v>-12.344086021505378</v>
      </c>
      <c r="F28" s="233">
        <f t="shared" ca="1" si="1"/>
        <v>-1.9354838709677422</v>
      </c>
      <c r="G28" s="287">
        <f t="shared" ca="1" si="1"/>
        <v>-70.13978494623656</v>
      </c>
      <c r="H28" s="308" cm="1">
        <f t="array" aca="1" ref="H28" ca="1">INDIRECT($A28&amp;"!$E5")</f>
        <v>9.2999999999999992E-3</v>
      </c>
      <c r="K28" s="283" t="s">
        <v>14</v>
      </c>
      <c r="L28" s="307"/>
      <c r="N28" s="283" t="str">
        <f ca="1"/>
        <v>GPX</v>
      </c>
      <c r="O28" s="307">
        <f ca="1"/>
        <v>0.46616600790513829</v>
      </c>
      <c r="Q28" s="283" t="str">
        <f ca="1"/>
        <v>GP Dakota</v>
      </c>
      <c r="R28" s="303">
        <f ca="1"/>
        <v>8.7969705796679301E-2</v>
      </c>
    </row>
    <row r="29" spans="1:20" thickBot="1">
      <c r="A29" s="297">
        <v>11</v>
      </c>
      <c r="B29" s="233">
        <f t="shared" ca="1" si="0"/>
        <v>0.40081561316632686</v>
      </c>
      <c r="C29" s="233">
        <f t="shared" ca="1" si="0"/>
        <v>0.40081561316632686</v>
      </c>
      <c r="D29" s="233">
        <f t="shared" ca="1" si="1"/>
        <v>0.19166909408680446</v>
      </c>
      <c r="E29" s="233">
        <f t="shared" ca="1" si="1"/>
        <v>8.7969705796679301E-2</v>
      </c>
      <c r="F29" s="233">
        <f t="shared" ca="1" si="1"/>
        <v>-0.2408971744829595</v>
      </c>
      <c r="G29" s="287">
        <f t="shared" ca="1" si="1"/>
        <v>-0.54558695018933867</v>
      </c>
      <c r="H29" s="308" cm="1">
        <f t="array" aca="1" ref="H29" ca="1">INDIRECT($A29&amp;"!$E5")</f>
        <v>0.34329999999999999</v>
      </c>
      <c r="K29" s="284" t="s">
        <v>15</v>
      </c>
      <c r="L29" s="307" cm="1">
        <f t="array" aca="1" ref="L29:L41" ca="1">B20:B32</f>
        <v>-0.23428858722976373</v>
      </c>
      <c r="N29" s="284" t="str">
        <f ca="1"/>
        <v>GPX</v>
      </c>
      <c r="O29" s="307">
        <f ca="1"/>
        <v>-294018691588784.06</v>
      </c>
      <c r="Q29" s="284" t="str">
        <f ca="1"/>
        <v>GP Dakota</v>
      </c>
      <c r="R29" s="303">
        <f ca="1"/>
        <v>-1.2576832151300232</v>
      </c>
    </row>
    <row r="30" spans="1:20" thickBot="1">
      <c r="A30" s="297">
        <v>12</v>
      </c>
      <c r="B30" s="233" t="e">
        <f t="shared" ca="1" si="0"/>
        <v>#VALUE!</v>
      </c>
      <c r="C30" s="233" t="e">
        <f t="shared" ca="1" si="0"/>
        <v>#VALUE!</v>
      </c>
      <c r="D30" s="233" t="e">
        <f t="shared" ca="1" si="1"/>
        <v>#VALUE!</v>
      </c>
      <c r="E30" s="233" t="e">
        <f t="shared" ca="1" si="1"/>
        <v>#VALUE!</v>
      </c>
      <c r="F30" s="233" t="e">
        <f t="shared" ca="1" si="1"/>
        <v>#VALUE!</v>
      </c>
      <c r="G30" s="287" t="e">
        <f t="shared" ca="1" si="1"/>
        <v>#VALUE!</v>
      </c>
      <c r="H30" s="308" cm="1">
        <f t="array" aca="1" ref="H30" ca="1">INDIRECT($A30&amp;"!$E5")</f>
        <v>4.8300000000000003E-2</v>
      </c>
      <c r="K30" s="284" t="s">
        <v>15</v>
      </c>
      <c r="L30" s="307">
        <f ca="1"/>
        <v>0.55911111111111111</v>
      </c>
      <c r="N30" s="284" t="str">
        <f ca="1"/>
        <v>GPX</v>
      </c>
      <c r="O30" s="307">
        <f ca="1"/>
        <v>-60870689655171.422</v>
      </c>
      <c r="Q30" s="284" t="str">
        <f ca="1"/>
        <v>GP Dakota</v>
      </c>
      <c r="R30" s="303">
        <f ca="1"/>
        <v>0.99999999948365481</v>
      </c>
    </row>
    <row r="31" spans="1:20" thickBot="1">
      <c r="A31" s="297">
        <v>13</v>
      </c>
      <c r="B31" s="233">
        <f t="shared" ca="1" si="0"/>
        <v>-1.5831363278171784</v>
      </c>
      <c r="C31" s="233">
        <f t="shared" ca="1" si="0"/>
        <v>-1.6840031520882583</v>
      </c>
      <c r="D31" s="233">
        <f t="shared" ca="1" si="1"/>
        <v>-1.6769109535066979</v>
      </c>
      <c r="E31" s="233">
        <f t="shared" ca="1" si="1"/>
        <v>-1.2576832151300232</v>
      </c>
      <c r="F31" s="233">
        <f t="shared" ca="1" si="1"/>
        <v>-3.8061465721040184</v>
      </c>
      <c r="G31" s="287">
        <f t="shared" ca="1" si="1"/>
        <v>-133.98817966903073</v>
      </c>
      <c r="H31" s="308" cm="1">
        <f t="array" aca="1" ref="H31" ca="1">INDIRECT($A31&amp;"!$E5")</f>
        <v>0.12690000000000001</v>
      </c>
      <c r="K31" s="284" t="s">
        <v>15</v>
      </c>
      <c r="L31" s="307">
        <f ca="1"/>
        <v>-192571428570.42859</v>
      </c>
      <c r="N31" s="284" t="str">
        <f ca="1"/>
        <v>GPX</v>
      </c>
      <c r="O31" s="307">
        <f ca="1"/>
        <v>-0.82473118279569901</v>
      </c>
      <c r="Q31" s="284" t="str">
        <f ca="1"/>
        <v>Quad Dakota</v>
      </c>
      <c r="R31" s="303">
        <f ca="1"/>
        <v>-0.46053293112116639</v>
      </c>
      <c r="S31" s="193" t="s">
        <v>98</v>
      </c>
      <c r="T31" s="353">
        <f ca="1">MEDIAN(R31:R38)</f>
        <v>-0.38392221575098684</v>
      </c>
    </row>
    <row r="32" spans="1:20" thickBot="1">
      <c r="A32" s="297">
        <v>14</v>
      </c>
      <c r="B32" s="233" t="e">
        <f t="shared" ca="1" si="0"/>
        <v>#VALUE!</v>
      </c>
      <c r="C32" s="233">
        <f t="shared" ca="1" si="0"/>
        <v>0.94673097534833861</v>
      </c>
      <c r="D32" s="233">
        <f t="shared" ca="1" si="1"/>
        <v>0.947481243301179</v>
      </c>
      <c r="E32" s="233">
        <f t="shared" ca="1" si="1"/>
        <v>0.99999999948365481</v>
      </c>
      <c r="F32" s="233">
        <f t="shared" ca="1" si="1"/>
        <v>0.99999999948365481</v>
      </c>
      <c r="G32" s="287">
        <f t="shared" ca="1" si="1"/>
        <v>0.99999999948378882</v>
      </c>
      <c r="H32" s="308" cm="1">
        <f t="array" aca="1" ref="H32" ca="1">INDIRECT($A32&amp;"!$E5")</f>
        <v>0.74639999999999995</v>
      </c>
      <c r="K32" s="284" t="s">
        <v>15</v>
      </c>
      <c r="L32" s="307">
        <f ca="1"/>
        <v>-434522292993629.56</v>
      </c>
      <c r="N32" s="284" t="str">
        <f ca="1"/>
        <v>GPX</v>
      </c>
      <c r="O32" s="307">
        <f ca="1"/>
        <v>0.19166909408680446</v>
      </c>
      <c r="Q32" s="284" t="str">
        <f ca="1"/>
        <v>Quad Dakota</v>
      </c>
      <c r="R32" s="303">
        <f ca="1"/>
        <v>-3.1392592592592585</v>
      </c>
      <c r="S32" s="193" t="s">
        <v>104</v>
      </c>
      <c r="T32" s="353"/>
    </row>
    <row r="33" spans="1:20" thickBot="1">
      <c r="A33" s="385" t="s">
        <v>105</v>
      </c>
      <c r="B33" s="385"/>
      <c r="C33" s="385"/>
      <c r="D33" s="385"/>
      <c r="E33" s="385"/>
      <c r="F33" s="385"/>
      <c r="G33" s="385"/>
      <c r="H33" s="392"/>
      <c r="K33" s="284" t="s">
        <v>15</v>
      </c>
      <c r="L33" s="307">
        <f ca="1"/>
        <v>-0.68659558263518661</v>
      </c>
      <c r="N33" s="284" t="str">
        <f ca="1"/>
        <v>GPX</v>
      </c>
      <c r="O33" s="307">
        <f ca="1"/>
        <v>-1.6769109535066979</v>
      </c>
      <c r="Q33" s="284" t="str">
        <f ca="1"/>
        <v>Quad Dakota</v>
      </c>
      <c r="R33" s="303">
        <f ca="1"/>
        <v>-0.30731150038080729</v>
      </c>
    </row>
    <row r="34" spans="1:20" thickBot="1">
      <c r="A34" s="393"/>
      <c r="B34" s="393"/>
      <c r="C34" s="393"/>
      <c r="D34" s="393"/>
      <c r="E34" s="393"/>
      <c r="F34" s="393"/>
      <c r="G34" s="393"/>
      <c r="H34" s="394"/>
      <c r="K34" s="284" t="s">
        <v>15</v>
      </c>
      <c r="L34" s="307" t="e">
        <f ca="1"/>
        <v>#VALUE!</v>
      </c>
      <c r="N34" s="284" t="str">
        <f ca="1"/>
        <v>GPX</v>
      </c>
      <c r="O34" s="307">
        <f ca="1"/>
        <v>0.947481243301179</v>
      </c>
      <c r="Q34" s="284" t="str">
        <f ca="1"/>
        <v>Quad Dakota</v>
      </c>
      <c r="R34" s="303">
        <f ca="1"/>
        <v>0.21628458498023712</v>
      </c>
    </row>
    <row r="35" spans="1:20" thickBot="1">
      <c r="B35" s="192"/>
      <c r="C35" s="288"/>
      <c r="K35" s="284" t="s">
        <v>15</v>
      </c>
      <c r="L35" s="307" t="e">
        <f ca="1"/>
        <v>#VALUE!</v>
      </c>
      <c r="N35" s="284" t="str">
        <f ca="1"/>
        <v>GP Dakota</v>
      </c>
      <c r="O35" s="307">
        <f ca="1"/>
        <v>-0.12569130216189037</v>
      </c>
      <c r="Q35" s="284" t="str">
        <f ca="1"/>
        <v>Quad Dakota</v>
      </c>
      <c r="R35" s="303">
        <f ca="1"/>
        <v>-1.9354838709677422</v>
      </c>
    </row>
    <row r="36" spans="1:20" thickBot="1">
      <c r="K36" s="284" t="s">
        <v>15</v>
      </c>
      <c r="L36" s="307" t="e">
        <f ca="1"/>
        <v>#VALUE!</v>
      </c>
      <c r="N36" s="284" t="str">
        <f ca="1"/>
        <v>GP Dakota</v>
      </c>
      <c r="O36" s="307">
        <f ca="1"/>
        <v>-0.35377777777777775</v>
      </c>
      <c r="Q36" s="284" t="str">
        <f ca="1"/>
        <v>Quad Dakota</v>
      </c>
      <c r="R36" s="303">
        <f ca="1"/>
        <v>-0.2408971744829595</v>
      </c>
    </row>
    <row r="37" spans="1:20" thickBot="1">
      <c r="K37" s="284" t="s">
        <v>15</v>
      </c>
      <c r="L37" s="307">
        <f ca="1"/>
        <v>0.98926881720430104</v>
      </c>
      <c r="N37" s="284" t="str">
        <f ca="1"/>
        <v>GP Dakota</v>
      </c>
      <c r="O37" s="307">
        <f ca="1"/>
        <v>-742857142857141.88</v>
      </c>
      <c r="Q37" s="284" t="str">
        <f ca="1"/>
        <v>Quad Dakota</v>
      </c>
      <c r="R37" s="303">
        <f ca="1"/>
        <v>-3.8061465721040184</v>
      </c>
    </row>
    <row r="38" spans="1:20" thickBot="1">
      <c r="K38" s="284" t="s">
        <v>15</v>
      </c>
      <c r="L38" s="307">
        <f ca="1"/>
        <v>0.40081561316632686</v>
      </c>
      <c r="N38" s="284" t="str">
        <f ca="1"/>
        <v>GP Dakota</v>
      </c>
      <c r="O38" s="307">
        <f ca="1"/>
        <v>-346751592356686.88</v>
      </c>
      <c r="Q38" s="284" t="str">
        <f ca="1"/>
        <v>Quad Dakota</v>
      </c>
      <c r="R38" s="303">
        <f ca="1"/>
        <v>0.99999999948365481</v>
      </c>
    </row>
    <row r="39" spans="1:20" thickBot="1">
      <c r="K39" s="284" t="s">
        <v>15</v>
      </c>
      <c r="L39" s="307" t="e">
        <f ca="1"/>
        <v>#VALUE!</v>
      </c>
      <c r="N39" s="284" t="str">
        <f ca="1"/>
        <v>GP Dakota</v>
      </c>
      <c r="O39" s="307">
        <f ca="1"/>
        <v>-0.82444782939832451</v>
      </c>
      <c r="Q39" s="284" t="str">
        <f ca="1"/>
        <v>Cubic Dakota</v>
      </c>
      <c r="R39" s="303">
        <f ca="1"/>
        <v>-1.8459259259259255</v>
      </c>
      <c r="S39" s="193" t="s">
        <v>98</v>
      </c>
      <c r="T39" s="353">
        <f ca="1">MEDIAN(R39:R41)</f>
        <v>-0.54558695018933867</v>
      </c>
    </row>
    <row r="40" spans="1:20" thickBot="1">
      <c r="K40" s="284" t="s">
        <v>15</v>
      </c>
      <c r="L40" s="307">
        <f ca="1"/>
        <v>-1.5831363278171784</v>
      </c>
      <c r="N40" s="284" t="str">
        <f ca="1"/>
        <v>GP Dakota</v>
      </c>
      <c r="O40" s="307">
        <f ca="1"/>
        <v>-176635514018690.56</v>
      </c>
      <c r="Q40" s="284" t="str">
        <f ca="1"/>
        <v>Cubic Dakota</v>
      </c>
      <c r="R40" s="303">
        <f ca="1"/>
        <v>-0.54558695018933867</v>
      </c>
      <c r="S40" s="193" t="s">
        <v>106</v>
      </c>
    </row>
    <row r="41" spans="1:20" thickBot="1">
      <c r="K41" s="284" t="s">
        <v>15</v>
      </c>
      <c r="L41" s="307" t="e">
        <f ca="1"/>
        <v>#VALUE!</v>
      </c>
      <c r="N41" s="284" t="str">
        <f ca="1"/>
        <v>GP Dakota</v>
      </c>
      <c r="O41" s="307">
        <f ca="1"/>
        <v>-401551724137930.06</v>
      </c>
      <c r="Q41" s="284" t="str">
        <f ca="1"/>
        <v>Cubic Dakota</v>
      </c>
      <c r="R41" s="303">
        <f ca="1"/>
        <v>0.99999999948378882</v>
      </c>
    </row>
    <row r="42" spans="1:20" thickBot="1">
      <c r="K42" s="282" t="s">
        <v>16</v>
      </c>
      <c r="L42" s="307" t="e" cm="1">
        <f t="array" ref="L42">#REF!</f>
        <v>#REF!</v>
      </c>
      <c r="N42" s="282" t="str">
        <f ca="1"/>
        <v>GP Dakota</v>
      </c>
      <c r="O42" s="307">
        <f ca="1"/>
        <v>-12.344086021505378</v>
      </c>
      <c r="Q42" s="282"/>
      <c r="R42" s="303"/>
    </row>
    <row r="43" spans="1:20" thickBot="1">
      <c r="K43" s="282" t="s">
        <v>16</v>
      </c>
      <c r="L43" s="307"/>
      <c r="N43" s="282" t="str">
        <f ca="1"/>
        <v>GP Dakota</v>
      </c>
      <c r="O43" s="307">
        <f ca="1"/>
        <v>8.7969705796679301E-2</v>
      </c>
      <c r="Q43" s="282"/>
      <c r="R43" s="303"/>
    </row>
    <row r="44" spans="1:20" thickBot="1">
      <c r="K44" s="282" t="s">
        <v>16</v>
      </c>
      <c r="L44" s="307"/>
      <c r="N44" s="282" t="str">
        <f ca="1"/>
        <v>GP Dakota</v>
      </c>
      <c r="O44" s="307">
        <f ca="1"/>
        <v>-1.2576832151300232</v>
      </c>
      <c r="Q44" s="282"/>
      <c r="R44" s="303"/>
    </row>
    <row r="45" spans="1:20" thickBot="1">
      <c r="K45" s="282" t="s">
        <v>16</v>
      </c>
      <c r="L45" s="307"/>
      <c r="N45" s="282" t="str">
        <f ca="1"/>
        <v>GP Dakota</v>
      </c>
      <c r="O45" s="307">
        <f ca="1"/>
        <v>0.99999999948365481</v>
      </c>
      <c r="Q45" s="282"/>
      <c r="R45" s="303"/>
    </row>
    <row r="46" spans="1:20" thickBot="1">
      <c r="K46" s="282" t="s">
        <v>16</v>
      </c>
      <c r="L46" s="307"/>
      <c r="N46" s="282" t="str">
        <f ca="1"/>
        <v>Quad Dakota</v>
      </c>
      <c r="O46" s="307">
        <f ca="1"/>
        <v>-0.46053293112116639</v>
      </c>
      <c r="Q46" s="282"/>
      <c r="R46" s="303"/>
    </row>
    <row r="47" spans="1:20" thickBot="1">
      <c r="K47" s="282" t="s">
        <v>16</v>
      </c>
      <c r="L47" s="307"/>
      <c r="N47" s="282" t="str">
        <f ca="1"/>
        <v>Quad Dakota</v>
      </c>
      <c r="O47" s="307">
        <f ca="1"/>
        <v>-3.1392592592592585</v>
      </c>
      <c r="Q47" s="282"/>
      <c r="R47" s="303"/>
    </row>
    <row r="48" spans="1:20" thickBot="1">
      <c r="K48" s="282" t="s">
        <v>16</v>
      </c>
      <c r="L48" s="307"/>
      <c r="N48" s="282" t="str">
        <f ca="1"/>
        <v>Quad Dakota</v>
      </c>
      <c r="O48" s="307">
        <f ca="1"/>
        <v>-583141.85714285704</v>
      </c>
      <c r="Q48" s="282"/>
      <c r="R48" s="303"/>
    </row>
    <row r="49" spans="11:18" thickBot="1">
      <c r="K49" s="282" t="s">
        <v>16</v>
      </c>
      <c r="L49" s="307"/>
      <c r="N49" s="282" t="str">
        <f ca="1"/>
        <v>Quad Dakota</v>
      </c>
      <c r="O49" s="307">
        <f ca="1"/>
        <v>-466114649681527.63</v>
      </c>
      <c r="Q49" s="282"/>
      <c r="R49" s="303"/>
    </row>
    <row r="50" spans="11:18" thickBot="1">
      <c r="K50" s="282" t="s">
        <v>16</v>
      </c>
      <c r="L50" s="307"/>
      <c r="N50" s="282" t="str">
        <f ca="1"/>
        <v>Quad Dakota</v>
      </c>
      <c r="O50" s="307">
        <f ca="1"/>
        <v>-0.30731150038080729</v>
      </c>
      <c r="Q50" s="282"/>
      <c r="R50" s="303"/>
    </row>
    <row r="51" spans="11:18" thickBot="1">
      <c r="K51" s="282" t="s">
        <v>16</v>
      </c>
      <c r="L51" s="307"/>
      <c r="N51" s="282" t="str">
        <f ca="1"/>
        <v>Quad Dakota</v>
      </c>
      <c r="O51" s="307">
        <f ca="1"/>
        <v>0.21628458498023712</v>
      </c>
      <c r="Q51" s="282"/>
      <c r="R51" s="303"/>
    </row>
    <row r="52" spans="11:18" thickBot="1">
      <c r="K52" s="282" t="s">
        <v>16</v>
      </c>
      <c r="L52" s="307"/>
      <c r="N52" s="282" t="str">
        <f ca="1"/>
        <v>Quad Dakota</v>
      </c>
      <c r="O52" s="307">
        <f ca="1"/>
        <v>-267943925233643.88</v>
      </c>
      <c r="Q52" s="282"/>
      <c r="R52" s="303"/>
    </row>
    <row r="53" spans="11:18" thickBot="1">
      <c r="K53" s="282" t="s">
        <v>16</v>
      </c>
      <c r="L53" s="307"/>
      <c r="N53" s="282" t="str">
        <f ca="1"/>
        <v>Quad Dakota</v>
      </c>
      <c r="O53" s="307">
        <f ca="1"/>
        <v>-629999</v>
      </c>
      <c r="Q53" s="282"/>
      <c r="R53" s="303"/>
    </row>
    <row r="54" spans="11:18" thickBot="1">
      <c r="K54" s="282" t="s">
        <v>16</v>
      </c>
      <c r="L54" s="307"/>
      <c r="N54" s="282" t="str">
        <f ca="1"/>
        <v>Quad Dakota</v>
      </c>
      <c r="O54" s="307">
        <f ca="1"/>
        <v>-1.9354838709677422</v>
      </c>
      <c r="Q54" s="282"/>
      <c r="R54" s="303"/>
    </row>
    <row r="55" spans="11:18" thickBot="1">
      <c r="K55" s="283" t="s">
        <v>17</v>
      </c>
      <c r="L55" s="307" cm="1">
        <f t="array" aca="1" ref="L55:L67" ca="1">C20:C32</f>
        <v>-0.23428858722976373</v>
      </c>
      <c r="N55" s="283" t="str">
        <f ca="1"/>
        <v>Quad Dakota</v>
      </c>
      <c r="O55" s="307">
        <f ca="1"/>
        <v>-0.2408971744829595</v>
      </c>
      <c r="Q55" s="283"/>
      <c r="R55" s="303"/>
    </row>
    <row r="56" spans="11:18" thickBot="1">
      <c r="K56" s="283" t="s">
        <v>17</v>
      </c>
      <c r="L56" s="307">
        <f ca="1"/>
        <v>0.55911111111111111</v>
      </c>
      <c r="N56" s="283" t="str">
        <f ca="1"/>
        <v>Quad Dakota</v>
      </c>
      <c r="O56" s="307">
        <f ca="1"/>
        <v>-3.8061465721040184</v>
      </c>
      <c r="Q56" s="283"/>
      <c r="R56" s="303"/>
    </row>
    <row r="57" spans="11:18" thickBot="1">
      <c r="K57" s="283" t="s">
        <v>17</v>
      </c>
      <c r="L57" s="307">
        <f ca="1"/>
        <v>-297571428570.42859</v>
      </c>
      <c r="N57" s="283" t="str">
        <f ca="1"/>
        <v>Quad Dakota</v>
      </c>
      <c r="O57" s="307">
        <f ca="1"/>
        <v>0.99999999948365481</v>
      </c>
      <c r="Q57" s="285"/>
      <c r="R57" s="303"/>
    </row>
    <row r="58" spans="11:18" thickBot="1">
      <c r="K58" s="283" t="s">
        <v>17</v>
      </c>
      <c r="L58" s="307">
        <f ca="1"/>
        <v>-434522292993629.56</v>
      </c>
      <c r="N58" s="283" t="str">
        <f ca="1"/>
        <v>Cubic Dakota</v>
      </c>
      <c r="O58" s="307">
        <f ca="1"/>
        <v>-27.858722976370036</v>
      </c>
      <c r="Q58" s="285"/>
      <c r="R58" s="303"/>
    </row>
    <row r="59" spans="11:18" thickBot="1">
      <c r="K59" s="283" t="s">
        <v>17</v>
      </c>
      <c r="L59" s="307">
        <f ca="1"/>
        <v>-0.68659558263518661</v>
      </c>
      <c r="N59" s="283" t="str">
        <f ca="1"/>
        <v>Cubic Dakota</v>
      </c>
      <c r="O59" s="307">
        <f ca="1"/>
        <v>-1.8459259259259255</v>
      </c>
      <c r="Q59" s="285"/>
      <c r="R59" s="303"/>
    </row>
    <row r="60" spans="11:18" thickBot="1">
      <c r="K60" s="283" t="s">
        <v>17</v>
      </c>
      <c r="L60" s="307">
        <f ca="1"/>
        <v>0.26245059288537553</v>
      </c>
      <c r="N60" s="283" t="str">
        <f ca="1"/>
        <v>Cubic Dakota</v>
      </c>
      <c r="O60" s="307">
        <f ca="1"/>
        <v>-17757141.857142854</v>
      </c>
      <c r="Q60" s="285"/>
      <c r="R60" s="303"/>
    </row>
    <row r="61" spans="11:18" thickBot="1">
      <c r="K61" s="283" t="s">
        <v>17</v>
      </c>
      <c r="L61" s="307">
        <f ca="1"/>
        <v>-294999999999999</v>
      </c>
      <c r="N61" s="283" t="str">
        <f ca="1"/>
        <v>Cubic Dakota</v>
      </c>
      <c r="O61" s="307">
        <f ca="1"/>
        <v>-7.096815286624204E+16</v>
      </c>
      <c r="Q61" s="285"/>
      <c r="R61" s="303"/>
    </row>
    <row r="62" spans="11:18" thickBot="1">
      <c r="K62" s="283" t="s">
        <v>17</v>
      </c>
      <c r="L62" s="307">
        <f ca="1"/>
        <v>-610172413792.10352</v>
      </c>
      <c r="N62" s="283" t="str">
        <f ca="1"/>
        <v>Cubic Dakota</v>
      </c>
      <c r="O62" s="307">
        <f ca="1"/>
        <v>-422.45773038842344</v>
      </c>
      <c r="Q62" s="285"/>
      <c r="R62" s="303"/>
    </row>
    <row r="63" spans="11:18" ht="15" customHeight="1" thickBot="1">
      <c r="K63" s="283" t="s">
        <v>17</v>
      </c>
      <c r="L63" s="307">
        <f ca="1"/>
        <v>-0.81827956989247341</v>
      </c>
      <c r="N63" s="283" t="str">
        <f ca="1"/>
        <v>Cubic Dakota</v>
      </c>
      <c r="O63" s="307">
        <f ca="1"/>
        <v>-25.545454545454547</v>
      </c>
      <c r="Q63" s="285"/>
      <c r="R63" s="303"/>
    </row>
    <row r="64" spans="11:18" ht="15" customHeight="1" thickBot="1">
      <c r="K64" s="283" t="s">
        <v>17</v>
      </c>
      <c r="L64" s="307">
        <f ca="1"/>
        <v>0.40081561316632686</v>
      </c>
      <c r="N64" s="283" t="str">
        <f ca="1"/>
        <v>Cubic Dakota</v>
      </c>
      <c r="O64" s="307">
        <f ca="1"/>
        <v>-2390186915887849.5</v>
      </c>
      <c r="Q64" s="285"/>
      <c r="R64" s="303"/>
    </row>
    <row r="65" spans="11:18" ht="15" customHeight="1" thickBot="1">
      <c r="K65" s="283" t="s">
        <v>17</v>
      </c>
      <c r="L65" s="307" t="e">
        <f ca="1"/>
        <v>#VALUE!</v>
      </c>
      <c r="N65" s="283" t="str">
        <f ca="1"/>
        <v>Cubic Dakota</v>
      </c>
      <c r="O65" s="307">
        <f ca="1"/>
        <v>-242327585.20689657</v>
      </c>
      <c r="Q65" s="285"/>
      <c r="R65" s="303"/>
    </row>
    <row r="66" spans="11:18" ht="15" customHeight="1" thickBot="1">
      <c r="K66" s="283" t="s">
        <v>17</v>
      </c>
      <c r="L66" s="307">
        <f ca="1"/>
        <v>-1.6840031520882583</v>
      </c>
      <c r="N66" s="283" t="str">
        <f ca="1"/>
        <v>Cubic Dakota</v>
      </c>
      <c r="O66" s="307">
        <f ca="1"/>
        <v>-70.13978494623656</v>
      </c>
      <c r="Q66" s="285"/>
      <c r="R66" s="303"/>
    </row>
    <row r="67" spans="11:18" ht="15" customHeight="1" thickBot="1">
      <c r="K67" s="283" t="s">
        <v>17</v>
      </c>
      <c r="L67" s="307">
        <f ca="1"/>
        <v>0.94673097534833861</v>
      </c>
      <c r="N67" s="283" t="str">
        <f ca="1"/>
        <v>Cubic Dakota</v>
      </c>
      <c r="O67" s="307">
        <f ca="1"/>
        <v>-0.54558695018933867</v>
      </c>
      <c r="Q67" s="285"/>
      <c r="R67" s="303"/>
    </row>
    <row r="68" spans="11:18" ht="15" customHeight="1" thickBot="1">
      <c r="K68" s="282" t="s">
        <v>18</v>
      </c>
      <c r="L68" s="307" cm="1">
        <f t="array" aca="1" ref="L68:L80" ca="1">D20:D32</f>
        <v>-0.25791855203619901</v>
      </c>
      <c r="N68" s="282" t="str">
        <f ca="1"/>
        <v>Cubic Dakota</v>
      </c>
      <c r="O68" s="307">
        <f ca="1"/>
        <v>-133.98817966903073</v>
      </c>
      <c r="Q68" s="285"/>
      <c r="R68" s="303"/>
    </row>
    <row r="69" spans="11:18" ht="15" customHeight="1" thickBot="1">
      <c r="K69" s="282" t="s">
        <v>18</v>
      </c>
      <c r="L69" s="307">
        <f ca="1"/>
        <v>0.45866666666666667</v>
      </c>
      <c r="N69" s="282" t="str">
        <f ca="1"/>
        <v>Cubic Dakota</v>
      </c>
      <c r="O69" s="307">
        <f ca="1"/>
        <v>0.99999999948378882</v>
      </c>
      <c r="Q69" s="285"/>
      <c r="R69" s="303"/>
    </row>
    <row r="70" spans="11:18" ht="15" customHeight="1" thickBot="1">
      <c r="K70" s="282" t="s">
        <v>18</v>
      </c>
      <c r="L70" s="307">
        <f ca="1"/>
        <v>-101399999999999</v>
      </c>
      <c r="N70" s="282"/>
      <c r="O70" s="307"/>
      <c r="Q70" s="285"/>
      <c r="R70" s="303"/>
    </row>
    <row r="71" spans="11:18" ht="15" customHeight="1" thickBot="1">
      <c r="K71" s="282" t="s">
        <v>18</v>
      </c>
      <c r="L71" s="307">
        <f ca="1"/>
        <v>-429044585987260.13</v>
      </c>
      <c r="N71" s="282"/>
      <c r="O71" s="307"/>
      <c r="Q71" s="281"/>
      <c r="R71" s="303"/>
    </row>
    <row r="72" spans="11:18" ht="15" customHeight="1" thickBot="1">
      <c r="K72" s="282" t="s">
        <v>18</v>
      </c>
      <c r="L72" s="307">
        <f ca="1"/>
        <v>-0.68926123381568927</v>
      </c>
      <c r="N72" s="282"/>
      <c r="O72" s="307"/>
      <c r="Q72" s="281"/>
      <c r="R72" s="303"/>
    </row>
    <row r="73" spans="11:18" ht="15" customHeight="1" thickBot="1">
      <c r="K73" s="282" t="s">
        <v>18</v>
      </c>
      <c r="L73" s="307">
        <f ca="1"/>
        <v>0.46616600790513829</v>
      </c>
      <c r="N73" s="282"/>
      <c r="O73" s="307"/>
      <c r="Q73" s="281"/>
      <c r="R73" s="303"/>
    </row>
    <row r="74" spans="11:18" ht="15" customHeight="1" thickBot="1">
      <c r="K74" s="282" t="s">
        <v>18</v>
      </c>
      <c r="L74" s="307">
        <f ca="1"/>
        <v>-294018691588784.06</v>
      </c>
      <c r="N74" s="282"/>
      <c r="O74" s="307"/>
      <c r="Q74" s="281"/>
      <c r="R74" s="303"/>
    </row>
    <row r="75" spans="11:18" ht="15" customHeight="1" thickBot="1">
      <c r="K75" s="282" t="s">
        <v>18</v>
      </c>
      <c r="L75" s="307">
        <f ca="1"/>
        <v>-60870689655171.422</v>
      </c>
      <c r="N75" s="282"/>
      <c r="O75" s="307"/>
      <c r="Q75" s="281"/>
      <c r="R75" s="303"/>
    </row>
    <row r="76" spans="11:18" ht="15" customHeight="1" thickBot="1">
      <c r="K76" s="282" t="s">
        <v>18</v>
      </c>
      <c r="L76" s="307">
        <f ca="1"/>
        <v>-0.82473118279569901</v>
      </c>
      <c r="N76" s="282"/>
      <c r="O76" s="307"/>
      <c r="Q76" s="281"/>
      <c r="R76" s="303"/>
    </row>
    <row r="77" spans="11:18" ht="15" customHeight="1" thickBot="1">
      <c r="K77" s="282" t="s">
        <v>18</v>
      </c>
      <c r="L77" s="307">
        <f ca="1"/>
        <v>0.19166909408680446</v>
      </c>
      <c r="N77" s="282"/>
      <c r="O77" s="307"/>
      <c r="Q77" s="281"/>
      <c r="R77" s="303"/>
    </row>
    <row r="78" spans="11:18" ht="15" customHeight="1" thickBot="1">
      <c r="K78" s="282" t="s">
        <v>18</v>
      </c>
      <c r="L78" s="307" t="e">
        <f ca="1"/>
        <v>#VALUE!</v>
      </c>
      <c r="N78" s="282"/>
      <c r="O78" s="307"/>
      <c r="Q78" s="281"/>
      <c r="R78" s="303"/>
    </row>
    <row r="79" spans="11:18" ht="15" customHeight="1" thickBot="1">
      <c r="K79" s="282" t="s">
        <v>18</v>
      </c>
      <c r="L79" s="307">
        <f ca="1"/>
        <v>-1.6769109535066979</v>
      </c>
      <c r="N79" s="282"/>
      <c r="O79" s="307"/>
      <c r="Q79" s="281"/>
      <c r="R79" s="303"/>
    </row>
    <row r="80" spans="11:18" ht="15" customHeight="1" thickBot="1">
      <c r="K80" s="282" t="s">
        <v>18</v>
      </c>
      <c r="L80" s="307">
        <f ca="1"/>
        <v>0.947481243301179</v>
      </c>
      <c r="N80" s="282"/>
      <c r="O80" s="307"/>
      <c r="Q80" s="281"/>
      <c r="R80" s="303"/>
    </row>
    <row r="81" spans="11:18" ht="15" customHeight="1" thickBot="1">
      <c r="K81" s="283" t="s">
        <v>19</v>
      </c>
      <c r="L81" s="307" t="e" cm="1">
        <f t="array" ref="L81">#REF!</f>
        <v>#REF!</v>
      </c>
      <c r="N81" s="283"/>
      <c r="O81" s="307"/>
      <c r="Q81" s="281"/>
      <c r="R81" s="303"/>
    </row>
    <row r="82" spans="11:18" ht="15" customHeight="1" thickBot="1">
      <c r="K82" s="283" t="s">
        <v>19</v>
      </c>
      <c r="L82" s="307"/>
      <c r="N82" s="283"/>
      <c r="O82" s="307"/>
      <c r="Q82" s="281"/>
      <c r="R82" s="303"/>
    </row>
    <row r="83" spans="11:18" ht="15" customHeight="1" thickBot="1">
      <c r="K83" s="283" t="s">
        <v>19</v>
      </c>
      <c r="L83" s="307"/>
      <c r="N83" s="285"/>
      <c r="O83" s="307"/>
      <c r="Q83" s="281"/>
      <c r="R83" s="303"/>
    </row>
    <row r="84" spans="11:18" ht="15" customHeight="1" thickBot="1">
      <c r="K84" s="283" t="s">
        <v>19</v>
      </c>
      <c r="L84" s="307"/>
      <c r="N84" s="285"/>
      <c r="O84" s="307"/>
      <c r="Q84" s="281"/>
      <c r="R84" s="303"/>
    </row>
    <row r="85" spans="11:18" ht="15" customHeight="1" thickBot="1">
      <c r="K85" s="283" t="s">
        <v>19</v>
      </c>
      <c r="L85" s="307"/>
      <c r="N85" s="285"/>
      <c r="O85" s="307"/>
      <c r="Q85" s="281"/>
      <c r="R85" s="303"/>
    </row>
    <row r="86" spans="11:18" ht="15" customHeight="1" thickBot="1">
      <c r="K86" s="283" t="s">
        <v>19</v>
      </c>
      <c r="L86" s="307"/>
      <c r="N86" s="285"/>
      <c r="O86" s="307"/>
      <c r="Q86" s="281"/>
      <c r="R86" s="303"/>
    </row>
    <row r="87" spans="11:18" ht="15" customHeight="1" thickBot="1">
      <c r="K87" s="283" t="s">
        <v>19</v>
      </c>
      <c r="L87" s="307"/>
      <c r="N87" s="285"/>
      <c r="O87" s="307"/>
      <c r="Q87" s="281"/>
      <c r="R87" s="303"/>
    </row>
    <row r="88" spans="11:18" ht="15" customHeight="1" thickBot="1">
      <c r="K88" s="283" t="s">
        <v>19</v>
      </c>
      <c r="L88" s="307"/>
      <c r="N88" s="285"/>
      <c r="O88" s="307"/>
      <c r="Q88" s="281"/>
      <c r="R88" s="303"/>
    </row>
    <row r="89" spans="11:18" ht="15" customHeight="1" thickBot="1">
      <c r="K89" s="283" t="s">
        <v>19</v>
      </c>
      <c r="L89" s="307"/>
      <c r="N89" s="285"/>
      <c r="O89" s="307"/>
      <c r="Q89" s="281"/>
      <c r="R89" s="303"/>
    </row>
    <row r="90" spans="11:18" ht="15" customHeight="1" thickBot="1">
      <c r="K90" s="283" t="s">
        <v>19</v>
      </c>
      <c r="L90" s="307"/>
      <c r="N90" s="285"/>
      <c r="O90" s="307"/>
      <c r="Q90" s="281"/>
      <c r="R90" s="303"/>
    </row>
    <row r="91" spans="11:18" ht="15" customHeight="1" thickBot="1">
      <c r="K91" s="283" t="s">
        <v>19</v>
      </c>
      <c r="L91" s="307"/>
      <c r="N91" s="285"/>
      <c r="O91" s="307"/>
      <c r="Q91" s="281"/>
      <c r="R91" s="303"/>
    </row>
    <row r="92" spans="11:18" ht="15" customHeight="1" thickBot="1">
      <c r="K92" s="283" t="s">
        <v>19</v>
      </c>
      <c r="L92" s="307"/>
      <c r="N92" s="285"/>
      <c r="O92" s="307"/>
      <c r="Q92" s="281"/>
      <c r="R92" s="303"/>
    </row>
    <row r="93" spans="11:18" ht="15" customHeight="1" thickBot="1">
      <c r="K93" s="283" t="s">
        <v>19</v>
      </c>
      <c r="L93" s="307"/>
      <c r="N93" s="285"/>
      <c r="O93" s="307"/>
      <c r="Q93" s="281"/>
      <c r="R93" s="303"/>
    </row>
    <row r="94" spans="11:18" ht="15" customHeight="1" thickBot="1">
      <c r="K94" s="285" t="s">
        <v>22</v>
      </c>
      <c r="L94" s="307" t="e" cm="1">
        <f t="array" ref="L94">#REF!</f>
        <v>#REF!</v>
      </c>
      <c r="N94" s="285"/>
      <c r="O94" s="307"/>
      <c r="Q94" s="281"/>
      <c r="R94" s="303"/>
    </row>
    <row r="95" spans="11:18" ht="15" customHeight="1" thickBot="1">
      <c r="K95" s="285" t="s">
        <v>22</v>
      </c>
      <c r="L95" s="307"/>
      <c r="N95" s="285"/>
      <c r="O95" s="307"/>
      <c r="Q95" s="281"/>
      <c r="R95" s="303"/>
    </row>
    <row r="96" spans="11:18" ht="15" customHeight="1" thickBot="1">
      <c r="K96" s="285" t="s">
        <v>22</v>
      </c>
      <c r="L96" s="307"/>
      <c r="N96" s="285"/>
      <c r="O96" s="307"/>
      <c r="Q96" s="281"/>
      <c r="R96" s="303"/>
    </row>
    <row r="97" spans="11:18" ht="15" customHeight="1" thickBot="1">
      <c r="K97" s="285" t="s">
        <v>22</v>
      </c>
      <c r="L97" s="307"/>
      <c r="N97" s="285"/>
      <c r="O97" s="307"/>
      <c r="Q97" s="281"/>
      <c r="R97" s="303"/>
    </row>
    <row r="98" spans="11:18" ht="15" customHeight="1" thickBot="1">
      <c r="K98" s="285" t="s">
        <v>22</v>
      </c>
      <c r="L98" s="307"/>
      <c r="N98" s="285"/>
      <c r="O98" s="307"/>
      <c r="Q98" s="281"/>
      <c r="R98" s="303"/>
    </row>
    <row r="99" spans="11:18" ht="15" customHeight="1" thickBot="1">
      <c r="K99" s="285" t="s">
        <v>22</v>
      </c>
      <c r="L99" s="307"/>
      <c r="N99" s="285"/>
      <c r="O99" s="307"/>
      <c r="Q99" s="281"/>
      <c r="R99" s="303"/>
    </row>
    <row r="100" spans="11:18" ht="15" customHeight="1" thickBot="1">
      <c r="K100" s="285" t="s">
        <v>22</v>
      </c>
      <c r="L100" s="307"/>
      <c r="N100" s="285"/>
      <c r="O100" s="307"/>
      <c r="Q100" s="281"/>
      <c r="R100" s="303"/>
    </row>
    <row r="101" spans="11:18" ht="15" customHeight="1" thickBot="1">
      <c r="K101" s="285" t="s">
        <v>22</v>
      </c>
      <c r="L101" s="307"/>
      <c r="N101" s="285"/>
      <c r="O101" s="307"/>
      <c r="Q101" s="281"/>
      <c r="R101" s="303"/>
    </row>
    <row r="102" spans="11:18" ht="15" customHeight="1" thickBot="1">
      <c r="K102" s="285" t="s">
        <v>22</v>
      </c>
      <c r="L102" s="307"/>
      <c r="N102" s="285"/>
      <c r="O102" s="307"/>
      <c r="Q102" s="281"/>
      <c r="R102" s="303"/>
    </row>
    <row r="103" spans="11:18" ht="15" customHeight="1" thickBot="1">
      <c r="K103" s="285" t="s">
        <v>22</v>
      </c>
      <c r="L103" s="307"/>
      <c r="N103" s="285"/>
      <c r="O103" s="307"/>
      <c r="Q103" s="281"/>
      <c r="R103" s="303"/>
    </row>
    <row r="104" spans="11:18" ht="15" customHeight="1" thickBot="1">
      <c r="K104" s="285" t="s">
        <v>22</v>
      </c>
      <c r="L104" s="307"/>
      <c r="N104" s="285"/>
      <c r="O104" s="307"/>
      <c r="Q104" s="281"/>
      <c r="R104" s="303"/>
    </row>
    <row r="105" spans="11:18" ht="15" customHeight="1" thickBot="1">
      <c r="K105" s="285" t="s">
        <v>22</v>
      </c>
      <c r="L105" s="307"/>
      <c r="N105" s="285"/>
      <c r="O105" s="307"/>
      <c r="Q105" s="281"/>
      <c r="R105" s="303"/>
    </row>
    <row r="106" spans="11:18" ht="15" customHeight="1" thickBot="1">
      <c r="K106" s="285" t="s">
        <v>22</v>
      </c>
      <c r="L106" s="307"/>
      <c r="N106" s="285"/>
      <c r="O106" s="307"/>
      <c r="Q106" s="281"/>
      <c r="R106" s="303"/>
    </row>
    <row r="107" spans="11:18" ht="15" customHeight="1" thickBot="1">
      <c r="K107" s="286" t="s">
        <v>23</v>
      </c>
      <c r="L107" s="307" t="e" cm="1">
        <f t="array" ref="L107">#REF!</f>
        <v>#REF!</v>
      </c>
      <c r="N107" s="281"/>
      <c r="O107" s="307"/>
      <c r="Q107" s="281"/>
      <c r="R107" s="303"/>
    </row>
    <row r="108" spans="11:18" ht="15" customHeight="1" thickBot="1">
      <c r="K108" s="286" t="s">
        <v>23</v>
      </c>
      <c r="L108" s="307"/>
      <c r="N108" s="281"/>
      <c r="O108" s="307"/>
      <c r="Q108" s="281"/>
      <c r="R108" s="303"/>
    </row>
    <row r="109" spans="11:18" ht="15" customHeight="1" thickBot="1">
      <c r="K109" s="286" t="s">
        <v>23</v>
      </c>
      <c r="L109" s="307"/>
      <c r="N109" s="281"/>
      <c r="O109" s="307"/>
      <c r="Q109" s="281"/>
      <c r="R109" s="303"/>
    </row>
    <row r="110" spans="11:18" ht="15" customHeight="1" thickBot="1">
      <c r="K110" s="286" t="s">
        <v>23</v>
      </c>
      <c r="L110" s="307"/>
      <c r="N110" s="281"/>
      <c r="O110" s="307"/>
      <c r="Q110" s="281"/>
      <c r="R110" s="303"/>
    </row>
    <row r="111" spans="11:18" ht="15" customHeight="1" thickBot="1">
      <c r="K111" s="286" t="s">
        <v>23</v>
      </c>
      <c r="L111" s="307"/>
      <c r="N111" s="281"/>
      <c r="O111" s="307"/>
      <c r="Q111" s="281"/>
      <c r="R111" s="303"/>
    </row>
    <row r="112" spans="11:18" ht="15" customHeight="1" thickBot="1">
      <c r="K112" s="286" t="s">
        <v>23</v>
      </c>
      <c r="L112" s="307"/>
      <c r="N112" s="281"/>
      <c r="O112" s="307"/>
      <c r="Q112" s="281"/>
      <c r="R112" s="303"/>
    </row>
    <row r="113" spans="11:18" ht="15" customHeight="1" thickBot="1">
      <c r="K113" s="286" t="s">
        <v>23</v>
      </c>
      <c r="L113" s="307"/>
      <c r="N113" s="281"/>
      <c r="O113" s="307"/>
      <c r="Q113" s="281"/>
      <c r="R113" s="303"/>
    </row>
    <row r="114" spans="11:18" ht="15" customHeight="1" thickBot="1">
      <c r="K114" s="286" t="s">
        <v>23</v>
      </c>
      <c r="L114" s="307"/>
      <c r="N114" s="281"/>
      <c r="O114" s="307"/>
      <c r="Q114" s="281"/>
      <c r="R114" s="303"/>
    </row>
    <row r="115" spans="11:18" ht="15" customHeight="1" thickBot="1">
      <c r="K115" s="286" t="s">
        <v>23</v>
      </c>
      <c r="L115" s="307"/>
      <c r="N115" s="281"/>
      <c r="O115" s="307"/>
      <c r="Q115" s="281"/>
      <c r="R115" s="303"/>
    </row>
    <row r="116" spans="11:18" ht="15" customHeight="1" thickBot="1">
      <c r="K116" s="286" t="s">
        <v>23</v>
      </c>
      <c r="L116" s="307"/>
      <c r="N116" s="281"/>
      <c r="O116" s="307"/>
    </row>
    <row r="117" spans="11:18" ht="15" customHeight="1" thickBot="1">
      <c r="K117" s="286" t="s">
        <v>23</v>
      </c>
      <c r="L117" s="307"/>
      <c r="N117" s="281"/>
      <c r="O117" s="307"/>
    </row>
    <row r="118" spans="11:18" ht="15" customHeight="1" thickBot="1">
      <c r="K118" s="286" t="s">
        <v>23</v>
      </c>
      <c r="L118" s="307"/>
      <c r="N118" s="281"/>
      <c r="O118" s="307"/>
    </row>
    <row r="119" spans="11:18" ht="15" customHeight="1" thickBot="1">
      <c r="K119" s="286" t="s">
        <v>23</v>
      </c>
      <c r="L119" s="307"/>
      <c r="N119" s="281"/>
      <c r="O119" s="307"/>
    </row>
    <row r="120" spans="11:18" ht="15" customHeight="1" thickBot="1">
      <c r="K120" s="281" t="s">
        <v>72</v>
      </c>
      <c r="L120" s="307" cm="1">
        <f t="array" aca="1" ref="L120:L132" ca="1">E20:E32</f>
        <v>-0.12569130216189037</v>
      </c>
      <c r="N120" s="281"/>
      <c r="O120" s="307"/>
    </row>
    <row r="121" spans="11:18" ht="15" customHeight="1" thickBot="1">
      <c r="K121" s="281" t="s">
        <v>72</v>
      </c>
      <c r="L121" s="307">
        <f ca="1"/>
        <v>-0.35377777777777775</v>
      </c>
      <c r="N121" s="281"/>
      <c r="O121" s="307"/>
    </row>
    <row r="122" spans="11:18" ht="15" customHeight="1" thickBot="1">
      <c r="K122" s="281" t="s">
        <v>72</v>
      </c>
      <c r="L122" s="307">
        <f ca="1"/>
        <v>-742857142857141.88</v>
      </c>
      <c r="N122" s="281"/>
      <c r="O122" s="307"/>
    </row>
    <row r="123" spans="11:18" ht="15" customHeight="1" thickBot="1">
      <c r="K123" s="281" t="s">
        <v>72</v>
      </c>
      <c r="L123" s="307">
        <f ca="1"/>
        <v>-346751592356686.88</v>
      </c>
      <c r="N123" s="281"/>
      <c r="O123" s="307"/>
    </row>
    <row r="124" spans="11:18" ht="15" customHeight="1" thickBot="1">
      <c r="K124" s="281" t="s">
        <v>72</v>
      </c>
      <c r="L124" s="307">
        <f ca="1"/>
        <v>-0.82444782939832451</v>
      </c>
      <c r="N124" s="281"/>
      <c r="O124" s="307"/>
    </row>
    <row r="125" spans="11:18" ht="15" customHeight="1" thickBot="1">
      <c r="K125" s="281" t="s">
        <v>72</v>
      </c>
      <c r="L125" s="307" t="e">
        <f ca="1"/>
        <v>#VALUE!</v>
      </c>
      <c r="N125" s="281"/>
      <c r="O125" s="307"/>
    </row>
    <row r="126" spans="11:18" ht="15" customHeight="1" thickBot="1">
      <c r="K126" s="281" t="s">
        <v>72</v>
      </c>
      <c r="L126" s="307">
        <f ca="1"/>
        <v>-176635514018690.56</v>
      </c>
      <c r="N126" s="281"/>
      <c r="O126" s="307"/>
    </row>
    <row r="127" spans="11:18" ht="15" customHeight="1" thickBot="1">
      <c r="K127" s="281" t="s">
        <v>72</v>
      </c>
      <c r="L127" s="307">
        <f ca="1"/>
        <v>-401551724137930.06</v>
      </c>
      <c r="N127" s="281"/>
      <c r="O127" s="307"/>
    </row>
    <row r="128" spans="11:18" ht="15" customHeight="1" thickBot="1">
      <c r="K128" s="281" t="s">
        <v>72</v>
      </c>
      <c r="L128" s="307">
        <f ca="1"/>
        <v>-12.344086021505378</v>
      </c>
      <c r="N128" s="281"/>
      <c r="O128" s="307"/>
    </row>
    <row r="129" spans="11:15" ht="15" customHeight="1" thickBot="1">
      <c r="K129" s="281" t="s">
        <v>72</v>
      </c>
      <c r="L129" s="307">
        <f ca="1"/>
        <v>8.7969705796679301E-2</v>
      </c>
      <c r="N129" s="281"/>
      <c r="O129" s="307"/>
    </row>
    <row r="130" spans="11:15" ht="15" customHeight="1" thickBot="1">
      <c r="K130" s="281" t="s">
        <v>72</v>
      </c>
      <c r="L130" s="307" t="e">
        <f ca="1"/>
        <v>#VALUE!</v>
      </c>
      <c r="N130" s="281"/>
      <c r="O130" s="307"/>
    </row>
    <row r="131" spans="11:15" ht="15" customHeight="1" thickBot="1">
      <c r="K131" s="281" t="s">
        <v>72</v>
      </c>
      <c r="L131" s="307">
        <f ca="1"/>
        <v>-1.2576832151300232</v>
      </c>
      <c r="N131" s="281"/>
      <c r="O131" s="307"/>
    </row>
    <row r="132" spans="11:15" ht="15" customHeight="1" thickBot="1">
      <c r="K132" s="281" t="s">
        <v>72</v>
      </c>
      <c r="L132" s="307">
        <f ca="1"/>
        <v>0.99999999948365481</v>
      </c>
      <c r="N132" s="281"/>
      <c r="O132" s="307"/>
    </row>
    <row r="133" spans="11:15" ht="15" customHeight="1" thickBot="1">
      <c r="K133" s="281" t="s">
        <v>26</v>
      </c>
      <c r="L133" s="307" t="e" cm="1">
        <f t="array" ref="L133">#REF!</f>
        <v>#REF!</v>
      </c>
      <c r="N133" s="281"/>
      <c r="O133" s="307"/>
    </row>
    <row r="134" spans="11:15" ht="15" customHeight="1" thickBot="1">
      <c r="K134" s="281" t="s">
        <v>26</v>
      </c>
      <c r="L134" s="307"/>
      <c r="N134" s="281"/>
      <c r="O134" s="307"/>
    </row>
    <row r="135" spans="11:15" ht="15" customHeight="1" thickBot="1">
      <c r="K135" s="281" t="s">
        <v>26</v>
      </c>
      <c r="L135" s="307"/>
      <c r="N135" s="281"/>
      <c r="O135" s="307"/>
    </row>
    <row r="136" spans="11:15" ht="15" customHeight="1" thickBot="1">
      <c r="K136" s="281" t="s">
        <v>26</v>
      </c>
      <c r="L136" s="307"/>
      <c r="N136" s="281"/>
      <c r="O136" s="307"/>
    </row>
    <row r="137" spans="11:15" ht="15" customHeight="1" thickBot="1">
      <c r="K137" s="281" t="s">
        <v>26</v>
      </c>
      <c r="L137" s="307"/>
      <c r="N137" s="281"/>
      <c r="O137" s="307"/>
    </row>
    <row r="138" spans="11:15" ht="15" customHeight="1" thickBot="1">
      <c r="K138" s="281" t="s">
        <v>26</v>
      </c>
      <c r="L138" s="307"/>
      <c r="N138" s="281"/>
      <c r="O138" s="307"/>
    </row>
    <row r="139" spans="11:15" ht="15" customHeight="1" thickBot="1">
      <c r="K139" s="281" t="s">
        <v>26</v>
      </c>
      <c r="L139" s="307"/>
      <c r="N139" s="281"/>
      <c r="O139" s="307"/>
    </row>
    <row r="140" spans="11:15" ht="15" customHeight="1" thickBot="1">
      <c r="K140" s="281" t="s">
        <v>26</v>
      </c>
      <c r="L140" s="307"/>
      <c r="N140" s="281"/>
      <c r="O140" s="307"/>
    </row>
    <row r="141" spans="11:15" ht="15" customHeight="1" thickBot="1">
      <c r="K141" s="281" t="s">
        <v>26</v>
      </c>
      <c r="L141" s="307"/>
      <c r="N141" s="281"/>
      <c r="O141" s="307"/>
    </row>
    <row r="142" spans="11:15" ht="15" customHeight="1" thickBot="1">
      <c r="K142" s="281" t="s">
        <v>26</v>
      </c>
      <c r="L142" s="307"/>
      <c r="N142" s="281"/>
      <c r="O142" s="307"/>
    </row>
    <row r="143" spans="11:15" ht="15" customHeight="1" thickBot="1">
      <c r="K143" s="281" t="s">
        <v>26</v>
      </c>
      <c r="L143" s="307"/>
      <c r="N143" s="281"/>
      <c r="O143" s="307"/>
    </row>
    <row r="144" spans="11:15" ht="15" customHeight="1" thickBot="1">
      <c r="K144" s="281" t="s">
        <v>26</v>
      </c>
      <c r="L144" s="307"/>
      <c r="N144" s="281"/>
      <c r="O144" s="307"/>
    </row>
    <row r="145" spans="11:15" ht="15" customHeight="1" thickBot="1">
      <c r="K145" s="281" t="s">
        <v>26</v>
      </c>
      <c r="L145" s="307"/>
      <c r="N145" s="281"/>
      <c r="O145" s="307"/>
    </row>
    <row r="146" spans="11:15" ht="15" customHeight="1" thickBot="1">
      <c r="K146" s="281" t="s">
        <v>107</v>
      </c>
      <c r="L146" s="307" t="e" cm="1">
        <f t="array" ref="L146">#REF!</f>
        <v>#REF!</v>
      </c>
      <c r="N146" s="281"/>
      <c r="O146" s="307"/>
    </row>
    <row r="147" spans="11:15" ht="15" customHeight="1" thickBot="1">
      <c r="K147" s="281" t="s">
        <v>107</v>
      </c>
      <c r="L147" s="307"/>
      <c r="N147" s="281"/>
      <c r="O147" s="307"/>
    </row>
    <row r="148" spans="11:15" ht="15" customHeight="1" thickBot="1">
      <c r="K148" s="281" t="s">
        <v>107</v>
      </c>
      <c r="L148" s="307"/>
      <c r="N148" s="281"/>
      <c r="O148" s="307"/>
    </row>
    <row r="149" spans="11:15" ht="15" customHeight="1" thickBot="1">
      <c r="K149" s="281" t="s">
        <v>107</v>
      </c>
      <c r="L149" s="307"/>
      <c r="N149" s="281"/>
      <c r="O149" s="307"/>
    </row>
    <row r="150" spans="11:15" ht="15" customHeight="1" thickBot="1">
      <c r="K150" s="281" t="s">
        <v>107</v>
      </c>
      <c r="L150" s="307"/>
      <c r="N150" s="281"/>
      <c r="O150" s="307"/>
    </row>
    <row r="151" spans="11:15" ht="15" customHeight="1" thickBot="1">
      <c r="K151" s="281" t="s">
        <v>107</v>
      </c>
      <c r="L151" s="307"/>
      <c r="N151" s="281"/>
      <c r="O151" s="307"/>
    </row>
    <row r="152" spans="11:15" ht="15" customHeight="1" thickBot="1">
      <c r="K152" s="281" t="s">
        <v>107</v>
      </c>
      <c r="L152" s="307"/>
      <c r="N152" s="281"/>
      <c r="O152" s="307"/>
    </row>
    <row r="153" spans="11:15" ht="15" customHeight="1" thickBot="1">
      <c r="K153" s="281" t="s">
        <v>107</v>
      </c>
      <c r="L153" s="307"/>
      <c r="N153" s="281"/>
      <c r="O153" s="307"/>
    </row>
    <row r="154" spans="11:15" ht="15" customHeight="1" thickBot="1">
      <c r="K154" s="281" t="s">
        <v>107</v>
      </c>
      <c r="L154" s="307"/>
      <c r="N154" s="281"/>
      <c r="O154" s="307"/>
    </row>
    <row r="155" spans="11:15" ht="15" customHeight="1" thickBot="1">
      <c r="K155" s="281" t="s">
        <v>107</v>
      </c>
      <c r="L155" s="307"/>
      <c r="N155" s="281"/>
      <c r="O155" s="307"/>
    </row>
    <row r="156" spans="11:15" ht="15" customHeight="1" thickBot="1">
      <c r="K156" s="281" t="s">
        <v>107</v>
      </c>
      <c r="L156" s="307"/>
      <c r="N156" s="281"/>
      <c r="O156" s="307"/>
    </row>
    <row r="157" spans="11:15" ht="15" customHeight="1" thickBot="1">
      <c r="K157" s="281" t="s">
        <v>107</v>
      </c>
      <c r="L157" s="307"/>
      <c r="N157" s="281"/>
      <c r="O157" s="307"/>
    </row>
    <row r="158" spans="11:15" ht="15" customHeight="1" thickBot="1">
      <c r="K158" s="281" t="s">
        <v>107</v>
      </c>
      <c r="L158" s="307"/>
      <c r="N158" s="281"/>
      <c r="O158" s="307"/>
    </row>
    <row r="159" spans="11:15" ht="15" customHeight="1" thickBot="1">
      <c r="K159" s="281" t="s">
        <v>108</v>
      </c>
      <c r="L159" s="307" t="e" cm="1">
        <f t="array" ref="L159">#REF!</f>
        <v>#REF!</v>
      </c>
      <c r="N159" s="281"/>
      <c r="O159" s="307"/>
    </row>
    <row r="160" spans="11:15" ht="15" customHeight="1" thickBot="1">
      <c r="K160" s="281" t="s">
        <v>108</v>
      </c>
      <c r="L160" s="307"/>
      <c r="N160" s="281"/>
      <c r="O160" s="307"/>
    </row>
    <row r="161" spans="11:15" ht="15" customHeight="1" thickBot="1">
      <c r="K161" s="281" t="s">
        <v>108</v>
      </c>
      <c r="L161" s="307"/>
      <c r="N161" s="281"/>
      <c r="O161" s="307"/>
    </row>
    <row r="162" spans="11:15" ht="15" customHeight="1" thickBot="1">
      <c r="K162" s="281" t="s">
        <v>108</v>
      </c>
      <c r="L162" s="307"/>
      <c r="N162" s="281"/>
      <c r="O162" s="307"/>
    </row>
    <row r="163" spans="11:15" ht="15" customHeight="1" thickBot="1">
      <c r="K163" s="281" t="s">
        <v>108</v>
      </c>
      <c r="L163" s="307"/>
      <c r="N163" s="281"/>
      <c r="O163" s="307"/>
    </row>
    <row r="164" spans="11:15" ht="15" customHeight="1" thickBot="1">
      <c r="K164" s="281" t="s">
        <v>108</v>
      </c>
      <c r="L164" s="307"/>
      <c r="N164" s="281"/>
      <c r="O164" s="307"/>
    </row>
    <row r="165" spans="11:15" ht="15" customHeight="1" thickBot="1">
      <c r="K165" s="281" t="s">
        <v>108</v>
      </c>
      <c r="L165" s="307"/>
      <c r="N165" s="281"/>
      <c r="O165" s="307"/>
    </row>
    <row r="166" spans="11:15" ht="15" customHeight="1" thickBot="1">
      <c r="K166" s="281" t="s">
        <v>108</v>
      </c>
      <c r="L166" s="307"/>
      <c r="N166" s="281"/>
      <c r="O166" s="307"/>
    </row>
    <row r="167" spans="11:15" ht="15" customHeight="1" thickBot="1">
      <c r="K167" s="281" t="s">
        <v>108</v>
      </c>
      <c r="L167" s="307"/>
      <c r="N167" s="281"/>
      <c r="O167" s="307"/>
    </row>
    <row r="168" spans="11:15" ht="15" customHeight="1" thickBot="1">
      <c r="K168" s="281" t="s">
        <v>108</v>
      </c>
      <c r="L168" s="307"/>
      <c r="N168" s="281"/>
      <c r="O168" s="307"/>
    </row>
    <row r="169" spans="11:15" ht="15" customHeight="1" thickBot="1">
      <c r="K169" s="281" t="s">
        <v>108</v>
      </c>
      <c r="L169" s="307"/>
      <c r="N169" s="281"/>
      <c r="O169" s="307"/>
    </row>
    <row r="170" spans="11:15" ht="15" customHeight="1" thickBot="1">
      <c r="K170" s="281" t="s">
        <v>108</v>
      </c>
      <c r="L170" s="307"/>
      <c r="N170" s="281"/>
      <c r="O170" s="307"/>
    </row>
    <row r="171" spans="11:15" ht="15" customHeight="1" thickBot="1">
      <c r="K171" s="281" t="s">
        <v>108</v>
      </c>
      <c r="L171" s="307"/>
      <c r="N171" s="281"/>
      <c r="O171" s="307"/>
    </row>
    <row r="172" spans="11:15" ht="15" customHeight="1" thickBot="1">
      <c r="K172" s="281" t="s">
        <v>109</v>
      </c>
      <c r="L172" s="307" t="e" cm="1">
        <f t="array" ref="L172">#REF!</f>
        <v>#REF!</v>
      </c>
      <c r="N172" s="281"/>
      <c r="O172" s="307"/>
    </row>
    <row r="173" spans="11:15" ht="15" customHeight="1" thickBot="1">
      <c r="K173" s="281" t="s">
        <v>109</v>
      </c>
      <c r="L173" s="307"/>
      <c r="N173" s="281"/>
      <c r="O173" s="307"/>
    </row>
    <row r="174" spans="11:15" ht="15" customHeight="1" thickBot="1">
      <c r="K174" s="281" t="s">
        <v>109</v>
      </c>
      <c r="L174" s="307"/>
      <c r="N174" s="281"/>
      <c r="O174" s="307"/>
    </row>
    <row r="175" spans="11:15" ht="15" customHeight="1" thickBot="1">
      <c r="K175" s="281" t="s">
        <v>109</v>
      </c>
      <c r="L175" s="307"/>
      <c r="N175" s="281"/>
      <c r="O175" s="307"/>
    </row>
    <row r="176" spans="11:15" ht="15" customHeight="1" thickBot="1">
      <c r="K176" s="281" t="s">
        <v>109</v>
      </c>
      <c r="L176" s="307"/>
      <c r="N176" s="281"/>
      <c r="O176" s="307"/>
    </row>
    <row r="177" spans="11:15" ht="15" customHeight="1" thickBot="1">
      <c r="K177" s="281" t="s">
        <v>109</v>
      </c>
      <c r="L177" s="307"/>
      <c r="N177" s="281"/>
      <c r="O177" s="307"/>
    </row>
    <row r="178" spans="11:15" ht="15" customHeight="1" thickBot="1">
      <c r="K178" s="281" t="s">
        <v>109</v>
      </c>
      <c r="L178" s="307"/>
      <c r="N178" s="281"/>
      <c r="O178" s="307"/>
    </row>
    <row r="179" spans="11:15" ht="15" customHeight="1" thickBot="1">
      <c r="K179" s="281" t="s">
        <v>109</v>
      </c>
      <c r="L179" s="307"/>
      <c r="N179" s="281"/>
      <c r="O179" s="307"/>
    </row>
    <row r="180" spans="11:15" ht="15" customHeight="1" thickBot="1">
      <c r="K180" s="281" t="s">
        <v>109</v>
      </c>
      <c r="L180" s="307"/>
      <c r="N180" s="281"/>
      <c r="O180" s="307"/>
    </row>
    <row r="181" spans="11:15" ht="15" customHeight="1" thickBot="1">
      <c r="K181" s="281" t="s">
        <v>109</v>
      </c>
      <c r="L181" s="307"/>
      <c r="N181" s="281"/>
      <c r="O181" s="307"/>
    </row>
    <row r="182" spans="11:15" ht="15" customHeight="1" thickBot="1">
      <c r="K182" s="281" t="s">
        <v>109</v>
      </c>
      <c r="L182" s="307"/>
      <c r="N182" s="281"/>
      <c r="O182" s="307"/>
    </row>
    <row r="183" spans="11:15" ht="15" customHeight="1" thickBot="1">
      <c r="K183" s="281" t="s">
        <v>109</v>
      </c>
      <c r="L183" s="307"/>
      <c r="N183" s="281"/>
      <c r="O183" s="307"/>
    </row>
    <row r="184" spans="11:15" ht="15" customHeight="1" thickBot="1">
      <c r="K184" s="281" t="s">
        <v>109</v>
      </c>
      <c r="L184" s="307"/>
      <c r="N184" s="281"/>
      <c r="O184" s="307"/>
    </row>
    <row r="185" spans="11:15" ht="15" customHeight="1" thickBot="1">
      <c r="K185" s="281" t="s">
        <v>73</v>
      </c>
      <c r="L185" s="307" cm="1">
        <f t="array" aca="1" ref="L185:L197" ca="1">F20:F32</f>
        <v>-0.46053293112116639</v>
      </c>
      <c r="N185" s="281"/>
      <c r="O185" s="307"/>
    </row>
    <row r="186" spans="11:15" ht="15" customHeight="1" thickBot="1">
      <c r="K186" s="281" t="s">
        <v>73</v>
      </c>
      <c r="L186" s="307">
        <f ca="1"/>
        <v>-3.1392592592592585</v>
      </c>
      <c r="N186" s="281"/>
      <c r="O186" s="307"/>
    </row>
    <row r="187" spans="11:15" ht="15" customHeight="1" thickBot="1">
      <c r="K187" s="281" t="s">
        <v>73</v>
      </c>
      <c r="L187" s="307">
        <f ca="1"/>
        <v>-583141.85714285704</v>
      </c>
      <c r="N187" s="281"/>
      <c r="O187" s="307"/>
    </row>
    <row r="188" spans="11:15" ht="15" customHeight="1" thickBot="1">
      <c r="K188" s="281" t="s">
        <v>73</v>
      </c>
      <c r="L188" s="307">
        <f ca="1"/>
        <v>-466114649681527.63</v>
      </c>
      <c r="N188" s="281"/>
      <c r="O188" s="307"/>
    </row>
    <row r="189" spans="11:15" ht="15" customHeight="1" thickBot="1">
      <c r="K189" s="281" t="s">
        <v>73</v>
      </c>
      <c r="L189" s="307">
        <f ca="1"/>
        <v>-0.30731150038080729</v>
      </c>
      <c r="N189" s="281"/>
      <c r="O189" s="307"/>
    </row>
    <row r="190" spans="11:15" ht="15" customHeight="1" thickBot="1">
      <c r="K190" s="281" t="s">
        <v>73</v>
      </c>
      <c r="L190" s="307">
        <f ca="1"/>
        <v>0.21628458498023712</v>
      </c>
    </row>
    <row r="191" spans="11:15" ht="15" customHeight="1" thickBot="1">
      <c r="K191" s="281" t="s">
        <v>73</v>
      </c>
      <c r="L191" s="307">
        <f ca="1"/>
        <v>-267943925233643.88</v>
      </c>
    </row>
    <row r="192" spans="11:15" ht="15" customHeight="1" thickBot="1">
      <c r="K192" s="281" t="s">
        <v>73</v>
      </c>
      <c r="L192" s="307">
        <f ca="1"/>
        <v>-629999</v>
      </c>
    </row>
    <row r="193" spans="11:12" ht="15" customHeight="1" thickBot="1">
      <c r="K193" s="281" t="s">
        <v>73</v>
      </c>
      <c r="L193" s="307">
        <f ca="1"/>
        <v>-1.9354838709677422</v>
      </c>
    </row>
    <row r="194" spans="11:12" ht="15" customHeight="1" thickBot="1">
      <c r="K194" s="281" t="s">
        <v>73</v>
      </c>
      <c r="L194" s="307">
        <f ca="1"/>
        <v>-0.2408971744829595</v>
      </c>
    </row>
    <row r="195" spans="11:12" ht="15" customHeight="1" thickBot="1">
      <c r="K195" s="281" t="s">
        <v>73</v>
      </c>
      <c r="L195" s="307" t="e">
        <f ca="1"/>
        <v>#VALUE!</v>
      </c>
    </row>
    <row r="196" spans="11:12" ht="15" customHeight="1" thickBot="1">
      <c r="K196" s="281" t="s">
        <v>73</v>
      </c>
      <c r="L196" s="307">
        <f ca="1"/>
        <v>-3.8061465721040184</v>
      </c>
    </row>
    <row r="197" spans="11:12" ht="15" customHeight="1" thickBot="1">
      <c r="K197" s="281" t="s">
        <v>73</v>
      </c>
      <c r="L197" s="307">
        <f ca="1"/>
        <v>0.99999999948365481</v>
      </c>
    </row>
    <row r="198" spans="11:12" ht="15" customHeight="1" thickBot="1">
      <c r="K198" s="281" t="s">
        <v>74</v>
      </c>
      <c r="L198" s="307" cm="1">
        <f t="array" aca="1" ref="L198:L210" ca="1">G20:G32</f>
        <v>-27.858722976370036</v>
      </c>
    </row>
    <row r="199" spans="11:12" ht="15" customHeight="1" thickBot="1">
      <c r="K199" s="281" t="s">
        <v>74</v>
      </c>
      <c r="L199" s="307">
        <f ca="1"/>
        <v>-1.8459259259259255</v>
      </c>
    </row>
    <row r="200" spans="11:12" ht="15" customHeight="1" thickBot="1">
      <c r="K200" s="281" t="s">
        <v>74</v>
      </c>
      <c r="L200" s="307">
        <f ca="1"/>
        <v>-17757141.857142854</v>
      </c>
    </row>
    <row r="201" spans="11:12" ht="15" customHeight="1" thickBot="1">
      <c r="K201" s="281" t="s">
        <v>74</v>
      </c>
      <c r="L201" s="307">
        <f ca="1"/>
        <v>-7.096815286624204E+16</v>
      </c>
    </row>
    <row r="202" spans="11:12" ht="15" customHeight="1" thickBot="1">
      <c r="K202" s="281" t="s">
        <v>74</v>
      </c>
      <c r="L202" s="307">
        <f ca="1"/>
        <v>-422.45773038842344</v>
      </c>
    </row>
    <row r="203" spans="11:12" ht="15" customHeight="1" thickBot="1">
      <c r="K203" s="281" t="s">
        <v>74</v>
      </c>
      <c r="L203" s="307">
        <f ca="1"/>
        <v>-25.545454545454547</v>
      </c>
    </row>
    <row r="204" spans="11:12" ht="15" customHeight="1" thickBot="1">
      <c r="K204" s="281" t="s">
        <v>74</v>
      </c>
      <c r="L204" s="307">
        <f ca="1"/>
        <v>-2390186915887849.5</v>
      </c>
    </row>
    <row r="205" spans="11:12" ht="15" customHeight="1" thickBot="1">
      <c r="K205" s="281" t="s">
        <v>74</v>
      </c>
      <c r="L205" s="307">
        <f ca="1"/>
        <v>-242327585.20689657</v>
      </c>
    </row>
    <row r="206" spans="11:12" ht="15" customHeight="1" thickBot="1">
      <c r="K206" s="281" t="s">
        <v>74</v>
      </c>
      <c r="L206" s="307">
        <f ca="1"/>
        <v>-70.13978494623656</v>
      </c>
    </row>
    <row r="207" spans="11:12" ht="15" customHeight="1" thickBot="1">
      <c r="K207" s="281" t="s">
        <v>74</v>
      </c>
      <c r="L207" s="307">
        <f ca="1"/>
        <v>-0.54558695018933867</v>
      </c>
    </row>
    <row r="208" spans="11:12" ht="15" customHeight="1" thickBot="1">
      <c r="K208" s="281" t="s">
        <v>74</v>
      </c>
      <c r="L208" s="307" t="e">
        <f ca="1"/>
        <v>#VALUE!</v>
      </c>
    </row>
    <row r="209" spans="11:12" ht="15" customHeight="1" thickBot="1">
      <c r="K209" s="281" t="s">
        <v>74</v>
      </c>
      <c r="L209" s="307">
        <f ca="1"/>
        <v>-133.98817966903073</v>
      </c>
    </row>
    <row r="210" spans="11:12" ht="15" customHeight="1" thickBot="1">
      <c r="K210" s="281" t="s">
        <v>74</v>
      </c>
      <c r="L210" s="307">
        <f ca="1"/>
        <v>0.99999999948378882</v>
      </c>
    </row>
  </sheetData>
  <mergeCells count="5">
    <mergeCell ref="K1:L1"/>
    <mergeCell ref="N1:O1"/>
    <mergeCell ref="Q1:R1"/>
    <mergeCell ref="A15:H16"/>
    <mergeCell ref="A33:H34"/>
  </mergeCells>
  <conditionalFormatting sqref="E27">
    <cfRule type="colorScale" priority="1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G27">
    <cfRule type="colorScale" priority="1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D22">
    <cfRule type="colorScale" priority="2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">
    <cfRule type="colorScale" priority="2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C27">
    <cfRule type="colorScale" priority="2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32">
    <cfRule type="colorScale" priority="23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G21">
    <cfRule type="colorScale" priority="2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G22">
    <cfRule type="colorScale" priority="2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G23">
    <cfRule type="colorScale" priority="2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G24">
    <cfRule type="colorScale" priority="2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G25">
    <cfRule type="colorScale" priority="2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G26">
    <cfRule type="colorScale" priority="2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G27">
    <cfRule type="colorScale" priority="2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G28">
    <cfRule type="colorScale" priority="2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G29">
    <cfRule type="colorScale" priority="2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G30">
    <cfRule type="colorScale" priority="2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G31">
    <cfRule type="colorScale" priority="2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G32">
    <cfRule type="colorScale" priority="23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32">
    <cfRule type="colorScale" priority="2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4 B2:G11">
    <cfRule type="colorScale" priority="23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G3">
    <cfRule type="colorScale" priority="2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G4">
    <cfRule type="colorScale" priority="2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G5">
    <cfRule type="colorScale" priority="2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2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G7">
    <cfRule type="colorScale" priority="2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8">
    <cfRule type="colorScale" priority="2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2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G10">
    <cfRule type="colorScale" priority="2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G11">
    <cfRule type="colorScale" priority="2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3">
    <cfRule type="colorScale" priority="2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G14">
    <cfRule type="colorScale" priority="2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4 B2:G11">
    <cfRule type="colorScale" priority="24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G3">
    <cfRule type="colorScale" priority="240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G4">
    <cfRule type="colorScale" priority="240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G5">
    <cfRule type="colorScale" priority="24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G6">
    <cfRule type="colorScale" priority="24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G7">
    <cfRule type="colorScale" priority="24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G8">
    <cfRule type="colorScale" priority="24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G9">
    <cfRule type="colorScale" priority="24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G10">
    <cfRule type="colorScale" priority="24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G11">
    <cfRule type="colorScale" priority="24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G13">
    <cfRule type="colorScale" priority="24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G14">
    <cfRule type="colorScale" priority="24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G12">
    <cfRule type="colorScale" priority="24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G12">
    <cfRule type="colorScale" priority="2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2">
    <cfRule type="colorScale" priority="24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G2">
    <cfRule type="colorScale" priority="2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G3">
    <cfRule type="colorScale" priority="24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2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24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2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2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2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2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2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2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2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G14">
    <cfRule type="colorScale" priority="24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F171-187E-4206-8D28-3D63A7032853}">
  <dimension ref="A1:T216"/>
  <sheetViews>
    <sheetView topLeftCell="A34" zoomScale="70" zoomScaleNormal="70" workbookViewId="0">
      <selection activeCell="I55" sqref="I55"/>
    </sheetView>
  </sheetViews>
  <sheetFormatPr defaultColWidth="9.140625" defaultRowHeight="15" customHeight="1"/>
  <cols>
    <col min="1" max="1" width="11.85546875" style="193" bestFit="1" customWidth="1"/>
    <col min="2" max="3" width="11.85546875" style="193" customWidth="1"/>
    <col min="4" max="4" width="9.140625" style="193" bestFit="1" customWidth="1"/>
    <col min="5" max="5" width="10.42578125" style="193" bestFit="1" customWidth="1"/>
    <col min="6" max="7" width="12.85546875" style="193" bestFit="1" customWidth="1"/>
    <col min="8" max="8" width="11.85546875" style="193" customWidth="1"/>
    <col min="9" max="9" width="9.140625" style="193"/>
    <col min="10" max="10" width="10" style="193" bestFit="1" customWidth="1"/>
    <col min="11" max="11" width="13.85546875" style="193" bestFit="1" customWidth="1"/>
    <col min="12" max="12" width="16" style="193" customWidth="1"/>
    <col min="13" max="13" width="5.28515625" style="193" customWidth="1"/>
    <col min="14" max="14" width="13.85546875" style="193" bestFit="1" customWidth="1"/>
    <col min="15" max="15" width="13.42578125" style="193" customWidth="1"/>
    <col min="16" max="16" width="5.140625" style="193" customWidth="1"/>
    <col min="17" max="17" width="13.85546875" style="193" bestFit="1" customWidth="1"/>
    <col min="18" max="18" width="12.5703125" style="193" bestFit="1" customWidth="1"/>
    <col min="19" max="16384" width="9.140625" style="193"/>
  </cols>
  <sheetData>
    <row r="1" spans="1:20" thickBot="1">
      <c r="A1" s="133" t="s">
        <v>71</v>
      </c>
      <c r="B1" s="356" t="s">
        <v>15</v>
      </c>
      <c r="C1" s="357" t="s">
        <v>17</v>
      </c>
      <c r="D1" s="213" t="s">
        <v>18</v>
      </c>
      <c r="E1" s="216" t="s">
        <v>72</v>
      </c>
      <c r="F1" s="216" t="s">
        <v>73</v>
      </c>
      <c r="G1" s="217" t="s">
        <v>74</v>
      </c>
      <c r="H1" s="209" t="s">
        <v>75</v>
      </c>
      <c r="K1" s="367" t="s">
        <v>110</v>
      </c>
      <c r="L1" s="369"/>
      <c r="M1" s="264" t="s">
        <v>93</v>
      </c>
      <c r="N1" s="391" t="s">
        <v>94</v>
      </c>
      <c r="O1" s="391"/>
      <c r="P1" s="264" t="s">
        <v>93</v>
      </c>
      <c r="Q1" s="391" t="s">
        <v>95</v>
      </c>
      <c r="R1" s="384"/>
    </row>
    <row r="2" spans="1:20" thickBot="1">
      <c r="A2" s="133">
        <v>1</v>
      </c>
      <c r="B2" s="275" cm="1">
        <f t="array" aca="1" ref="B2" ca="1">INDIRECT($A2&amp;"!$F14")</f>
        <v>1.256</v>
      </c>
      <c r="C2" s="275" cm="1">
        <f t="array" aca="1" ref="C2" ca="1">INDIRECT($A2&amp;"!$F16")</f>
        <v>1.256</v>
      </c>
      <c r="D2" s="275" cm="1">
        <f t="array" aca="1" ref="D2" ca="1">INDIRECT($A2&amp;"!$F17")</f>
        <v>1.272</v>
      </c>
      <c r="E2" s="275" cm="1">
        <f t="array" aca="1" ref="E2" ca="1">INDIRECT($A2&amp;"!$F22")</f>
        <v>1.3240000000000001</v>
      </c>
      <c r="F2" s="275" cm="1">
        <f t="array" aca="1" ref="F2" ca="1">INDIRECT($A2&amp;"!$F27")</f>
        <v>1.643</v>
      </c>
      <c r="G2" s="275" cm="1">
        <f t="array" aca="1" ref="G2" ca="1">INDIRECT($A2&amp;"!$F28")</f>
        <v>36.53</v>
      </c>
      <c r="H2" s="289" cm="1">
        <f t="array" aca="1" ref="H2" ca="1">INDIRECT($A2&amp;"!$F5")</f>
        <v>0.96919999999999995</v>
      </c>
      <c r="K2" s="290" t="s">
        <v>79</v>
      </c>
      <c r="L2" s="305" t="s">
        <v>96</v>
      </c>
      <c r="M2" s="264"/>
      <c r="N2" s="302" t="s">
        <v>79</v>
      </c>
      <c r="O2" s="302" t="s">
        <v>96</v>
      </c>
      <c r="P2" s="264"/>
      <c r="Q2" s="302" t="s">
        <v>79</v>
      </c>
      <c r="R2" s="108" t="s">
        <v>96</v>
      </c>
    </row>
    <row r="3" spans="1:20" thickBot="1">
      <c r="A3" s="291">
        <v>2</v>
      </c>
      <c r="B3" s="275" cm="1">
        <f t="array" aca="1" ref="B3" ca="1">INDIRECT($A3&amp;"!$F14")</f>
        <v>0.73540000000000005</v>
      </c>
      <c r="C3" s="275" cm="1">
        <f t="array" aca="1" ref="C3" ca="1">INDIRECT($A3&amp;"!$F16")</f>
        <v>0.73540000000000005</v>
      </c>
      <c r="D3" s="275" cm="1">
        <f t="array" aca="1" ref="D3" ca="1">INDIRECT($A3&amp;"!$F17")</f>
        <v>0.9617</v>
      </c>
      <c r="E3" s="275" cm="1">
        <f t="array" aca="1" ref="E3" ca="1">INDIRECT($A3&amp;"!$F22")</f>
        <v>2.9860000000000002</v>
      </c>
      <c r="F3" s="275" cm="1">
        <f t="array" aca="1" ref="F3" ca="1">INDIRECT($A3&amp;"!$F27")</f>
        <v>4.3849999999999998</v>
      </c>
      <c r="G3" s="275" cm="1">
        <f t="array" aca="1" ref="G3" ca="1">INDIRECT($A3&amp;"!$F28")</f>
        <v>2.4380000000000002</v>
      </c>
      <c r="H3" s="289" cm="1">
        <f t="array" aca="1" ref="H3" ca="1">INDIRECT($A3&amp;"!$F5")</f>
        <v>0.7571</v>
      </c>
      <c r="K3" s="301" t="s">
        <v>13</v>
      </c>
      <c r="L3" s="306" t="e" cm="1">
        <f t="array" ref="L3">#REF!</f>
        <v>#REF!</v>
      </c>
      <c r="M3" s="233"/>
      <c r="N3" s="301" t="str" cm="1">
        <f t="array" aca="1" ref="N3:O69" ca="1">_xlfn._xlws.FILTER(K3:L210,ISNUMBER(L3:L210))</f>
        <v>KRG</v>
      </c>
      <c r="O3" s="306">
        <f ca="1"/>
        <v>-0.29591415600495263</v>
      </c>
      <c r="P3" s="264"/>
      <c r="Q3" s="301" t="str" cm="1">
        <f t="array" aca="1" ref="Q3:R160" ca="1">_xlfn._xlws.FILTER(N3:O189, (O3:O189 &gt;= -10))</f>
        <v>KRG</v>
      </c>
      <c r="R3" s="303">
        <f ca="1"/>
        <v>-0.29591415600495263</v>
      </c>
      <c r="S3" s="193" t="s">
        <v>111</v>
      </c>
      <c r="T3" s="353">
        <f ca="1">MEDIAN(R3:R8)</f>
        <v>-0.47014664449770044</v>
      </c>
    </row>
    <row r="4" spans="1:20" thickBot="1">
      <c r="A4" s="291">
        <v>3</v>
      </c>
      <c r="B4" s="275" cm="1">
        <f t="array" aca="1" ref="B4" ca="1">INDIRECT($A4&amp;"!$F14")</f>
        <v>5.9270000000000004E-4</v>
      </c>
      <c r="C4" s="275" cm="1">
        <f t="array" aca="1" ref="C4" ca="1">INDIRECT($A4&amp;"!$F16")</f>
        <v>9.1330000000000003E-4</v>
      </c>
      <c r="D4" s="275" cm="1">
        <f t="array" aca="1" ref="D4" ca="1">INDIRECT($A4&amp;"!$F17")</f>
        <v>0.30690000000000001</v>
      </c>
      <c r="E4" s="275" cm="1">
        <f t="array" aca="1" ref="E4" ca="1">INDIRECT($A4&amp;"!$F22")</f>
        <v>2.8260000000000001</v>
      </c>
      <c r="F4" s="275" cm="1">
        <f t="array" aca="1" ref="F4" ca="1">INDIRECT($A4&amp;"!$F27")</f>
        <v>1.893E-9</v>
      </c>
      <c r="G4" s="275" cm="1">
        <f t="array" aca="1" ref="G4" ca="1">INDIRECT($A4&amp;"!$F28")</f>
        <v>9.0660000000000006E-8</v>
      </c>
      <c r="H4" s="289" cm="1">
        <f t="array" aca="1" ref="H4" ca="1">INDIRECT($A4&amp;"!$F5")</f>
        <v>5.8000000000000004E-15</v>
      </c>
      <c r="K4" s="301" t="s">
        <v>13</v>
      </c>
      <c r="L4" s="306"/>
      <c r="M4" s="293"/>
      <c r="N4" s="301" t="str">
        <f ca="1"/>
        <v>KRG</v>
      </c>
      <c r="O4" s="335">
        <f ca="1"/>
        <v>2.8661999735834026E-2</v>
      </c>
      <c r="P4" s="264"/>
      <c r="Q4" s="301" t="str">
        <f ca="1"/>
        <v>KRG</v>
      </c>
      <c r="R4" s="303">
        <f ca="1"/>
        <v>2.8661999735834026E-2</v>
      </c>
    </row>
    <row r="5" spans="1:20" thickBot="1">
      <c r="A5" s="291">
        <v>4</v>
      </c>
      <c r="B5" s="275" cm="1">
        <f t="array" aca="1" ref="B5" ca="1">INDIRECT($A5&amp;"!$F14")</f>
        <v>1.958</v>
      </c>
      <c r="C5" s="275" cm="1">
        <f t="array" aca="1" ref="C5" ca="1">INDIRECT($A5&amp;"!$F16")</f>
        <v>1.958</v>
      </c>
      <c r="D5" s="275" cm="1">
        <f t="array" aca="1" ref="D5" ca="1">INDIRECT($A5&amp;"!$F17")</f>
        <v>1.9770000000000001</v>
      </c>
      <c r="E5" s="275" cm="1">
        <f t="array" aca="1" ref="E5" ca="1">INDIRECT($A5&amp;"!$F22")</f>
        <v>1.3080000000000001</v>
      </c>
      <c r="F5" s="275" cm="1">
        <f t="array" aca="1" ref="F5" ca="1">INDIRECT($A5&amp;"!$F27")</f>
        <v>2.0030000000000001</v>
      </c>
      <c r="G5" s="275" cm="1">
        <f t="array" aca="1" ref="G5" ca="1">INDIRECT($A5&amp;"!$F28")</f>
        <v>313.3</v>
      </c>
      <c r="H5" s="289" cm="1">
        <f t="array" aca="1" ref="H5" ca="1">INDIRECT($A5&amp;"!$F5")</f>
        <v>5.8000000000000004E-15</v>
      </c>
      <c r="K5" s="301" t="s">
        <v>13</v>
      </c>
      <c r="L5" s="306"/>
      <c r="M5" s="293"/>
      <c r="N5" s="301" t="str">
        <f ca="1"/>
        <v>KRG</v>
      </c>
      <c r="O5" s="335">
        <f ca="1"/>
        <v>-102189655171.41379</v>
      </c>
      <c r="P5" s="264"/>
      <c r="Q5" s="301" t="str">
        <f ca="1"/>
        <v>KRG</v>
      </c>
      <c r="R5" s="303">
        <f ca="1"/>
        <v>-1.7103899912032063</v>
      </c>
    </row>
    <row r="6" spans="1:20" ht="15" customHeight="1" thickBot="1">
      <c r="A6" s="291">
        <v>5</v>
      </c>
      <c r="B6" s="275" cm="1">
        <f t="array" aca="1" ref="B6" ca="1">INDIRECT($A6&amp;"!$F14")</f>
        <v>2.7730000000000001</v>
      </c>
      <c r="C6" s="275" cm="1">
        <f t="array" aca="1" ref="C6" ca="1">INDIRECT($A6&amp;"!$F16")</f>
        <v>2.7730000000000001</v>
      </c>
      <c r="D6" s="275" cm="1">
        <f t="array" aca="1" ref="D6" ca="1">INDIRECT($A6&amp;"!$F17")</f>
        <v>2.7850000000000001</v>
      </c>
      <c r="E6" s="275" cm="1">
        <f t="array" aca="1" ref="E6" ca="1">INDIRECT($A6&amp;"!$F22")</f>
        <v>2.8490000000000002</v>
      </c>
      <c r="F6" s="275" cm="1">
        <f t="array" aca="1" ref="F6" ca="1">INDIRECT($A6&amp;"!$F27")</f>
        <v>1.893</v>
      </c>
      <c r="G6" s="275" cm="1">
        <f t="array" aca="1" ref="G6" ca="1">INDIRECT($A6&amp;"!$F28")</f>
        <v>761.6</v>
      </c>
      <c r="H6" s="289" cm="1">
        <f t="array" aca="1" ref="H6" ca="1">INDIRECT($A6&amp;"!$F5")</f>
        <v>1.0230999999999999</v>
      </c>
      <c r="K6" s="301" t="s">
        <v>13</v>
      </c>
      <c r="L6" s="306"/>
      <c r="M6" s="293"/>
      <c r="N6" s="301" t="str">
        <f ca="1"/>
        <v>KRG</v>
      </c>
      <c r="O6" s="335">
        <f ca="1"/>
        <v>-337586206896550.69</v>
      </c>
      <c r="P6" s="264"/>
      <c r="Q6" s="301" t="str">
        <f ca="1"/>
        <v>KRG</v>
      </c>
      <c r="R6" s="303">
        <f ca="1"/>
        <v>0.99077283372365343</v>
      </c>
    </row>
    <row r="7" spans="1:20" thickBot="1">
      <c r="A7" s="291">
        <v>7</v>
      </c>
      <c r="B7" s="275" t="str" cm="1">
        <f t="array" aca="1" ref="B7" ca="1">INDIRECT($A7&amp;"!$F14")</f>
        <v>\</v>
      </c>
      <c r="C7" s="275" cm="1">
        <f t="array" aca="1" ref="C7" ca="1">INDIRECT($A7&amp;"!$F16")</f>
        <v>0.84799999999999998</v>
      </c>
      <c r="D7" s="275" cm="1">
        <f t="array" aca="1" ref="D7" ca="1">INDIRECT($A7&amp;"!$F17")</f>
        <v>0.53</v>
      </c>
      <c r="E7" s="275" t="str" cm="1">
        <f t="array" aca="1" ref="E7" ca="1">INDIRECT($A7&amp;"!$F22")</f>
        <v>\</v>
      </c>
      <c r="F7" s="275" cm="1">
        <f t="array" aca="1" ref="F7" ca="1">INDIRECT($A7&amp;"!$F27")</f>
        <v>1.248</v>
      </c>
      <c r="G7" s="275" cm="1">
        <f t="array" aca="1" ref="G7" ca="1">INDIRECT($A7&amp;"!$F28")</f>
        <v>19.23</v>
      </c>
      <c r="H7" s="289" cm="1">
        <f t="array" aca="1" ref="H7" ca="1">INDIRECT($A7&amp;"!$F5")</f>
        <v>0.60829999999999995</v>
      </c>
      <c r="K7" s="301" t="s">
        <v>13</v>
      </c>
      <c r="L7" s="306"/>
      <c r="M7" s="293"/>
      <c r="N7" s="301" t="str">
        <f ca="1"/>
        <v>KRG</v>
      </c>
      <c r="O7" s="335">
        <f ca="1"/>
        <v>-1.7103899912032063</v>
      </c>
      <c r="P7" s="264"/>
      <c r="Q7" s="301" t="str">
        <f ca="1"/>
        <v>KRG</v>
      </c>
      <c r="R7" s="303">
        <f ca="1"/>
        <v>-0.64437913299044824</v>
      </c>
    </row>
    <row r="8" spans="1:20" thickBot="1">
      <c r="A8" s="291">
        <v>8</v>
      </c>
      <c r="B8" s="275" t="str" cm="1">
        <f t="array" aca="1" ref="B8" ca="1">INDIRECT($A8&amp;"!$F14")</f>
        <v>\</v>
      </c>
      <c r="C8" s="275" cm="1">
        <f t="array" aca="1" ref="C8" ca="1">INDIRECT($A8&amp;"!$F16")</f>
        <v>2.786</v>
      </c>
      <c r="D8" s="275" cm="1">
        <f t="array" aca="1" ref="D8" ca="1">INDIRECT($A8&amp;"!$F17")</f>
        <v>2.891</v>
      </c>
      <c r="E8" s="275" cm="1">
        <f t="array" aca="1" ref="E8" ca="1">INDIRECT($A8&amp;"!$F22")</f>
        <v>1.7110000000000001</v>
      </c>
      <c r="F8" s="275" cm="1">
        <f t="array" aca="1" ref="F8" ca="1">INDIRECT($A8&amp;"!$F27")</f>
        <v>2.8959999999999999</v>
      </c>
      <c r="G8" s="275" cm="1">
        <f t="array" aca="1" ref="G8" ca="1">INDIRECT($A8&amp;"!$F28")</f>
        <v>28.59</v>
      </c>
      <c r="H8" s="289" cm="1">
        <f t="array" aca="1" ref="H8" ca="1">INDIRECT($A8&amp;"!$F5")</f>
        <v>1.11E-14</v>
      </c>
      <c r="K8" s="301" t="s">
        <v>13</v>
      </c>
      <c r="L8" s="306"/>
      <c r="M8" s="293"/>
      <c r="N8" s="301" t="str">
        <f ca="1"/>
        <v>KRG</v>
      </c>
      <c r="O8" s="335">
        <f ca="1"/>
        <v>0.99077283372365343</v>
      </c>
      <c r="P8" s="264"/>
      <c r="Q8" s="301" t="str">
        <f ca="1"/>
        <v>KRG</v>
      </c>
      <c r="R8" s="303">
        <f ca="1"/>
        <v>-1.5630388514122868</v>
      </c>
    </row>
    <row r="9" spans="1:20" ht="15" customHeight="1" thickBot="1">
      <c r="A9" s="291">
        <v>9</v>
      </c>
      <c r="B9" s="275" t="str" cm="1">
        <f t="array" aca="1" ref="B9" ca="1">INDIRECT($A9&amp;"!$F14")</f>
        <v>\</v>
      </c>
      <c r="C9" s="275" cm="1">
        <f t="array" aca="1" ref="C9" ca="1">INDIRECT($A9&amp;"!$F16")</f>
        <v>3.2320000000000001E-3</v>
      </c>
      <c r="D9" s="275" cm="1">
        <f t="array" aca="1" ref="D9" ca="1">INDIRECT($A9&amp;"!$F17")</f>
        <v>0.3322</v>
      </c>
      <c r="E9" s="275" cm="1">
        <f t="array" aca="1" ref="E9" ca="1">INDIRECT($A9&amp;"!$F22")</f>
        <v>2.722</v>
      </c>
      <c r="F9" s="275" cm="1">
        <f t="array" aca="1" ref="F9" ca="1">INDIRECT($A9&amp;"!$F27")</f>
        <v>3.2230000000000001E-9</v>
      </c>
      <c r="G9" s="275" cm="1">
        <f t="array" aca="1" ref="G9" ca="1">INDIRECT($A9&amp;"!$F28")</f>
        <v>1.9099999999999999E-6</v>
      </c>
      <c r="H9" s="289" cm="1">
        <f t="array" aca="1" ref="H9" ca="1">INDIRECT($A9&amp;"!$F5")</f>
        <v>2.1400000000000001E-15</v>
      </c>
      <c r="K9" s="301" t="s">
        <v>13</v>
      </c>
      <c r="L9" s="306"/>
      <c r="M9" s="264"/>
      <c r="N9" s="301" t="str">
        <f ca="1"/>
        <v>KRG</v>
      </c>
      <c r="O9" s="306">
        <f ca="1"/>
        <v>-0.64437913299044824</v>
      </c>
      <c r="P9" s="264"/>
      <c r="Q9" s="301" t="str">
        <f ca="1"/>
        <v>KPLSK</v>
      </c>
      <c r="R9" s="303">
        <f ca="1"/>
        <v>-0.29591415600495263</v>
      </c>
      <c r="S9" s="193" t="s">
        <v>111</v>
      </c>
      <c r="T9" s="353">
        <f ca="1">MEDIAN(R9:R16)</f>
        <v>-0.5192140609880731</v>
      </c>
    </row>
    <row r="10" spans="1:20" ht="15" customHeight="1" thickBot="1">
      <c r="A10" s="291">
        <v>10</v>
      </c>
      <c r="B10" s="275" cm="1">
        <f t="array" aca="1" ref="B10" ca="1">INDIRECT($A10&amp;"!$F14")</f>
        <v>3.9399999999999998E-4</v>
      </c>
      <c r="C10" s="275" cm="1">
        <f t="array" aca="1" ref="C10" ca="1">INDIRECT($A10&amp;"!$F16")</f>
        <v>0.20669999999999999</v>
      </c>
      <c r="D10" s="275" cm="1">
        <f t="array" aca="1" ref="D10" ca="1">INDIRECT($A10&amp;"!$F17")</f>
        <v>0.20660000000000001</v>
      </c>
      <c r="E10" s="275" cm="1">
        <f t="array" aca="1" ref="E10" ca="1">INDIRECT($A10&amp;"!$F22")</f>
        <v>2.472</v>
      </c>
      <c r="F10" s="275" cm="1">
        <f t="array" aca="1" ref="F10" ca="1">INDIRECT($A10&amp;"!$F27")</f>
        <v>0.8216</v>
      </c>
      <c r="G10" s="275" cm="1">
        <f t="array" aca="1" ref="G10" ca="1">INDIRECT($A10&amp;"!$F28")</f>
        <v>4.9109999999999996</v>
      </c>
      <c r="H10" s="289" cm="1">
        <f t="array" aca="1" ref="H10" ca="1">INDIRECT($A10&amp;"!$F5")</f>
        <v>4.2700000000000002E-2</v>
      </c>
      <c r="K10" s="301" t="s">
        <v>13</v>
      </c>
      <c r="L10" s="306"/>
      <c r="M10" s="264"/>
      <c r="N10" s="301" t="str">
        <f ca="1"/>
        <v>KRG</v>
      </c>
      <c r="O10" s="306">
        <f ca="1"/>
        <v>-1.5630388514122868</v>
      </c>
      <c r="P10" s="264"/>
      <c r="Q10" s="301" t="str">
        <f ca="1"/>
        <v>KPLSK</v>
      </c>
      <c r="R10" s="303">
        <f ca="1"/>
        <v>2.8661999735834026E-2</v>
      </c>
    </row>
    <row r="11" spans="1:20" thickBot="1">
      <c r="A11" s="291">
        <v>11</v>
      </c>
      <c r="B11" s="275" cm="1">
        <f t="array" aca="1" ref="B11" ca="1">INDIRECT($A11&amp;"!$F14")</f>
        <v>3.3570000000000002</v>
      </c>
      <c r="C11" s="275" cm="1">
        <f t="array" aca="1" ref="C11" ca="1">INDIRECT($A11&amp;"!$F16")</f>
        <v>3.3570000000000002</v>
      </c>
      <c r="D11" s="275" cm="1">
        <f t="array" aca="1" ref="D11" ca="1">INDIRECT($A11&amp;"!$F17")</f>
        <v>3.9670000000000001</v>
      </c>
      <c r="E11" s="275" cm="1">
        <f t="array" aca="1" ref="E11" ca="1">INDIRECT($A11&amp;"!$F22")</f>
        <v>2.7850000000000001</v>
      </c>
      <c r="F11" s="275" cm="1">
        <f t="array" aca="1" ref="F11" ca="1">INDIRECT($A11&amp;"!$F27")</f>
        <v>4.63</v>
      </c>
      <c r="G11" s="275" cm="1">
        <f t="array" aca="1" ref="G11" ca="1">INDIRECT($A11&amp;"!$F28")</f>
        <v>4.8159999999999998</v>
      </c>
      <c r="H11" s="289" cm="1">
        <f t="array" aca="1" ref="H11" ca="1">INDIRECT($A11&amp;"!$F5")</f>
        <v>2.0415000000000001</v>
      </c>
      <c r="K11" s="301" t="s">
        <v>13</v>
      </c>
      <c r="L11" s="306"/>
      <c r="M11" s="264"/>
      <c r="N11" s="301" t="str">
        <f ca="1"/>
        <v>KPLSK</v>
      </c>
      <c r="O11" s="306">
        <f ca="1"/>
        <v>-0.29591415600495263</v>
      </c>
      <c r="P11" s="264"/>
      <c r="Q11" s="301" t="str">
        <f ca="1"/>
        <v>KPLSK</v>
      </c>
      <c r="R11" s="303">
        <f ca="1"/>
        <v>-1.7103899912032063</v>
      </c>
    </row>
    <row r="12" spans="1:20" thickBot="1">
      <c r="A12" s="291">
        <v>12</v>
      </c>
      <c r="B12" s="254" t="s">
        <v>60</v>
      </c>
      <c r="C12" s="254" t="s">
        <v>60</v>
      </c>
      <c r="D12" s="254" t="s">
        <v>60</v>
      </c>
      <c r="E12" s="254" t="s">
        <v>60</v>
      </c>
      <c r="F12" s="254" t="s">
        <v>60</v>
      </c>
      <c r="G12" s="254" t="s">
        <v>60</v>
      </c>
      <c r="H12" s="289" cm="1">
        <f t="array" aca="1" ref="H12" ca="1">INDIRECT($A12&amp;"!$F5")</f>
        <v>41.106900000000003</v>
      </c>
      <c r="K12" s="301" t="s">
        <v>13</v>
      </c>
      <c r="L12" s="306"/>
      <c r="M12" s="264"/>
      <c r="N12" s="301" t="str">
        <f ca="1"/>
        <v>KPLSK</v>
      </c>
      <c r="O12" s="306">
        <f ca="1"/>
        <v>2.8661999735834026E-2</v>
      </c>
      <c r="P12" s="264"/>
      <c r="Q12" s="301" t="str">
        <f ca="1"/>
        <v>KPLSK</v>
      </c>
      <c r="R12" s="303">
        <f ca="1"/>
        <v>-0.3940489889856979</v>
      </c>
    </row>
    <row r="13" spans="1:20" thickBot="1">
      <c r="A13" s="291">
        <v>13</v>
      </c>
      <c r="B13" s="275" cm="1">
        <f t="array" aca="1" ref="B13" ca="1">INDIRECT($A13&amp;"!$F14")</f>
        <v>14.21</v>
      </c>
      <c r="C13" s="275" cm="1">
        <f t="array" aca="1" ref="C13" ca="1">INDIRECT($A13&amp;"!$F16")</f>
        <v>16.78</v>
      </c>
      <c r="D13" s="275" cm="1">
        <f t="array" aca="1" ref="D13" ca="1">INDIRECT($A13&amp;"!$F17")</f>
        <v>16.68</v>
      </c>
      <c r="E13" s="275" cm="1">
        <f t="array" aca="1" ref="E13" ca="1">INDIRECT($A13&amp;"!$F22")</f>
        <v>10.68</v>
      </c>
      <c r="F13" s="275" cm="1">
        <f t="array" aca="1" ref="F13" ca="1">INDIRECT($A13&amp;"!$F27")</f>
        <v>16.12</v>
      </c>
      <c r="G13" s="275" cm="1">
        <f t="array" aca="1" ref="G13" ca="1">INDIRECT($A13&amp;"!$F28")</f>
        <v>69.48</v>
      </c>
      <c r="H13" s="289" cm="1">
        <f t="array" aca="1" ref="H13" ca="1">INDIRECT($A13&amp;"!$F5")</f>
        <v>5.5442</v>
      </c>
      <c r="K13" s="301" t="s">
        <v>13</v>
      </c>
      <c r="L13" s="306"/>
      <c r="M13" s="264"/>
      <c r="N13" s="284" t="str">
        <f ca="1"/>
        <v>KPLSK</v>
      </c>
      <c r="O13" s="306">
        <f ca="1"/>
        <v>-157465517240.3793</v>
      </c>
      <c r="P13" s="264"/>
      <c r="Q13" s="284" t="str">
        <f ca="1"/>
        <v>KPLSK</v>
      </c>
      <c r="R13" s="303">
        <f ca="1"/>
        <v>-3.8407494145199057</v>
      </c>
    </row>
    <row r="14" spans="1:20" thickBot="1">
      <c r="A14" s="294">
        <v>14</v>
      </c>
      <c r="B14" s="275" t="str" cm="1">
        <f t="array" aca="1" ref="B14" ca="1">INDIRECT($A14&amp;"!$F14")</f>
        <v>\</v>
      </c>
      <c r="C14" s="275" cm="1">
        <f t="array" aca="1" ref="C14" ca="1">INDIRECT($A14&amp;"!$F16")</f>
        <v>0.2009</v>
      </c>
      <c r="D14" s="275" cm="1">
        <f t="array" aca="1" ref="D14" ca="1">INDIRECT($A14&amp;"!$F17")</f>
        <v>0.20100000000000001</v>
      </c>
      <c r="E14" s="275" cm="1">
        <f t="array" aca="1" ref="E14" ca="1">INDIRECT($A14&amp;"!$F22")</f>
        <v>1.347E-9</v>
      </c>
      <c r="F14" s="275" cm="1">
        <f t="array" aca="1" ref="F14" ca="1">INDIRECT($A14&amp;"!$F27")</f>
        <v>1.347E-9</v>
      </c>
      <c r="G14" s="275" cm="1">
        <f t="array" aca="1" ref="G14" ca="1">INDIRECT($A14&amp;"!$F28")</f>
        <v>1.347E-9</v>
      </c>
      <c r="H14" s="295" cm="1">
        <f t="array" aca="1" ref="H14" ca="1">INDIRECT($A14&amp;"!$F5")</f>
        <v>2.7159</v>
      </c>
      <c r="K14" s="301" t="s">
        <v>13</v>
      </c>
      <c r="L14" s="306"/>
      <c r="M14" s="264"/>
      <c r="N14" s="284" t="str">
        <f ca="1"/>
        <v>KPLSK</v>
      </c>
      <c r="O14" s="306">
        <f ca="1"/>
        <v>-337586206896550.69</v>
      </c>
      <c r="P14" s="264"/>
      <c r="Q14" s="284" t="str">
        <f ca="1"/>
        <v>KPLSK</v>
      </c>
      <c r="R14" s="303">
        <f ca="1"/>
        <v>-0.64437913299044824</v>
      </c>
    </row>
    <row r="15" spans="1:20" thickBot="1">
      <c r="A15" s="385" t="s">
        <v>112</v>
      </c>
      <c r="B15" s="386"/>
      <c r="C15" s="386"/>
      <c r="D15" s="386"/>
      <c r="E15" s="386"/>
      <c r="F15" s="386"/>
      <c r="G15" s="386"/>
      <c r="H15" s="387"/>
      <c r="K15" s="301" t="s">
        <v>13</v>
      </c>
      <c r="L15" s="306"/>
      <c r="M15" s="264"/>
      <c r="N15" s="284" t="str">
        <f ca="1"/>
        <v>KPLSK</v>
      </c>
      <c r="O15" s="306">
        <f ca="1"/>
        <v>-1.7103899912032063</v>
      </c>
      <c r="P15" s="264"/>
      <c r="Q15" s="284" t="str">
        <f ca="1"/>
        <v>KPLSK</v>
      </c>
      <c r="R15" s="303">
        <f ca="1"/>
        <v>-2.0265863424840376</v>
      </c>
    </row>
    <row r="16" spans="1:20" ht="15" customHeight="1" thickBot="1">
      <c r="A16" s="388"/>
      <c r="B16" s="389"/>
      <c r="C16" s="389"/>
      <c r="D16" s="389"/>
      <c r="E16" s="389"/>
      <c r="F16" s="389"/>
      <c r="G16" s="389"/>
      <c r="H16" s="390"/>
      <c r="K16" s="284" t="s">
        <v>14</v>
      </c>
      <c r="L16" s="306" t="e" cm="1">
        <f t="array" ref="L16">#REF!</f>
        <v>#REF!</v>
      </c>
      <c r="M16" s="264"/>
      <c r="N16" s="284" t="str">
        <f ca="1"/>
        <v>KPLSK</v>
      </c>
      <c r="O16" s="306">
        <f ca="1"/>
        <v>-0.3940489889856979</v>
      </c>
      <c r="P16" s="264"/>
      <c r="Q16" s="284" t="str">
        <f ca="1"/>
        <v>KPLSK</v>
      </c>
      <c r="R16" s="303">
        <f ca="1"/>
        <v>0.92602820427850807</v>
      </c>
    </row>
    <row r="17" spans="1:20" thickBot="1">
      <c r="K17" s="284" t="s">
        <v>14</v>
      </c>
      <c r="L17" s="306"/>
      <c r="M17" s="264"/>
      <c r="N17" s="284" t="str">
        <f ca="1"/>
        <v>KPLSK</v>
      </c>
      <c r="O17" s="306">
        <f ca="1"/>
        <v>-250990990990990</v>
      </c>
      <c r="P17" s="264"/>
      <c r="Q17" s="284" t="str">
        <f ca="1"/>
        <v>GPX</v>
      </c>
      <c r="R17" s="303">
        <f ca="1"/>
        <v>-0.31242261659100296</v>
      </c>
      <c r="S17" s="193" t="s">
        <v>111</v>
      </c>
      <c r="T17" s="353">
        <f ca="1">MEDIAN(R17:R24)</f>
        <v>-0.62780082580713503</v>
      </c>
    </row>
    <row r="18" spans="1:20" thickBot="1">
      <c r="K18" s="284" t="s">
        <v>14</v>
      </c>
      <c r="L18" s="306"/>
      <c r="M18" s="264"/>
      <c r="N18" s="284" t="str">
        <f ca="1"/>
        <v>KPLSK</v>
      </c>
      <c r="O18" s="306">
        <f ca="1"/>
        <v>-1510280373830.7756</v>
      </c>
      <c r="P18" s="264"/>
      <c r="Q18" s="284" t="str">
        <f ca="1"/>
        <v>GPX</v>
      </c>
      <c r="R18" s="303">
        <f ca="1"/>
        <v>-0.27024171179500728</v>
      </c>
    </row>
    <row r="19" spans="1:20" thickBot="1">
      <c r="A19" s="276" t="s">
        <v>71</v>
      </c>
      <c r="B19" s="356" t="s">
        <v>15</v>
      </c>
      <c r="C19" s="357" t="s">
        <v>17</v>
      </c>
      <c r="D19" s="278" t="s">
        <v>18</v>
      </c>
      <c r="E19" s="271" t="s">
        <v>72</v>
      </c>
      <c r="F19" s="271" t="s">
        <v>73</v>
      </c>
      <c r="G19" s="272" t="s">
        <v>74</v>
      </c>
      <c r="H19" s="280" t="s">
        <v>75</v>
      </c>
      <c r="K19" s="284" t="s">
        <v>14</v>
      </c>
      <c r="L19" s="306"/>
      <c r="M19" s="264"/>
      <c r="N19" s="284" t="str">
        <f ca="1"/>
        <v>KPLSK</v>
      </c>
      <c r="O19" s="306">
        <f ca="1"/>
        <v>-3.8407494145199057</v>
      </c>
      <c r="P19" s="264"/>
      <c r="Q19" s="284" t="str">
        <f ca="1"/>
        <v>GPX</v>
      </c>
      <c r="R19" s="303">
        <f ca="1"/>
        <v>-1.7221190499462422</v>
      </c>
    </row>
    <row r="20" spans="1:20" thickBot="1">
      <c r="A20" s="296">
        <v>1</v>
      </c>
      <c r="B20" s="233">
        <f t="shared" ref="B20:G32" ca="1" si="0">(($H2 - B2) / $H2)</f>
        <v>-0.29591415600495263</v>
      </c>
      <c r="C20" s="233">
        <f t="shared" ca="1" si="0"/>
        <v>-0.29591415600495263</v>
      </c>
      <c r="D20" s="233">
        <f t="shared" ca="1" si="0"/>
        <v>-0.31242261659100296</v>
      </c>
      <c r="E20" s="233">
        <f t="shared" ca="1" si="0"/>
        <v>-0.36607511349566668</v>
      </c>
      <c r="F20" s="233">
        <f t="shared" ca="1" si="0"/>
        <v>-0.69521254643004549</v>
      </c>
      <c r="G20" s="287">
        <f t="shared" ca="1" si="0"/>
        <v>-36.690879075526212</v>
      </c>
      <c r="H20" s="289" cm="1">
        <f t="array" aca="1" ref="H20" ca="1">INDIRECT($A20&amp;"!$F5")</f>
        <v>0.96919999999999995</v>
      </c>
      <c r="K20" s="284" t="s">
        <v>14</v>
      </c>
      <c r="L20" s="306"/>
      <c r="M20" s="264"/>
      <c r="N20" s="284" t="str">
        <f ca="1"/>
        <v>KPLSK</v>
      </c>
      <c r="O20" s="306">
        <f ca="1"/>
        <v>-0.64437913299044824</v>
      </c>
      <c r="P20" s="264"/>
      <c r="Q20" s="284" t="str">
        <f ca="1"/>
        <v>GPX</v>
      </c>
      <c r="R20" s="303">
        <f ca="1"/>
        <v>0.12871938188393872</v>
      </c>
    </row>
    <row r="21" spans="1:20" thickBot="1">
      <c r="A21" s="297">
        <v>2</v>
      </c>
      <c r="B21" s="233">
        <f t="shared" ref="B21:C21" ca="1" si="1">(($H3 - B3) / $H3)</f>
        <v>2.8661999735834026E-2</v>
      </c>
      <c r="C21" s="233">
        <f t="shared" ca="1" si="1"/>
        <v>2.8661999735834026E-2</v>
      </c>
      <c r="D21" s="233">
        <f t="shared" ref="D21:G22" ca="1" si="2">(($H3 - D3) / $H3)</f>
        <v>-0.27024171179500728</v>
      </c>
      <c r="E21" s="233">
        <f t="shared" ca="1" si="2"/>
        <v>-2.9439968300092461</v>
      </c>
      <c r="F21" s="233">
        <f t="shared" ca="1" si="2"/>
        <v>-4.7918372738079515</v>
      </c>
      <c r="G21" s="287">
        <f t="shared" ca="1" si="2"/>
        <v>-2.2201822744683666</v>
      </c>
      <c r="H21" s="289" cm="1">
        <f t="array" aca="1" ref="H21" ca="1">INDIRECT($A21&amp;"!$F5")</f>
        <v>0.7571</v>
      </c>
      <c r="K21" s="284" t="s">
        <v>14</v>
      </c>
      <c r="L21" s="306"/>
      <c r="M21" s="264"/>
      <c r="N21" s="284" t="str">
        <f ca="1"/>
        <v>KPLSK</v>
      </c>
      <c r="O21" s="306">
        <f ca="1"/>
        <v>-2.0265863424840376</v>
      </c>
      <c r="P21" s="264"/>
      <c r="Q21" s="284" t="str">
        <f ca="1"/>
        <v>GPX</v>
      </c>
      <c r="R21" s="303">
        <f ca="1"/>
        <v>-3.8384074941451987</v>
      </c>
    </row>
    <row r="22" spans="1:20" thickBot="1">
      <c r="A22" s="297">
        <v>3</v>
      </c>
      <c r="B22" s="233">
        <f t="shared" ref="B22:C22" ca="1" si="3">(($H4 - B4) / $H4)</f>
        <v>-102189655171.41379</v>
      </c>
      <c r="C22" s="233">
        <f t="shared" ca="1" si="3"/>
        <v>-157465517240.3793</v>
      </c>
      <c r="D22" s="233">
        <f t="shared" ca="1" si="2"/>
        <v>-52913793103447.281</v>
      </c>
      <c r="E22" s="233">
        <f t="shared" ca="1" si="2"/>
        <v>-487241379310343.81</v>
      </c>
      <c r="F22" s="233">
        <f t="shared" ca="1" si="2"/>
        <v>-326378.31034482754</v>
      </c>
      <c r="G22" s="287">
        <f t="shared" ca="1" si="2"/>
        <v>-15631033.482758619</v>
      </c>
      <c r="H22" s="289" cm="1">
        <f t="array" aca="1" ref="H22" ca="1">INDIRECT($A22&amp;"!$F5")</f>
        <v>5.8000000000000004E-15</v>
      </c>
      <c r="K22" s="284" t="s">
        <v>14</v>
      </c>
      <c r="L22" s="306"/>
      <c r="M22" s="264"/>
      <c r="N22" s="284" t="str">
        <f ca="1"/>
        <v>KPLSK</v>
      </c>
      <c r="O22" s="306">
        <f ca="1"/>
        <v>0.92602820427850807</v>
      </c>
      <c r="P22" s="264"/>
      <c r="Q22" s="284" t="str">
        <f ca="1"/>
        <v>GPX</v>
      </c>
      <c r="R22" s="303">
        <f ca="1"/>
        <v>-0.94317903502326716</v>
      </c>
    </row>
    <row r="23" spans="1:20" thickBot="1">
      <c r="A23" s="297">
        <v>4</v>
      </c>
      <c r="B23" s="233">
        <f t="shared" ref="B23:C23" ca="1" si="4">(($H5 - B5) / $H5)</f>
        <v>-337586206896550.69</v>
      </c>
      <c r="C23" s="233">
        <f t="shared" ca="1" si="4"/>
        <v>-337586206896550.69</v>
      </c>
      <c r="D23" s="233">
        <f t="shared" ca="1" si="0"/>
        <v>-340862068965516.25</v>
      </c>
      <c r="E23" s="233">
        <f t="shared" ca="1" si="0"/>
        <v>-225517241379309.34</v>
      </c>
      <c r="F23" s="233">
        <f t="shared" ca="1" si="0"/>
        <v>-345344827586205.88</v>
      </c>
      <c r="G23" s="287">
        <f t="shared" ca="1" si="0"/>
        <v>-5.4017241379310344E+16</v>
      </c>
      <c r="H23" s="289" cm="1">
        <f t="array" aca="1" ref="H23" ca="1">INDIRECT($A23&amp;"!$F5")</f>
        <v>5.8000000000000004E-15</v>
      </c>
      <c r="K23" s="284" t="s">
        <v>14</v>
      </c>
      <c r="L23" s="306"/>
      <c r="M23" s="264"/>
      <c r="N23" s="284" t="str">
        <f ca="1"/>
        <v>GPX</v>
      </c>
      <c r="O23" s="306">
        <f ca="1"/>
        <v>-0.31242261659100296</v>
      </c>
      <c r="P23" s="264"/>
      <c r="Q23" s="284" t="str">
        <f ca="1"/>
        <v>GPX</v>
      </c>
      <c r="R23" s="303">
        <f ca="1"/>
        <v>-2.0085494751271598</v>
      </c>
    </row>
    <row r="24" spans="1:20" thickBot="1">
      <c r="A24" s="297">
        <v>5</v>
      </c>
      <c r="B24" s="233">
        <f t="shared" ref="B24:C24" ca="1" si="5">(($H6 - B6) / $H6)</f>
        <v>-1.7103899912032063</v>
      </c>
      <c r="C24" s="233">
        <f t="shared" ca="1" si="5"/>
        <v>-1.7103899912032063</v>
      </c>
      <c r="D24" s="233">
        <f t="shared" ca="1" si="0"/>
        <v>-1.7221190499462422</v>
      </c>
      <c r="E24" s="233">
        <f t="shared" ca="1" si="0"/>
        <v>-1.7846740299091002</v>
      </c>
      <c r="F24" s="233">
        <f t="shared" ca="1" si="0"/>
        <v>-0.85025901671390891</v>
      </c>
      <c r="G24" s="287">
        <f t="shared" ca="1" si="0"/>
        <v>-743.40426155801003</v>
      </c>
      <c r="H24" s="289" cm="1">
        <f t="array" aca="1" ref="H24" ca="1">INDIRECT($A24&amp;"!$F5")</f>
        <v>1.0230999999999999</v>
      </c>
      <c r="K24" s="284" t="s">
        <v>14</v>
      </c>
      <c r="L24" s="306"/>
      <c r="M24" s="264"/>
      <c r="N24" s="284" t="str">
        <f ca="1"/>
        <v>GPX</v>
      </c>
      <c r="O24" s="306">
        <f ca="1"/>
        <v>-0.27024171179500728</v>
      </c>
      <c r="P24" s="264"/>
      <c r="Q24" s="284" t="str">
        <f ca="1"/>
        <v>GPX</v>
      </c>
      <c r="R24" s="303">
        <f ca="1"/>
        <v>0.92599138407157844</v>
      </c>
    </row>
    <row r="25" spans="1:20" thickBot="1">
      <c r="A25" s="297">
        <v>7</v>
      </c>
      <c r="B25" s="233" t="e">
        <f t="shared" ref="B25:C25" ca="1" si="6">(($H7 - B7) / $H7)</f>
        <v>#VALUE!</v>
      </c>
      <c r="C25" s="233">
        <f t="shared" ca="1" si="6"/>
        <v>-0.3940489889856979</v>
      </c>
      <c r="D25" s="233">
        <f t="shared" ca="1" si="0"/>
        <v>0.12871938188393872</v>
      </c>
      <c r="E25" s="233" t="e">
        <f t="shared" ca="1" si="0"/>
        <v>#VALUE!</v>
      </c>
      <c r="F25" s="233">
        <f t="shared" ca="1" si="0"/>
        <v>-1.0516192668091404</v>
      </c>
      <c r="G25" s="287">
        <f t="shared" ca="1" si="0"/>
        <v>-30.612691106361996</v>
      </c>
      <c r="H25" s="289" cm="1">
        <f t="array" aca="1" ref="H25" ca="1">INDIRECT($A25&amp;"!$F5")</f>
        <v>0.60829999999999995</v>
      </c>
      <c r="K25" s="284" t="s">
        <v>14</v>
      </c>
      <c r="L25" s="306"/>
      <c r="M25" s="264"/>
      <c r="N25" s="284" t="str">
        <f ca="1"/>
        <v>GPX</v>
      </c>
      <c r="O25" s="306">
        <f ca="1"/>
        <v>-52913793103447.281</v>
      </c>
      <c r="P25" s="264"/>
      <c r="Q25" s="284" t="str">
        <f ca="1"/>
        <v>GP Dakota</v>
      </c>
      <c r="R25" s="303">
        <f ca="1"/>
        <v>-0.36607511349566668</v>
      </c>
      <c r="S25" s="193" t="s">
        <v>111</v>
      </c>
      <c r="T25" s="353">
        <f ca="1">MEDIAN(R25:R30)</f>
        <v>-0.64620627360508953</v>
      </c>
    </row>
    <row r="26" spans="1:20" thickBot="1">
      <c r="A26" s="297">
        <v>8</v>
      </c>
      <c r="B26" s="233" t="e">
        <f t="shared" ref="B26:C26" ca="1" si="7">(($H8 - B8) / $H8)</f>
        <v>#VALUE!</v>
      </c>
      <c r="C26" s="233">
        <f t="shared" ca="1" si="7"/>
        <v>-250990990990990</v>
      </c>
      <c r="D26" s="233">
        <f t="shared" ca="1" si="0"/>
        <v>-260450450450449.47</v>
      </c>
      <c r="E26" s="233">
        <f t="shared" ca="1" si="0"/>
        <v>-154144144144143.16</v>
      </c>
      <c r="F26" s="233">
        <f t="shared" ca="1" si="0"/>
        <v>-260900900900899.91</v>
      </c>
      <c r="G26" s="287">
        <f t="shared" ca="1" si="0"/>
        <v>-2575675675675675</v>
      </c>
      <c r="H26" s="289" cm="1">
        <f t="array" aca="1" ref="H26" ca="1">INDIRECT($A26&amp;"!$F5")</f>
        <v>1.11E-14</v>
      </c>
      <c r="K26" s="284" t="s">
        <v>14</v>
      </c>
      <c r="L26" s="306"/>
      <c r="M26" s="264"/>
      <c r="N26" s="284" t="str">
        <f ca="1"/>
        <v>GPX</v>
      </c>
      <c r="O26" s="306">
        <f ca="1"/>
        <v>-340862068965516.25</v>
      </c>
      <c r="P26" s="264"/>
      <c r="Q26" s="284" t="str">
        <f ca="1"/>
        <v>GP Dakota</v>
      </c>
      <c r="R26" s="303">
        <f ca="1"/>
        <v>-2.9439968300092461</v>
      </c>
    </row>
    <row r="27" spans="1:20" thickBot="1">
      <c r="A27" s="297">
        <v>9</v>
      </c>
      <c r="B27" s="233" t="e">
        <f t="shared" ref="B27:C27" ca="1" si="8">(($H9 - B9) / $H9)</f>
        <v>#VALUE!</v>
      </c>
      <c r="C27" s="233">
        <f t="shared" ca="1" si="8"/>
        <v>-1510280373830.7756</v>
      </c>
      <c r="D27" s="233">
        <f t="shared" ca="1" si="0"/>
        <v>-155233644859812.06</v>
      </c>
      <c r="E27" s="233">
        <f t="shared" ca="1" si="0"/>
        <v>-1271962616822428.8</v>
      </c>
      <c r="F27" s="233">
        <f t="shared" ca="1" si="0"/>
        <v>-1506073.7663551401</v>
      </c>
      <c r="G27" s="287">
        <f t="shared" ca="1" si="0"/>
        <v>-892523363.48598123</v>
      </c>
      <c r="H27" s="289" cm="1">
        <f t="array" aca="1" ref="H27" ca="1">INDIRECT($A27&amp;"!$F5")</f>
        <v>2.1400000000000001E-15</v>
      </c>
      <c r="K27" s="284" t="s">
        <v>14</v>
      </c>
      <c r="L27" s="306"/>
      <c r="M27" s="264"/>
      <c r="N27" s="284" t="str">
        <f ca="1"/>
        <v>GPX</v>
      </c>
      <c r="O27" s="306">
        <f ca="1"/>
        <v>-1.7221190499462422</v>
      </c>
      <c r="P27" s="264"/>
      <c r="Q27" s="284" t="str">
        <f ca="1"/>
        <v>GP Dakota</v>
      </c>
      <c r="R27" s="303">
        <f ca="1"/>
        <v>-1.7846740299091002</v>
      </c>
    </row>
    <row r="28" spans="1:20" thickBot="1">
      <c r="A28" s="297">
        <v>10</v>
      </c>
      <c r="B28" s="233">
        <f t="shared" ref="B28:C28" ca="1" si="9">(($H10 - B10) / $H10)</f>
        <v>0.99077283372365343</v>
      </c>
      <c r="C28" s="233">
        <f t="shared" ca="1" si="9"/>
        <v>-3.8407494145199057</v>
      </c>
      <c r="D28" s="233">
        <f t="shared" ca="1" si="0"/>
        <v>-3.8384074941451987</v>
      </c>
      <c r="E28" s="233">
        <f t="shared" ca="1" si="0"/>
        <v>-56.892271662763463</v>
      </c>
      <c r="F28" s="233">
        <f t="shared" ca="1" si="0"/>
        <v>-18.24121779859485</v>
      </c>
      <c r="G28" s="287">
        <f t="shared" ca="1" si="0"/>
        <v>-114.01170960187352</v>
      </c>
      <c r="H28" s="289" cm="1">
        <f t="array" aca="1" ref="H28" ca="1">INDIRECT($A28&amp;"!$F5")</f>
        <v>4.2700000000000002E-2</v>
      </c>
      <c r="K28" s="284" t="s">
        <v>14</v>
      </c>
      <c r="L28" s="306"/>
      <c r="M28" s="264"/>
      <c r="N28" s="284" t="str">
        <f ca="1"/>
        <v>GPX</v>
      </c>
      <c r="O28" s="306">
        <f ca="1"/>
        <v>0.12871938188393872</v>
      </c>
      <c r="P28" s="264"/>
      <c r="Q28" s="284" t="str">
        <f ca="1"/>
        <v>GP Dakota</v>
      </c>
      <c r="R28" s="303">
        <f ca="1"/>
        <v>-0.36419299534655891</v>
      </c>
    </row>
    <row r="29" spans="1:20" thickBot="1">
      <c r="A29" s="297">
        <v>11</v>
      </c>
      <c r="B29" s="233">
        <f t="shared" ref="B29:C29" ca="1" si="10">(($H11 - B11) / $H11)</f>
        <v>-0.64437913299044824</v>
      </c>
      <c r="C29" s="233">
        <f t="shared" ca="1" si="10"/>
        <v>-0.64437913299044824</v>
      </c>
      <c r="D29" s="233">
        <f t="shared" ca="1" si="0"/>
        <v>-0.94317903502326716</v>
      </c>
      <c r="E29" s="233">
        <f t="shared" ca="1" si="0"/>
        <v>-0.36419299534655891</v>
      </c>
      <c r="F29" s="233">
        <f t="shared" ca="1" si="0"/>
        <v>-1.2679402400195934</v>
      </c>
      <c r="G29" s="287">
        <f t="shared" ca="1" si="0"/>
        <v>-1.3590497183443544</v>
      </c>
      <c r="H29" s="289" cm="1">
        <f t="array" aca="1" ref="H29" ca="1">INDIRECT($A29&amp;"!$F5")</f>
        <v>2.0415000000000001</v>
      </c>
      <c r="K29" s="284" t="s">
        <v>15</v>
      </c>
      <c r="L29" s="306" cm="1">
        <f t="array" aca="1" ref="L29:L41" ca="1">B20:B32</f>
        <v>-0.29591415600495263</v>
      </c>
      <c r="M29" s="264"/>
      <c r="N29" s="284" t="str">
        <f ca="1"/>
        <v>GPX</v>
      </c>
      <c r="O29" s="306">
        <f ca="1"/>
        <v>-260450450450449.47</v>
      </c>
      <c r="P29" s="264"/>
      <c r="Q29" s="284" t="str">
        <f ca="1"/>
        <v>GP Dakota</v>
      </c>
      <c r="R29" s="303">
        <f ca="1"/>
        <v>-0.92633743371451238</v>
      </c>
    </row>
    <row r="30" spans="1:20" thickBot="1">
      <c r="A30" s="297">
        <v>12</v>
      </c>
      <c r="B30" s="233" t="e">
        <f t="shared" ref="B30:C30" ca="1" si="11">(($H12 - B12) / $H12)</f>
        <v>#VALUE!</v>
      </c>
      <c r="C30" s="233" t="e">
        <f t="shared" ca="1" si="11"/>
        <v>#VALUE!</v>
      </c>
      <c r="D30" s="233" t="e">
        <f t="shared" ca="1" si="0"/>
        <v>#VALUE!</v>
      </c>
      <c r="E30" s="233" t="e">
        <f t="shared" ca="1" si="0"/>
        <v>#VALUE!</v>
      </c>
      <c r="F30" s="233" t="e">
        <f t="shared" ca="1" si="0"/>
        <v>#VALUE!</v>
      </c>
      <c r="G30" s="287" t="e">
        <f t="shared" ca="1" si="0"/>
        <v>#VALUE!</v>
      </c>
      <c r="H30" s="289" cm="1">
        <f t="array" aca="1" ref="H30" ca="1">INDIRECT($A30&amp;"!$F5")</f>
        <v>41.106900000000003</v>
      </c>
      <c r="K30" s="284" t="s">
        <v>15</v>
      </c>
      <c r="L30" s="306">
        <f ca="1"/>
        <v>2.8661999735834026E-2</v>
      </c>
      <c r="M30" s="264"/>
      <c r="N30" s="284" t="str">
        <f ca="1"/>
        <v>GPX</v>
      </c>
      <c r="O30" s="306">
        <f ca="1"/>
        <v>-155233644859812.06</v>
      </c>
      <c r="P30" s="264"/>
      <c r="Q30" s="284" t="str">
        <f ca="1"/>
        <v>GP Dakota</v>
      </c>
      <c r="R30" s="303">
        <f ca="1"/>
        <v>0.99999999950403184</v>
      </c>
    </row>
    <row r="31" spans="1:20" thickBot="1">
      <c r="A31" s="297">
        <v>13</v>
      </c>
      <c r="B31" s="233">
        <f t="shared" ref="B31:C31" ca="1" si="12">(($H13 - B13) / $H13)</f>
        <v>-1.5630388514122868</v>
      </c>
      <c r="C31" s="233">
        <f t="shared" ca="1" si="12"/>
        <v>-2.0265863424840376</v>
      </c>
      <c r="D31" s="233">
        <f t="shared" ca="1" si="0"/>
        <v>-2.0085494751271598</v>
      </c>
      <c r="E31" s="233">
        <f t="shared" ca="1" si="0"/>
        <v>-0.92633743371451238</v>
      </c>
      <c r="F31" s="233">
        <f t="shared" ca="1" si="0"/>
        <v>-1.9075430179286463</v>
      </c>
      <c r="G31" s="287">
        <f t="shared" ca="1" si="0"/>
        <v>-11.532015439558457</v>
      </c>
      <c r="H31" s="289" cm="1">
        <f t="array" aca="1" ref="H31" ca="1">INDIRECT($A31&amp;"!$F5")</f>
        <v>5.5442</v>
      </c>
      <c r="K31" s="284" t="s">
        <v>15</v>
      </c>
      <c r="L31" s="306">
        <f ca="1"/>
        <v>-102189655171.41379</v>
      </c>
      <c r="M31" s="264"/>
      <c r="N31" s="284" t="str">
        <f ca="1"/>
        <v>GPX</v>
      </c>
      <c r="O31" s="306">
        <f ca="1"/>
        <v>-3.8384074941451987</v>
      </c>
      <c r="P31" s="264"/>
      <c r="Q31" s="284" t="str">
        <f ca="1"/>
        <v>Quad Dakota</v>
      </c>
      <c r="R31" s="303">
        <f ca="1"/>
        <v>-0.69521254643004549</v>
      </c>
      <c r="S31" s="193" t="s">
        <v>111</v>
      </c>
      <c r="T31" s="353">
        <f ca="1">MEDIAN(R31:R37)</f>
        <v>-1.0516192668091404</v>
      </c>
    </row>
    <row r="32" spans="1:20" thickBot="1">
      <c r="A32" s="297">
        <v>14</v>
      </c>
      <c r="B32" s="233" t="e">
        <f t="shared" ref="B32:C32" ca="1" si="13">(($H14 - B14) / $H14)</f>
        <v>#VALUE!</v>
      </c>
      <c r="C32" s="233">
        <f t="shared" ca="1" si="13"/>
        <v>0.92602820427850807</v>
      </c>
      <c r="D32" s="233">
        <f t="shared" ca="1" si="0"/>
        <v>0.92599138407157844</v>
      </c>
      <c r="E32" s="233">
        <f t="shared" ca="1" si="0"/>
        <v>0.99999999950403184</v>
      </c>
      <c r="F32" s="233">
        <f t="shared" ca="1" si="0"/>
        <v>0.99999999950403184</v>
      </c>
      <c r="G32" s="287">
        <f t="shared" ca="1" si="0"/>
        <v>0.99999999950403184</v>
      </c>
      <c r="H32" s="289" cm="1">
        <f t="array" aca="1" ref="H32" ca="1">INDIRECT($A32&amp;"!$F5")</f>
        <v>2.7159</v>
      </c>
      <c r="K32" s="284" t="s">
        <v>15</v>
      </c>
      <c r="L32" s="306">
        <f ca="1"/>
        <v>-337586206896550.69</v>
      </c>
      <c r="M32" s="264"/>
      <c r="N32" s="284" t="str">
        <f ca="1"/>
        <v>GPX</v>
      </c>
      <c r="O32" s="306">
        <f ca="1"/>
        <v>-0.94317903502326716</v>
      </c>
      <c r="P32" s="264"/>
      <c r="Q32" s="284" t="str">
        <f ca="1"/>
        <v>Quad Dakota</v>
      </c>
      <c r="R32" s="303">
        <f ca="1"/>
        <v>-4.7918372738079515</v>
      </c>
    </row>
    <row r="33" spans="1:20" thickBot="1">
      <c r="A33" s="385" t="s">
        <v>113</v>
      </c>
      <c r="B33" s="386"/>
      <c r="C33" s="386"/>
      <c r="D33" s="386"/>
      <c r="E33" s="386"/>
      <c r="F33" s="386"/>
      <c r="G33" s="386"/>
      <c r="H33" s="387"/>
      <c r="K33" s="284" t="s">
        <v>15</v>
      </c>
      <c r="L33" s="306">
        <f ca="1"/>
        <v>-1.7103899912032063</v>
      </c>
      <c r="M33" s="264"/>
      <c r="N33" s="284" t="str">
        <f ca="1"/>
        <v>GPX</v>
      </c>
      <c r="O33" s="306">
        <f ca="1"/>
        <v>-2.0085494751271598</v>
      </c>
      <c r="P33" s="264"/>
      <c r="Q33" s="284" t="str">
        <f ca="1"/>
        <v>Quad Dakota</v>
      </c>
      <c r="R33" s="303">
        <f ca="1"/>
        <v>-0.85025901671390891</v>
      </c>
    </row>
    <row r="34" spans="1:20" thickBot="1">
      <c r="A34" s="388"/>
      <c r="B34" s="389"/>
      <c r="C34" s="389"/>
      <c r="D34" s="389"/>
      <c r="E34" s="389"/>
      <c r="F34" s="389"/>
      <c r="G34" s="389"/>
      <c r="H34" s="390"/>
      <c r="K34" s="284" t="s">
        <v>15</v>
      </c>
      <c r="L34" s="306" t="e">
        <f ca="1"/>
        <v>#VALUE!</v>
      </c>
      <c r="M34" s="264"/>
      <c r="N34" s="284" t="str">
        <f ca="1"/>
        <v>GPX</v>
      </c>
      <c r="O34" s="306">
        <f ca="1"/>
        <v>0.92599138407157844</v>
      </c>
      <c r="P34" s="264"/>
      <c r="Q34" s="284" t="str">
        <f ca="1"/>
        <v>Quad Dakota</v>
      </c>
      <c r="R34" s="303">
        <f ca="1"/>
        <v>-1.0516192668091404</v>
      </c>
    </row>
    <row r="35" spans="1:20" thickBot="1">
      <c r="K35" s="284" t="s">
        <v>15</v>
      </c>
      <c r="L35" s="306" t="e">
        <f ca="1"/>
        <v>#VALUE!</v>
      </c>
      <c r="M35" s="264"/>
      <c r="N35" s="284" t="str">
        <f ca="1"/>
        <v>GP Dakota</v>
      </c>
      <c r="O35" s="306">
        <f ca="1"/>
        <v>-0.36607511349566668</v>
      </c>
      <c r="P35" s="264"/>
      <c r="Q35" s="284" t="str">
        <f ca="1"/>
        <v>Quad Dakota</v>
      </c>
      <c r="R35" s="303">
        <f ca="1"/>
        <v>-1.2679402400195934</v>
      </c>
    </row>
    <row r="36" spans="1:20" thickBot="1">
      <c r="K36" s="284" t="s">
        <v>15</v>
      </c>
      <c r="L36" s="306" t="e">
        <f ca="1"/>
        <v>#VALUE!</v>
      </c>
      <c r="M36" s="264"/>
      <c r="N36" s="284" t="str">
        <f ca="1"/>
        <v>GP Dakota</v>
      </c>
      <c r="O36" s="306">
        <f ca="1"/>
        <v>-2.9439968300092461</v>
      </c>
      <c r="P36" s="264"/>
      <c r="Q36" s="284" t="str">
        <f ca="1"/>
        <v>Quad Dakota</v>
      </c>
      <c r="R36" s="303">
        <f ca="1"/>
        <v>-1.9075430179286463</v>
      </c>
    </row>
    <row r="37" spans="1:20" thickBot="1">
      <c r="K37" s="284" t="s">
        <v>15</v>
      </c>
      <c r="L37" s="306">
        <f ca="1"/>
        <v>0.99077283372365343</v>
      </c>
      <c r="M37" s="264"/>
      <c r="N37" s="284" t="str">
        <f ca="1"/>
        <v>GP Dakota</v>
      </c>
      <c r="O37" s="306">
        <f ca="1"/>
        <v>-487241379310343.81</v>
      </c>
      <c r="P37" s="264"/>
      <c r="Q37" s="284" t="str">
        <f ca="1"/>
        <v>Quad Dakota</v>
      </c>
      <c r="R37" s="303">
        <f ca="1"/>
        <v>0.99999999950403184</v>
      </c>
      <c r="T37" s="353"/>
    </row>
    <row r="38" spans="1:20" thickBot="1">
      <c r="K38" s="284" t="s">
        <v>15</v>
      </c>
      <c r="L38" s="306">
        <f ca="1"/>
        <v>-0.64437913299044824</v>
      </c>
      <c r="M38" s="264"/>
      <c r="N38" s="284" t="str">
        <f ca="1"/>
        <v>GP Dakota</v>
      </c>
      <c r="O38" s="306">
        <f ca="1"/>
        <v>-225517241379309.34</v>
      </c>
      <c r="P38" s="264"/>
      <c r="Q38" s="284" t="str">
        <f ca="1"/>
        <v>Cubic Dakota</v>
      </c>
      <c r="R38" s="303">
        <f ca="1"/>
        <v>-2.2201822744683666</v>
      </c>
      <c r="S38" s="193" t="s">
        <v>111</v>
      </c>
      <c r="T38" s="353">
        <f ca="1">MEDIAN(R38:R40)</f>
        <v>-1.3590497183443544</v>
      </c>
    </row>
    <row r="39" spans="1:20" thickBot="1">
      <c r="K39" s="284" t="s">
        <v>15</v>
      </c>
      <c r="L39" s="306" t="e">
        <f ca="1"/>
        <v>#VALUE!</v>
      </c>
      <c r="M39" s="264"/>
      <c r="N39" s="301" t="str">
        <f ca="1"/>
        <v>GP Dakota</v>
      </c>
      <c r="O39" s="306">
        <f ca="1"/>
        <v>-1.7846740299091002</v>
      </c>
      <c r="P39" s="264"/>
      <c r="Q39" s="301" t="str">
        <f ca="1"/>
        <v>Cubic Dakota</v>
      </c>
      <c r="R39" s="303">
        <f ca="1"/>
        <v>-1.3590497183443544</v>
      </c>
    </row>
    <row r="40" spans="1:20" thickBot="1">
      <c r="K40" s="284" t="s">
        <v>15</v>
      </c>
      <c r="L40" s="306">
        <f ca="1"/>
        <v>-1.5630388514122868</v>
      </c>
      <c r="M40" s="264"/>
      <c r="N40" s="301" t="str">
        <f ca="1"/>
        <v>GP Dakota</v>
      </c>
      <c r="O40" s="306">
        <f ca="1"/>
        <v>-154144144144143.16</v>
      </c>
      <c r="P40" s="264"/>
      <c r="Q40" s="301" t="str">
        <f ca="1"/>
        <v>Cubic Dakota</v>
      </c>
      <c r="R40" s="303">
        <f ca="1"/>
        <v>0.99999999950403184</v>
      </c>
    </row>
    <row r="41" spans="1:20" thickBot="1">
      <c r="K41" s="284" t="s">
        <v>15</v>
      </c>
      <c r="L41" s="306" t="e">
        <f ca="1"/>
        <v>#VALUE!</v>
      </c>
      <c r="M41" s="264"/>
      <c r="N41" s="301" t="str">
        <f ca="1"/>
        <v>GP Dakota</v>
      </c>
      <c r="O41" s="306">
        <f ca="1"/>
        <v>-1271962616822428.8</v>
      </c>
      <c r="P41" s="264"/>
      <c r="Q41" s="301">
        <f ca="1"/>
        <v>0</v>
      </c>
      <c r="R41" s="303">
        <f ca="1"/>
        <v>0</v>
      </c>
    </row>
    <row r="42" spans="1:20" thickBot="1">
      <c r="K42" s="301" t="s">
        <v>16</v>
      </c>
      <c r="L42" s="306" t="e" cm="1">
        <f t="array" ref="L42">#REF!</f>
        <v>#REF!</v>
      </c>
      <c r="M42" s="264"/>
      <c r="N42" s="301" t="str">
        <f ca="1"/>
        <v>GP Dakota</v>
      </c>
      <c r="O42" s="306">
        <f ca="1"/>
        <v>-56.892271662763463</v>
      </c>
      <c r="P42" s="264"/>
      <c r="Q42" s="301">
        <f ca="1"/>
        <v>0</v>
      </c>
      <c r="R42" s="303">
        <f ca="1"/>
        <v>0</v>
      </c>
    </row>
    <row r="43" spans="1:20" thickBot="1">
      <c r="K43" s="301" t="s">
        <v>16</v>
      </c>
      <c r="L43" s="306"/>
      <c r="M43" s="264"/>
      <c r="N43" s="301" t="str">
        <f ca="1"/>
        <v>GP Dakota</v>
      </c>
      <c r="O43" s="306">
        <f ca="1"/>
        <v>-0.36419299534655891</v>
      </c>
      <c r="P43" s="264"/>
      <c r="Q43" s="301">
        <f ca="1"/>
        <v>0</v>
      </c>
      <c r="R43" s="303">
        <f ca="1"/>
        <v>0</v>
      </c>
    </row>
    <row r="44" spans="1:20" thickBot="1">
      <c r="K44" s="301" t="s">
        <v>16</v>
      </c>
      <c r="L44" s="306"/>
      <c r="M44" s="264"/>
      <c r="N44" s="301" t="str">
        <f ca="1"/>
        <v>GP Dakota</v>
      </c>
      <c r="O44" s="306">
        <f ca="1"/>
        <v>-0.92633743371451238</v>
      </c>
      <c r="P44" s="264"/>
      <c r="Q44" s="301">
        <f ca="1"/>
        <v>0</v>
      </c>
      <c r="R44" s="303">
        <f ca="1"/>
        <v>0</v>
      </c>
    </row>
    <row r="45" spans="1:20" thickBot="1">
      <c r="K45" s="301" t="s">
        <v>16</v>
      </c>
      <c r="L45" s="306"/>
      <c r="M45" s="264"/>
      <c r="N45" s="301" t="str">
        <f ca="1"/>
        <v>GP Dakota</v>
      </c>
      <c r="O45" s="306">
        <f ca="1"/>
        <v>0.99999999950403184</v>
      </c>
      <c r="P45" s="264"/>
      <c r="Q45" s="301">
        <f ca="1"/>
        <v>0</v>
      </c>
      <c r="R45" s="303">
        <f ca="1"/>
        <v>0</v>
      </c>
    </row>
    <row r="46" spans="1:20" thickBot="1">
      <c r="K46" s="301" t="s">
        <v>16</v>
      </c>
      <c r="L46" s="306"/>
      <c r="M46" s="264"/>
      <c r="N46" s="301" t="str">
        <f ca="1"/>
        <v>Quad Dakota</v>
      </c>
      <c r="O46" s="306">
        <f ca="1"/>
        <v>-0.69521254643004549</v>
      </c>
      <c r="P46" s="264"/>
      <c r="Q46" s="301">
        <f ca="1"/>
        <v>0</v>
      </c>
      <c r="R46" s="303">
        <f ca="1"/>
        <v>0</v>
      </c>
    </row>
    <row r="47" spans="1:20" thickBot="1">
      <c r="K47" s="301" t="s">
        <v>16</v>
      </c>
      <c r="L47" s="306"/>
      <c r="M47" s="264"/>
      <c r="N47" s="301" t="str">
        <f ca="1"/>
        <v>Quad Dakota</v>
      </c>
      <c r="O47" s="306">
        <f ca="1"/>
        <v>-4.7918372738079515</v>
      </c>
      <c r="P47" s="264"/>
      <c r="Q47" s="301">
        <f ca="1"/>
        <v>0</v>
      </c>
      <c r="R47" s="303">
        <f ca="1"/>
        <v>0</v>
      </c>
    </row>
    <row r="48" spans="1:20" thickBot="1">
      <c r="K48" s="301" t="s">
        <v>16</v>
      </c>
      <c r="L48" s="306"/>
      <c r="M48" s="264"/>
      <c r="N48" s="301" t="str">
        <f ca="1"/>
        <v>Quad Dakota</v>
      </c>
      <c r="O48" s="306">
        <f ca="1"/>
        <v>-326378.31034482754</v>
      </c>
      <c r="P48" s="264"/>
      <c r="Q48" s="301">
        <f ca="1"/>
        <v>0</v>
      </c>
      <c r="R48" s="303">
        <f ca="1"/>
        <v>0</v>
      </c>
    </row>
    <row r="49" spans="11:18" thickBot="1">
      <c r="K49" s="301" t="s">
        <v>16</v>
      </c>
      <c r="L49" s="306"/>
      <c r="M49" s="264"/>
      <c r="N49" s="301" t="str">
        <f ca="1"/>
        <v>Quad Dakota</v>
      </c>
      <c r="O49" s="306">
        <f ca="1"/>
        <v>-345344827586205.88</v>
      </c>
      <c r="P49" s="264"/>
      <c r="Q49" s="301">
        <f ca="1"/>
        <v>0</v>
      </c>
      <c r="R49" s="303">
        <f ca="1"/>
        <v>0</v>
      </c>
    </row>
    <row r="50" spans="11:18" thickBot="1">
      <c r="K50" s="301" t="s">
        <v>16</v>
      </c>
      <c r="L50" s="306"/>
      <c r="M50" s="264"/>
      <c r="N50" s="301" t="str">
        <f ca="1"/>
        <v>Quad Dakota</v>
      </c>
      <c r="O50" s="306">
        <f ca="1"/>
        <v>-0.85025901671390891</v>
      </c>
      <c r="P50" s="264"/>
      <c r="Q50" s="301">
        <f ca="1"/>
        <v>0</v>
      </c>
      <c r="R50" s="303">
        <f ca="1"/>
        <v>0</v>
      </c>
    </row>
    <row r="51" spans="11:18" thickBot="1">
      <c r="K51" s="301" t="s">
        <v>16</v>
      </c>
      <c r="L51" s="306"/>
      <c r="M51" s="264"/>
      <c r="N51" s="301" t="str">
        <f ca="1"/>
        <v>Quad Dakota</v>
      </c>
      <c r="O51" s="306">
        <f ca="1"/>
        <v>-1.0516192668091404</v>
      </c>
      <c r="P51" s="264"/>
      <c r="Q51" s="301">
        <f ca="1"/>
        <v>0</v>
      </c>
      <c r="R51" s="303">
        <f ca="1"/>
        <v>0</v>
      </c>
    </row>
    <row r="52" spans="11:18" thickBot="1">
      <c r="K52" s="301" t="s">
        <v>16</v>
      </c>
      <c r="L52" s="306"/>
      <c r="M52" s="264"/>
      <c r="N52" s="284" t="str">
        <f ca="1"/>
        <v>Quad Dakota</v>
      </c>
      <c r="O52" s="306">
        <f ca="1"/>
        <v>-260900900900899.91</v>
      </c>
      <c r="P52" s="264"/>
      <c r="Q52" s="284">
        <f ca="1"/>
        <v>0</v>
      </c>
      <c r="R52" s="303">
        <f ca="1"/>
        <v>0</v>
      </c>
    </row>
    <row r="53" spans="11:18" thickBot="1">
      <c r="K53" s="301" t="s">
        <v>16</v>
      </c>
      <c r="L53" s="306"/>
      <c r="M53" s="264"/>
      <c r="N53" s="284" t="str">
        <f ca="1"/>
        <v>Quad Dakota</v>
      </c>
      <c r="O53" s="306">
        <f ca="1"/>
        <v>-1506073.7663551401</v>
      </c>
      <c r="P53" s="264"/>
      <c r="Q53" s="304">
        <f ca="1"/>
        <v>0</v>
      </c>
      <c r="R53" s="303">
        <f ca="1"/>
        <v>0</v>
      </c>
    </row>
    <row r="54" spans="11:18" thickBot="1">
      <c r="K54" s="301" t="s">
        <v>16</v>
      </c>
      <c r="L54" s="306"/>
      <c r="M54" s="264"/>
      <c r="N54" s="284" t="str">
        <f ca="1"/>
        <v>Quad Dakota</v>
      </c>
      <c r="O54" s="306">
        <f ca="1"/>
        <v>-18.24121779859485</v>
      </c>
      <c r="P54" s="264"/>
      <c r="Q54" s="304">
        <f ca="1"/>
        <v>0</v>
      </c>
      <c r="R54" s="303">
        <f ca="1"/>
        <v>0</v>
      </c>
    </row>
    <row r="55" spans="11:18" thickBot="1">
      <c r="K55" s="284" t="s">
        <v>17</v>
      </c>
      <c r="L55" s="306" cm="1">
        <f t="array" aca="1" ref="L55:L67" ca="1">C20:C32</f>
        <v>-0.29591415600495263</v>
      </c>
      <c r="M55" s="264"/>
      <c r="N55" s="284" t="str">
        <f ca="1"/>
        <v>Quad Dakota</v>
      </c>
      <c r="O55" s="306">
        <f ca="1"/>
        <v>-1.2679402400195934</v>
      </c>
      <c r="P55" s="264"/>
      <c r="Q55" s="304">
        <f ca="1"/>
        <v>0</v>
      </c>
      <c r="R55" s="303">
        <f ca="1"/>
        <v>0</v>
      </c>
    </row>
    <row r="56" spans="11:18" thickBot="1">
      <c r="K56" s="284" t="s">
        <v>17</v>
      </c>
      <c r="L56" s="306">
        <f ca="1"/>
        <v>2.8661999735834026E-2</v>
      </c>
      <c r="M56" s="264"/>
      <c r="N56" s="284" t="str">
        <f ca="1"/>
        <v>Quad Dakota</v>
      </c>
      <c r="O56" s="306">
        <f ca="1"/>
        <v>-1.9075430179286463</v>
      </c>
      <c r="P56" s="264"/>
      <c r="Q56" s="304">
        <f ca="1"/>
        <v>0</v>
      </c>
      <c r="R56" s="303">
        <f ca="1"/>
        <v>0</v>
      </c>
    </row>
    <row r="57" spans="11:18" thickBot="1">
      <c r="K57" s="284" t="s">
        <v>17</v>
      </c>
      <c r="L57" s="306">
        <f ca="1"/>
        <v>-157465517240.3793</v>
      </c>
      <c r="M57" s="264"/>
      <c r="N57" s="301" t="str">
        <f ca="1"/>
        <v>Quad Dakota</v>
      </c>
      <c r="O57" s="306">
        <f ca="1"/>
        <v>0.99999999950403184</v>
      </c>
      <c r="P57" s="264"/>
      <c r="Q57" s="304">
        <f ca="1"/>
        <v>0</v>
      </c>
      <c r="R57" s="303">
        <f ca="1"/>
        <v>0</v>
      </c>
    </row>
    <row r="58" spans="11:18" thickBot="1">
      <c r="K58" s="284" t="s">
        <v>17</v>
      </c>
      <c r="L58" s="306">
        <f ca="1"/>
        <v>-337586206896550.69</v>
      </c>
      <c r="M58" s="264"/>
      <c r="N58" s="301" t="str">
        <f ca="1"/>
        <v>Cubic Dakota</v>
      </c>
      <c r="O58" s="306">
        <f ca="1"/>
        <v>-36.690879075526212</v>
      </c>
      <c r="P58" s="264"/>
      <c r="Q58" s="304">
        <f ca="1"/>
        <v>0</v>
      </c>
      <c r="R58" s="303">
        <f ca="1"/>
        <v>0</v>
      </c>
    </row>
    <row r="59" spans="11:18" thickBot="1">
      <c r="K59" s="284" t="s">
        <v>17</v>
      </c>
      <c r="L59" s="306">
        <f ca="1"/>
        <v>-1.7103899912032063</v>
      </c>
      <c r="M59" s="264"/>
      <c r="N59" s="301" t="str">
        <f ca="1"/>
        <v>Cubic Dakota</v>
      </c>
      <c r="O59" s="306">
        <f ca="1"/>
        <v>-2.2201822744683666</v>
      </c>
      <c r="P59" s="264"/>
      <c r="Q59" s="304">
        <f ca="1"/>
        <v>0</v>
      </c>
      <c r="R59" s="303">
        <f ca="1"/>
        <v>0</v>
      </c>
    </row>
    <row r="60" spans="11:18" thickBot="1">
      <c r="K60" s="284" t="s">
        <v>17</v>
      </c>
      <c r="L60" s="306">
        <f ca="1"/>
        <v>-0.3940489889856979</v>
      </c>
      <c r="M60" s="264"/>
      <c r="N60" s="301" t="str">
        <f ca="1"/>
        <v>Cubic Dakota</v>
      </c>
      <c r="O60" s="306">
        <f ca="1"/>
        <v>-15631033.482758619</v>
      </c>
      <c r="P60" s="264"/>
      <c r="Q60" s="304">
        <f ca="1"/>
        <v>0</v>
      </c>
      <c r="R60" s="303">
        <f ca="1"/>
        <v>0</v>
      </c>
    </row>
    <row r="61" spans="11:18" thickBot="1">
      <c r="K61" s="284" t="s">
        <v>17</v>
      </c>
      <c r="L61" s="306">
        <f ca="1"/>
        <v>-250990990990990</v>
      </c>
      <c r="M61" s="264"/>
      <c r="N61" s="301" t="str">
        <f ca="1"/>
        <v>Cubic Dakota</v>
      </c>
      <c r="O61" s="306">
        <f ca="1"/>
        <v>-5.4017241379310344E+16</v>
      </c>
      <c r="P61" s="264"/>
      <c r="Q61" s="304">
        <f ca="1"/>
        <v>0</v>
      </c>
      <c r="R61" s="303">
        <f ca="1"/>
        <v>0</v>
      </c>
    </row>
    <row r="62" spans="11:18" thickBot="1">
      <c r="K62" s="284" t="s">
        <v>17</v>
      </c>
      <c r="L62" s="306">
        <f ca="1"/>
        <v>-1510280373830.7756</v>
      </c>
      <c r="M62" s="264"/>
      <c r="N62" s="301" t="str">
        <f ca="1"/>
        <v>Cubic Dakota</v>
      </c>
      <c r="O62" s="306">
        <f ca="1"/>
        <v>-743.40426155801003</v>
      </c>
      <c r="P62" s="264"/>
      <c r="Q62" s="304">
        <f ca="1"/>
        <v>0</v>
      </c>
      <c r="R62" s="303">
        <f ca="1"/>
        <v>0</v>
      </c>
    </row>
    <row r="63" spans="11:18" ht="15" customHeight="1" thickBot="1">
      <c r="K63" s="284" t="s">
        <v>17</v>
      </c>
      <c r="L63" s="306">
        <f ca="1"/>
        <v>-3.8407494145199057</v>
      </c>
      <c r="M63" s="264"/>
      <c r="N63" s="301" t="str">
        <f ca="1"/>
        <v>Cubic Dakota</v>
      </c>
      <c r="O63" s="306">
        <f ca="1"/>
        <v>-30.612691106361996</v>
      </c>
      <c r="P63" s="264"/>
      <c r="Q63" s="304">
        <f ca="1"/>
        <v>0</v>
      </c>
      <c r="R63" s="303">
        <f ca="1"/>
        <v>0</v>
      </c>
    </row>
    <row r="64" spans="11:18" ht="15" customHeight="1" thickBot="1">
      <c r="K64" s="284" t="s">
        <v>17</v>
      </c>
      <c r="L64" s="306">
        <f ca="1"/>
        <v>-0.64437913299044824</v>
      </c>
      <c r="M64" s="264"/>
      <c r="N64" s="301" t="str">
        <f ca="1"/>
        <v>Cubic Dakota</v>
      </c>
      <c r="O64" s="306">
        <f ca="1"/>
        <v>-2575675675675675</v>
      </c>
      <c r="P64" s="264"/>
      <c r="Q64" s="304">
        <f ca="1"/>
        <v>0</v>
      </c>
      <c r="R64" s="303">
        <f ca="1"/>
        <v>0</v>
      </c>
    </row>
    <row r="65" spans="11:18" ht="15" customHeight="1" thickBot="1">
      <c r="K65" s="284" t="s">
        <v>17</v>
      </c>
      <c r="L65" s="306" t="e">
        <f ca="1"/>
        <v>#VALUE!</v>
      </c>
      <c r="M65" s="264"/>
      <c r="N65" s="301" t="str">
        <f ca="1"/>
        <v>Cubic Dakota</v>
      </c>
      <c r="O65" s="306">
        <f ca="1"/>
        <v>-892523363.48598123</v>
      </c>
      <c r="P65" s="264"/>
      <c r="Q65" s="304">
        <f ca="1"/>
        <v>0</v>
      </c>
      <c r="R65" s="303">
        <f ca="1"/>
        <v>0</v>
      </c>
    </row>
    <row r="66" spans="11:18" ht="15" customHeight="1" thickBot="1">
      <c r="K66" s="284" t="s">
        <v>17</v>
      </c>
      <c r="L66" s="306">
        <f ca="1"/>
        <v>-2.0265863424840376</v>
      </c>
      <c r="M66" s="264"/>
      <c r="N66" s="301" t="str">
        <f ca="1"/>
        <v>Cubic Dakota</v>
      </c>
      <c r="O66" s="306">
        <f ca="1"/>
        <v>-114.01170960187352</v>
      </c>
      <c r="P66" s="264"/>
      <c r="Q66" s="304">
        <f ca="1"/>
        <v>0</v>
      </c>
      <c r="R66" s="303">
        <f ca="1"/>
        <v>0</v>
      </c>
    </row>
    <row r="67" spans="11:18" ht="15" customHeight="1" thickBot="1">
      <c r="K67" s="284" t="s">
        <v>17</v>
      </c>
      <c r="L67" s="306">
        <f ca="1"/>
        <v>0.92602820427850807</v>
      </c>
      <c r="M67" s="264"/>
      <c r="N67" s="284" t="str">
        <f ca="1"/>
        <v>Cubic Dakota</v>
      </c>
      <c r="O67" s="306">
        <f ca="1"/>
        <v>-1.3590497183443544</v>
      </c>
      <c r="P67" s="264"/>
      <c r="Q67" s="300">
        <f ca="1"/>
        <v>0</v>
      </c>
      <c r="R67" s="303">
        <f ca="1"/>
        <v>0</v>
      </c>
    </row>
    <row r="68" spans="11:18" ht="15" customHeight="1" thickBot="1">
      <c r="K68" s="301" t="s">
        <v>18</v>
      </c>
      <c r="L68" s="306" cm="1">
        <f t="array" aca="1" ref="L68:L80" ca="1">D20:D32</f>
        <v>-0.31242261659100296</v>
      </c>
      <c r="M68" s="264"/>
      <c r="N68" s="284" t="str">
        <f ca="1"/>
        <v>Cubic Dakota</v>
      </c>
      <c r="O68" s="306">
        <f ca="1"/>
        <v>-11.532015439558457</v>
      </c>
      <c r="P68" s="264"/>
      <c r="Q68" s="300">
        <f ca="1"/>
        <v>0</v>
      </c>
      <c r="R68" s="303">
        <f ca="1"/>
        <v>0</v>
      </c>
    </row>
    <row r="69" spans="11:18" ht="15" customHeight="1" thickBot="1">
      <c r="K69" s="301" t="s">
        <v>18</v>
      </c>
      <c r="L69" s="306">
        <f ca="1"/>
        <v>-0.27024171179500728</v>
      </c>
      <c r="M69" s="264"/>
      <c r="N69" s="284" t="str">
        <f ca="1"/>
        <v>Cubic Dakota</v>
      </c>
      <c r="O69" s="306">
        <f ca="1"/>
        <v>0.99999999950403184</v>
      </c>
      <c r="P69" s="264"/>
      <c r="Q69" s="300">
        <f ca="1"/>
        <v>0</v>
      </c>
      <c r="R69" s="303">
        <f ca="1"/>
        <v>0</v>
      </c>
    </row>
    <row r="70" spans="11:18" ht="15" customHeight="1" thickBot="1">
      <c r="K70" s="301" t="s">
        <v>18</v>
      </c>
      <c r="L70" s="306">
        <f ca="1"/>
        <v>-52913793103447.281</v>
      </c>
      <c r="M70" s="264"/>
      <c r="N70" s="284"/>
      <c r="O70" s="306"/>
      <c r="P70" s="264"/>
      <c r="Q70" s="300">
        <f ca="1"/>
        <v>0</v>
      </c>
      <c r="R70" s="303">
        <f ca="1"/>
        <v>0</v>
      </c>
    </row>
    <row r="71" spans="11:18" ht="15" customHeight="1" thickBot="1">
      <c r="K71" s="301" t="s">
        <v>18</v>
      </c>
      <c r="L71" s="306">
        <f ca="1"/>
        <v>-340862068965516.25</v>
      </c>
      <c r="M71" s="264"/>
      <c r="N71" s="284"/>
      <c r="O71" s="306"/>
      <c r="P71" s="264"/>
      <c r="Q71" s="300">
        <f ca="1"/>
        <v>0</v>
      </c>
      <c r="R71" s="303">
        <f ca="1"/>
        <v>0</v>
      </c>
    </row>
    <row r="72" spans="11:18" ht="15" customHeight="1" thickBot="1">
      <c r="K72" s="301" t="s">
        <v>18</v>
      </c>
      <c r="L72" s="306">
        <f ca="1"/>
        <v>-1.7221190499462422</v>
      </c>
      <c r="M72" s="264"/>
      <c r="N72" s="284"/>
      <c r="O72" s="306"/>
      <c r="P72" s="264"/>
      <c r="Q72" s="300">
        <f ca="1"/>
        <v>0</v>
      </c>
      <c r="R72" s="303">
        <f ca="1"/>
        <v>0</v>
      </c>
    </row>
    <row r="73" spans="11:18" ht="15" customHeight="1" thickBot="1">
      <c r="K73" s="301" t="s">
        <v>18</v>
      </c>
      <c r="L73" s="306">
        <f ca="1"/>
        <v>0.12871938188393872</v>
      </c>
      <c r="M73" s="264"/>
      <c r="N73" s="284"/>
      <c r="O73" s="306"/>
      <c r="P73" s="264"/>
      <c r="Q73" s="300">
        <f ca="1"/>
        <v>0</v>
      </c>
      <c r="R73" s="303">
        <f ca="1"/>
        <v>0</v>
      </c>
    </row>
    <row r="74" spans="11:18" ht="15" customHeight="1" thickBot="1">
      <c r="K74" s="301" t="s">
        <v>18</v>
      </c>
      <c r="L74" s="306">
        <f ca="1"/>
        <v>-260450450450449.47</v>
      </c>
      <c r="M74" s="264"/>
      <c r="N74" s="284"/>
      <c r="O74" s="306"/>
      <c r="P74" s="264"/>
      <c r="Q74" s="300">
        <f ca="1"/>
        <v>0</v>
      </c>
      <c r="R74" s="303">
        <f ca="1"/>
        <v>0</v>
      </c>
    </row>
    <row r="75" spans="11:18" ht="15" customHeight="1" thickBot="1">
      <c r="K75" s="301" t="s">
        <v>18</v>
      </c>
      <c r="L75" s="306">
        <f ca="1"/>
        <v>-155233644859812.06</v>
      </c>
      <c r="M75" s="264"/>
      <c r="N75" s="284"/>
      <c r="O75" s="306"/>
      <c r="P75" s="264"/>
      <c r="Q75" s="300">
        <f ca="1"/>
        <v>0</v>
      </c>
      <c r="R75" s="303">
        <f ca="1"/>
        <v>0</v>
      </c>
    </row>
    <row r="76" spans="11:18" ht="15" customHeight="1" thickBot="1">
      <c r="K76" s="301" t="s">
        <v>18</v>
      </c>
      <c r="L76" s="306">
        <f ca="1"/>
        <v>-3.8384074941451987</v>
      </c>
      <c r="M76" s="264"/>
      <c r="N76" s="284"/>
      <c r="O76" s="306"/>
      <c r="P76" s="264"/>
      <c r="Q76" s="300">
        <f ca="1"/>
        <v>0</v>
      </c>
      <c r="R76" s="303">
        <f ca="1"/>
        <v>0</v>
      </c>
    </row>
    <row r="77" spans="11:18" ht="15" customHeight="1" thickBot="1">
      <c r="K77" s="301" t="s">
        <v>18</v>
      </c>
      <c r="L77" s="306">
        <f ca="1"/>
        <v>-0.94317903502326716</v>
      </c>
      <c r="M77" s="264"/>
      <c r="N77" s="284"/>
      <c r="O77" s="306"/>
      <c r="P77" s="264"/>
      <c r="Q77" s="300">
        <f ca="1"/>
        <v>0</v>
      </c>
      <c r="R77" s="303">
        <f ca="1"/>
        <v>0</v>
      </c>
    </row>
    <row r="78" spans="11:18" ht="15" customHeight="1" thickBot="1">
      <c r="K78" s="301" t="s">
        <v>18</v>
      </c>
      <c r="L78" s="306" t="e">
        <f ca="1"/>
        <v>#VALUE!</v>
      </c>
      <c r="M78" s="264"/>
      <c r="N78" s="284"/>
      <c r="O78" s="306"/>
      <c r="P78" s="264"/>
      <c r="Q78" s="300">
        <f ca="1"/>
        <v>0</v>
      </c>
      <c r="R78" s="303">
        <f ca="1"/>
        <v>0</v>
      </c>
    </row>
    <row r="79" spans="11:18" ht="15" customHeight="1" thickBot="1">
      <c r="K79" s="301" t="s">
        <v>18</v>
      </c>
      <c r="L79" s="306">
        <f ca="1"/>
        <v>-2.0085494751271598</v>
      </c>
      <c r="M79" s="264"/>
      <c r="N79" s="284"/>
      <c r="O79" s="306"/>
      <c r="P79" s="264"/>
      <c r="Q79" s="300">
        <f ca="1"/>
        <v>0</v>
      </c>
      <c r="R79" s="303">
        <f ca="1"/>
        <v>0</v>
      </c>
    </row>
    <row r="80" spans="11:18" ht="15" customHeight="1" thickBot="1">
      <c r="K80" s="301" t="s">
        <v>18</v>
      </c>
      <c r="L80" s="306">
        <f ca="1"/>
        <v>0.92599138407157844</v>
      </c>
      <c r="M80" s="264"/>
      <c r="N80" s="284"/>
      <c r="O80" s="306"/>
      <c r="P80" s="264"/>
      <c r="Q80" s="300">
        <f ca="1"/>
        <v>0</v>
      </c>
      <c r="R80" s="303">
        <f ca="1"/>
        <v>0</v>
      </c>
    </row>
    <row r="81" spans="11:18" ht="15" customHeight="1" thickBot="1">
      <c r="K81" s="284" t="s">
        <v>19</v>
      </c>
      <c r="L81" s="306" t="e" cm="1">
        <f t="array" ref="L81">#REF!</f>
        <v>#REF!</v>
      </c>
      <c r="M81" s="264"/>
      <c r="N81" s="284"/>
      <c r="O81" s="306"/>
      <c r="P81" s="264"/>
      <c r="Q81" s="300">
        <f ca="1"/>
        <v>0</v>
      </c>
      <c r="R81" s="303">
        <f ca="1"/>
        <v>0</v>
      </c>
    </row>
    <row r="82" spans="11:18" ht="15" customHeight="1" thickBot="1">
      <c r="K82" s="284" t="s">
        <v>19</v>
      </c>
      <c r="L82" s="306"/>
      <c r="M82" s="264"/>
      <c r="N82" s="284"/>
      <c r="O82" s="306"/>
      <c r="P82" s="264"/>
      <c r="Q82" s="300">
        <f ca="1"/>
        <v>0</v>
      </c>
      <c r="R82" s="303">
        <f ca="1"/>
        <v>0</v>
      </c>
    </row>
    <row r="83" spans="11:18" ht="15" customHeight="1" thickBot="1">
      <c r="K83" s="284" t="s">
        <v>19</v>
      </c>
      <c r="L83" s="306"/>
      <c r="M83" s="264"/>
      <c r="N83" s="304"/>
      <c r="O83" s="306"/>
      <c r="P83" s="264"/>
      <c r="Q83" s="300">
        <f ca="1"/>
        <v>0</v>
      </c>
      <c r="R83" s="303">
        <f ca="1"/>
        <v>0</v>
      </c>
    </row>
    <row r="84" spans="11:18" ht="15" customHeight="1" thickBot="1">
      <c r="K84" s="284" t="s">
        <v>19</v>
      </c>
      <c r="L84" s="306"/>
      <c r="M84" s="264"/>
      <c r="N84" s="304"/>
      <c r="O84" s="306"/>
      <c r="P84" s="264"/>
      <c r="Q84" s="300">
        <f ca="1"/>
        <v>0</v>
      </c>
      <c r="R84" s="303">
        <f ca="1"/>
        <v>0</v>
      </c>
    </row>
    <row r="85" spans="11:18" ht="15" customHeight="1" thickBot="1">
      <c r="K85" s="284" t="s">
        <v>19</v>
      </c>
      <c r="L85" s="306"/>
      <c r="M85" s="264"/>
      <c r="N85" s="304"/>
      <c r="O85" s="306"/>
      <c r="P85" s="264"/>
      <c r="Q85" s="300">
        <f ca="1"/>
        <v>0</v>
      </c>
      <c r="R85" s="303">
        <f ca="1"/>
        <v>0</v>
      </c>
    </row>
    <row r="86" spans="11:18" ht="15" customHeight="1" thickBot="1">
      <c r="K86" s="284" t="s">
        <v>19</v>
      </c>
      <c r="L86" s="306"/>
      <c r="M86" s="264"/>
      <c r="N86" s="304"/>
      <c r="O86" s="306"/>
      <c r="P86" s="264"/>
      <c r="Q86" s="300">
        <f ca="1"/>
        <v>0</v>
      </c>
      <c r="R86" s="303">
        <f ca="1"/>
        <v>0</v>
      </c>
    </row>
    <row r="87" spans="11:18" ht="15" customHeight="1" thickBot="1">
      <c r="K87" s="284" t="s">
        <v>19</v>
      </c>
      <c r="L87" s="306"/>
      <c r="M87" s="264"/>
      <c r="N87" s="304"/>
      <c r="O87" s="306"/>
      <c r="P87" s="264"/>
      <c r="Q87" s="300">
        <f ca="1"/>
        <v>0</v>
      </c>
      <c r="R87" s="303">
        <f ca="1"/>
        <v>0</v>
      </c>
    </row>
    <row r="88" spans="11:18" ht="15" customHeight="1" thickBot="1">
      <c r="K88" s="284" t="s">
        <v>19</v>
      </c>
      <c r="L88" s="306"/>
      <c r="M88" s="264"/>
      <c r="N88" s="304"/>
      <c r="O88" s="306"/>
      <c r="P88" s="264"/>
      <c r="Q88" s="300">
        <f ca="1"/>
        <v>0</v>
      </c>
      <c r="R88" s="303">
        <f ca="1"/>
        <v>0</v>
      </c>
    </row>
    <row r="89" spans="11:18" ht="15" customHeight="1" thickBot="1">
      <c r="K89" s="284" t="s">
        <v>19</v>
      </c>
      <c r="L89" s="306"/>
      <c r="M89" s="264"/>
      <c r="N89" s="304"/>
      <c r="O89" s="306"/>
      <c r="P89" s="264"/>
      <c r="Q89" s="300">
        <f ca="1"/>
        <v>0</v>
      </c>
      <c r="R89" s="303">
        <f ca="1"/>
        <v>0</v>
      </c>
    </row>
    <row r="90" spans="11:18" ht="15" customHeight="1" thickBot="1">
      <c r="K90" s="284" t="s">
        <v>19</v>
      </c>
      <c r="L90" s="306"/>
      <c r="M90" s="264"/>
      <c r="N90" s="304"/>
      <c r="O90" s="306"/>
      <c r="P90" s="264"/>
      <c r="Q90" s="300">
        <f ca="1"/>
        <v>0</v>
      </c>
      <c r="R90" s="303">
        <f ca="1"/>
        <v>0</v>
      </c>
    </row>
    <row r="91" spans="11:18" ht="15" customHeight="1" thickBot="1">
      <c r="K91" s="284" t="s">
        <v>19</v>
      </c>
      <c r="L91" s="306"/>
      <c r="M91" s="264"/>
      <c r="N91" s="304"/>
      <c r="O91" s="306"/>
      <c r="P91" s="264"/>
      <c r="Q91" s="300">
        <f ca="1"/>
        <v>0</v>
      </c>
      <c r="R91" s="303">
        <f ca="1"/>
        <v>0</v>
      </c>
    </row>
    <row r="92" spans="11:18" ht="15" customHeight="1" thickBot="1">
      <c r="K92" s="284" t="s">
        <v>19</v>
      </c>
      <c r="L92" s="306"/>
      <c r="M92" s="264"/>
      <c r="N92" s="304"/>
      <c r="O92" s="306"/>
      <c r="P92" s="264"/>
      <c r="Q92" s="300">
        <f ca="1"/>
        <v>0</v>
      </c>
      <c r="R92" s="303">
        <f ca="1"/>
        <v>0</v>
      </c>
    </row>
    <row r="93" spans="11:18" ht="15" customHeight="1" thickBot="1">
      <c r="K93" s="284" t="s">
        <v>19</v>
      </c>
      <c r="L93" s="306"/>
      <c r="M93" s="264"/>
      <c r="N93" s="304"/>
      <c r="O93" s="306"/>
      <c r="P93" s="264"/>
      <c r="Q93" s="300">
        <f ca="1"/>
        <v>0</v>
      </c>
      <c r="R93" s="303">
        <f ca="1"/>
        <v>0</v>
      </c>
    </row>
    <row r="94" spans="11:18" ht="15" customHeight="1" thickBot="1">
      <c r="K94" s="304" t="s">
        <v>22</v>
      </c>
      <c r="L94" s="306" t="e" cm="1">
        <f t="array" ref="L94">#REF!</f>
        <v>#REF!</v>
      </c>
      <c r="M94" s="264"/>
      <c r="N94" s="304"/>
      <c r="O94" s="306"/>
      <c r="P94" s="264"/>
      <c r="Q94" s="300">
        <f ca="1"/>
        <v>0</v>
      </c>
      <c r="R94" s="303">
        <f ca="1"/>
        <v>0</v>
      </c>
    </row>
    <row r="95" spans="11:18" ht="15" customHeight="1" thickBot="1">
      <c r="K95" s="304" t="s">
        <v>22</v>
      </c>
      <c r="L95" s="306"/>
      <c r="M95" s="264"/>
      <c r="N95" s="304"/>
      <c r="O95" s="306"/>
      <c r="P95" s="264"/>
      <c r="Q95" s="300">
        <f ca="1"/>
        <v>0</v>
      </c>
      <c r="R95" s="303">
        <f ca="1"/>
        <v>0</v>
      </c>
    </row>
    <row r="96" spans="11:18" ht="15" customHeight="1" thickBot="1">
      <c r="K96" s="304" t="s">
        <v>22</v>
      </c>
      <c r="L96" s="306"/>
      <c r="M96" s="264"/>
      <c r="N96" s="304"/>
      <c r="O96" s="306"/>
      <c r="P96" s="264"/>
      <c r="Q96" s="300">
        <f ca="1"/>
        <v>0</v>
      </c>
      <c r="R96" s="303">
        <f ca="1"/>
        <v>0</v>
      </c>
    </row>
    <row r="97" spans="11:18" ht="15" customHeight="1" thickBot="1">
      <c r="K97" s="304" t="s">
        <v>22</v>
      </c>
      <c r="L97" s="306"/>
      <c r="M97" s="264"/>
      <c r="N97" s="304"/>
      <c r="O97" s="306"/>
      <c r="P97" s="264"/>
      <c r="Q97" s="300">
        <f ca="1"/>
        <v>0</v>
      </c>
      <c r="R97" s="303">
        <f ca="1"/>
        <v>0</v>
      </c>
    </row>
    <row r="98" spans="11:18" ht="15" customHeight="1" thickBot="1">
      <c r="K98" s="304" t="s">
        <v>22</v>
      </c>
      <c r="L98" s="306"/>
      <c r="M98" s="264"/>
      <c r="N98" s="304"/>
      <c r="O98" s="306"/>
      <c r="P98" s="264"/>
      <c r="Q98" s="300">
        <f ca="1"/>
        <v>0</v>
      </c>
      <c r="R98" s="303">
        <f ca="1"/>
        <v>0</v>
      </c>
    </row>
    <row r="99" spans="11:18" ht="15" customHeight="1" thickBot="1">
      <c r="K99" s="304" t="s">
        <v>22</v>
      </c>
      <c r="L99" s="306"/>
      <c r="M99" s="264"/>
      <c r="N99" s="304"/>
      <c r="O99" s="306"/>
      <c r="P99" s="264"/>
      <c r="Q99" s="300">
        <f ca="1"/>
        <v>0</v>
      </c>
      <c r="R99" s="303">
        <f ca="1"/>
        <v>0</v>
      </c>
    </row>
    <row r="100" spans="11:18" ht="15" customHeight="1" thickBot="1">
      <c r="K100" s="304" t="s">
        <v>22</v>
      </c>
      <c r="L100" s="306"/>
      <c r="M100" s="264"/>
      <c r="N100" s="304"/>
      <c r="O100" s="306"/>
      <c r="P100" s="264"/>
      <c r="Q100" s="300">
        <f ca="1"/>
        <v>0</v>
      </c>
      <c r="R100" s="303">
        <f ca="1"/>
        <v>0</v>
      </c>
    </row>
    <row r="101" spans="11:18" ht="15" customHeight="1" thickBot="1">
      <c r="K101" s="304" t="s">
        <v>22</v>
      </c>
      <c r="L101" s="306"/>
      <c r="M101" s="264"/>
      <c r="N101" s="304"/>
      <c r="O101" s="306"/>
      <c r="P101" s="264"/>
      <c r="Q101" s="300">
        <f ca="1"/>
        <v>0</v>
      </c>
      <c r="R101" s="303">
        <f ca="1"/>
        <v>0</v>
      </c>
    </row>
    <row r="102" spans="11:18" ht="15" customHeight="1" thickBot="1">
      <c r="K102" s="304" t="s">
        <v>22</v>
      </c>
      <c r="L102" s="306"/>
      <c r="M102" s="264"/>
      <c r="N102" s="304"/>
      <c r="O102" s="306"/>
      <c r="P102" s="264"/>
      <c r="Q102" s="300">
        <f ca="1"/>
        <v>0</v>
      </c>
      <c r="R102" s="303">
        <f ca="1"/>
        <v>0</v>
      </c>
    </row>
    <row r="103" spans="11:18" ht="15" customHeight="1" thickBot="1">
      <c r="K103" s="304" t="s">
        <v>22</v>
      </c>
      <c r="L103" s="306"/>
      <c r="M103" s="264"/>
      <c r="N103" s="299"/>
      <c r="O103" s="306"/>
      <c r="P103" s="264"/>
      <c r="Q103" s="300">
        <f ca="1"/>
        <v>0</v>
      </c>
      <c r="R103" s="303">
        <f ca="1"/>
        <v>0</v>
      </c>
    </row>
    <row r="104" spans="11:18" ht="15" customHeight="1" thickBot="1">
      <c r="K104" s="304" t="s">
        <v>22</v>
      </c>
      <c r="L104" s="306"/>
      <c r="M104" s="264"/>
      <c r="N104" s="299"/>
      <c r="O104" s="306"/>
      <c r="P104" s="264"/>
      <c r="Q104" s="300">
        <f ca="1"/>
        <v>0</v>
      </c>
      <c r="R104" s="303">
        <f ca="1"/>
        <v>0</v>
      </c>
    </row>
    <row r="105" spans="11:18" ht="15" customHeight="1" thickBot="1">
      <c r="K105" s="304" t="s">
        <v>22</v>
      </c>
      <c r="L105" s="306"/>
      <c r="M105" s="264"/>
      <c r="N105" s="299"/>
      <c r="O105" s="306"/>
      <c r="P105" s="264"/>
      <c r="Q105" s="300">
        <f ca="1"/>
        <v>0</v>
      </c>
      <c r="R105" s="303">
        <f ca="1"/>
        <v>0</v>
      </c>
    </row>
    <row r="106" spans="11:18" ht="15" customHeight="1" thickBot="1">
      <c r="K106" s="304" t="s">
        <v>22</v>
      </c>
      <c r="L106" s="306"/>
      <c r="M106" s="264"/>
      <c r="N106" s="299"/>
      <c r="O106" s="306"/>
      <c r="P106" s="264"/>
      <c r="Q106" s="300">
        <f ca="1"/>
        <v>0</v>
      </c>
      <c r="R106" s="303">
        <f ca="1"/>
        <v>0</v>
      </c>
    </row>
    <row r="107" spans="11:18" ht="15" customHeight="1" thickBot="1">
      <c r="K107" s="299" t="s">
        <v>23</v>
      </c>
      <c r="L107" s="306" t="e" cm="1">
        <f t="array" ref="L107">#REF!</f>
        <v>#REF!</v>
      </c>
      <c r="M107" s="264"/>
      <c r="N107" s="300"/>
      <c r="O107" s="306"/>
      <c r="P107" s="264"/>
      <c r="Q107" s="300">
        <f ca="1"/>
        <v>0</v>
      </c>
      <c r="R107" s="303">
        <f ca="1"/>
        <v>0</v>
      </c>
    </row>
    <row r="108" spans="11:18" ht="15" customHeight="1" thickBot="1">
      <c r="K108" s="299" t="s">
        <v>23</v>
      </c>
      <c r="L108" s="306"/>
      <c r="M108" s="264"/>
      <c r="N108" s="300"/>
      <c r="O108" s="306"/>
      <c r="P108" s="264"/>
      <c r="Q108" s="300">
        <f ca="1"/>
        <v>0</v>
      </c>
      <c r="R108" s="303">
        <f ca="1"/>
        <v>0</v>
      </c>
    </row>
    <row r="109" spans="11:18" ht="15" customHeight="1" thickBot="1">
      <c r="K109" s="299" t="s">
        <v>23</v>
      </c>
      <c r="L109" s="306"/>
      <c r="M109" s="264"/>
      <c r="N109" s="300"/>
      <c r="O109" s="306"/>
      <c r="P109" s="264"/>
      <c r="Q109" s="300">
        <f ca="1"/>
        <v>0</v>
      </c>
      <c r="R109" s="303">
        <f ca="1"/>
        <v>0</v>
      </c>
    </row>
    <row r="110" spans="11:18" ht="15" customHeight="1" thickBot="1">
      <c r="K110" s="299" t="s">
        <v>23</v>
      </c>
      <c r="L110" s="306"/>
      <c r="M110" s="264"/>
      <c r="N110" s="300"/>
      <c r="O110" s="306"/>
      <c r="P110" s="264"/>
      <c r="Q110" s="264">
        <f ca="1"/>
        <v>0</v>
      </c>
      <c r="R110" s="193">
        <f ca="1"/>
        <v>0</v>
      </c>
    </row>
    <row r="111" spans="11:18" ht="15" customHeight="1" thickBot="1">
      <c r="K111" s="299" t="s">
        <v>23</v>
      </c>
      <c r="L111" s="306"/>
      <c r="M111" s="264"/>
      <c r="N111" s="300"/>
      <c r="O111" s="306"/>
      <c r="P111" s="264"/>
      <c r="Q111" s="264">
        <f ca="1"/>
        <v>0</v>
      </c>
      <c r="R111" s="193">
        <f ca="1"/>
        <v>0</v>
      </c>
    </row>
    <row r="112" spans="11:18" ht="15" customHeight="1" thickBot="1">
      <c r="K112" s="299" t="s">
        <v>23</v>
      </c>
      <c r="L112" s="306"/>
      <c r="M112" s="264"/>
      <c r="N112" s="300"/>
      <c r="O112" s="306"/>
      <c r="P112" s="264"/>
      <c r="Q112" s="264">
        <f ca="1"/>
        <v>0</v>
      </c>
      <c r="R112" s="193">
        <f ca="1"/>
        <v>0</v>
      </c>
    </row>
    <row r="113" spans="11:18" ht="15" customHeight="1" thickBot="1">
      <c r="K113" s="299" t="s">
        <v>23</v>
      </c>
      <c r="L113" s="306"/>
      <c r="M113" s="264"/>
      <c r="N113" s="300"/>
      <c r="O113" s="306"/>
      <c r="P113" s="264"/>
      <c r="Q113" s="264">
        <f ca="1"/>
        <v>0</v>
      </c>
      <c r="R113" s="193">
        <f ca="1"/>
        <v>0</v>
      </c>
    </row>
    <row r="114" spans="11:18" ht="15" customHeight="1" thickBot="1">
      <c r="K114" s="299" t="s">
        <v>23</v>
      </c>
      <c r="L114" s="306"/>
      <c r="M114" s="264"/>
      <c r="N114" s="300"/>
      <c r="O114" s="306"/>
      <c r="P114" s="264"/>
      <c r="Q114" s="264">
        <f ca="1"/>
        <v>0</v>
      </c>
      <c r="R114" s="193">
        <f ca="1"/>
        <v>0</v>
      </c>
    </row>
    <row r="115" spans="11:18" ht="15" customHeight="1" thickBot="1">
      <c r="K115" s="299" t="s">
        <v>23</v>
      </c>
      <c r="L115" s="306"/>
      <c r="M115" s="264"/>
      <c r="N115" s="300"/>
      <c r="O115" s="306"/>
      <c r="P115" s="264"/>
      <c r="Q115" s="193">
        <f ca="1"/>
        <v>0</v>
      </c>
      <c r="R115" s="193">
        <f ca="1"/>
        <v>0</v>
      </c>
    </row>
    <row r="116" spans="11:18" ht="15" customHeight="1" thickBot="1">
      <c r="K116" s="299" t="s">
        <v>23</v>
      </c>
      <c r="L116" s="306"/>
      <c r="M116" s="264"/>
      <c r="N116" s="300"/>
      <c r="O116" s="306"/>
      <c r="P116" s="264"/>
      <c r="Q116" s="193">
        <f ca="1"/>
        <v>0</v>
      </c>
      <c r="R116" s="193">
        <f ca="1"/>
        <v>0</v>
      </c>
    </row>
    <row r="117" spans="11:18" ht="15" customHeight="1" thickBot="1">
      <c r="K117" s="299" t="s">
        <v>23</v>
      </c>
      <c r="L117" s="306"/>
      <c r="M117" s="264"/>
      <c r="N117" s="300"/>
      <c r="O117" s="306"/>
      <c r="P117" s="264"/>
      <c r="Q117" s="193">
        <f ca="1"/>
        <v>0</v>
      </c>
      <c r="R117" s="193">
        <f ca="1"/>
        <v>0</v>
      </c>
    </row>
    <row r="118" spans="11:18" ht="15" customHeight="1" thickBot="1">
      <c r="K118" s="299" t="s">
        <v>23</v>
      </c>
      <c r="L118" s="306"/>
      <c r="M118" s="264"/>
      <c r="N118" s="300"/>
      <c r="O118" s="306"/>
      <c r="P118" s="264"/>
      <c r="Q118" s="264">
        <f ca="1"/>
        <v>0</v>
      </c>
      <c r="R118" s="193">
        <f ca="1"/>
        <v>0</v>
      </c>
    </row>
    <row r="119" spans="11:18" ht="15" customHeight="1" thickBot="1">
      <c r="K119" s="299" t="s">
        <v>23</v>
      </c>
      <c r="L119" s="306"/>
      <c r="M119" s="264"/>
      <c r="N119" s="300"/>
      <c r="O119" s="306"/>
      <c r="P119" s="264"/>
      <c r="Q119" s="264">
        <f ca="1"/>
        <v>0</v>
      </c>
      <c r="R119" s="193">
        <f ca="1"/>
        <v>0</v>
      </c>
    </row>
    <row r="120" spans="11:18" ht="15" customHeight="1" thickBot="1">
      <c r="K120" s="300" t="s">
        <v>72</v>
      </c>
      <c r="L120" s="306" cm="1">
        <f t="array" aca="1" ref="L120:L132" ca="1">E20:E32</f>
        <v>-0.36607511349566668</v>
      </c>
      <c r="M120" s="264"/>
      <c r="N120" s="300"/>
      <c r="O120" s="306"/>
      <c r="P120" s="264"/>
      <c r="Q120" s="264">
        <f ca="1"/>
        <v>0</v>
      </c>
      <c r="R120" s="193">
        <f ca="1"/>
        <v>0</v>
      </c>
    </row>
    <row r="121" spans="11:18" ht="15" customHeight="1" thickBot="1">
      <c r="K121" s="300" t="s">
        <v>72</v>
      </c>
      <c r="L121" s="306">
        <f ca="1"/>
        <v>-2.9439968300092461</v>
      </c>
      <c r="M121" s="264"/>
      <c r="N121" s="300"/>
      <c r="O121" s="306"/>
      <c r="P121" s="264"/>
      <c r="Q121" s="264">
        <f ca="1"/>
        <v>0</v>
      </c>
      <c r="R121" s="193">
        <f ca="1"/>
        <v>0</v>
      </c>
    </row>
    <row r="122" spans="11:18" ht="15" customHeight="1" thickBot="1">
      <c r="K122" s="300" t="s">
        <v>72</v>
      </c>
      <c r="L122" s="306">
        <f ca="1"/>
        <v>-487241379310343.81</v>
      </c>
      <c r="M122" s="264"/>
      <c r="N122" s="300"/>
      <c r="O122" s="306"/>
      <c r="P122" s="264"/>
      <c r="Q122" s="264">
        <f ca="1"/>
        <v>0</v>
      </c>
      <c r="R122" s="193">
        <f ca="1"/>
        <v>0</v>
      </c>
    </row>
    <row r="123" spans="11:18" ht="15" customHeight="1" thickBot="1">
      <c r="K123" s="300" t="s">
        <v>72</v>
      </c>
      <c r="L123" s="306">
        <f ca="1"/>
        <v>-225517241379309.34</v>
      </c>
      <c r="M123" s="264"/>
      <c r="N123" s="300"/>
      <c r="O123" s="306"/>
      <c r="P123" s="264"/>
      <c r="Q123" s="264">
        <f ca="1"/>
        <v>0</v>
      </c>
      <c r="R123" s="193">
        <f ca="1"/>
        <v>0</v>
      </c>
    </row>
    <row r="124" spans="11:18" ht="15" customHeight="1" thickBot="1">
      <c r="K124" s="300" t="s">
        <v>72</v>
      </c>
      <c r="L124" s="306">
        <f ca="1"/>
        <v>-1.7846740299091002</v>
      </c>
      <c r="M124" s="264"/>
      <c r="N124" s="300"/>
      <c r="O124" s="306"/>
      <c r="P124" s="264"/>
      <c r="Q124" s="193">
        <f ca="1"/>
        <v>0</v>
      </c>
      <c r="R124" s="193">
        <f ca="1"/>
        <v>0</v>
      </c>
    </row>
    <row r="125" spans="11:18" ht="15" customHeight="1" thickBot="1">
      <c r="K125" s="300" t="s">
        <v>72</v>
      </c>
      <c r="L125" s="306" t="e">
        <f ca="1"/>
        <v>#VALUE!</v>
      </c>
      <c r="M125" s="264"/>
      <c r="N125" s="300"/>
      <c r="O125" s="306"/>
      <c r="P125" s="264"/>
      <c r="Q125" s="193">
        <f ca="1"/>
        <v>0</v>
      </c>
      <c r="R125" s="193">
        <f ca="1"/>
        <v>0</v>
      </c>
    </row>
    <row r="126" spans="11:18" ht="15" customHeight="1" thickBot="1">
      <c r="K126" s="300" t="s">
        <v>72</v>
      </c>
      <c r="L126" s="306">
        <f ca="1"/>
        <v>-154144144144143.16</v>
      </c>
      <c r="M126" s="264"/>
      <c r="N126" s="300"/>
      <c r="O126" s="306"/>
      <c r="P126" s="264"/>
      <c r="Q126" s="193">
        <f ca="1"/>
        <v>0</v>
      </c>
      <c r="R126" s="193">
        <f ca="1"/>
        <v>0</v>
      </c>
    </row>
    <row r="127" spans="11:18" ht="15" customHeight="1" thickBot="1">
      <c r="K127" s="300" t="s">
        <v>72</v>
      </c>
      <c r="L127" s="306">
        <f ca="1"/>
        <v>-1271962616822428.8</v>
      </c>
      <c r="M127" s="264"/>
      <c r="N127" s="300"/>
      <c r="O127" s="306"/>
      <c r="P127" s="264"/>
      <c r="Q127" s="264">
        <f ca="1"/>
        <v>0</v>
      </c>
      <c r="R127" s="193">
        <f ca="1"/>
        <v>0</v>
      </c>
    </row>
    <row r="128" spans="11:18" ht="15" customHeight="1" thickBot="1">
      <c r="K128" s="300" t="s">
        <v>72</v>
      </c>
      <c r="L128" s="306">
        <f ca="1"/>
        <v>-56.892271662763463</v>
      </c>
      <c r="M128" s="264"/>
      <c r="N128" s="300"/>
      <c r="O128" s="306"/>
      <c r="P128" s="264"/>
      <c r="Q128" s="264">
        <f ca="1"/>
        <v>0</v>
      </c>
      <c r="R128" s="193">
        <f ca="1"/>
        <v>0</v>
      </c>
    </row>
    <row r="129" spans="11:18" ht="15" customHeight="1" thickBot="1">
      <c r="K129" s="300" t="s">
        <v>72</v>
      </c>
      <c r="L129" s="306">
        <f ca="1"/>
        <v>-0.36419299534655891</v>
      </c>
      <c r="M129" s="264"/>
      <c r="N129" s="300"/>
      <c r="O129" s="306"/>
      <c r="P129" s="264"/>
      <c r="Q129" s="264">
        <f ca="1"/>
        <v>0</v>
      </c>
      <c r="R129" s="193">
        <f ca="1"/>
        <v>0</v>
      </c>
    </row>
    <row r="130" spans="11:18" ht="15" customHeight="1" thickBot="1">
      <c r="K130" s="300" t="s">
        <v>72</v>
      </c>
      <c r="L130" s="306" t="e">
        <f ca="1"/>
        <v>#VALUE!</v>
      </c>
      <c r="M130" s="264"/>
      <c r="N130" s="300"/>
      <c r="O130" s="306"/>
      <c r="P130" s="264"/>
      <c r="Q130" s="264">
        <f ca="1"/>
        <v>0</v>
      </c>
      <c r="R130" s="193">
        <f ca="1"/>
        <v>0</v>
      </c>
    </row>
    <row r="131" spans="11:18" ht="15" customHeight="1" thickBot="1">
      <c r="K131" s="300" t="s">
        <v>72</v>
      </c>
      <c r="L131" s="306">
        <f ca="1"/>
        <v>-0.92633743371451238</v>
      </c>
      <c r="M131" s="264"/>
      <c r="N131" s="300"/>
      <c r="O131" s="306"/>
      <c r="P131" s="264"/>
      <c r="Q131" s="264">
        <f ca="1"/>
        <v>0</v>
      </c>
      <c r="R131" s="193">
        <f ca="1"/>
        <v>0</v>
      </c>
    </row>
    <row r="132" spans="11:18" ht="15" customHeight="1" thickBot="1">
      <c r="K132" s="300" t="s">
        <v>72</v>
      </c>
      <c r="L132" s="306">
        <f ca="1"/>
        <v>0.99999999950403184</v>
      </c>
      <c r="M132" s="264"/>
      <c r="N132" s="300"/>
      <c r="O132" s="306"/>
      <c r="P132" s="264"/>
      <c r="Q132" s="264">
        <f ca="1"/>
        <v>0</v>
      </c>
      <c r="R132" s="193">
        <f ca="1"/>
        <v>0</v>
      </c>
    </row>
    <row r="133" spans="11:18" ht="15" customHeight="1" thickBot="1">
      <c r="K133" s="300" t="s">
        <v>26</v>
      </c>
      <c r="L133" s="306" t="e" cm="1">
        <f t="array" ref="L133">#REF!</f>
        <v>#REF!</v>
      </c>
      <c r="M133" s="264"/>
      <c r="N133" s="300"/>
      <c r="O133" s="306"/>
      <c r="P133" s="264"/>
      <c r="Q133" s="264">
        <f ca="1"/>
        <v>0</v>
      </c>
      <c r="R133" s="193">
        <f ca="1"/>
        <v>0</v>
      </c>
    </row>
    <row r="134" spans="11:18" ht="15" customHeight="1" thickBot="1">
      <c r="K134" s="300" t="s">
        <v>26</v>
      </c>
      <c r="L134" s="306"/>
      <c r="M134" s="264"/>
      <c r="N134" s="300"/>
      <c r="O134" s="306"/>
      <c r="P134" s="264"/>
      <c r="Q134" s="264">
        <f ca="1"/>
        <v>0</v>
      </c>
      <c r="R134" s="193">
        <f ca="1"/>
        <v>0</v>
      </c>
    </row>
    <row r="135" spans="11:18" ht="15" customHeight="1" thickBot="1">
      <c r="K135" s="300" t="s">
        <v>26</v>
      </c>
      <c r="L135" s="306"/>
      <c r="M135" s="264"/>
      <c r="N135" s="300"/>
      <c r="O135" s="306"/>
      <c r="P135" s="264"/>
      <c r="Q135" s="264">
        <f ca="1"/>
        <v>0</v>
      </c>
      <c r="R135" s="193">
        <f ca="1"/>
        <v>0</v>
      </c>
    </row>
    <row r="136" spans="11:18" ht="15" customHeight="1" thickBot="1">
      <c r="K136" s="300" t="s">
        <v>26</v>
      </c>
      <c r="L136" s="306"/>
      <c r="M136" s="264"/>
      <c r="N136" s="300"/>
      <c r="O136" s="306"/>
      <c r="P136" s="264"/>
      <c r="Q136" s="264">
        <f ca="1"/>
        <v>0</v>
      </c>
      <c r="R136" s="193">
        <f ca="1"/>
        <v>0</v>
      </c>
    </row>
    <row r="137" spans="11:18" ht="15" customHeight="1" thickBot="1">
      <c r="K137" s="300" t="s">
        <v>26</v>
      </c>
      <c r="L137" s="306"/>
      <c r="M137" s="264"/>
      <c r="N137" s="300"/>
      <c r="O137" s="306"/>
      <c r="P137" s="264"/>
      <c r="Q137" s="264">
        <f ca="1"/>
        <v>0</v>
      </c>
      <c r="R137" s="193">
        <f ca="1"/>
        <v>0</v>
      </c>
    </row>
    <row r="138" spans="11:18" ht="15" customHeight="1" thickBot="1">
      <c r="K138" s="300" t="s">
        <v>26</v>
      </c>
      <c r="L138" s="306"/>
      <c r="M138" s="264"/>
      <c r="N138" s="300"/>
      <c r="O138" s="306"/>
      <c r="P138" s="264"/>
      <c r="Q138" s="264">
        <f ca="1"/>
        <v>0</v>
      </c>
      <c r="R138" s="193">
        <f ca="1"/>
        <v>0</v>
      </c>
    </row>
    <row r="139" spans="11:18" ht="15" customHeight="1" thickBot="1">
      <c r="K139" s="300" t="s">
        <v>26</v>
      </c>
      <c r="L139" s="306"/>
      <c r="M139" s="264"/>
      <c r="N139" s="300"/>
      <c r="O139" s="306"/>
      <c r="P139" s="264"/>
      <c r="Q139" s="264">
        <f ca="1"/>
        <v>0</v>
      </c>
      <c r="R139" s="193">
        <f ca="1"/>
        <v>0</v>
      </c>
    </row>
    <row r="140" spans="11:18" ht="15" customHeight="1" thickBot="1">
      <c r="K140" s="300" t="s">
        <v>26</v>
      </c>
      <c r="L140" s="306"/>
      <c r="M140" s="264"/>
      <c r="N140" s="300"/>
      <c r="O140" s="306"/>
      <c r="P140" s="264"/>
      <c r="Q140" s="264">
        <f ca="1"/>
        <v>0</v>
      </c>
      <c r="R140" s="193">
        <f ca="1"/>
        <v>0</v>
      </c>
    </row>
    <row r="141" spans="11:18" ht="15" customHeight="1" thickBot="1">
      <c r="K141" s="300" t="s">
        <v>26</v>
      </c>
      <c r="L141" s="306"/>
      <c r="M141" s="264"/>
      <c r="N141" s="300"/>
      <c r="O141" s="306"/>
      <c r="P141" s="264"/>
      <c r="Q141" s="264">
        <f ca="1"/>
        <v>0</v>
      </c>
      <c r="R141" s="193">
        <f ca="1"/>
        <v>0</v>
      </c>
    </row>
    <row r="142" spans="11:18" ht="15" customHeight="1" thickBot="1">
      <c r="K142" s="300" t="s">
        <v>26</v>
      </c>
      <c r="L142" s="306"/>
      <c r="M142" s="264"/>
      <c r="N142" s="300"/>
      <c r="O142" s="306"/>
      <c r="P142" s="264"/>
      <c r="Q142" s="264">
        <f ca="1"/>
        <v>0</v>
      </c>
      <c r="R142" s="193">
        <f ca="1"/>
        <v>0</v>
      </c>
    </row>
    <row r="143" spans="11:18" ht="15" customHeight="1" thickBot="1">
      <c r="K143" s="300" t="s">
        <v>26</v>
      </c>
      <c r="L143" s="306"/>
      <c r="M143" s="264"/>
      <c r="N143" s="300"/>
      <c r="O143" s="306"/>
      <c r="P143" s="264"/>
      <c r="Q143" s="264">
        <f ca="1"/>
        <v>0</v>
      </c>
      <c r="R143" s="193">
        <f ca="1"/>
        <v>0</v>
      </c>
    </row>
    <row r="144" spans="11:18" ht="15" customHeight="1" thickBot="1">
      <c r="K144" s="300" t="s">
        <v>26</v>
      </c>
      <c r="L144" s="306"/>
      <c r="M144" s="264"/>
      <c r="N144" s="300"/>
      <c r="O144" s="306"/>
      <c r="P144" s="264"/>
      <c r="Q144" s="264">
        <f ca="1"/>
        <v>0</v>
      </c>
      <c r="R144" s="193">
        <f ca="1"/>
        <v>0</v>
      </c>
    </row>
    <row r="145" spans="11:18" ht="15" customHeight="1" thickBot="1">
      <c r="K145" s="300" t="s">
        <v>26</v>
      </c>
      <c r="L145" s="306"/>
      <c r="M145" s="264"/>
      <c r="N145" s="300"/>
      <c r="O145" s="306"/>
      <c r="P145" s="264"/>
      <c r="Q145" s="264">
        <f ca="1"/>
        <v>0</v>
      </c>
      <c r="R145" s="193">
        <f ca="1"/>
        <v>0</v>
      </c>
    </row>
    <row r="146" spans="11:18" ht="15" customHeight="1" thickBot="1">
      <c r="K146" s="300" t="s">
        <v>107</v>
      </c>
      <c r="L146" s="306" t="e" cm="1">
        <f t="array" ref="L146">#REF!</f>
        <v>#REF!</v>
      </c>
      <c r="M146" s="264"/>
      <c r="N146" s="300"/>
      <c r="O146" s="306"/>
      <c r="P146" s="264"/>
      <c r="Q146" s="264">
        <f ca="1"/>
        <v>0</v>
      </c>
      <c r="R146" s="193">
        <f ca="1"/>
        <v>0</v>
      </c>
    </row>
    <row r="147" spans="11:18" ht="15" customHeight="1" thickBot="1">
      <c r="K147" s="300" t="s">
        <v>107</v>
      </c>
      <c r="L147" s="306"/>
      <c r="M147" s="264"/>
      <c r="N147" s="300"/>
      <c r="O147" s="306"/>
      <c r="P147" s="264"/>
      <c r="Q147" s="264">
        <f ca="1"/>
        <v>0</v>
      </c>
      <c r="R147" s="193">
        <f ca="1"/>
        <v>0</v>
      </c>
    </row>
    <row r="148" spans="11:18" ht="15" customHeight="1" thickBot="1">
      <c r="K148" s="300" t="s">
        <v>107</v>
      </c>
      <c r="L148" s="306"/>
      <c r="M148" s="264"/>
      <c r="N148" s="300"/>
      <c r="O148" s="306"/>
      <c r="P148" s="264"/>
      <c r="Q148" s="264">
        <f ca="1"/>
        <v>0</v>
      </c>
      <c r="R148" s="193">
        <f ca="1"/>
        <v>0</v>
      </c>
    </row>
    <row r="149" spans="11:18" ht="15" customHeight="1" thickBot="1">
      <c r="K149" s="300" t="s">
        <v>107</v>
      </c>
      <c r="L149" s="306"/>
      <c r="M149" s="264"/>
      <c r="N149" s="300"/>
      <c r="O149" s="306"/>
      <c r="P149" s="264"/>
      <c r="Q149" s="264">
        <f ca="1"/>
        <v>0</v>
      </c>
      <c r="R149" s="193">
        <f ca="1"/>
        <v>0</v>
      </c>
    </row>
    <row r="150" spans="11:18" ht="15" customHeight="1" thickBot="1">
      <c r="K150" s="300" t="s">
        <v>107</v>
      </c>
      <c r="L150" s="306"/>
      <c r="M150" s="264"/>
      <c r="N150" s="300"/>
      <c r="O150" s="306"/>
      <c r="P150" s="264"/>
      <c r="Q150" s="264">
        <f ca="1"/>
        <v>0</v>
      </c>
      <c r="R150" s="193">
        <f ca="1"/>
        <v>0</v>
      </c>
    </row>
    <row r="151" spans="11:18" ht="15" customHeight="1" thickBot="1">
      <c r="K151" s="300" t="s">
        <v>107</v>
      </c>
      <c r="L151" s="306"/>
      <c r="M151" s="264"/>
      <c r="N151" s="300"/>
      <c r="O151" s="306"/>
      <c r="P151" s="264"/>
      <c r="Q151" s="264">
        <f ca="1"/>
        <v>0</v>
      </c>
      <c r="R151" s="193">
        <f ca="1"/>
        <v>0</v>
      </c>
    </row>
    <row r="152" spans="11:18" ht="15" customHeight="1" thickBot="1">
      <c r="K152" s="300" t="s">
        <v>107</v>
      </c>
      <c r="L152" s="306"/>
      <c r="M152" s="264"/>
      <c r="N152" s="300"/>
      <c r="O152" s="306"/>
      <c r="P152" s="264"/>
      <c r="Q152" s="264">
        <f ca="1"/>
        <v>0</v>
      </c>
      <c r="R152" s="193">
        <f ca="1"/>
        <v>0</v>
      </c>
    </row>
    <row r="153" spans="11:18" ht="15" customHeight="1" thickBot="1">
      <c r="K153" s="300" t="s">
        <v>107</v>
      </c>
      <c r="L153" s="306"/>
      <c r="M153" s="264"/>
      <c r="N153" s="300"/>
      <c r="O153" s="306"/>
      <c r="P153" s="264"/>
      <c r="Q153" s="264">
        <f ca="1"/>
        <v>0</v>
      </c>
      <c r="R153" s="193">
        <f ca="1"/>
        <v>0</v>
      </c>
    </row>
    <row r="154" spans="11:18" ht="15" customHeight="1" thickBot="1">
      <c r="K154" s="300" t="s">
        <v>107</v>
      </c>
      <c r="L154" s="306"/>
      <c r="M154" s="264"/>
      <c r="N154" s="300"/>
      <c r="O154" s="306"/>
      <c r="P154" s="264"/>
      <c r="Q154" s="264">
        <f ca="1"/>
        <v>0</v>
      </c>
      <c r="R154" s="193">
        <f ca="1"/>
        <v>0</v>
      </c>
    </row>
    <row r="155" spans="11:18" ht="15" customHeight="1" thickBot="1">
      <c r="K155" s="300" t="s">
        <v>107</v>
      </c>
      <c r="L155" s="306"/>
      <c r="M155" s="264"/>
      <c r="N155" s="300"/>
      <c r="O155" s="306"/>
      <c r="P155" s="264"/>
      <c r="Q155" s="264">
        <f ca="1"/>
        <v>0</v>
      </c>
      <c r="R155" s="193">
        <f ca="1"/>
        <v>0</v>
      </c>
    </row>
    <row r="156" spans="11:18" ht="15" customHeight="1" thickBot="1">
      <c r="K156" s="300" t="s">
        <v>107</v>
      </c>
      <c r="L156" s="306"/>
      <c r="M156" s="264"/>
      <c r="N156" s="300"/>
      <c r="O156" s="306"/>
      <c r="P156" s="264"/>
      <c r="Q156" s="264">
        <f ca="1"/>
        <v>0</v>
      </c>
      <c r="R156" s="193">
        <f ca="1"/>
        <v>0</v>
      </c>
    </row>
    <row r="157" spans="11:18" ht="15" customHeight="1" thickBot="1">
      <c r="K157" s="300" t="s">
        <v>107</v>
      </c>
      <c r="L157" s="306"/>
      <c r="M157" s="264"/>
      <c r="N157" s="300"/>
      <c r="O157" s="306"/>
      <c r="P157" s="264"/>
      <c r="Q157" s="264">
        <f ca="1"/>
        <v>0</v>
      </c>
      <c r="R157" s="193">
        <f ca="1"/>
        <v>0</v>
      </c>
    </row>
    <row r="158" spans="11:18" ht="15" customHeight="1" thickBot="1">
      <c r="K158" s="300" t="s">
        <v>107</v>
      </c>
      <c r="L158" s="306"/>
      <c r="M158" s="264"/>
      <c r="N158" s="300"/>
      <c r="O158" s="306"/>
      <c r="P158" s="264"/>
      <c r="Q158" s="264">
        <f ca="1"/>
        <v>0</v>
      </c>
      <c r="R158" s="193">
        <f ca="1"/>
        <v>0</v>
      </c>
    </row>
    <row r="159" spans="11:18" ht="15" customHeight="1" thickBot="1">
      <c r="K159" s="300" t="s">
        <v>108</v>
      </c>
      <c r="L159" s="306" t="e" cm="1">
        <f t="array" ref="L159">#REF!</f>
        <v>#REF!</v>
      </c>
      <c r="M159" s="264"/>
      <c r="N159" s="300"/>
      <c r="O159" s="306"/>
      <c r="P159" s="264"/>
      <c r="Q159" s="264">
        <f ca="1"/>
        <v>0</v>
      </c>
      <c r="R159" s="193">
        <f ca="1"/>
        <v>0</v>
      </c>
    </row>
    <row r="160" spans="11:18" ht="15" customHeight="1" thickBot="1">
      <c r="K160" s="300" t="s">
        <v>108</v>
      </c>
      <c r="L160" s="306"/>
      <c r="M160" s="264"/>
      <c r="N160" s="300"/>
      <c r="O160" s="306"/>
      <c r="P160" s="264"/>
      <c r="Q160" s="264">
        <f ca="1"/>
        <v>0</v>
      </c>
      <c r="R160" s="193">
        <f ca="1"/>
        <v>0</v>
      </c>
    </row>
    <row r="161" spans="11:17" ht="15" customHeight="1" thickBot="1">
      <c r="K161" s="300" t="s">
        <v>108</v>
      </c>
      <c r="L161" s="306"/>
      <c r="M161" s="264"/>
      <c r="N161" s="300"/>
      <c r="O161" s="306"/>
      <c r="P161" s="264"/>
      <c r="Q161" s="264"/>
    </row>
    <row r="162" spans="11:17" ht="15" customHeight="1" thickBot="1">
      <c r="K162" s="300" t="s">
        <v>108</v>
      </c>
      <c r="L162" s="306"/>
      <c r="M162" s="264"/>
      <c r="N162" s="300"/>
      <c r="O162" s="306"/>
      <c r="P162" s="264"/>
      <c r="Q162" s="264"/>
    </row>
    <row r="163" spans="11:17" ht="15" customHeight="1" thickBot="1">
      <c r="K163" s="300" t="s">
        <v>108</v>
      </c>
      <c r="L163" s="306"/>
      <c r="M163" s="264"/>
      <c r="N163" s="300"/>
      <c r="O163" s="306"/>
      <c r="P163" s="264"/>
      <c r="Q163" s="264"/>
    </row>
    <row r="164" spans="11:17" ht="15" customHeight="1" thickBot="1">
      <c r="K164" s="300" t="s">
        <v>108</v>
      </c>
      <c r="L164" s="306"/>
      <c r="M164" s="264"/>
      <c r="N164" s="300"/>
      <c r="O164" s="306"/>
      <c r="P164" s="264"/>
      <c r="Q164" s="264"/>
    </row>
    <row r="165" spans="11:17" ht="15" customHeight="1" thickBot="1">
      <c r="K165" s="300" t="s">
        <v>108</v>
      </c>
      <c r="L165" s="306"/>
      <c r="M165" s="264"/>
      <c r="N165" s="300"/>
      <c r="O165" s="306"/>
      <c r="P165" s="264"/>
      <c r="Q165" s="264"/>
    </row>
    <row r="166" spans="11:17" ht="15" customHeight="1" thickBot="1">
      <c r="K166" s="300" t="s">
        <v>108</v>
      </c>
      <c r="L166" s="306"/>
      <c r="M166" s="264"/>
      <c r="N166" s="300"/>
      <c r="O166" s="306"/>
      <c r="P166" s="264"/>
      <c r="Q166" s="264"/>
    </row>
    <row r="167" spans="11:17" ht="15" customHeight="1" thickBot="1">
      <c r="K167" s="300" t="s">
        <v>108</v>
      </c>
      <c r="L167" s="306"/>
      <c r="M167" s="264"/>
      <c r="N167" s="300"/>
      <c r="O167" s="306"/>
      <c r="P167" s="264"/>
      <c r="Q167" s="264"/>
    </row>
    <row r="168" spans="11:17" ht="15" customHeight="1" thickBot="1">
      <c r="K168" s="300" t="s">
        <v>108</v>
      </c>
      <c r="L168" s="306"/>
      <c r="M168" s="264"/>
      <c r="N168" s="300"/>
      <c r="O168" s="306"/>
      <c r="P168" s="264"/>
      <c r="Q168" s="264"/>
    </row>
    <row r="169" spans="11:17" ht="15" customHeight="1" thickBot="1">
      <c r="K169" s="300" t="s">
        <v>108</v>
      </c>
      <c r="L169" s="306"/>
      <c r="M169" s="264"/>
      <c r="N169" s="300"/>
      <c r="O169" s="306"/>
      <c r="P169" s="264"/>
      <c r="Q169" s="264"/>
    </row>
    <row r="170" spans="11:17" ht="15" customHeight="1" thickBot="1">
      <c r="K170" s="300" t="s">
        <v>108</v>
      </c>
      <c r="L170" s="306"/>
      <c r="M170" s="264"/>
      <c r="N170" s="300"/>
      <c r="O170" s="306"/>
      <c r="P170" s="264"/>
      <c r="Q170" s="264"/>
    </row>
    <row r="171" spans="11:17" ht="15" customHeight="1" thickBot="1">
      <c r="K171" s="300" t="s">
        <v>108</v>
      </c>
      <c r="L171" s="306"/>
      <c r="M171" s="264"/>
      <c r="N171" s="300"/>
      <c r="O171" s="306"/>
      <c r="P171" s="264"/>
      <c r="Q171" s="264"/>
    </row>
    <row r="172" spans="11:17" ht="15" customHeight="1" thickBot="1">
      <c r="K172" s="300" t="s">
        <v>109</v>
      </c>
      <c r="L172" s="306" t="e" cm="1">
        <f t="array" ref="L172">#REF!</f>
        <v>#REF!</v>
      </c>
      <c r="M172" s="264"/>
      <c r="N172" s="300"/>
      <c r="O172" s="306"/>
      <c r="P172" s="264"/>
      <c r="Q172" s="264"/>
    </row>
    <row r="173" spans="11:17" ht="15" customHeight="1" thickBot="1">
      <c r="K173" s="300" t="s">
        <v>109</v>
      </c>
      <c r="L173" s="306"/>
      <c r="M173" s="264"/>
      <c r="N173" s="300"/>
      <c r="O173" s="306"/>
      <c r="P173" s="264"/>
      <c r="Q173" s="264"/>
    </row>
    <row r="174" spans="11:17" ht="15" customHeight="1" thickBot="1">
      <c r="K174" s="300" t="s">
        <v>109</v>
      </c>
      <c r="L174" s="306"/>
      <c r="M174" s="264"/>
      <c r="N174" s="300"/>
      <c r="O174" s="306"/>
      <c r="P174" s="264"/>
      <c r="Q174" s="264"/>
    </row>
    <row r="175" spans="11:17" ht="15" customHeight="1" thickBot="1">
      <c r="K175" s="300" t="s">
        <v>109</v>
      </c>
      <c r="L175" s="306"/>
      <c r="M175" s="264"/>
      <c r="N175" s="300"/>
      <c r="O175" s="306"/>
      <c r="P175" s="264"/>
      <c r="Q175" s="264"/>
    </row>
    <row r="176" spans="11:17" ht="15" customHeight="1" thickBot="1">
      <c r="K176" s="300" t="s">
        <v>109</v>
      </c>
      <c r="L176" s="306"/>
      <c r="M176" s="264"/>
      <c r="N176" s="300"/>
      <c r="O176" s="306"/>
      <c r="P176" s="264"/>
      <c r="Q176" s="264"/>
    </row>
    <row r="177" spans="11:17" ht="15" customHeight="1" thickBot="1">
      <c r="K177" s="300" t="s">
        <v>109</v>
      </c>
      <c r="L177" s="306"/>
      <c r="M177" s="264"/>
      <c r="N177" s="300"/>
      <c r="O177" s="306"/>
      <c r="P177" s="264"/>
      <c r="Q177" s="264"/>
    </row>
    <row r="178" spans="11:17" ht="15" customHeight="1" thickBot="1">
      <c r="K178" s="300" t="s">
        <v>109</v>
      </c>
      <c r="L178" s="306"/>
      <c r="M178" s="264"/>
      <c r="N178" s="300"/>
      <c r="O178" s="306"/>
      <c r="P178" s="264"/>
      <c r="Q178" s="264"/>
    </row>
    <row r="179" spans="11:17" ht="15" customHeight="1" thickBot="1">
      <c r="K179" s="300" t="s">
        <v>109</v>
      </c>
      <c r="L179" s="306"/>
      <c r="M179" s="264"/>
      <c r="N179" s="300"/>
      <c r="O179" s="306"/>
      <c r="P179" s="264"/>
      <c r="Q179" s="264"/>
    </row>
    <row r="180" spans="11:17" ht="15" customHeight="1" thickBot="1">
      <c r="K180" s="300" t="s">
        <v>109</v>
      </c>
      <c r="L180" s="306"/>
      <c r="M180" s="264"/>
      <c r="N180" s="300"/>
      <c r="O180" s="306"/>
      <c r="P180" s="264"/>
      <c r="Q180" s="264"/>
    </row>
    <row r="181" spans="11:17" ht="15" customHeight="1" thickBot="1">
      <c r="K181" s="300" t="s">
        <v>109</v>
      </c>
      <c r="L181" s="306"/>
      <c r="M181" s="264"/>
      <c r="N181" s="300"/>
      <c r="O181" s="306"/>
      <c r="P181" s="264"/>
      <c r="Q181" s="264"/>
    </row>
    <row r="182" spans="11:17" ht="15" customHeight="1" thickBot="1">
      <c r="K182" s="300" t="s">
        <v>109</v>
      </c>
      <c r="L182" s="306"/>
      <c r="M182" s="264"/>
      <c r="N182" s="300"/>
      <c r="O182" s="306"/>
      <c r="P182" s="264"/>
      <c r="Q182" s="264"/>
    </row>
    <row r="183" spans="11:17" ht="15" customHeight="1" thickBot="1">
      <c r="K183" s="300" t="s">
        <v>109</v>
      </c>
      <c r="L183" s="306"/>
      <c r="M183" s="264"/>
      <c r="N183" s="300"/>
      <c r="O183" s="306"/>
      <c r="P183" s="264"/>
      <c r="Q183" s="264"/>
    </row>
    <row r="184" spans="11:17" ht="15" customHeight="1" thickBot="1">
      <c r="K184" s="300" t="s">
        <v>109</v>
      </c>
      <c r="L184" s="306"/>
      <c r="M184" s="264"/>
      <c r="N184" s="300"/>
      <c r="O184" s="306"/>
      <c r="P184" s="264"/>
      <c r="Q184" s="264"/>
    </row>
    <row r="185" spans="11:17" ht="15" customHeight="1" thickBot="1">
      <c r="K185" s="300" t="s">
        <v>73</v>
      </c>
      <c r="L185" s="306" cm="1">
        <f t="array" aca="1" ref="L185:L197" ca="1">F20:F32</f>
        <v>-0.69521254643004549</v>
      </c>
      <c r="M185" s="264"/>
      <c r="N185" s="300"/>
      <c r="O185" s="306"/>
      <c r="P185" s="264"/>
      <c r="Q185" s="264"/>
    </row>
    <row r="186" spans="11:17" ht="15" customHeight="1" thickBot="1">
      <c r="K186" s="300" t="s">
        <v>73</v>
      </c>
      <c r="L186" s="306">
        <f ca="1"/>
        <v>-4.7918372738079515</v>
      </c>
      <c r="M186" s="264"/>
      <c r="N186" s="300"/>
      <c r="O186" s="306"/>
      <c r="P186" s="264"/>
      <c r="Q186" s="264"/>
    </row>
    <row r="187" spans="11:17" ht="15" customHeight="1" thickBot="1">
      <c r="K187" s="300" t="s">
        <v>73</v>
      </c>
      <c r="L187" s="306">
        <f ca="1"/>
        <v>-326378.31034482754</v>
      </c>
      <c r="M187" s="264"/>
      <c r="N187" s="300"/>
      <c r="O187" s="306"/>
      <c r="P187" s="264"/>
      <c r="Q187" s="264"/>
    </row>
    <row r="188" spans="11:17" ht="15" customHeight="1" thickBot="1">
      <c r="K188" s="300" t="s">
        <v>73</v>
      </c>
      <c r="L188" s="306">
        <f ca="1"/>
        <v>-345344827586205.88</v>
      </c>
      <c r="M188" s="264"/>
      <c r="N188" s="300"/>
      <c r="O188" s="306"/>
      <c r="P188" s="264"/>
      <c r="Q188" s="264"/>
    </row>
    <row r="189" spans="11:17" ht="15" customHeight="1" thickBot="1">
      <c r="K189" s="300" t="s">
        <v>73</v>
      </c>
      <c r="L189" s="306">
        <f ca="1"/>
        <v>-0.85025901671390891</v>
      </c>
      <c r="M189" s="264"/>
      <c r="N189" s="300"/>
      <c r="O189" s="306"/>
      <c r="P189" s="264"/>
      <c r="Q189" s="264"/>
    </row>
    <row r="190" spans="11:17" ht="15" customHeight="1" thickBot="1">
      <c r="K190" s="300" t="s">
        <v>73</v>
      </c>
      <c r="L190" s="306">
        <f ca="1"/>
        <v>-1.0516192668091404</v>
      </c>
      <c r="M190" s="264"/>
      <c r="Q190" s="264"/>
    </row>
    <row r="191" spans="11:17" ht="15" customHeight="1" thickBot="1">
      <c r="K191" s="300" t="s">
        <v>73</v>
      </c>
      <c r="L191" s="306">
        <f ca="1"/>
        <v>-260900900900899.91</v>
      </c>
      <c r="M191" s="264"/>
      <c r="Q191" s="264"/>
    </row>
    <row r="192" spans="11:17" ht="15" customHeight="1" thickBot="1">
      <c r="K192" s="300" t="s">
        <v>73</v>
      </c>
      <c r="L192" s="306">
        <f ca="1"/>
        <v>-1506073.7663551401</v>
      </c>
      <c r="M192" s="264"/>
      <c r="N192" s="264"/>
      <c r="O192" s="264"/>
      <c r="P192" s="264"/>
      <c r="Q192" s="264"/>
    </row>
    <row r="193" spans="11:17" ht="15" customHeight="1" thickBot="1">
      <c r="K193" s="300" t="s">
        <v>73</v>
      </c>
      <c r="L193" s="306">
        <f ca="1"/>
        <v>-18.24121779859485</v>
      </c>
      <c r="M193" s="264"/>
      <c r="N193" s="264"/>
      <c r="O193" s="264"/>
      <c r="P193" s="264"/>
      <c r="Q193" s="264"/>
    </row>
    <row r="194" spans="11:17" ht="15" customHeight="1" thickBot="1">
      <c r="K194" s="300" t="s">
        <v>73</v>
      </c>
      <c r="L194" s="306">
        <f ca="1"/>
        <v>-1.2679402400195934</v>
      </c>
      <c r="M194" s="264"/>
      <c r="N194" s="264"/>
      <c r="O194" s="264"/>
      <c r="P194" s="264"/>
      <c r="Q194" s="264"/>
    </row>
    <row r="195" spans="11:17" ht="15" customHeight="1" thickBot="1">
      <c r="K195" s="300" t="s">
        <v>73</v>
      </c>
      <c r="L195" s="306" t="e">
        <f ca="1"/>
        <v>#VALUE!</v>
      </c>
      <c r="M195" s="264"/>
      <c r="N195" s="264"/>
      <c r="O195" s="264"/>
      <c r="P195" s="264"/>
      <c r="Q195" s="264"/>
    </row>
    <row r="196" spans="11:17" ht="15" customHeight="1" thickBot="1">
      <c r="K196" s="300" t="s">
        <v>73</v>
      </c>
      <c r="L196" s="306">
        <f ca="1"/>
        <v>-1.9075430179286463</v>
      </c>
      <c r="M196" s="264"/>
      <c r="N196" s="264"/>
      <c r="O196" s="264"/>
      <c r="P196" s="264"/>
      <c r="Q196" s="264"/>
    </row>
    <row r="197" spans="11:17" ht="15" customHeight="1" thickBot="1">
      <c r="K197" s="300" t="s">
        <v>73</v>
      </c>
      <c r="L197" s="306">
        <f ca="1"/>
        <v>0.99999999950403184</v>
      </c>
      <c r="M197" s="264"/>
      <c r="N197" s="264"/>
      <c r="O197" s="264"/>
      <c r="P197" s="264"/>
      <c r="Q197" s="264"/>
    </row>
    <row r="198" spans="11:17" ht="15" customHeight="1" thickBot="1">
      <c r="K198" s="300" t="s">
        <v>74</v>
      </c>
      <c r="L198" s="306" cm="1">
        <f t="array" aca="1" ref="L198:L210" ca="1">G20:G32</f>
        <v>-36.690879075526212</v>
      </c>
      <c r="M198" s="264"/>
      <c r="N198" s="264"/>
      <c r="O198" s="264"/>
      <c r="P198" s="264"/>
      <c r="Q198" s="264"/>
    </row>
    <row r="199" spans="11:17" ht="15" customHeight="1" thickBot="1">
      <c r="K199" s="300" t="s">
        <v>74</v>
      </c>
      <c r="L199" s="306">
        <f ca="1"/>
        <v>-2.2201822744683666</v>
      </c>
      <c r="M199" s="264"/>
      <c r="N199" s="264"/>
      <c r="O199" s="264"/>
      <c r="P199" s="264"/>
      <c r="Q199" s="264"/>
    </row>
    <row r="200" spans="11:17" ht="15" customHeight="1" thickBot="1">
      <c r="K200" s="300" t="s">
        <v>74</v>
      </c>
      <c r="L200" s="306">
        <f ca="1"/>
        <v>-15631033.482758619</v>
      </c>
      <c r="M200" s="264"/>
      <c r="N200" s="264"/>
      <c r="O200" s="264"/>
      <c r="P200" s="264"/>
      <c r="Q200" s="264"/>
    </row>
    <row r="201" spans="11:17" ht="15" customHeight="1" thickBot="1">
      <c r="K201" s="300" t="s">
        <v>74</v>
      </c>
      <c r="L201" s="306">
        <f ca="1"/>
        <v>-5.4017241379310344E+16</v>
      </c>
      <c r="M201" s="264"/>
      <c r="Q201" s="264"/>
    </row>
    <row r="202" spans="11:17" ht="15" customHeight="1" thickBot="1">
      <c r="K202" s="300" t="s">
        <v>74</v>
      </c>
      <c r="L202" s="306">
        <f ca="1"/>
        <v>-743.40426155801003</v>
      </c>
      <c r="M202" s="264"/>
      <c r="Q202" s="264"/>
    </row>
    <row r="203" spans="11:17" ht="15" customHeight="1" thickBot="1">
      <c r="K203" s="300" t="s">
        <v>74</v>
      </c>
      <c r="L203" s="306">
        <f ca="1"/>
        <v>-30.612691106361996</v>
      </c>
      <c r="M203" s="264"/>
      <c r="Q203" s="264"/>
    </row>
    <row r="204" spans="11:17" ht="15" customHeight="1" thickBot="1">
      <c r="K204" s="300" t="s">
        <v>74</v>
      </c>
      <c r="L204" s="306">
        <f ca="1"/>
        <v>-2575675675675675</v>
      </c>
      <c r="M204" s="264"/>
      <c r="Q204" s="264"/>
    </row>
    <row r="205" spans="11:17" ht="15" customHeight="1" thickBot="1">
      <c r="K205" s="300" t="s">
        <v>74</v>
      </c>
      <c r="L205" s="306">
        <f ca="1"/>
        <v>-892523363.48598123</v>
      </c>
      <c r="M205" s="264"/>
      <c r="Q205" s="264"/>
    </row>
    <row r="206" spans="11:17" ht="15" customHeight="1" thickBot="1">
      <c r="K206" s="300" t="s">
        <v>74</v>
      </c>
      <c r="L206" s="306">
        <f ca="1"/>
        <v>-114.01170960187352</v>
      </c>
      <c r="M206" s="264"/>
      <c r="Q206" s="264"/>
    </row>
    <row r="207" spans="11:17" ht="15" customHeight="1" thickBot="1">
      <c r="K207" s="300" t="s">
        <v>74</v>
      </c>
      <c r="L207" s="306">
        <f ca="1"/>
        <v>-1.3590497183443544</v>
      </c>
      <c r="M207" s="264"/>
      <c r="Q207" s="264"/>
    </row>
    <row r="208" spans="11:17" ht="15" customHeight="1" thickBot="1">
      <c r="K208" s="300" t="s">
        <v>74</v>
      </c>
      <c r="L208" s="306" t="e">
        <f ca="1"/>
        <v>#VALUE!</v>
      </c>
      <c r="M208" s="264"/>
      <c r="N208" s="264"/>
      <c r="O208" s="264"/>
      <c r="P208" s="264"/>
      <c r="Q208" s="264"/>
    </row>
    <row r="209" spans="11:17" ht="15" customHeight="1" thickBot="1">
      <c r="K209" s="300" t="s">
        <v>74</v>
      </c>
      <c r="L209" s="306">
        <f ca="1"/>
        <v>-11.532015439558457</v>
      </c>
      <c r="M209" s="264"/>
      <c r="N209" s="264"/>
      <c r="O209" s="264"/>
      <c r="P209" s="264"/>
      <c r="Q209" s="264"/>
    </row>
    <row r="210" spans="11:17" ht="15" customHeight="1" thickBot="1">
      <c r="K210" s="300" t="s">
        <v>74</v>
      </c>
      <c r="L210" s="306">
        <f ca="1"/>
        <v>0.99999999950403184</v>
      </c>
      <c r="M210" s="264"/>
      <c r="N210" s="264"/>
      <c r="O210" s="264"/>
      <c r="P210" s="264"/>
      <c r="Q210" s="264"/>
    </row>
    <row r="211" spans="11:17" ht="15" customHeight="1">
      <c r="K211" s="264"/>
      <c r="L211" s="264"/>
      <c r="M211" s="264"/>
      <c r="N211" s="264"/>
      <c r="O211" s="264"/>
      <c r="P211" s="264"/>
      <c r="Q211" s="264"/>
    </row>
    <row r="212" spans="11:17" ht="15" customHeight="1">
      <c r="K212" s="264"/>
      <c r="L212" s="264"/>
      <c r="M212" s="264"/>
      <c r="N212" s="264"/>
      <c r="O212" s="264"/>
      <c r="P212" s="264"/>
      <c r="Q212" s="264"/>
    </row>
    <row r="213" spans="11:17" ht="15" customHeight="1">
      <c r="K213" s="264"/>
      <c r="L213" s="264"/>
      <c r="M213" s="264"/>
      <c r="N213" s="264"/>
      <c r="O213" s="264"/>
      <c r="P213" s="264"/>
      <c r="Q213" s="264"/>
    </row>
    <row r="214" spans="11:17" ht="15" customHeight="1">
      <c r="K214" s="264"/>
      <c r="L214" s="264"/>
      <c r="M214" s="264"/>
      <c r="N214" s="264"/>
      <c r="O214" s="264"/>
      <c r="P214" s="264"/>
      <c r="Q214" s="264"/>
    </row>
    <row r="215" spans="11:17" ht="15" customHeight="1">
      <c r="K215" s="264"/>
      <c r="L215" s="264"/>
      <c r="M215" s="264"/>
      <c r="N215" s="264"/>
      <c r="O215" s="264"/>
      <c r="P215" s="264"/>
      <c r="Q215" s="264"/>
    </row>
    <row r="216" spans="11:17" ht="15" customHeight="1">
      <c r="K216" s="264"/>
      <c r="L216" s="264"/>
      <c r="M216" s="264"/>
      <c r="N216" s="264"/>
      <c r="O216" s="264"/>
      <c r="P216" s="264"/>
      <c r="Q216" s="264"/>
    </row>
  </sheetData>
  <mergeCells count="5">
    <mergeCell ref="K1:L1"/>
    <mergeCell ref="N1:O1"/>
    <mergeCell ref="Q1:R1"/>
    <mergeCell ref="A15:H16"/>
    <mergeCell ref="A33:H34"/>
  </mergeCells>
  <conditionalFormatting sqref="E2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G2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D2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C2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3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G2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G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G2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G2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G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G2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G2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G2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G2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G3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G3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G3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3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4 B2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G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G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G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G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G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G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4 B2:G11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G3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G4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G5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G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G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G8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G9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G10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G11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G1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G14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G1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G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G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G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G1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451F-4A54-4381-B155-4D9E1202797F}">
  <dimension ref="A1:R210"/>
  <sheetViews>
    <sheetView topLeftCell="A13" zoomScale="55" zoomScaleNormal="55" workbookViewId="0">
      <selection activeCell="R57" sqref="R57"/>
    </sheetView>
  </sheetViews>
  <sheetFormatPr defaultColWidth="9.140625" defaultRowHeight="15" customHeight="1"/>
  <cols>
    <col min="1" max="1" width="11.85546875" style="193" bestFit="1" customWidth="1"/>
    <col min="2" max="4" width="8.140625" style="193" bestFit="1" customWidth="1"/>
    <col min="5" max="5" width="10.42578125" style="193" bestFit="1" customWidth="1"/>
    <col min="6" max="7" width="12.85546875" style="193" bestFit="1" customWidth="1"/>
    <col min="8" max="8" width="8.140625" style="193" bestFit="1" customWidth="1"/>
    <col min="9" max="10" width="9.140625" style="193" bestFit="1" customWidth="1"/>
    <col min="11" max="12" width="13.85546875" style="193" bestFit="1" customWidth="1"/>
    <col min="13" max="13" width="2.7109375" style="193" bestFit="1" customWidth="1"/>
    <col min="14" max="15" width="13.85546875" style="193" bestFit="1" customWidth="1"/>
    <col min="16" max="16" width="9.140625" style="193" bestFit="1" customWidth="1"/>
    <col min="17" max="17" width="10.42578125" style="193" bestFit="1" customWidth="1"/>
    <col min="18" max="18" width="10.5703125" style="193" bestFit="1" customWidth="1"/>
    <col min="19" max="16384" width="9.140625" style="193"/>
  </cols>
  <sheetData>
    <row r="1" spans="1:18" ht="14.45">
      <c r="A1" s="133" t="s">
        <v>71</v>
      </c>
      <c r="B1" s="212" t="s">
        <v>15</v>
      </c>
      <c r="C1" s="211" t="s">
        <v>17</v>
      </c>
      <c r="D1" s="213" t="s">
        <v>18</v>
      </c>
      <c r="E1" s="216" t="s">
        <v>72</v>
      </c>
      <c r="F1" s="216" t="s">
        <v>73</v>
      </c>
      <c r="G1" s="217" t="s">
        <v>74</v>
      </c>
      <c r="H1" s="209" t="s">
        <v>75</v>
      </c>
      <c r="K1" s="384" t="s">
        <v>114</v>
      </c>
      <c r="L1" s="384"/>
      <c r="M1" s="193" t="s">
        <v>93</v>
      </c>
      <c r="N1" s="384" t="s">
        <v>94</v>
      </c>
      <c r="O1" s="384"/>
      <c r="Q1" s="354" t="s">
        <v>115</v>
      </c>
      <c r="R1" s="281" t="s">
        <v>116</v>
      </c>
    </row>
    <row r="2" spans="1:18" ht="14.45">
      <c r="A2" s="133">
        <v>1</v>
      </c>
      <c r="B2" s="254" cm="1">
        <f t="array" aca="1" ref="B2" ca="1">LOG10(INDIRECT($A2&amp;"!$C14"))</f>
        <v>1.3671694885346808</v>
      </c>
      <c r="C2" s="254" cm="1">
        <f t="array" aca="1" ref="C2" ca="1">LOG10(INDIRECT($A2&amp;"!$C16"))</f>
        <v>0.63124078023550911</v>
      </c>
      <c r="D2" s="254" cm="1">
        <f t="array" aca="1" ref="D2" ca="1">LOG10(INDIRECT($A2&amp;"!$C17"))</f>
        <v>-0.78357016912374899</v>
      </c>
      <c r="E2" s="254" cm="1">
        <f t="array" aca="1" ref="E2" ca="1">LOG10(INDIRECT($A2&amp;"!$C22"))</f>
        <v>1.414973347970818</v>
      </c>
      <c r="F2" s="254" cm="1">
        <f t="array" aca="1" ref="F2" ca="1">LOG10(INDIRECT($A2&amp;"!$C27"))</f>
        <v>1.394801777162711</v>
      </c>
      <c r="G2" s="254" cm="1">
        <f t="array" aca="1" ref="G2" ca="1">LOG10(INDIRECT($A2&amp;"!$C28"))</f>
        <v>1.6844862921887342</v>
      </c>
      <c r="H2" s="289" cm="1">
        <f t="array" aca="1" ref="H2" ca="1">INDIRECT($A2&amp;"!$E5")</f>
        <v>0.19889999999999999</v>
      </c>
      <c r="K2" s="133" t="s">
        <v>79</v>
      </c>
      <c r="L2" s="133" t="s">
        <v>117</v>
      </c>
      <c r="N2" s="133" t="s">
        <v>79</v>
      </c>
      <c r="O2" s="133" t="s">
        <v>117</v>
      </c>
      <c r="Q2" s="327">
        <f t="shared" ref="Q2:Q14" ca="1" si="0">MIN(B2:H2)</f>
        <v>-0.78357016912374899</v>
      </c>
      <c r="R2" s="328">
        <f t="shared" ref="R2:R14" ca="1" si="1">MAX(B2:H2)</f>
        <v>1.6844862921887342</v>
      </c>
    </row>
    <row r="3" spans="1:18" ht="14.45">
      <c r="A3" s="291">
        <v>2</v>
      </c>
      <c r="B3" s="254" t="s">
        <v>60</v>
      </c>
      <c r="C3" s="254" cm="1">
        <f t="array" aca="1" ref="C3" ca="1">LOG10(INDIRECT($A3&amp;"!$C16"))</f>
        <v>1.8722728462242051</v>
      </c>
      <c r="D3" s="254" cm="1">
        <f t="array" aca="1" ref="D3" ca="1">LOG10(INDIRECT($A3&amp;"!$C17"))</f>
        <v>1.039414119176137</v>
      </c>
      <c r="E3" s="254" cm="1">
        <f t="array" aca="1" ref="E3" ca="1">LOG10(INDIRECT($A3&amp;"!$C22"))</f>
        <v>2.2648178230095364</v>
      </c>
      <c r="F3" s="254" cm="1">
        <f t="array" aca="1" ref="F3" ca="1">LOG10(INDIRECT($A3&amp;"!$C27"))</f>
        <v>2.2377949932739227</v>
      </c>
      <c r="G3" s="254" cm="1">
        <f t="array" aca="1" ref="G3" ca="1">LOG10(INDIRECT($A3&amp;"!$C28"))</f>
        <v>2.2319790268315041</v>
      </c>
      <c r="H3" s="289" cm="1">
        <f t="array" aca="1" ref="H3" ca="1">INDIRECT($A3&amp;"!$E5")</f>
        <v>6.7500000000000004E-2</v>
      </c>
      <c r="K3" s="329" t="str" cm="1">
        <f t="array" ref="K3">INDEX($B$1:$G$1, INT((ROW()-ROW($K$3))/13)+1)</f>
        <v>KRG</v>
      </c>
      <c r="L3" s="108" cm="1">
        <f t="array" aca="1" ref="L3" ca="1">INDEX($B$2:$G$14, MOD(ROW()-ROW($L$3),13)+1, INT((ROW()-ROW($L$3))/13)+1)</f>
        <v>1.3671694885346808</v>
      </c>
      <c r="N3" s="329" t="str" cm="1">
        <f t="array" aca="1" ref="N3:O64" ca="1">_xlfn._xlws.FILTER(K3:L210,ISNUMBER(L3:L210))</f>
        <v>KRG</v>
      </c>
      <c r="O3" s="303">
        <f ca="1"/>
        <v>1.3671694885346808</v>
      </c>
      <c r="Q3" s="327">
        <f t="shared" ca="1" si="0"/>
        <v>6.7500000000000004E-2</v>
      </c>
      <c r="R3" s="328">
        <f t="shared" ca="1" si="1"/>
        <v>2.2648178230095364</v>
      </c>
    </row>
    <row r="4" spans="1:18" ht="14.45">
      <c r="A4" s="291">
        <v>3</v>
      </c>
      <c r="B4" s="254" cm="1">
        <f t="array" aca="1" ref="B4" ca="1">LOG10(INDIRECT($A4&amp;"!$C14"))</f>
        <v>2.6810602436318116</v>
      </c>
      <c r="C4" s="254" cm="1">
        <f t="array" aca="1" ref="C4" ca="1">LOG10(INDIRECT($A4&amp;"!$C16"))</f>
        <v>1.7626785637274363</v>
      </c>
      <c r="D4" s="254" cm="1">
        <f t="array" aca="1" ref="D4" ca="1">LOG10(INDIRECT($A4&amp;"!$C17"))</f>
        <v>0.77677380241210703</v>
      </c>
      <c r="E4" s="254" cm="1">
        <f t="array" aca="1" ref="E4" ca="1">LOG10(INDIRECT($A4&amp;"!$C22"))</f>
        <v>2.0094508957986941</v>
      </c>
      <c r="F4" s="254" cm="1">
        <f t="array" aca="1" ref="F4" ca="1">LOG10(INDIRECT($A4&amp;"!$C27"))</f>
        <v>2.0484418035504044</v>
      </c>
      <c r="G4" s="254" cm="1">
        <f t="array" aca="1" ref="G4" ca="1">LOG10(INDIRECT($A4&amp;"!$C28"))</f>
        <v>2.7140781649818559</v>
      </c>
      <c r="H4" s="289" cm="1">
        <f t="array" aca="1" ref="H4" ca="1">INDIRECT($A4&amp;"!$E5")</f>
        <v>7.0000000000000003E-16</v>
      </c>
      <c r="K4" s="329" t="str" cm="1">
        <f t="array" ref="K4">INDEX($B$1:$G$1, INT((ROW()-ROW($K$3))/13)+1)</f>
        <v>KRG</v>
      </c>
      <c r="L4" s="108" t="str" cm="1">
        <f t="array" ref="L4">INDEX($B$2:$G$14, MOD(ROW()-ROW($L$3),13)+1, INT((ROW()-ROW($L$3))/13)+1)</f>
        <v>\</v>
      </c>
      <c r="N4" s="329" t="str">
        <f ca="1"/>
        <v>KRG</v>
      </c>
      <c r="O4" s="303">
        <f ca="1"/>
        <v>2.6810602436318116</v>
      </c>
      <c r="Q4" s="327">
        <f t="shared" ca="1" si="0"/>
        <v>7.0000000000000003E-16</v>
      </c>
      <c r="R4" s="328">
        <f t="shared" ca="1" si="1"/>
        <v>2.7140781649818559</v>
      </c>
    </row>
    <row r="5" spans="1:18" ht="14.45">
      <c r="A5" s="291">
        <v>4</v>
      </c>
      <c r="B5" s="254" cm="1">
        <f t="array" aca="1" ref="B5" ca="1">LOG10(INDIRECT($A5&amp;"!$C14"))</f>
        <v>2.7164207338465549</v>
      </c>
      <c r="C5" s="254" cm="1">
        <f t="array" aca="1" ref="C5" ca="1">LOG10(INDIRECT($A5&amp;"!$C16"))</f>
        <v>1.7805333253164044</v>
      </c>
      <c r="D5" s="254" cm="1">
        <f t="array" aca="1" ref="D5" ca="1">LOG10(INDIRECT($A5&amp;"!$C17"))</f>
        <v>0.80922292168942189</v>
      </c>
      <c r="E5" s="254" cm="1">
        <f t="array" aca="1" ref="E5" ca="1">LOG10(INDIRECT($A5&amp;"!$C22"))</f>
        <v>2.019116290447073</v>
      </c>
      <c r="F5" s="254" cm="1">
        <f t="array" aca="1" ref="F5" ca="1">LOG10(INDIRECT($A5&amp;"!$C27"))</f>
        <v>2.0542299098633974</v>
      </c>
      <c r="G5" s="254" t="s">
        <v>60</v>
      </c>
      <c r="H5" s="289" cm="1">
        <f t="array" aca="1" ref="H5" ca="1">INDIRECT($A5&amp;"!$E5")</f>
        <v>7.8500000000000004E-16</v>
      </c>
      <c r="K5" s="329" t="str" cm="1">
        <f t="array" ref="K5">INDEX($B$1:$G$1, INT((ROW()-ROW($K$3))/13)+1)</f>
        <v>KRG</v>
      </c>
      <c r="L5" s="108" cm="1">
        <f t="array" aca="1" ref="L5" ca="1">INDEX($B$2:$G$14, MOD(ROW()-ROW($L$3),13)+1, INT((ROW()-ROW($L$3))/13)+1)</f>
        <v>2.6810602436318116</v>
      </c>
      <c r="N5" s="329" t="str">
        <f ca="1"/>
        <v>KRG</v>
      </c>
      <c r="O5" s="303">
        <f ca="1"/>
        <v>2.7164207338465549</v>
      </c>
      <c r="Q5" s="327">
        <f t="shared" ca="1" si="0"/>
        <v>7.8500000000000004E-16</v>
      </c>
      <c r="R5" s="328">
        <f t="shared" ca="1" si="1"/>
        <v>2.7164207338465549</v>
      </c>
    </row>
    <row r="6" spans="1:18" ht="15" customHeight="1">
      <c r="A6" s="291">
        <v>5</v>
      </c>
      <c r="B6" s="254" cm="1">
        <f t="array" aca="1" ref="B6" ca="1">LOG10(INDIRECT($A6&amp;"!$C14"))</f>
        <v>3.0689276116820721</v>
      </c>
      <c r="C6" s="254" cm="1">
        <f t="array" aca="1" ref="C6" ca="1">LOG10(INDIRECT($A6&amp;"!$C16"))</f>
        <v>2.1589652603834102</v>
      </c>
      <c r="D6" s="254" cm="1">
        <f t="array" aca="1" ref="D6" ca="1">LOG10(INDIRECT($A6&amp;"!$C17"))</f>
        <v>1.2253092817258628</v>
      </c>
      <c r="E6" s="254" cm="1">
        <f t="array" aca="1" ref="E6" ca="1">LOG10(INDIRECT($A6&amp;"!$C22"))</f>
        <v>2.2324878663529861</v>
      </c>
      <c r="F6" s="254" cm="1">
        <f t="array" aca="1" ref="F6" ca="1">LOG10(INDIRECT($A6&amp;"!$C27"))</f>
        <v>2.2111205412580492</v>
      </c>
      <c r="G6" s="254" t="s">
        <v>60</v>
      </c>
      <c r="H6" s="289" cm="1">
        <f t="array" aca="1" ref="H6" ca="1">INDIRECT($A6&amp;"!$E5")</f>
        <v>0.2626</v>
      </c>
      <c r="K6" s="329" t="str" cm="1">
        <f t="array" ref="K6">INDEX($B$1:$G$1, INT((ROW()-ROW($K$3))/13)+1)</f>
        <v>KRG</v>
      </c>
      <c r="L6" s="108" cm="1">
        <f t="array" aca="1" ref="L6" ca="1">INDEX($B$2:$G$14, MOD(ROW()-ROW($L$3),13)+1, INT((ROW()-ROW($L$3))/13)+1)</f>
        <v>2.7164207338465549</v>
      </c>
      <c r="N6" s="329" t="str">
        <f ca="1"/>
        <v>KRG</v>
      </c>
      <c r="O6" s="303">
        <f ca="1"/>
        <v>3.0689276116820721</v>
      </c>
      <c r="Q6" s="327">
        <f t="shared" ca="1" si="0"/>
        <v>0.2626</v>
      </c>
      <c r="R6" s="328">
        <f t="shared" ca="1" si="1"/>
        <v>3.0689276116820721</v>
      </c>
    </row>
    <row r="7" spans="1:18" ht="14.45">
      <c r="A7" s="291">
        <v>7</v>
      </c>
      <c r="B7" s="254" t="s">
        <v>60</v>
      </c>
      <c r="C7" s="254" cm="1">
        <f t="array" aca="1" ref="C7" ca="1">LOG10(INDIRECT($A7&amp;"!$C16"))</f>
        <v>2.842609239610562</v>
      </c>
      <c r="D7" s="254" cm="1">
        <f t="array" aca="1" ref="D7" ca="1">LOG10(INDIRECT($A7&amp;"!$C17"))</f>
        <v>0.65934563574617699</v>
      </c>
      <c r="E7" s="254" t="s">
        <v>60</v>
      </c>
      <c r="F7" s="254" cm="1">
        <f t="array" aca="1" ref="F7" ca="1">LOG10(INDIRECT($A7&amp;"!$C27"))</f>
        <v>2.6095944092252199</v>
      </c>
      <c r="G7" s="254" t="s">
        <v>60</v>
      </c>
      <c r="H7" s="289" cm="1">
        <f t="array" aca="1" ref="H7" ca="1">INDIRECT($A7&amp;"!$E5")</f>
        <v>0.1265</v>
      </c>
      <c r="K7" s="329" t="str" cm="1">
        <f t="array" ref="K7">INDEX($B$1:$G$1, INT((ROW()-ROW($K$3))/13)+1)</f>
        <v>KRG</v>
      </c>
      <c r="L7" s="108" cm="1">
        <f t="array" aca="1" ref="L7" ca="1">INDEX($B$2:$G$14, MOD(ROW()-ROW($L$3),13)+1, INT((ROW()-ROW($L$3))/13)+1)</f>
        <v>3.0689276116820721</v>
      </c>
      <c r="N7" s="329" t="str">
        <f ca="1"/>
        <v>KRG</v>
      </c>
      <c r="O7" s="303">
        <f ca="1"/>
        <v>3.0136796972911926</v>
      </c>
      <c r="Q7" s="327">
        <f t="shared" ca="1" si="0"/>
        <v>0.1265</v>
      </c>
      <c r="R7" s="328">
        <f t="shared" ca="1" si="1"/>
        <v>2.842609239610562</v>
      </c>
    </row>
    <row r="8" spans="1:18" ht="14.45">
      <c r="A8" s="291">
        <v>8</v>
      </c>
      <c r="B8" s="254" t="s">
        <v>60</v>
      </c>
      <c r="C8" s="254" t="s">
        <v>60</v>
      </c>
      <c r="D8" s="254" t="s">
        <v>60</v>
      </c>
      <c r="E8" s="254" cm="1">
        <f t="array" aca="1" ref="E8" ca="1">LOG10(INDIRECT($A8&amp;"!$C22"))</f>
        <v>2.2327420627207371</v>
      </c>
      <c r="F8" s="254" cm="1">
        <f t="array" aca="1" ref="F8" ca="1">LOG10(INDIRECT($A8&amp;"!$C27"))</f>
        <v>2.1192558892779365</v>
      </c>
      <c r="G8" s="254" t="s">
        <v>60</v>
      </c>
      <c r="H8" s="289" cm="1">
        <f t="array" aca="1" ref="H8" ca="1">INDIRECT($A8&amp;"!$E5")</f>
        <v>2.1400000000000001E-15</v>
      </c>
      <c r="K8" s="329" t="str" cm="1">
        <f t="array" ref="K8">INDEX($B$1:$G$1, INT((ROW()-ROW($K$3))/13)+1)</f>
        <v>KRG</v>
      </c>
      <c r="L8" s="108" t="str" cm="1">
        <f t="array" ref="L8">INDEX($B$2:$G$14, MOD(ROW()-ROW($L$3),13)+1, INT((ROW()-ROW($L$3))/13)+1)</f>
        <v>\</v>
      </c>
      <c r="N8" s="329" t="str">
        <f ca="1"/>
        <v>KRG</v>
      </c>
      <c r="O8" s="303">
        <f ca="1"/>
        <v>2.1528995963937474</v>
      </c>
      <c r="Q8" s="327">
        <f t="shared" ca="1" si="0"/>
        <v>2.1400000000000001E-15</v>
      </c>
      <c r="R8" s="328">
        <f t="shared" ca="1" si="1"/>
        <v>2.2327420627207371</v>
      </c>
    </row>
    <row r="9" spans="1:18" ht="15" customHeight="1">
      <c r="A9" s="291">
        <v>9</v>
      </c>
      <c r="B9" s="254" t="e" cm="1">
        <f t="array" aca="1" ref="B9" ca="1">LOG10(INDIRECT($A9&amp;"!$C14"))</f>
        <v>#VALUE!</v>
      </c>
      <c r="C9" s="254" cm="1">
        <f t="array" aca="1" ref="C9" ca="1">LOG10(INDIRECT($A9&amp;"!$C16"))</f>
        <v>1.9296743179485878</v>
      </c>
      <c r="D9" s="254" cm="1">
        <f t="array" aca="1" ref="D9" ca="1">LOG10(INDIRECT($A9&amp;"!$C17"))</f>
        <v>0.8480042714972682</v>
      </c>
      <c r="E9" s="254" cm="1">
        <f t="array" aca="1" ref="E9" ca="1">LOG10(INDIRECT($A9&amp;"!$C22"))</f>
        <v>1.8262044234992527</v>
      </c>
      <c r="F9" s="254" cm="1">
        <f t="array" aca="1" ref="F9" ca="1">LOG10(INDIRECT($A9&amp;"!$C27"))</f>
        <v>1.8125122842899826</v>
      </c>
      <c r="G9" s="254" cm="1">
        <f t="array" aca="1" ref="G9" ca="1">LOG10(INDIRECT($A9&amp;"!$C28"))</f>
        <v>2.483301952358167</v>
      </c>
      <c r="H9" s="289" cm="1">
        <f t="array" aca="1" ref="H9" ca="1">INDIRECT($A9&amp;"!$E5")</f>
        <v>1.1599999999999999E-15</v>
      </c>
      <c r="K9" s="329" t="str" cm="1">
        <f t="array" ref="K9">INDEX($B$1:$G$1, INT((ROW()-ROW($K$3))/13)+1)</f>
        <v>KRG</v>
      </c>
      <c r="L9" s="108" t="str" cm="1">
        <f t="array" ref="L9">INDEX($B$2:$G$14, MOD(ROW()-ROW($L$3),13)+1, INT((ROW()-ROW($L$3))/13)+1)</f>
        <v>\</v>
      </c>
      <c r="N9" s="329" t="str">
        <f ca="1"/>
        <v>KRG</v>
      </c>
      <c r="O9" s="303">
        <f ca="1"/>
        <v>2.3291944150884509</v>
      </c>
      <c r="Q9" s="327" t="e">
        <f t="shared" ca="1" si="0"/>
        <v>#VALUE!</v>
      </c>
      <c r="R9" s="328" t="e">
        <f t="shared" ca="1" si="1"/>
        <v>#VALUE!</v>
      </c>
    </row>
    <row r="10" spans="1:18" ht="15" customHeight="1">
      <c r="A10" s="291">
        <v>10</v>
      </c>
      <c r="B10" s="254" t="s">
        <v>60</v>
      </c>
      <c r="C10" s="254" cm="1">
        <f t="array" aca="1" ref="C10" ca="1">LOG10(INDIRECT($A10&amp;"!$C16"))</f>
        <v>2.8639173769578603</v>
      </c>
      <c r="D10" s="254" cm="1">
        <f t="array" aca="1" ref="D10" ca="1">LOG10(INDIRECT($A10&amp;"!$C17"))</f>
        <v>2.09377178149873</v>
      </c>
      <c r="E10" s="254" cm="1">
        <f t="array" aca="1" ref="E10" ca="1">LOG10(INDIRECT($A10&amp;"!$C22"))</f>
        <v>2.3222192947339191</v>
      </c>
      <c r="F10" s="254" cm="1">
        <f t="array" aca="1" ref="F10" ca="1">LOG10(INDIRECT($A10&amp;"!$C27"))</f>
        <v>2.2496874278053016</v>
      </c>
      <c r="G10" s="254" t="s">
        <v>60</v>
      </c>
      <c r="H10" s="289" cm="1">
        <f t="array" aca="1" ref="H10" ca="1">INDIRECT($A10&amp;"!$E5")</f>
        <v>9.2999999999999992E-3</v>
      </c>
      <c r="K10" s="329" t="str" cm="1">
        <f t="array" ref="K10">INDEX($B$1:$G$1, INT((ROW()-ROW($K$3))/13)+1)</f>
        <v>KRG</v>
      </c>
      <c r="L10" s="108" t="e" cm="1">
        <f t="array" aca="1" ref="L10" ca="1">INDEX($B$2:$G$14, MOD(ROW()-ROW($L$3),13)+1, INT((ROW()-ROW($L$3))/13)+1)</f>
        <v>#VALUE!</v>
      </c>
      <c r="N10" s="329" t="str">
        <f ca="1"/>
        <v>KPLSK</v>
      </c>
      <c r="O10" s="303">
        <f ca="1"/>
        <v>0.63124078023550911</v>
      </c>
      <c r="Q10" s="327">
        <f t="shared" ca="1" si="0"/>
        <v>9.2999999999999992E-3</v>
      </c>
      <c r="R10" s="328">
        <f t="shared" ca="1" si="1"/>
        <v>2.8639173769578603</v>
      </c>
    </row>
    <row r="11" spans="1:18" ht="14.45">
      <c r="A11" s="291">
        <v>11</v>
      </c>
      <c r="B11" s="254" cm="1">
        <f t="array" aca="1" ref="B11" ca="1">LOG10(INDIRECT($A11&amp;"!$C14"))</f>
        <v>3.0136796972911926</v>
      </c>
      <c r="C11" s="254" cm="1">
        <f t="array" aca="1" ref="C11" ca="1">LOG10(INDIRECT($A11&amp;"!$C16"))</f>
        <v>2.2778383330020473</v>
      </c>
      <c r="D11" s="254" cm="1">
        <f t="array" aca="1" ref="D11" ca="1">LOG10(INDIRECT($A11&amp;"!$C17"))</f>
        <v>0.88269526238159712</v>
      </c>
      <c r="E11" s="254" cm="1">
        <f t="array" aca="1" ref="E11" ca="1">LOG10(INDIRECT($A11&amp;"!$C22"))</f>
        <v>2.0362295440862948</v>
      </c>
      <c r="F11" s="254" cm="1">
        <f t="array" aca="1" ref="F11" ca="1">LOG10(INDIRECT($A11&amp;"!$C27"))</f>
        <v>2.0132586652835167</v>
      </c>
      <c r="G11" s="254" cm="1">
        <f t="array" aca="1" ref="G11" ca="1">LOG10(INDIRECT($A11&amp;"!$C28"))</f>
        <v>2.0178677189635055</v>
      </c>
      <c r="H11" s="289" cm="1">
        <f t="array" aca="1" ref="H11" ca="1">INDIRECT($A11&amp;"!$E5")</f>
        <v>0.34329999999999999</v>
      </c>
      <c r="K11" s="329" t="str" cm="1">
        <f t="array" ref="K11">INDEX($B$1:$G$1, INT((ROW()-ROW($K$3))/13)+1)</f>
        <v>KRG</v>
      </c>
      <c r="L11" s="108" t="str" cm="1">
        <f t="array" ref="L11">INDEX($B$2:$G$14, MOD(ROW()-ROW($L$3),13)+1, INT((ROW()-ROW($L$3))/13)+1)</f>
        <v>\</v>
      </c>
      <c r="N11" s="329" t="str">
        <f ca="1"/>
        <v>KPLSK</v>
      </c>
      <c r="O11" s="303">
        <f ca="1"/>
        <v>1.8722728462242051</v>
      </c>
      <c r="Q11" s="327">
        <f t="shared" ca="1" si="0"/>
        <v>0.34329999999999999</v>
      </c>
      <c r="R11" s="328">
        <f t="shared" ca="1" si="1"/>
        <v>3.0136796972911926</v>
      </c>
    </row>
    <row r="12" spans="1:18" ht="14.45">
      <c r="A12" s="291">
        <v>12</v>
      </c>
      <c r="B12" s="254" cm="1">
        <f t="array" aca="1" ref="B12" ca="1">LOG10(INDIRECT($A12&amp;"!$C14"))</f>
        <v>2.1528995963937474</v>
      </c>
      <c r="C12" s="254" cm="1">
        <f t="array" aca="1" ref="C12" ca="1">LOG10(INDIRECT($A12&amp;"!$C16"))</f>
        <v>1.5293019977879805</v>
      </c>
      <c r="D12" s="254" cm="1">
        <f t="array" aca="1" ref="D12" ca="1">LOG10(INDIRECT($A12&amp;"!$C17"))</f>
        <v>1.7867718963505686E-2</v>
      </c>
      <c r="E12" s="254" cm="1">
        <f t="array" aca="1" ref="E12" ca="1">LOG10(INDIRECT($A12&amp;"!$C22"))</f>
        <v>1.6892200372638355</v>
      </c>
      <c r="F12" s="254" cm="1">
        <f t="array" aca="1" ref="F12" ca="1">LOG10(INDIRECT($A12&amp;"!$C27"))</f>
        <v>1.6947806360120616</v>
      </c>
      <c r="G12" s="254" cm="1">
        <f t="array" aca="1" ref="G12" ca="1">LOG10(INDIRECT($A12&amp;"!$C28"))</f>
        <v>1.841234295506041</v>
      </c>
      <c r="H12" s="289" cm="1">
        <f t="array" aca="1" ref="H12" ca="1">INDIRECT($A12&amp;"!$E5")</f>
        <v>4.8300000000000003E-2</v>
      </c>
      <c r="K12" s="329" t="str" cm="1">
        <f t="array" ref="K12">INDEX($B$1:$G$1, INT((ROW()-ROW($K$3))/13)+1)</f>
        <v>KRG</v>
      </c>
      <c r="L12" s="108" cm="1">
        <f t="array" aca="1" ref="L12" ca="1">INDEX($B$2:$G$14, MOD(ROW()-ROW($L$3),13)+1, INT((ROW()-ROW($L$3))/13)+1)</f>
        <v>3.0136796972911926</v>
      </c>
      <c r="N12" s="329" t="str">
        <f ca="1"/>
        <v>KPLSK</v>
      </c>
      <c r="O12" s="303">
        <f ca="1"/>
        <v>1.7626785637274363</v>
      </c>
      <c r="Q12" s="327">
        <f t="shared" ca="1" si="0"/>
        <v>1.7867718963505686E-2</v>
      </c>
      <c r="R12" s="328">
        <f t="shared" ca="1" si="1"/>
        <v>2.1528995963937474</v>
      </c>
    </row>
    <row r="13" spans="1:18" ht="14.45">
      <c r="A13" s="291">
        <v>13</v>
      </c>
      <c r="B13" s="254" cm="1">
        <f t="array" aca="1" ref="B13" ca="1">LOG10(INDIRECT($A13&amp;"!$C14"))</f>
        <v>2.3291944150884509</v>
      </c>
      <c r="C13" s="254" cm="1">
        <f t="array" aca="1" ref="C13" ca="1">LOG10(INDIRECT($A13&amp;"!$C16"))</f>
        <v>1.4659773682858228</v>
      </c>
      <c r="D13" s="254" cm="1">
        <f t="array" aca="1" ref="D13" ca="1">LOG10(INDIRECT($A13&amp;"!$C17"))</f>
        <v>0.39462676427220911</v>
      </c>
      <c r="E13" s="254" cm="1">
        <f t="array" aca="1" ref="E13" ca="1">LOG10(INDIRECT($A13&amp;"!$C22"))</f>
        <v>1.823930455125564</v>
      </c>
      <c r="F13" s="254" cm="1">
        <f t="array" aca="1" ref="F13" ca="1">LOG10(INDIRECT($A13&amp;"!$C27"))</f>
        <v>1.7623784293119642</v>
      </c>
      <c r="G13" s="254" t="s">
        <v>60</v>
      </c>
      <c r="H13" s="289" cm="1">
        <f t="array" aca="1" ref="H13" ca="1">INDIRECT($A13&amp;"!$E5")</f>
        <v>0.12690000000000001</v>
      </c>
      <c r="K13" s="329" t="str" cm="1">
        <f t="array" ref="K13">INDEX($B$1:$G$1, INT((ROW()-ROW($K$3))/13)+1)</f>
        <v>KRG</v>
      </c>
      <c r="L13" s="108" cm="1">
        <f t="array" aca="1" ref="L13" ca="1">INDEX($B$2:$G$14, MOD(ROW()-ROW($L$3),13)+1, INT((ROW()-ROW($L$3))/13)+1)</f>
        <v>2.1528995963937474</v>
      </c>
      <c r="N13" s="329" t="str">
        <f ca="1"/>
        <v>KPLSK</v>
      </c>
      <c r="O13" s="303">
        <f ca="1"/>
        <v>1.7805333253164044</v>
      </c>
      <c r="Q13" s="327">
        <f t="shared" ca="1" si="0"/>
        <v>0.12690000000000001</v>
      </c>
      <c r="R13" s="328">
        <f t="shared" ca="1" si="1"/>
        <v>2.3291944150884509</v>
      </c>
    </row>
    <row r="14" spans="1:18" ht="14.45">
      <c r="A14" s="294">
        <v>14</v>
      </c>
      <c r="B14" s="254" t="s">
        <v>60</v>
      </c>
      <c r="C14" s="254" t="s">
        <v>60</v>
      </c>
      <c r="D14" s="254" cm="1">
        <f t="array" aca="1" ref="D14" ca="1">LOG10(INDIRECT($A14&amp;"!$C17"))</f>
        <v>1.7485756169309918</v>
      </c>
      <c r="E14" s="254" cm="1">
        <f t="array" aca="1" ref="E14" ca="1">LOG10(INDIRECT($A14&amp;"!$C22"))</f>
        <v>2.1258064581395271</v>
      </c>
      <c r="F14" s="254" cm="1">
        <f t="array" aca="1" ref="F14" ca="1">LOG10(INDIRECT($A14&amp;"!$C27"))</f>
        <v>2.1075491297446862</v>
      </c>
      <c r="G14" s="254" cm="1">
        <f t="array" aca="1" ref="G14" ca="1">LOG10(INDIRECT($A14&amp;"!$C28"))</f>
        <v>3.0584260244570052</v>
      </c>
      <c r="H14" s="295" cm="1">
        <f t="array" aca="1" ref="H14" ca="1">INDIRECT($A14&amp;"!$E5")</f>
        <v>0.74639999999999995</v>
      </c>
      <c r="K14" s="329" t="str" cm="1">
        <f t="array" ref="K14">INDEX($B$1:$G$1, INT((ROW()-ROW($K$3))/13)+1)</f>
        <v>KRG</v>
      </c>
      <c r="L14" s="108" cm="1">
        <f t="array" aca="1" ref="L14" ca="1">INDEX($B$2:$G$14, MOD(ROW()-ROW($L$3),13)+1, INT((ROW()-ROW($L$3))/13)+1)</f>
        <v>2.3291944150884509</v>
      </c>
      <c r="N14" s="329" t="str">
        <f ca="1"/>
        <v>KPLSK</v>
      </c>
      <c r="O14" s="303">
        <f ca="1"/>
        <v>2.1589652603834102</v>
      </c>
      <c r="Q14" s="327">
        <f t="shared" ca="1" si="0"/>
        <v>0.74639999999999995</v>
      </c>
      <c r="R14" s="328">
        <f t="shared" ca="1" si="1"/>
        <v>3.0584260244570052</v>
      </c>
    </row>
    <row r="15" spans="1:18" ht="14.45">
      <c r="A15" s="385" t="s">
        <v>118</v>
      </c>
      <c r="B15" s="386"/>
      <c r="C15" s="386"/>
      <c r="D15" s="386"/>
      <c r="E15" s="386"/>
      <c r="F15" s="386"/>
      <c r="G15" s="386"/>
      <c r="H15" s="387"/>
      <c r="K15" s="329" t="str" cm="1">
        <f t="array" ref="K15">INDEX($B$1:$G$1, INT((ROW()-ROW($K$3))/13)+1)</f>
        <v>KRG</v>
      </c>
      <c r="L15" s="108" t="str" cm="1">
        <f t="array" ref="L15">INDEX($B$2:$G$14, MOD(ROW()-ROW($L$3),13)+1, INT((ROW()-ROW($L$3))/13)+1)</f>
        <v>\</v>
      </c>
      <c r="N15" s="329" t="str">
        <f ca="1"/>
        <v>KPLSK</v>
      </c>
      <c r="O15" s="303">
        <f ca="1"/>
        <v>2.842609239610562</v>
      </c>
      <c r="Q15" s="395" t="s">
        <v>119</v>
      </c>
      <c r="R15" s="396"/>
    </row>
    <row r="16" spans="1:18" ht="15" customHeight="1">
      <c r="A16" s="388"/>
      <c r="B16" s="389"/>
      <c r="C16" s="389"/>
      <c r="D16" s="389"/>
      <c r="E16" s="389"/>
      <c r="F16" s="389"/>
      <c r="G16" s="389"/>
      <c r="H16" s="390"/>
      <c r="K16" s="329" t="str" cm="1">
        <f t="array" ref="K16">INDEX($B$1:$G$1, INT((ROW()-ROW($K$3))/13)+1)</f>
        <v>KPLSK</v>
      </c>
      <c r="L16" s="108" cm="1">
        <f t="array" aca="1" ref="L16" ca="1">INDEX($B$2:$G$14, MOD(ROW()-ROW($L$3),13)+1, INT((ROW()-ROW($L$3))/13)+1)</f>
        <v>0.63124078023550911</v>
      </c>
      <c r="N16" s="329" t="str">
        <f ca="1"/>
        <v>KPLSK</v>
      </c>
      <c r="O16" s="303">
        <f ca="1"/>
        <v>1.9296743179485878</v>
      </c>
      <c r="Q16" s="397"/>
      <c r="R16" s="398"/>
    </row>
    <row r="17" spans="1:15" ht="14.45">
      <c r="C17" s="288"/>
      <c r="K17" s="329" t="str" cm="1">
        <f t="array" ref="K17">INDEX($B$1:$G$1, INT((ROW()-ROW($K$3))/13)+1)</f>
        <v>KPLSK</v>
      </c>
      <c r="L17" s="108" cm="1">
        <f t="array" aca="1" ref="L17" ca="1">INDEX($B$2:$G$14, MOD(ROW()-ROW($L$3),13)+1, INT((ROW()-ROW($L$3))/13)+1)</f>
        <v>1.8722728462242051</v>
      </c>
      <c r="N17" s="329" t="str">
        <f ca="1"/>
        <v>KPLSK</v>
      </c>
      <c r="O17" s="303">
        <f ca="1"/>
        <v>2.8639173769578603</v>
      </c>
    </row>
    <row r="18" spans="1:15" ht="14.45">
      <c r="K18" s="329" t="str" cm="1">
        <f t="array" ref="K18">INDEX($B$1:$G$1, INT((ROW()-ROW($K$3))/13)+1)</f>
        <v>KPLSK</v>
      </c>
      <c r="L18" s="108" cm="1">
        <f t="array" aca="1" ref="L18" ca="1">INDEX($B$2:$G$14, MOD(ROW()-ROW($L$3),13)+1, INT((ROW()-ROW($L$3))/13)+1)</f>
        <v>1.7626785637274363</v>
      </c>
      <c r="N18" s="329" t="str">
        <f ca="1"/>
        <v>KPLSK</v>
      </c>
      <c r="O18" s="303">
        <f ca="1"/>
        <v>2.2778383330020473</v>
      </c>
    </row>
    <row r="19" spans="1:15" ht="14.45">
      <c r="A19" s="133" t="s">
        <v>71</v>
      </c>
      <c r="B19" s="212" t="s">
        <v>15</v>
      </c>
      <c r="C19" s="211" t="s">
        <v>17</v>
      </c>
      <c r="D19" s="213" t="s">
        <v>18</v>
      </c>
      <c r="E19" s="216" t="s">
        <v>72</v>
      </c>
      <c r="F19" s="216" t="s">
        <v>73</v>
      </c>
      <c r="G19" s="217" t="s">
        <v>74</v>
      </c>
      <c r="H19" s="242" t="s">
        <v>75</v>
      </c>
      <c r="K19" s="329" t="str" cm="1">
        <f t="array" ref="K19">INDEX($B$1:$G$1, INT((ROW()-ROW($K$3))/13)+1)</f>
        <v>KPLSK</v>
      </c>
      <c r="L19" s="108" cm="1">
        <f t="array" aca="1" ref="L19" ca="1">INDEX($B$2:$G$14, MOD(ROW()-ROW($L$3),13)+1, INT((ROW()-ROW($L$3))/13)+1)</f>
        <v>1.7805333253164044</v>
      </c>
      <c r="N19" s="329" t="str">
        <f ca="1"/>
        <v>KPLSK</v>
      </c>
      <c r="O19" s="303">
        <f ca="1"/>
        <v>1.5293019977879805</v>
      </c>
    </row>
    <row r="20" spans="1:15" ht="14.45">
      <c r="A20" s="133">
        <v>1</v>
      </c>
      <c r="B20" s="254">
        <f ca="1">SUM((B2 - $Q2) / ($R2 - $Q2))</f>
        <v>0.87143049252394</v>
      </c>
      <c r="C20" s="254">
        <f ca="1">SUM((C2 - $Q2) / ($R2 - $Q2))</f>
        <v>0.57324902065120431</v>
      </c>
      <c r="D20" s="254">
        <f ca="1">SUM((D2 - $Q2) / ($R2 - $Q2))</f>
        <v>0</v>
      </c>
      <c r="E20" s="254">
        <f ca="1">SUM((E2 - $Q2) / ($R2 - $Q2))</f>
        <v>0.89079952244099303</v>
      </c>
      <c r="F20" s="254">
        <f ca="1">SUM((F2 - $Q2) / ($R2 - $Q2))</f>
        <v>0.88262646354858021</v>
      </c>
      <c r="G20" s="254" t="s">
        <v>60</v>
      </c>
      <c r="H20" s="239">
        <f t="shared" ref="H20:H29" ca="1" si="2">SUM((H2 - $Q2) / ($R2 - $Q2))</f>
        <v>0.39807443003199489</v>
      </c>
      <c r="K20" s="329" t="str" cm="1">
        <f t="array" ref="K20">INDEX($B$1:$G$1, INT((ROW()-ROW($K$3))/13)+1)</f>
        <v>KPLSK</v>
      </c>
      <c r="L20" s="108" cm="1">
        <f t="array" aca="1" ref="L20" ca="1">INDEX($B$2:$G$14, MOD(ROW()-ROW($L$3),13)+1, INT((ROW()-ROW($L$3))/13)+1)</f>
        <v>2.1589652603834102</v>
      </c>
      <c r="N20" s="329" t="str">
        <f ca="1"/>
        <v>KPLSK</v>
      </c>
      <c r="O20" s="303">
        <f ca="1"/>
        <v>1.4659773682858228</v>
      </c>
    </row>
    <row r="21" spans="1:15" ht="14.45">
      <c r="A21" s="291">
        <v>2</v>
      </c>
      <c r="B21" s="254" t="s">
        <v>60</v>
      </c>
      <c r="C21" s="254">
        <f t="shared" ref="C21:G22" ca="1" si="3">SUM((C3 - $Q3) / ($R3 - $Q3))</f>
        <v>0.82135266338135571</v>
      </c>
      <c r="D21" s="254">
        <f t="shared" ca="1" si="3"/>
        <v>0.44231840701358516</v>
      </c>
      <c r="E21" s="254">
        <f t="shared" ca="1" si="3"/>
        <v>1</v>
      </c>
      <c r="F21" s="254">
        <f t="shared" ca="1" si="3"/>
        <v>0.98770190208597042</v>
      </c>
      <c r="G21" s="254">
        <f t="shared" ca="1" si="3"/>
        <v>0.98505505401441884</v>
      </c>
      <c r="H21" s="240">
        <f t="shared" ca="1" si="2"/>
        <v>0</v>
      </c>
      <c r="K21" s="329" t="str" cm="1">
        <f t="array" ref="K21">INDEX($B$1:$G$1, INT((ROW()-ROW($K$3))/13)+1)</f>
        <v>KPLSK</v>
      </c>
      <c r="L21" s="108" cm="1">
        <f t="array" aca="1" ref="L21" ca="1">INDEX($B$2:$G$14, MOD(ROW()-ROW($L$3),13)+1, INT((ROW()-ROW($L$3))/13)+1)</f>
        <v>2.842609239610562</v>
      </c>
      <c r="N21" s="329" t="str">
        <f ca="1"/>
        <v>GPX</v>
      </c>
      <c r="O21" s="303">
        <f ca="1"/>
        <v>-0.78357016912374899</v>
      </c>
    </row>
    <row r="22" spans="1:15" ht="14.45">
      <c r="A22" s="291">
        <v>3</v>
      </c>
      <c r="B22" s="254">
        <f ca="1">SUM((B4 - $Q4) / ($R4 - $Q4))</f>
        <v>0.98783457242460626</v>
      </c>
      <c r="C22" s="254">
        <f t="shared" ca="1" si="3"/>
        <v>0.64945755301753438</v>
      </c>
      <c r="D22" s="254">
        <f t="shared" ca="1" si="3"/>
        <v>0.28620170650733617</v>
      </c>
      <c r="E22" s="254">
        <f t="shared" ca="1" si="3"/>
        <v>0.74038062784095515</v>
      </c>
      <c r="F22" s="254">
        <f t="shared" ca="1" si="3"/>
        <v>0.75474679763473151</v>
      </c>
      <c r="G22" s="254">
        <f t="shared" ca="1" si="3"/>
        <v>1</v>
      </c>
      <c r="H22" s="240">
        <f t="shared" ca="1" si="2"/>
        <v>0</v>
      </c>
      <c r="K22" s="329" t="str" cm="1">
        <f t="array" ref="K22">INDEX($B$1:$G$1, INT((ROW()-ROW($K$3))/13)+1)</f>
        <v>KPLSK</v>
      </c>
      <c r="L22" s="108" t="str" cm="1">
        <f t="array" ref="L22">INDEX($B$2:$G$14, MOD(ROW()-ROW($L$3),13)+1, INT((ROW()-ROW($L$3))/13)+1)</f>
        <v>\</v>
      </c>
      <c r="N22" s="329" t="str">
        <f ca="1"/>
        <v>GPX</v>
      </c>
      <c r="O22" s="303">
        <f ca="1"/>
        <v>1.039414119176137</v>
      </c>
    </row>
    <row r="23" spans="1:15" ht="14.45">
      <c r="A23" s="291">
        <v>4</v>
      </c>
      <c r="B23" s="254">
        <f ca="1">SUM((B5 - $Q5) / ($R5 - $Q5))</f>
        <v>1</v>
      </c>
      <c r="C23" s="254">
        <f t="shared" ref="C23:F24" ca="1" si="4">SUM((C5 - $Q5) / ($R5 - $Q5))</f>
        <v>0.65547037803495978</v>
      </c>
      <c r="D23" s="254">
        <f t="shared" ca="1" si="4"/>
        <v>0.29790043626398438</v>
      </c>
      <c r="E23" s="254">
        <f t="shared" ca="1" si="4"/>
        <v>0.74330027940404042</v>
      </c>
      <c r="F23" s="254">
        <f t="shared" ca="1" si="4"/>
        <v>0.75622670828113203</v>
      </c>
      <c r="G23" s="254" t="s">
        <v>60</v>
      </c>
      <c r="H23" s="240">
        <f t="shared" ca="1" si="2"/>
        <v>0</v>
      </c>
      <c r="K23" s="329" t="str" cm="1">
        <f t="array" ref="K23">INDEX($B$1:$G$1, INT((ROW()-ROW($K$3))/13)+1)</f>
        <v>KPLSK</v>
      </c>
      <c r="L23" s="108" cm="1">
        <f t="array" aca="1" ref="L23" ca="1">INDEX($B$2:$G$14, MOD(ROW()-ROW($L$3),13)+1, INT((ROW()-ROW($L$3))/13)+1)</f>
        <v>1.9296743179485878</v>
      </c>
      <c r="N23" s="329" t="str">
        <f ca="1"/>
        <v>GPX</v>
      </c>
      <c r="O23" s="303">
        <f ca="1"/>
        <v>0.77677380241210703</v>
      </c>
    </row>
    <row r="24" spans="1:15" ht="14.45">
      <c r="A24" s="291">
        <v>5</v>
      </c>
      <c r="B24" s="254">
        <f ca="1">SUM((B6 - $Q6) / ($R6 - $Q6))</f>
        <v>1</v>
      </c>
      <c r="C24" s="254">
        <f t="shared" ca="1" si="4"/>
        <v>0.67574621455075101</v>
      </c>
      <c r="D24" s="254">
        <f t="shared" ca="1" si="4"/>
        <v>0.34304949918118394</v>
      </c>
      <c r="E24" s="254">
        <f t="shared" ca="1" si="4"/>
        <v>0.70194508230358177</v>
      </c>
      <c r="F24" s="254">
        <f t="shared" ca="1" si="4"/>
        <v>0.69433110131077469</v>
      </c>
      <c r="G24" s="254" t="s">
        <v>60</v>
      </c>
      <c r="H24" s="240">
        <f t="shared" ca="1" si="2"/>
        <v>0</v>
      </c>
      <c r="K24" s="329" t="str" cm="1">
        <f t="array" ref="K24">INDEX($B$1:$G$1, INT((ROW()-ROW($K$3))/13)+1)</f>
        <v>KPLSK</v>
      </c>
      <c r="L24" s="108" cm="1">
        <f t="array" aca="1" ref="L24" ca="1">INDEX($B$2:$G$14, MOD(ROW()-ROW($L$3),13)+1, INT((ROW()-ROW($L$3))/13)+1)</f>
        <v>2.8639173769578603</v>
      </c>
      <c r="N24" s="329" t="str">
        <f ca="1"/>
        <v>GPX</v>
      </c>
      <c r="O24" s="303">
        <f ca="1"/>
        <v>0.80922292168942189</v>
      </c>
    </row>
    <row r="25" spans="1:15" ht="14.45">
      <c r="A25" s="291">
        <v>7</v>
      </c>
      <c r="B25" s="254" t="s">
        <v>60</v>
      </c>
      <c r="C25" s="254">
        <f ca="1">SUM((C7 - $Q7) / ($R7 - $Q7))</f>
        <v>1</v>
      </c>
      <c r="D25" s="254">
        <f ca="1">SUM((D7 - $Q7) / ($R7 - $Q7))</f>
        <v>0.19617975152670108</v>
      </c>
      <c r="E25" s="254" t="s">
        <v>60</v>
      </c>
      <c r="F25" s="254">
        <f ca="1">SUM((F7 - $Q7) / ($R7 - $Q7))</f>
        <v>0.91421006674284133</v>
      </c>
      <c r="G25" s="254" t="s">
        <v>60</v>
      </c>
      <c r="H25" s="240">
        <f t="shared" ca="1" si="2"/>
        <v>0</v>
      </c>
      <c r="K25" s="329" t="str" cm="1">
        <f t="array" ref="K25">INDEX($B$1:$G$1, INT((ROW()-ROW($K$3))/13)+1)</f>
        <v>KPLSK</v>
      </c>
      <c r="L25" s="108" cm="1">
        <f t="array" aca="1" ref="L25" ca="1">INDEX($B$2:$G$14, MOD(ROW()-ROW($L$3),13)+1, INT((ROW()-ROW($L$3))/13)+1)</f>
        <v>2.2778383330020473</v>
      </c>
      <c r="N25" s="329" t="str">
        <f ca="1"/>
        <v>GPX</v>
      </c>
      <c r="O25" s="303">
        <f ca="1"/>
        <v>1.2253092817258628</v>
      </c>
    </row>
    <row r="26" spans="1:15" ht="14.45">
      <c r="A26" s="291">
        <v>8</v>
      </c>
      <c r="B26" s="254" t="s">
        <v>60</v>
      </c>
      <c r="C26" s="254" t="s">
        <v>60</v>
      </c>
      <c r="D26" s="254" t="s">
        <v>60</v>
      </c>
      <c r="E26" s="254">
        <f ca="1">SUM((E8 - $Q8) / ($R8 - $Q8))</f>
        <v>1</v>
      </c>
      <c r="F26" s="254">
        <f ca="1">SUM((F8 - $Q8) / ($R8 - $Q8))</f>
        <v>0.94917183881755218</v>
      </c>
      <c r="G26" s="254" t="s">
        <v>60</v>
      </c>
      <c r="H26" s="240">
        <f t="shared" ca="1" si="2"/>
        <v>0</v>
      </c>
      <c r="K26" s="329" t="str" cm="1">
        <f t="array" ref="K26">INDEX($B$1:$G$1, INT((ROW()-ROW($K$3))/13)+1)</f>
        <v>KPLSK</v>
      </c>
      <c r="L26" s="108" cm="1">
        <f t="array" aca="1" ref="L26" ca="1">INDEX($B$2:$G$14, MOD(ROW()-ROW($L$3),13)+1, INT((ROW()-ROW($L$3))/13)+1)</f>
        <v>1.5293019977879805</v>
      </c>
      <c r="N26" s="329" t="str">
        <f ca="1"/>
        <v>GPX</v>
      </c>
      <c r="O26" s="303">
        <f ca="1"/>
        <v>0.65934563574617699</v>
      </c>
    </row>
    <row r="27" spans="1:15" ht="14.45">
      <c r="A27" s="291">
        <v>9</v>
      </c>
      <c r="B27" s="254" t="e">
        <f ca="1">SUM((B9 - $Q9) / ($R9 - $Q9))</f>
        <v>#VALUE!</v>
      </c>
      <c r="C27" s="254" t="e">
        <f ca="1">SUM((C9 - $Q9) / ($R9 - $Q9))</f>
        <v>#VALUE!</v>
      </c>
      <c r="D27" s="254" t="e">
        <f ca="1">SUM((D9 - $Q9) / ($R9 - $Q9))</f>
        <v>#VALUE!</v>
      </c>
      <c r="E27" s="254" t="e">
        <f ca="1">SUM((E9 - $Q9) / ($R9 - $Q9))</f>
        <v>#VALUE!</v>
      </c>
      <c r="F27" s="254" t="e">
        <f ca="1">SUM((F9 - $Q9) / ($R9 - $Q9))</f>
        <v>#VALUE!</v>
      </c>
      <c r="G27" s="254" t="e">
        <f ca="1">SUM((G9 - $Q9) / ($R9 - $Q9))</f>
        <v>#VALUE!</v>
      </c>
      <c r="H27" s="240" t="e">
        <f t="shared" ca="1" si="2"/>
        <v>#VALUE!</v>
      </c>
      <c r="K27" s="329" t="str" cm="1">
        <f t="array" ref="K27">INDEX($B$1:$G$1, INT((ROW()-ROW($K$3))/13)+1)</f>
        <v>KPLSK</v>
      </c>
      <c r="L27" s="108" cm="1">
        <f t="array" aca="1" ref="L27" ca="1">INDEX($B$2:$G$14, MOD(ROW()-ROW($L$3),13)+1, INT((ROW()-ROW($L$3))/13)+1)</f>
        <v>1.4659773682858228</v>
      </c>
      <c r="N27" s="329" t="str">
        <f ca="1"/>
        <v>GPX</v>
      </c>
      <c r="O27" s="303">
        <f ca="1"/>
        <v>0.8480042714972682</v>
      </c>
    </row>
    <row r="28" spans="1:15" ht="14.45">
      <c r="A28" s="291">
        <v>10</v>
      </c>
      <c r="B28" s="254" t="s">
        <v>60</v>
      </c>
      <c r="C28" s="254">
        <f ca="1">SUM((C10 - $Q10) / ($R10 - $Q10))</f>
        <v>1</v>
      </c>
      <c r="D28" s="254">
        <f ca="1">SUM((D10 - $Q10) / ($R10 - $Q10))</f>
        <v>0.73021056983830612</v>
      </c>
      <c r="E28" s="254">
        <f ca="1">SUM((E10 - $Q10) / ($R10 - $Q10))</f>
        <v>0.81023793710622471</v>
      </c>
      <c r="F28" s="254">
        <f ca="1">SUM((F10 - $Q10) / ($R10 - $Q10))</f>
        <v>0.78482932454956955</v>
      </c>
      <c r="G28" s="254" t="s">
        <v>60</v>
      </c>
      <c r="H28" s="240">
        <f t="shared" ca="1" si="2"/>
        <v>0</v>
      </c>
      <c r="K28" s="329" t="str" cm="1">
        <f t="array" ref="K28">INDEX($B$1:$G$1, INT((ROW()-ROW($K$3))/13)+1)</f>
        <v>KPLSK</v>
      </c>
      <c r="L28" s="108" t="str" cm="1">
        <f t="array" ref="L28">INDEX($B$2:$G$14, MOD(ROW()-ROW($L$3),13)+1, INT((ROW()-ROW($L$3))/13)+1)</f>
        <v>\</v>
      </c>
      <c r="N28" s="329" t="str">
        <f ca="1"/>
        <v>GPX</v>
      </c>
      <c r="O28" s="303">
        <f ca="1"/>
        <v>2.09377178149873</v>
      </c>
    </row>
    <row r="29" spans="1:15" ht="14.45">
      <c r="A29" s="291">
        <v>11</v>
      </c>
      <c r="B29" s="254">
        <f ca="1">SUM((B11 - $Q11) / ($R11 - $Q11))</f>
        <v>1</v>
      </c>
      <c r="C29" s="254">
        <f ca="1">SUM((C11 - $Q11) / ($R11 - $Q11))</f>
        <v>0.72444316999729463</v>
      </c>
      <c r="D29" s="254">
        <f ca="1">SUM((D11 - $Q11) / ($R11 - $Q11))</f>
        <v>0.20199197250067269</v>
      </c>
      <c r="E29" s="254">
        <f ca="1">SUM((E11 - $Q11) / ($R11 - $Q11))</f>
        <v>0.63396585354643997</v>
      </c>
      <c r="F29" s="254">
        <f ca="1">SUM((F11 - $Q11) / ($R11 - $Q11))</f>
        <v>0.62536375144609846</v>
      </c>
      <c r="G29" s="254">
        <f ca="1">SUM((G11 - $Q11) / ($R11 - $Q11))</f>
        <v>0.62708974332832557</v>
      </c>
      <c r="H29" s="240">
        <f t="shared" ca="1" si="2"/>
        <v>0</v>
      </c>
      <c r="K29" s="329" t="str" cm="1">
        <f t="array" ref="K29">INDEX($B$1:$G$1, INT((ROW()-ROW($K$3))/13)+1)</f>
        <v>GPX</v>
      </c>
      <c r="L29" s="108" cm="1">
        <f t="array" aca="1" ref="L29" ca="1">INDEX($B$2:$G$14, MOD(ROW()-ROW($L$3),13)+1, INT((ROW()-ROW($L$3))/13)+1)</f>
        <v>-0.78357016912374899</v>
      </c>
      <c r="N29" s="329" t="str">
        <f ca="1"/>
        <v>GPX</v>
      </c>
      <c r="O29" s="303">
        <f ca="1"/>
        <v>0.88269526238159712</v>
      </c>
    </row>
    <row r="30" spans="1:15" ht="14.45">
      <c r="A30" s="291">
        <v>12</v>
      </c>
      <c r="B30" s="254" t="s">
        <v>60</v>
      </c>
      <c r="C30" s="254" t="s">
        <v>60</v>
      </c>
      <c r="D30" s="254" t="s">
        <v>60</v>
      </c>
      <c r="E30" s="254" t="s">
        <v>60</v>
      </c>
      <c r="F30" s="254" t="s">
        <v>60</v>
      </c>
      <c r="G30" s="254" t="s">
        <v>60</v>
      </c>
      <c r="H30" s="240">
        <v>0</v>
      </c>
      <c r="K30" s="329" t="str" cm="1">
        <f t="array" ref="K30">INDEX($B$1:$G$1, INT((ROW()-ROW($K$3))/13)+1)</f>
        <v>GPX</v>
      </c>
      <c r="L30" s="108" cm="1">
        <f t="array" aca="1" ref="L30" ca="1">INDEX($B$2:$G$14, MOD(ROW()-ROW($L$3),13)+1, INT((ROW()-ROW($L$3))/13)+1)</f>
        <v>1.039414119176137</v>
      </c>
      <c r="N30" s="329" t="str">
        <f ca="1"/>
        <v>GPX</v>
      </c>
      <c r="O30" s="303">
        <f ca="1"/>
        <v>1.7867718963505686E-2</v>
      </c>
    </row>
    <row r="31" spans="1:15" ht="14.45">
      <c r="A31" s="291">
        <v>13</v>
      </c>
      <c r="B31" s="254">
        <f ca="1">SUM((B13 - $Q13) / ($R13 - $Q13))</f>
        <v>1</v>
      </c>
      <c r="C31" s="254">
        <f ca="1">SUM((C13 - $Q13) / ($R13 - $Q13))</f>
        <v>0.60803739913768129</v>
      </c>
      <c r="D31" s="254">
        <f ca="1">SUM((D13 - $Q13) / ($R13 - $Q13))</f>
        <v>0.12156719938894109</v>
      </c>
      <c r="E31" s="254">
        <f ca="1">SUM((E13 - $Q13) / ($R13 - $Q13))</f>
        <v>0.77057383585900163</v>
      </c>
      <c r="F31" s="254">
        <f ca="1">SUM((F13 - $Q13) / ($R13 - $Q13))</f>
        <v>0.74262479081221222</v>
      </c>
      <c r="G31" s="254" t="s">
        <v>60</v>
      </c>
      <c r="H31" s="240">
        <f ca="1">SUM((H13 - $Q13) / ($R13 - $Q13))</f>
        <v>0</v>
      </c>
      <c r="K31" s="329" t="str" cm="1">
        <f t="array" ref="K31">INDEX($B$1:$G$1, INT((ROW()-ROW($K$3))/13)+1)</f>
        <v>GPX</v>
      </c>
      <c r="L31" s="108" cm="1">
        <f t="array" aca="1" ref="L31" ca="1">INDEX($B$2:$G$14, MOD(ROW()-ROW($L$3),13)+1, INT((ROW()-ROW($L$3))/13)+1)</f>
        <v>0.77677380241210703</v>
      </c>
      <c r="N31" s="329" t="str">
        <f ca="1"/>
        <v>GPX</v>
      </c>
      <c r="O31" s="303">
        <f ca="1"/>
        <v>0.39462676427220911</v>
      </c>
    </row>
    <row r="32" spans="1:15" ht="14.45">
      <c r="A32" s="294">
        <v>14</v>
      </c>
      <c r="B32" s="254" t="s">
        <v>60</v>
      </c>
      <c r="C32" s="254" t="s">
        <v>60</v>
      </c>
      <c r="D32" s="254">
        <f ca="1">SUM((D14 - $Q14) / ($R14 - $Q14))</f>
        <v>0.43346208318150725</v>
      </c>
      <c r="E32" s="254">
        <f ca="1">SUM((E14 - $Q14) / ($R14 - $Q14))</f>
        <v>0.59662237515838079</v>
      </c>
      <c r="F32" s="254">
        <f ca="1">SUM((F14 - $Q14) / ($R14 - $Q14))</f>
        <v>0.58872569570853395</v>
      </c>
      <c r="G32" s="254">
        <f ca="1">SUM((G14 - $Q14) / ($R14 - $Q14))</f>
        <v>1</v>
      </c>
      <c r="H32" s="241">
        <f ca="1">SUM((H14 - $Q14) / ($R14 - $Q14))</f>
        <v>0</v>
      </c>
      <c r="K32" s="329" t="str" cm="1">
        <f t="array" ref="K32">INDEX($B$1:$G$1, INT((ROW()-ROW($K$3))/13)+1)</f>
        <v>GPX</v>
      </c>
      <c r="L32" s="108" cm="1">
        <f t="array" aca="1" ref="L32" ca="1">INDEX($B$2:$G$14, MOD(ROW()-ROW($L$3),13)+1, INT((ROW()-ROW($L$3))/13)+1)</f>
        <v>0.80922292168942189</v>
      </c>
      <c r="N32" s="329" t="str">
        <f ca="1"/>
        <v>GPX</v>
      </c>
      <c r="O32" s="303">
        <f ca="1"/>
        <v>1.7485756169309918</v>
      </c>
    </row>
    <row r="33" spans="1:15" ht="14.45">
      <c r="A33" s="385" t="s">
        <v>120</v>
      </c>
      <c r="B33" s="386"/>
      <c r="C33" s="386"/>
      <c r="D33" s="386"/>
      <c r="E33" s="386"/>
      <c r="F33" s="386"/>
      <c r="G33" s="386"/>
      <c r="H33" s="387"/>
      <c r="K33" s="329" t="str" cm="1">
        <f t="array" ref="K33">INDEX($B$1:$G$1, INT((ROW()-ROW($K$3))/13)+1)</f>
        <v>GPX</v>
      </c>
      <c r="L33" s="108" cm="1">
        <f t="array" aca="1" ref="L33" ca="1">INDEX($B$2:$G$14, MOD(ROW()-ROW($L$3),13)+1, INT((ROW()-ROW($L$3))/13)+1)</f>
        <v>1.2253092817258628</v>
      </c>
      <c r="N33" s="329" t="str">
        <f ca="1"/>
        <v>GP Dakota</v>
      </c>
      <c r="O33" s="303">
        <f ca="1"/>
        <v>1.414973347970818</v>
      </c>
    </row>
    <row r="34" spans="1:15" ht="14.45">
      <c r="A34" s="388"/>
      <c r="B34" s="389"/>
      <c r="C34" s="389"/>
      <c r="D34" s="389"/>
      <c r="E34" s="389"/>
      <c r="F34" s="389"/>
      <c r="G34" s="389"/>
      <c r="H34" s="390"/>
      <c r="K34" s="329" t="str" cm="1">
        <f t="array" ref="K34">INDEX($B$1:$G$1, INT((ROW()-ROW($K$3))/13)+1)</f>
        <v>GPX</v>
      </c>
      <c r="L34" s="108" cm="1">
        <f t="array" aca="1" ref="L34" ca="1">INDEX($B$2:$G$14, MOD(ROW()-ROW($L$3),13)+1, INT((ROW()-ROW($L$3))/13)+1)</f>
        <v>0.65934563574617699</v>
      </c>
      <c r="N34" s="329" t="str">
        <f ca="1"/>
        <v>GP Dakota</v>
      </c>
      <c r="O34" s="303">
        <f ca="1"/>
        <v>2.2648178230095364</v>
      </c>
    </row>
    <row r="35" spans="1:15" ht="14.45">
      <c r="K35" s="329" t="str" cm="1">
        <f t="array" ref="K35">INDEX($B$1:$G$1, INT((ROW()-ROW($K$3))/13)+1)</f>
        <v>GPX</v>
      </c>
      <c r="L35" s="108" t="str" cm="1">
        <f t="array" ref="L35">INDEX($B$2:$G$14, MOD(ROW()-ROW($L$3),13)+1, INT((ROW()-ROW($L$3))/13)+1)</f>
        <v>\</v>
      </c>
      <c r="N35" s="329" t="str">
        <f ca="1"/>
        <v>GP Dakota</v>
      </c>
      <c r="O35" s="303">
        <f ca="1"/>
        <v>2.0094508957986941</v>
      </c>
    </row>
    <row r="36" spans="1:15" ht="14.45">
      <c r="K36" s="329" t="str" cm="1">
        <f t="array" ref="K36">INDEX($B$1:$G$1, INT((ROW()-ROW($K$3))/13)+1)</f>
        <v>GPX</v>
      </c>
      <c r="L36" s="108" cm="1">
        <f t="array" aca="1" ref="L36" ca="1">INDEX($B$2:$G$14, MOD(ROW()-ROW($L$3),13)+1, INT((ROW()-ROW($L$3))/13)+1)</f>
        <v>0.8480042714972682</v>
      </c>
      <c r="N36" s="329" t="str">
        <f ca="1"/>
        <v>GP Dakota</v>
      </c>
      <c r="O36" s="303">
        <f ca="1"/>
        <v>2.019116290447073</v>
      </c>
    </row>
    <row r="37" spans="1:15" ht="14.45">
      <c r="A37" s="133"/>
      <c r="B37" s="223" t="s">
        <v>15</v>
      </c>
      <c r="C37" s="222" t="s">
        <v>17</v>
      </c>
      <c r="D37" s="221" t="s">
        <v>18</v>
      </c>
      <c r="E37" s="226" t="s">
        <v>72</v>
      </c>
      <c r="F37" s="226" t="s">
        <v>73</v>
      </c>
      <c r="G37" s="227" t="s">
        <v>74</v>
      </c>
      <c r="K37" s="329" t="str" cm="1">
        <f t="array" ref="K37">INDEX($B$1:$G$1, INT((ROW()-ROW($K$3))/13)+1)</f>
        <v>GPX</v>
      </c>
      <c r="L37" s="108" cm="1">
        <f t="array" aca="1" ref="L37" ca="1">INDEX($B$2:$G$14, MOD(ROW()-ROW($L$3),13)+1, INT((ROW()-ROW($L$3))/13)+1)</f>
        <v>2.09377178149873</v>
      </c>
      <c r="N37" s="329" t="str">
        <f ca="1"/>
        <v>GP Dakota</v>
      </c>
      <c r="O37" s="303">
        <f ca="1"/>
        <v>2.2324878663529861</v>
      </c>
    </row>
    <row r="38" spans="1:15" ht="14.45">
      <c r="A38" s="330" t="s">
        <v>84</v>
      </c>
      <c r="B38" s="196" cm="1">
        <f t="array" aca="1" ref="B38" ca="1">MAX(IF(ISNUMBER(B20:B32), B20:B32))</f>
        <v>1</v>
      </c>
      <c r="C38" s="196" cm="1">
        <f t="array" aca="1" ref="C38" ca="1">MAX(IF(ISNUMBER(C20:C32), C20:C32))</f>
        <v>1</v>
      </c>
      <c r="D38" s="196" cm="1">
        <f t="array" aca="1" ref="D38" ca="1">MAX(IF(ISNUMBER(D20:D32), D20:D32))</f>
        <v>0.73021056983830612</v>
      </c>
      <c r="E38" s="196" cm="1">
        <f t="array" aca="1" ref="E38" ca="1">MAX(IF(ISNUMBER(E20:E32), E20:E32))</f>
        <v>1</v>
      </c>
      <c r="F38" s="196" cm="1">
        <f t="array" aca="1" ref="F38" ca="1">MAX(IF(ISNUMBER(F20:F32), F20:F32))</f>
        <v>0.98770190208597042</v>
      </c>
      <c r="G38" s="197" cm="1">
        <f t="array" aca="1" ref="G38" ca="1">MAX(IF(ISNUMBER(G20:G32), G20:G32))</f>
        <v>1</v>
      </c>
      <c r="K38" s="329" t="str" cm="1">
        <f t="array" ref="K38">INDEX($B$1:$G$1, INT((ROW()-ROW($K$3))/13)+1)</f>
        <v>GPX</v>
      </c>
      <c r="L38" s="108" cm="1">
        <f t="array" aca="1" ref="L38" ca="1">INDEX($B$2:$G$14, MOD(ROW()-ROW($L$3),13)+1, INT((ROW()-ROW($L$3))/13)+1)</f>
        <v>0.88269526238159712</v>
      </c>
      <c r="N38" s="329" t="str">
        <f ca="1"/>
        <v>GP Dakota</v>
      </c>
      <c r="O38" s="303">
        <f ca="1"/>
        <v>2.2327420627207371</v>
      </c>
    </row>
    <row r="39" spans="1:15" ht="14.45">
      <c r="A39" s="292" t="s">
        <v>85</v>
      </c>
      <c r="B39" s="196" cm="1">
        <f t="array" aca="1" ref="B39" ca="1">MIN(IF(ISNUMBER(B20:B32), B20:B32))</f>
        <v>0.87143049252394</v>
      </c>
      <c r="C39" s="196" cm="1">
        <f t="array" aca="1" ref="C39" ca="1">MIN(IF(ISNUMBER(C20:C32), C20:C32))</f>
        <v>0.57324902065120431</v>
      </c>
      <c r="D39" s="196" cm="1">
        <f t="array" aca="1" ref="D39" ca="1">MIN(IF(ISNUMBER(D20:D32), D20:D32))</f>
        <v>0</v>
      </c>
      <c r="E39" s="196" cm="1">
        <f t="array" aca="1" ref="E39" ca="1">MIN(IF(ISNUMBER(E20:E32), E20:E32))</f>
        <v>0.59662237515838079</v>
      </c>
      <c r="F39" s="196" cm="1">
        <f t="array" aca="1" ref="F39" ca="1">MIN(IF(ISNUMBER(F20:F32), F20:F32))</f>
        <v>0.58872569570853395</v>
      </c>
      <c r="G39" s="197" cm="1">
        <f t="array" aca="1" ref="G39" ca="1">MIN(IF(ISNUMBER(G20:G32), G20:G32))</f>
        <v>0.62708974332832557</v>
      </c>
      <c r="K39" s="329" t="str" cm="1">
        <f t="array" ref="K39">INDEX($B$1:$G$1, INT((ROW()-ROW($K$3))/13)+1)</f>
        <v>GPX</v>
      </c>
      <c r="L39" s="108" cm="1">
        <f t="array" aca="1" ref="L39" ca="1">INDEX($B$2:$G$14, MOD(ROW()-ROW($L$3),13)+1, INT((ROW()-ROW($L$3))/13)+1)</f>
        <v>1.7867718963505686E-2</v>
      </c>
      <c r="N39" s="329" t="str">
        <f ca="1"/>
        <v>GP Dakota</v>
      </c>
      <c r="O39" s="303">
        <f ca="1"/>
        <v>1.8262044234992527</v>
      </c>
    </row>
    <row r="40" spans="1:15" ht="14.45">
      <c r="A40" s="331" t="s">
        <v>86</v>
      </c>
      <c r="B40" s="198" cm="1">
        <f t="array" aca="1" ref="B40" ca="1">AVERAGE(IF(ISNUMBER(B20:B32), B20:B32))</f>
        <v>0.97654417749142441</v>
      </c>
      <c r="C40" s="198" cm="1">
        <f t="array" aca="1" ref="C40" ca="1">AVERAGE(IF(ISNUMBER(C20:C32), C20:C32))</f>
        <v>0.7453062665300868</v>
      </c>
      <c r="D40" s="198" cm="1">
        <f t="array" aca="1" ref="D40" ca="1">AVERAGE(IF(ISNUMBER(D20:D32), D20:D32))</f>
        <v>0.30528816254022173</v>
      </c>
      <c r="E40" s="198" cm="1">
        <f t="array" aca="1" ref="E40" ca="1">AVERAGE(IF(ISNUMBER(E20:E32), E20:E32))</f>
        <v>0.78878255136596165</v>
      </c>
      <c r="F40" s="198" cm="1">
        <f t="array" aca="1" ref="F40" ca="1">AVERAGE(IF(ISNUMBER(F20:F32), F20:F32))</f>
        <v>0.78914167644890876</v>
      </c>
      <c r="G40" s="199" cm="1">
        <f t="array" aca="1" ref="G40" ca="1">AVERAGE(IF(ISNUMBER(G20:G32), G20:G32))</f>
        <v>0.90303619933568613</v>
      </c>
      <c r="K40" s="329" t="str" cm="1">
        <f t="array" ref="K40">INDEX($B$1:$G$1, INT((ROW()-ROW($K$3))/13)+1)</f>
        <v>GPX</v>
      </c>
      <c r="L40" s="108" cm="1">
        <f t="array" aca="1" ref="L40" ca="1">INDEX($B$2:$G$14, MOD(ROW()-ROW($L$3),13)+1, INT((ROW()-ROW($L$3))/13)+1)</f>
        <v>0.39462676427220911</v>
      </c>
      <c r="N40" s="329" t="str">
        <f ca="1"/>
        <v>GP Dakota</v>
      </c>
      <c r="O40" s="303">
        <f ca="1"/>
        <v>2.3222192947339191</v>
      </c>
    </row>
    <row r="41" spans="1:15" ht="14.45">
      <c r="B41" s="192"/>
      <c r="C41" s="288"/>
      <c r="K41" s="329" t="str" cm="1">
        <f t="array" ref="K41">INDEX($B$1:$G$1, INT((ROW()-ROW($K$3))/13)+1)</f>
        <v>GPX</v>
      </c>
      <c r="L41" s="108" cm="1">
        <f t="array" aca="1" ref="L41" ca="1">INDEX($B$2:$G$14, MOD(ROW()-ROW($L$3),13)+1, INT((ROW()-ROW($L$3))/13)+1)</f>
        <v>1.7485756169309918</v>
      </c>
      <c r="N41" s="329" t="str">
        <f ca="1"/>
        <v>GP Dakota</v>
      </c>
      <c r="O41" s="303">
        <f ca="1"/>
        <v>2.0362295440862948</v>
      </c>
    </row>
    <row r="42" spans="1:15" ht="14.45">
      <c r="K42" s="329" t="str" cm="1">
        <f t="array" ref="K42">INDEX($B$1:$G$1, INT((ROW()-ROW($K$3))/13)+1)</f>
        <v>GP Dakota</v>
      </c>
      <c r="L42" s="108" cm="1">
        <f t="array" aca="1" ref="L42" ca="1">INDEX($B$2:$G$14, MOD(ROW()-ROW($L$3),13)+1, INT((ROW()-ROW($L$3))/13)+1)</f>
        <v>1.414973347970818</v>
      </c>
      <c r="N42" s="329" t="str">
        <f ca="1"/>
        <v>GP Dakota</v>
      </c>
      <c r="O42" s="303">
        <f ca="1"/>
        <v>1.6892200372638355</v>
      </c>
    </row>
    <row r="43" spans="1:15" ht="14.45">
      <c r="K43" s="329" t="str" cm="1">
        <f t="array" ref="K43">INDEX($B$1:$G$1, INT((ROW()-ROW($K$3))/13)+1)</f>
        <v>GP Dakota</v>
      </c>
      <c r="L43" s="108" cm="1">
        <f t="array" aca="1" ref="L43" ca="1">INDEX($B$2:$G$14, MOD(ROW()-ROW($L$3),13)+1, INT((ROW()-ROW($L$3))/13)+1)</f>
        <v>2.2648178230095364</v>
      </c>
      <c r="N43" s="329" t="str">
        <f ca="1"/>
        <v>GP Dakota</v>
      </c>
      <c r="O43" s="303">
        <f ca="1"/>
        <v>1.823930455125564</v>
      </c>
    </row>
    <row r="44" spans="1:15" ht="14.45">
      <c r="K44" s="329" t="str" cm="1">
        <f t="array" ref="K44">INDEX($B$1:$G$1, INT((ROW()-ROW($K$3))/13)+1)</f>
        <v>GP Dakota</v>
      </c>
      <c r="L44" s="108" cm="1">
        <f t="array" aca="1" ref="L44" ca="1">INDEX($B$2:$G$14, MOD(ROW()-ROW($L$3),13)+1, INT((ROW()-ROW($L$3))/13)+1)</f>
        <v>2.0094508957986941</v>
      </c>
      <c r="N44" s="329" t="str">
        <f ca="1"/>
        <v>GP Dakota</v>
      </c>
      <c r="O44" s="303">
        <f ca="1"/>
        <v>2.1258064581395271</v>
      </c>
    </row>
    <row r="45" spans="1:15" ht="14.45">
      <c r="K45" s="329" t="str" cm="1">
        <f t="array" ref="K45">INDEX($B$1:$G$1, INT((ROW()-ROW($K$3))/13)+1)</f>
        <v>GP Dakota</v>
      </c>
      <c r="L45" s="108" cm="1">
        <f t="array" aca="1" ref="L45" ca="1">INDEX($B$2:$G$14, MOD(ROW()-ROW($L$3),13)+1, INT((ROW()-ROW($L$3))/13)+1)</f>
        <v>2.019116290447073</v>
      </c>
      <c r="N45" s="329" t="str">
        <f ca="1"/>
        <v>Quad Dakota</v>
      </c>
      <c r="O45" s="303">
        <f ca="1"/>
        <v>1.394801777162711</v>
      </c>
    </row>
    <row r="46" spans="1:15" ht="14.45">
      <c r="B46" s="233"/>
      <c r="C46" s="233"/>
      <c r="K46" s="329" t="str" cm="1">
        <f t="array" ref="K46">INDEX($B$1:$G$1, INT((ROW()-ROW($K$3))/13)+1)</f>
        <v>GP Dakota</v>
      </c>
      <c r="L46" s="108" cm="1">
        <f t="array" aca="1" ref="L46" ca="1">INDEX($B$2:$G$14, MOD(ROW()-ROW($L$3),13)+1, INT((ROW()-ROW($L$3))/13)+1)</f>
        <v>2.2324878663529861</v>
      </c>
      <c r="N46" s="329" t="str">
        <f ca="1"/>
        <v>Quad Dakota</v>
      </c>
      <c r="O46" s="303">
        <f ca="1"/>
        <v>2.2377949932739227</v>
      </c>
    </row>
    <row r="47" spans="1:15" ht="14.45">
      <c r="B47" s="293"/>
      <c r="C47" s="293"/>
      <c r="K47" s="329" t="str" cm="1">
        <f t="array" ref="K47">INDEX($B$1:$G$1, INT((ROW()-ROW($K$3))/13)+1)</f>
        <v>GP Dakota</v>
      </c>
      <c r="L47" s="108" t="str" cm="1">
        <f t="array" ref="L47">INDEX($B$2:$G$14, MOD(ROW()-ROW($L$3),13)+1, INT((ROW()-ROW($L$3))/13)+1)</f>
        <v>\</v>
      </c>
      <c r="N47" s="329" t="str">
        <f ca="1"/>
        <v>Quad Dakota</v>
      </c>
      <c r="O47" s="303">
        <f ca="1"/>
        <v>2.0484418035504044</v>
      </c>
    </row>
    <row r="48" spans="1:15" ht="14.45">
      <c r="B48" s="293"/>
      <c r="C48" s="293"/>
      <c r="K48" s="329" t="str" cm="1">
        <f t="array" ref="K48">INDEX($B$1:$G$1, INT((ROW()-ROW($K$3))/13)+1)</f>
        <v>GP Dakota</v>
      </c>
      <c r="L48" s="108" cm="1">
        <f t="array" aca="1" ref="L48" ca="1">INDEX($B$2:$G$14, MOD(ROW()-ROW($L$3),13)+1, INT((ROW()-ROW($L$3))/13)+1)</f>
        <v>2.2327420627207371</v>
      </c>
      <c r="N48" s="329" t="str">
        <f ca="1"/>
        <v>Quad Dakota</v>
      </c>
      <c r="O48" s="303">
        <f ca="1"/>
        <v>2.0542299098633974</v>
      </c>
    </row>
    <row r="49" spans="2:15" ht="14.45">
      <c r="B49" s="293"/>
      <c r="C49" s="293"/>
      <c r="K49" s="329" t="str" cm="1">
        <f t="array" ref="K49">INDEX($B$1:$G$1, INT((ROW()-ROW($K$3))/13)+1)</f>
        <v>GP Dakota</v>
      </c>
      <c r="L49" s="108" cm="1">
        <f t="array" aca="1" ref="L49" ca="1">INDEX($B$2:$G$14, MOD(ROW()-ROW($L$3),13)+1, INT((ROW()-ROW($L$3))/13)+1)</f>
        <v>1.8262044234992527</v>
      </c>
      <c r="N49" s="329" t="str">
        <f ca="1"/>
        <v>Quad Dakota</v>
      </c>
      <c r="O49" s="303">
        <f ca="1"/>
        <v>2.2111205412580492</v>
      </c>
    </row>
    <row r="50" spans="2:15" ht="14.45">
      <c r="B50" s="293"/>
      <c r="C50" s="293"/>
      <c r="K50" s="329" t="str" cm="1">
        <f t="array" ref="K50">INDEX($B$1:$G$1, INT((ROW()-ROW($K$3))/13)+1)</f>
        <v>GP Dakota</v>
      </c>
      <c r="L50" s="108" cm="1">
        <f t="array" aca="1" ref="L50" ca="1">INDEX($B$2:$G$14, MOD(ROW()-ROW($L$3),13)+1, INT((ROW()-ROW($L$3))/13)+1)</f>
        <v>2.3222192947339191</v>
      </c>
      <c r="N50" s="329" t="str">
        <f ca="1"/>
        <v>Quad Dakota</v>
      </c>
      <c r="O50" s="303">
        <f ca="1"/>
        <v>2.6095944092252199</v>
      </c>
    </row>
    <row r="51" spans="2:15" ht="14.45">
      <c r="B51" s="293"/>
      <c r="C51" s="293"/>
      <c r="K51" s="329" t="str" cm="1">
        <f t="array" ref="K51">INDEX($B$1:$G$1, INT((ROW()-ROW($K$3))/13)+1)</f>
        <v>GP Dakota</v>
      </c>
      <c r="L51" s="108" cm="1">
        <f t="array" aca="1" ref="L51" ca="1">INDEX($B$2:$G$14, MOD(ROW()-ROW($L$3),13)+1, INT((ROW()-ROW($L$3))/13)+1)</f>
        <v>2.0362295440862948</v>
      </c>
      <c r="N51" s="329" t="str">
        <f ca="1"/>
        <v>Quad Dakota</v>
      </c>
      <c r="O51" s="303">
        <f ca="1"/>
        <v>2.1192558892779365</v>
      </c>
    </row>
    <row r="52" spans="2:15" ht="14.45">
      <c r="B52" s="293"/>
      <c r="C52" s="293"/>
      <c r="K52" s="329" t="str" cm="1">
        <f t="array" ref="K52">INDEX($B$1:$G$1, INT((ROW()-ROW($K$3))/13)+1)</f>
        <v>GP Dakota</v>
      </c>
      <c r="L52" s="108" cm="1">
        <f t="array" aca="1" ref="L52" ca="1">INDEX($B$2:$G$14, MOD(ROW()-ROW($L$3),13)+1, INT((ROW()-ROW($L$3))/13)+1)</f>
        <v>1.6892200372638355</v>
      </c>
      <c r="N52" s="329" t="str">
        <f ca="1"/>
        <v>Quad Dakota</v>
      </c>
      <c r="O52" s="303">
        <f ca="1"/>
        <v>1.8125122842899826</v>
      </c>
    </row>
    <row r="53" spans="2:15" ht="14.45">
      <c r="B53" s="332"/>
      <c r="C53" s="332"/>
      <c r="K53" s="329" t="str" cm="1">
        <f t="array" ref="K53">INDEX($B$1:$G$1, INT((ROW()-ROW($K$3))/13)+1)</f>
        <v>GP Dakota</v>
      </c>
      <c r="L53" s="108" cm="1">
        <f t="array" aca="1" ref="L53" ca="1">INDEX($B$2:$G$14, MOD(ROW()-ROW($L$3),13)+1, INT((ROW()-ROW($L$3))/13)+1)</f>
        <v>1.823930455125564</v>
      </c>
      <c r="N53" s="329" t="str">
        <f ca="1"/>
        <v>Quad Dakota</v>
      </c>
      <c r="O53" s="303">
        <f ca="1"/>
        <v>2.2496874278053016</v>
      </c>
    </row>
    <row r="54" spans="2:15" ht="14.45">
      <c r="B54" s="332"/>
      <c r="C54" s="332"/>
      <c r="K54" s="329" t="str" cm="1">
        <f t="array" ref="K54">INDEX($B$1:$G$1, INT((ROW()-ROW($K$3))/13)+1)</f>
        <v>GP Dakota</v>
      </c>
      <c r="L54" s="108" cm="1">
        <f t="array" aca="1" ref="L54" ca="1">INDEX($B$2:$G$14, MOD(ROW()-ROW($L$3),13)+1, INT((ROW()-ROW($L$3))/13)+1)</f>
        <v>2.1258064581395271</v>
      </c>
      <c r="N54" s="329" t="str">
        <f ca="1"/>
        <v>Quad Dakota</v>
      </c>
      <c r="O54" s="303">
        <f ca="1"/>
        <v>2.0132586652835167</v>
      </c>
    </row>
    <row r="55" spans="2:15" ht="14.45">
      <c r="K55" s="329" t="str" cm="1">
        <f t="array" ref="K55">INDEX($B$1:$G$1, INT((ROW()-ROW($K$3))/13)+1)</f>
        <v>Quad Dakota</v>
      </c>
      <c r="L55" s="108" cm="1">
        <f t="array" aca="1" ref="L55" ca="1">INDEX($B$2:$G$14, MOD(ROW()-ROW($L$3),13)+1, INT((ROW()-ROW($L$3))/13)+1)</f>
        <v>1.394801777162711</v>
      </c>
      <c r="N55" s="329" t="str">
        <f ca="1"/>
        <v>Quad Dakota</v>
      </c>
      <c r="O55" s="303">
        <f ca="1"/>
        <v>1.6947806360120616</v>
      </c>
    </row>
    <row r="56" spans="2:15" ht="14.45">
      <c r="K56" s="329" t="str" cm="1">
        <f t="array" ref="K56">INDEX($B$1:$G$1, INT((ROW()-ROW($K$3))/13)+1)</f>
        <v>Quad Dakota</v>
      </c>
      <c r="L56" s="108" cm="1">
        <f t="array" aca="1" ref="L56" ca="1">INDEX($B$2:$G$14, MOD(ROW()-ROW($L$3),13)+1, INT((ROW()-ROW($L$3))/13)+1)</f>
        <v>2.2377949932739227</v>
      </c>
      <c r="N56" s="329" t="str">
        <f ca="1"/>
        <v>Quad Dakota</v>
      </c>
      <c r="O56" s="303">
        <f ca="1"/>
        <v>1.7623784293119642</v>
      </c>
    </row>
    <row r="57" spans="2:15" ht="14.45">
      <c r="K57" s="329" t="str" cm="1">
        <f t="array" ref="K57">INDEX($B$1:$G$1, INT((ROW()-ROW($K$3))/13)+1)</f>
        <v>Quad Dakota</v>
      </c>
      <c r="L57" s="108" cm="1">
        <f t="array" aca="1" ref="L57" ca="1">INDEX($B$2:$G$14, MOD(ROW()-ROW($L$3),13)+1, INT((ROW()-ROW($L$3))/13)+1)</f>
        <v>2.0484418035504044</v>
      </c>
      <c r="N57" s="329" t="str">
        <f ca="1"/>
        <v>Quad Dakota</v>
      </c>
      <c r="O57" s="303">
        <f ca="1"/>
        <v>2.1075491297446862</v>
      </c>
    </row>
    <row r="58" spans="2:15" ht="14.45">
      <c r="K58" s="329" t="str" cm="1">
        <f t="array" ref="K58">INDEX($B$1:$G$1, INT((ROW()-ROW($K$3))/13)+1)</f>
        <v>Quad Dakota</v>
      </c>
      <c r="L58" s="108" cm="1">
        <f t="array" aca="1" ref="L58" ca="1">INDEX($B$2:$G$14, MOD(ROW()-ROW($L$3),13)+1, INT((ROW()-ROW($L$3))/13)+1)</f>
        <v>2.0542299098633974</v>
      </c>
      <c r="N58" s="329" t="str">
        <f ca="1"/>
        <v>Cubic Dakota</v>
      </c>
      <c r="O58" s="303">
        <f ca="1"/>
        <v>1.6844862921887342</v>
      </c>
    </row>
    <row r="59" spans="2:15" ht="14.45">
      <c r="K59" s="329" t="str" cm="1">
        <f t="array" ref="K59">INDEX($B$1:$G$1, INT((ROW()-ROW($K$3))/13)+1)</f>
        <v>Quad Dakota</v>
      </c>
      <c r="L59" s="108" cm="1">
        <f t="array" aca="1" ref="L59" ca="1">INDEX($B$2:$G$14, MOD(ROW()-ROW($L$3),13)+1, INT((ROW()-ROW($L$3))/13)+1)</f>
        <v>2.2111205412580492</v>
      </c>
      <c r="N59" s="329" t="str">
        <f ca="1"/>
        <v>Cubic Dakota</v>
      </c>
      <c r="O59" s="303">
        <f ca="1"/>
        <v>2.2319790268315041</v>
      </c>
    </row>
    <row r="60" spans="2:15" ht="14.45">
      <c r="K60" s="329" t="str" cm="1">
        <f t="array" ref="K60">INDEX($B$1:$G$1, INT((ROW()-ROW($K$3))/13)+1)</f>
        <v>Quad Dakota</v>
      </c>
      <c r="L60" s="108" cm="1">
        <f t="array" aca="1" ref="L60" ca="1">INDEX($B$2:$G$14, MOD(ROW()-ROW($L$3),13)+1, INT((ROW()-ROW($L$3))/13)+1)</f>
        <v>2.6095944092252199</v>
      </c>
      <c r="N60" s="329" t="str">
        <f ca="1"/>
        <v>Cubic Dakota</v>
      </c>
      <c r="O60" s="303">
        <f ca="1"/>
        <v>2.7140781649818559</v>
      </c>
    </row>
    <row r="61" spans="2:15" ht="14.45">
      <c r="K61" s="329" t="str" cm="1">
        <f t="array" ref="K61">INDEX($B$1:$G$1, INT((ROW()-ROW($K$3))/13)+1)</f>
        <v>Quad Dakota</v>
      </c>
      <c r="L61" s="108" cm="1">
        <f t="array" aca="1" ref="L61" ca="1">INDEX($B$2:$G$14, MOD(ROW()-ROW($L$3),13)+1, INT((ROW()-ROW($L$3))/13)+1)</f>
        <v>2.1192558892779365</v>
      </c>
      <c r="N61" s="329" t="str">
        <f ca="1"/>
        <v>Cubic Dakota</v>
      </c>
      <c r="O61" s="303">
        <f ca="1"/>
        <v>2.483301952358167</v>
      </c>
    </row>
    <row r="62" spans="2:15" ht="14.45">
      <c r="K62" s="329" t="str" cm="1">
        <f t="array" ref="K62">INDEX($B$1:$G$1, INT((ROW()-ROW($K$3))/13)+1)</f>
        <v>Quad Dakota</v>
      </c>
      <c r="L62" s="108" cm="1">
        <f t="array" aca="1" ref="L62" ca="1">INDEX($B$2:$G$14, MOD(ROW()-ROW($L$3),13)+1, INT((ROW()-ROW($L$3))/13)+1)</f>
        <v>1.8125122842899826</v>
      </c>
      <c r="N62" s="329" t="str">
        <f ca="1"/>
        <v>Cubic Dakota</v>
      </c>
      <c r="O62" s="303">
        <f ca="1"/>
        <v>2.0178677189635055</v>
      </c>
    </row>
    <row r="63" spans="2:15" ht="14.45">
      <c r="K63" s="329" t="str" cm="1">
        <f t="array" ref="K63">INDEX($B$1:$G$1, INT((ROW()-ROW($K$3))/13)+1)</f>
        <v>Quad Dakota</v>
      </c>
      <c r="L63" s="108" cm="1">
        <f t="array" aca="1" ref="L63" ca="1">INDEX($B$2:$G$14, MOD(ROW()-ROW($L$3),13)+1, INT((ROW()-ROW($L$3))/13)+1)</f>
        <v>2.2496874278053016</v>
      </c>
      <c r="N63" s="329" t="str">
        <f ca="1"/>
        <v>Cubic Dakota</v>
      </c>
      <c r="O63" s="303">
        <f ca="1"/>
        <v>1.841234295506041</v>
      </c>
    </row>
    <row r="64" spans="2:15" ht="14.45">
      <c r="K64" s="329" t="str" cm="1">
        <f t="array" ref="K64">INDEX($B$1:$G$1, INT((ROW()-ROW($K$3))/13)+1)</f>
        <v>Quad Dakota</v>
      </c>
      <c r="L64" s="108" cm="1">
        <f t="array" aca="1" ref="L64" ca="1">INDEX($B$2:$G$14, MOD(ROW()-ROW($L$3),13)+1, INT((ROW()-ROW($L$3))/13)+1)</f>
        <v>2.0132586652835167</v>
      </c>
      <c r="N64" s="329" t="str">
        <f ca="1"/>
        <v>Cubic Dakota</v>
      </c>
      <c r="O64" s="303">
        <f ca="1"/>
        <v>3.0584260244570052</v>
      </c>
    </row>
    <row r="65" spans="11:15" ht="14.45">
      <c r="K65" s="329" t="str" cm="1">
        <f t="array" ref="K65">INDEX($B$1:$G$1, INT((ROW()-ROW($K$3))/13)+1)</f>
        <v>Quad Dakota</v>
      </c>
      <c r="L65" s="108" cm="1">
        <f t="array" aca="1" ref="L65" ca="1">INDEX($B$2:$G$14, MOD(ROW()-ROW($L$3),13)+1, INT((ROW()-ROW($L$3))/13)+1)</f>
        <v>1.6947806360120616</v>
      </c>
      <c r="N65" s="329"/>
      <c r="O65" s="303"/>
    </row>
    <row r="66" spans="11:15" ht="14.45">
      <c r="K66" s="329" t="str" cm="1">
        <f t="array" ref="K66">INDEX($B$1:$G$1, INT((ROW()-ROW($K$3))/13)+1)</f>
        <v>Quad Dakota</v>
      </c>
      <c r="L66" s="108" cm="1">
        <f t="array" aca="1" ref="L66" ca="1">INDEX($B$2:$G$14, MOD(ROW()-ROW($L$3),13)+1, INT((ROW()-ROW($L$3))/13)+1)</f>
        <v>1.7623784293119642</v>
      </c>
      <c r="N66" s="329"/>
      <c r="O66" s="303"/>
    </row>
    <row r="67" spans="11:15" ht="14.45">
      <c r="K67" s="329" t="str" cm="1">
        <f t="array" ref="K67">INDEX($B$1:$G$1, INT((ROW()-ROW($K$3))/13)+1)</f>
        <v>Quad Dakota</v>
      </c>
      <c r="L67" s="108" cm="1">
        <f t="array" aca="1" ref="L67" ca="1">INDEX($B$2:$G$14, MOD(ROW()-ROW($L$3),13)+1, INT((ROW()-ROW($L$3))/13)+1)</f>
        <v>2.1075491297446862</v>
      </c>
      <c r="N67" s="329"/>
      <c r="O67" s="303"/>
    </row>
    <row r="68" spans="11:15" ht="14.45">
      <c r="K68" s="329" t="str" cm="1">
        <f t="array" ref="K68">INDEX($B$1:$G$1, INT((ROW()-ROW($K$3))/13)+1)</f>
        <v>Cubic Dakota</v>
      </c>
      <c r="L68" s="108" cm="1">
        <f t="array" aca="1" ref="L68" ca="1">INDEX($B$2:$G$14, MOD(ROW()-ROW($L$3),13)+1, INT((ROW()-ROW($L$3))/13)+1)</f>
        <v>1.6844862921887342</v>
      </c>
      <c r="N68" s="329"/>
      <c r="O68" s="303"/>
    </row>
    <row r="69" spans="11:15" ht="15" customHeight="1">
      <c r="K69" s="329" t="str" cm="1">
        <f t="array" ref="K69">INDEX($B$1:$G$1, INT((ROW()-ROW($K$3))/13)+1)</f>
        <v>Cubic Dakota</v>
      </c>
      <c r="L69" s="108" cm="1">
        <f t="array" aca="1" ref="L69" ca="1">INDEX($B$2:$G$14, MOD(ROW()-ROW($L$3),13)+1, INT((ROW()-ROW($L$3))/13)+1)</f>
        <v>2.2319790268315041</v>
      </c>
      <c r="N69" s="329"/>
      <c r="O69" s="303"/>
    </row>
    <row r="70" spans="11:15" ht="15" customHeight="1">
      <c r="K70" s="329" t="str" cm="1">
        <f t="array" ref="K70">INDEX($B$1:$G$1, INT((ROW()-ROW($K$3))/13)+1)</f>
        <v>Cubic Dakota</v>
      </c>
      <c r="L70" s="108" cm="1">
        <f t="array" aca="1" ref="L70" ca="1">INDEX($B$2:$G$14, MOD(ROW()-ROW($L$3),13)+1, INT((ROW()-ROW($L$3))/13)+1)</f>
        <v>2.7140781649818559</v>
      </c>
      <c r="N70" s="329"/>
      <c r="O70" s="303"/>
    </row>
    <row r="71" spans="11:15" ht="15" customHeight="1">
      <c r="K71" s="329" t="str" cm="1">
        <f t="array" ref="K71">INDEX($B$1:$G$1, INT((ROW()-ROW($K$3))/13)+1)</f>
        <v>Cubic Dakota</v>
      </c>
      <c r="L71" s="108" t="str" cm="1">
        <f t="array" ref="L71">INDEX($B$2:$G$14, MOD(ROW()-ROW($L$3),13)+1, INT((ROW()-ROW($L$3))/13)+1)</f>
        <v>\</v>
      </c>
      <c r="N71" s="329"/>
      <c r="O71" s="303"/>
    </row>
    <row r="72" spans="11:15" ht="15" customHeight="1">
      <c r="K72" s="329" t="str" cm="1">
        <f t="array" ref="K72">INDEX($B$1:$G$1, INT((ROW()-ROW($K$3))/13)+1)</f>
        <v>Cubic Dakota</v>
      </c>
      <c r="L72" s="108" t="str" cm="1">
        <f t="array" ref="L72">INDEX($B$2:$G$14, MOD(ROW()-ROW($L$3),13)+1, INT((ROW()-ROW($L$3))/13)+1)</f>
        <v>\</v>
      </c>
      <c r="N72" s="329"/>
      <c r="O72" s="303"/>
    </row>
    <row r="73" spans="11:15" ht="15" customHeight="1">
      <c r="K73" s="329" t="str" cm="1">
        <f t="array" ref="K73">INDEX($B$1:$G$1, INT((ROW()-ROW($K$3))/13)+1)</f>
        <v>Cubic Dakota</v>
      </c>
      <c r="L73" s="108" t="str" cm="1">
        <f t="array" ref="L73">INDEX($B$2:$G$14, MOD(ROW()-ROW($L$3),13)+1, INT((ROW()-ROW($L$3))/13)+1)</f>
        <v>\</v>
      </c>
      <c r="N73" s="329"/>
      <c r="O73" s="303"/>
    </row>
    <row r="74" spans="11:15" ht="15" customHeight="1">
      <c r="K74" s="329" t="str" cm="1">
        <f t="array" ref="K74">INDEX($B$1:$G$1, INT((ROW()-ROW($K$3))/13)+1)</f>
        <v>Cubic Dakota</v>
      </c>
      <c r="L74" s="108" t="str" cm="1">
        <f t="array" ref="L74">INDEX($B$2:$G$14, MOD(ROW()-ROW($L$3),13)+1, INT((ROW()-ROW($L$3))/13)+1)</f>
        <v>\</v>
      </c>
      <c r="N74" s="329"/>
      <c r="O74" s="303"/>
    </row>
    <row r="75" spans="11:15" ht="15" customHeight="1">
      <c r="K75" s="329" t="str" cm="1">
        <f t="array" ref="K75">INDEX($B$1:$G$1, INT((ROW()-ROW($K$3))/13)+1)</f>
        <v>Cubic Dakota</v>
      </c>
      <c r="L75" s="108" cm="1">
        <f t="array" aca="1" ref="L75" ca="1">INDEX($B$2:$G$14, MOD(ROW()-ROW($L$3),13)+1, INT((ROW()-ROW($L$3))/13)+1)</f>
        <v>2.483301952358167</v>
      </c>
      <c r="N75" s="329"/>
      <c r="O75" s="303"/>
    </row>
    <row r="76" spans="11:15" ht="15" customHeight="1">
      <c r="K76" s="329" t="str" cm="1">
        <f t="array" ref="K76">INDEX($B$1:$G$1, INT((ROW()-ROW($K$3))/13)+1)</f>
        <v>Cubic Dakota</v>
      </c>
      <c r="L76" s="108" t="str" cm="1">
        <f t="array" ref="L76">INDEX($B$2:$G$14, MOD(ROW()-ROW($L$3),13)+1, INT((ROW()-ROW($L$3))/13)+1)</f>
        <v>\</v>
      </c>
      <c r="N76" s="329"/>
      <c r="O76" s="303"/>
    </row>
    <row r="77" spans="11:15" ht="15" customHeight="1">
      <c r="K77" s="329" t="str" cm="1">
        <f t="array" ref="K77">INDEX($B$1:$G$1, INT((ROW()-ROW($K$3))/13)+1)</f>
        <v>Cubic Dakota</v>
      </c>
      <c r="L77" s="108" cm="1">
        <f t="array" aca="1" ref="L77" ca="1">INDEX($B$2:$G$14, MOD(ROW()-ROW($L$3),13)+1, INT((ROW()-ROW($L$3))/13)+1)</f>
        <v>2.0178677189635055</v>
      </c>
      <c r="N77" s="329"/>
      <c r="O77" s="303"/>
    </row>
    <row r="78" spans="11:15" ht="15" customHeight="1">
      <c r="K78" s="329" t="str" cm="1">
        <f t="array" ref="K78">INDEX($B$1:$G$1, INT((ROW()-ROW($K$3))/13)+1)</f>
        <v>Cubic Dakota</v>
      </c>
      <c r="L78" s="108" cm="1">
        <f t="array" aca="1" ref="L78" ca="1">INDEX($B$2:$G$14, MOD(ROW()-ROW($L$3),13)+1, INT((ROW()-ROW($L$3))/13)+1)</f>
        <v>1.841234295506041</v>
      </c>
      <c r="N78" s="329"/>
      <c r="O78" s="303"/>
    </row>
    <row r="79" spans="11:15" ht="15" customHeight="1">
      <c r="K79" s="329" t="str" cm="1">
        <f t="array" ref="K79">INDEX($B$1:$G$1, INT((ROW()-ROW($K$3))/13)+1)</f>
        <v>Cubic Dakota</v>
      </c>
      <c r="L79" s="108" t="str" cm="1">
        <f t="array" ref="L79">INDEX($B$2:$G$14, MOD(ROW()-ROW($L$3),13)+1, INT((ROW()-ROW($L$3))/13)+1)</f>
        <v>\</v>
      </c>
      <c r="N79" s="329"/>
      <c r="O79" s="303"/>
    </row>
    <row r="80" spans="11:15" ht="15" customHeight="1">
      <c r="K80" s="329" t="str" cm="1">
        <f t="array" ref="K80">INDEX($B$1:$G$1, INT((ROW()-ROW($K$3))/13)+1)</f>
        <v>Cubic Dakota</v>
      </c>
      <c r="L80" s="108" cm="1">
        <f t="array" aca="1" ref="L80" ca="1">INDEX($B$2:$G$14, MOD(ROW()-ROW($L$3),13)+1, INT((ROW()-ROW($L$3))/13)+1)</f>
        <v>3.0584260244570052</v>
      </c>
      <c r="N80" s="329"/>
      <c r="O80" s="303"/>
    </row>
    <row r="81" spans="11:15" ht="15" customHeight="1">
      <c r="K81" s="329" t="e" cm="1">
        <f t="array" ref="K81">INDEX($B$1:$G$1, INT((ROW()-ROW($K$3))/13)+1)</f>
        <v>#REF!</v>
      </c>
      <c r="L81" s="108" t="e" cm="1">
        <f t="array" ref="L81">INDEX($B$2:$G$14, MOD(ROW()-ROW($L$3),13)+1, INT((ROW()-ROW($L$3))/13)+1)</f>
        <v>#REF!</v>
      </c>
      <c r="N81" s="329"/>
      <c r="O81" s="303"/>
    </row>
    <row r="82" spans="11:15" ht="15" customHeight="1">
      <c r="K82" s="329" t="e" cm="1">
        <f t="array" ref="K82">INDEX($B$1:$G$1, INT((ROW()-ROW($K$3))/13)+1)</f>
        <v>#REF!</v>
      </c>
      <c r="L82" s="108" t="e" cm="1">
        <f t="array" ref="L82">INDEX($B$2:$G$14, MOD(ROW()-ROW($L$3),13)+1, INT((ROW()-ROW($L$3))/13)+1)</f>
        <v>#REF!</v>
      </c>
      <c r="N82" s="329"/>
      <c r="O82" s="303"/>
    </row>
    <row r="83" spans="11:15" ht="15" customHeight="1">
      <c r="K83" s="329" t="e" cm="1">
        <f t="array" ref="K83">INDEX($B$1:$G$1, INT((ROW()-ROW($K$3))/13)+1)</f>
        <v>#REF!</v>
      </c>
      <c r="L83" s="108" t="e" cm="1">
        <f t="array" ref="L83">INDEX($B$2:$G$14, MOD(ROW()-ROW($L$3),13)+1, INT((ROW()-ROW($L$3))/13)+1)</f>
        <v>#REF!</v>
      </c>
      <c r="N83" s="329"/>
      <c r="O83" s="303"/>
    </row>
    <row r="84" spans="11:15" ht="15" customHeight="1">
      <c r="K84" s="329" t="e" cm="1">
        <f t="array" ref="K84">INDEX($B$1:$G$1, INT((ROW()-ROW($K$3))/13)+1)</f>
        <v>#REF!</v>
      </c>
      <c r="L84" s="108" t="e" cm="1">
        <f t="array" ref="L84">INDEX($B$2:$G$14, MOD(ROW()-ROW($L$3),13)+1, INT((ROW()-ROW($L$3))/13)+1)</f>
        <v>#REF!</v>
      </c>
      <c r="N84" s="329"/>
      <c r="O84" s="303"/>
    </row>
    <row r="85" spans="11:15" ht="15" customHeight="1">
      <c r="K85" s="329" t="e" cm="1">
        <f t="array" ref="K85">INDEX($B$1:$G$1, INT((ROW()-ROW($K$3))/13)+1)</f>
        <v>#REF!</v>
      </c>
      <c r="L85" s="108" t="e" cm="1">
        <f t="array" ref="L85">INDEX($B$2:$G$14, MOD(ROW()-ROW($L$3),13)+1, INT((ROW()-ROW($L$3))/13)+1)</f>
        <v>#REF!</v>
      </c>
      <c r="N85" s="333"/>
      <c r="O85" s="303"/>
    </row>
    <row r="86" spans="11:15" ht="15" customHeight="1">
      <c r="K86" s="329" t="e" cm="1">
        <f t="array" ref="K86">INDEX($B$1:$G$1, INT((ROW()-ROW($K$3))/13)+1)</f>
        <v>#REF!</v>
      </c>
      <c r="L86" s="108" t="e" cm="1">
        <f t="array" ref="L86">INDEX($B$2:$G$14, MOD(ROW()-ROW($L$3),13)+1, INT((ROW()-ROW($L$3))/13)+1)</f>
        <v>#REF!</v>
      </c>
      <c r="N86" s="333"/>
      <c r="O86" s="303"/>
    </row>
    <row r="87" spans="11:15" ht="15" customHeight="1">
      <c r="K87" s="329" t="e" cm="1">
        <f t="array" ref="K87">INDEX($B$1:$G$1, INT((ROW()-ROW($K$3))/13)+1)</f>
        <v>#REF!</v>
      </c>
      <c r="L87" s="108" t="e" cm="1">
        <f t="array" ref="L87">INDEX($B$2:$G$14, MOD(ROW()-ROW($L$3),13)+1, INT((ROW()-ROW($L$3))/13)+1)</f>
        <v>#REF!</v>
      </c>
      <c r="N87" s="333"/>
      <c r="O87" s="303"/>
    </row>
    <row r="88" spans="11:15" ht="15" customHeight="1">
      <c r="K88" s="329" t="e" cm="1">
        <f t="array" ref="K88">INDEX($B$1:$G$1, INT((ROW()-ROW($K$3))/13)+1)</f>
        <v>#REF!</v>
      </c>
      <c r="L88" s="108" t="e" cm="1">
        <f t="array" ref="L88">INDEX($B$2:$G$14, MOD(ROW()-ROW($L$3),13)+1, INT((ROW()-ROW($L$3))/13)+1)</f>
        <v>#REF!</v>
      </c>
      <c r="N88" s="333"/>
      <c r="O88" s="303"/>
    </row>
    <row r="89" spans="11:15" ht="15" customHeight="1">
      <c r="K89" s="329" t="e" cm="1">
        <f t="array" ref="K89">INDEX($B$1:$G$1, INT((ROW()-ROW($K$3))/13)+1)</f>
        <v>#REF!</v>
      </c>
      <c r="L89" s="108" t="e" cm="1">
        <f t="array" ref="L89">INDEX($B$2:$G$14, MOD(ROW()-ROW($L$3),13)+1, INT((ROW()-ROW($L$3))/13)+1)</f>
        <v>#REF!</v>
      </c>
      <c r="N89" s="333"/>
      <c r="O89" s="303"/>
    </row>
    <row r="90" spans="11:15" ht="15" customHeight="1">
      <c r="K90" s="329" t="e" cm="1">
        <f t="array" ref="K90">INDEX($B$1:$G$1, INT((ROW()-ROW($K$3))/13)+1)</f>
        <v>#REF!</v>
      </c>
      <c r="L90" s="108" t="e" cm="1">
        <f t="array" ref="L90">INDEX($B$2:$G$14, MOD(ROW()-ROW($L$3),13)+1, INT((ROW()-ROW($L$3))/13)+1)</f>
        <v>#REF!</v>
      </c>
      <c r="N90" s="333"/>
      <c r="O90" s="303"/>
    </row>
    <row r="91" spans="11:15" ht="15" customHeight="1">
      <c r="K91" s="329" t="e" cm="1">
        <f t="array" ref="K91">INDEX($B$1:$G$1, INT((ROW()-ROW($K$3))/13)+1)</f>
        <v>#REF!</v>
      </c>
      <c r="L91" s="108" t="e" cm="1">
        <f t="array" ref="L91">INDEX($B$2:$G$14, MOD(ROW()-ROW($L$3),13)+1, INT((ROW()-ROW($L$3))/13)+1)</f>
        <v>#REF!</v>
      </c>
      <c r="N91" s="333"/>
      <c r="O91" s="303"/>
    </row>
    <row r="92" spans="11:15" ht="15" customHeight="1">
      <c r="K92" s="329" t="e" cm="1">
        <f t="array" ref="K92">INDEX($B$1:$G$1, INT((ROW()-ROW($K$3))/13)+1)</f>
        <v>#REF!</v>
      </c>
      <c r="L92" s="108" t="e" cm="1">
        <f t="array" ref="L92">INDEX($B$2:$G$14, MOD(ROW()-ROW($L$3),13)+1, INT((ROW()-ROW($L$3))/13)+1)</f>
        <v>#REF!</v>
      </c>
      <c r="N92" s="333"/>
      <c r="O92" s="303"/>
    </row>
    <row r="93" spans="11:15" ht="15" customHeight="1">
      <c r="K93" s="329" t="e" cm="1">
        <f t="array" ref="K93">INDEX($B$1:$G$1, INT((ROW()-ROW($K$3))/13)+1)</f>
        <v>#REF!</v>
      </c>
      <c r="L93" s="108" t="e" cm="1">
        <f t="array" ref="L93">INDEX($B$2:$G$14, MOD(ROW()-ROW($L$3),13)+1, INT((ROW()-ROW($L$3))/13)+1)</f>
        <v>#REF!</v>
      </c>
      <c r="N93" s="333"/>
      <c r="O93" s="303"/>
    </row>
    <row r="94" spans="11:15" ht="15" customHeight="1">
      <c r="K94" s="333" t="e" cm="1">
        <f t="array" ref="K94">INDEX($B$1:$G$1, INT((ROW()-ROW($K$3))/13)+1)</f>
        <v>#REF!</v>
      </c>
      <c r="L94" s="108" t="e" cm="1">
        <f t="array" ref="L94">INDEX($B$2:$G$14, MOD(ROW()-ROW($L$3),13)+1, INT((ROW()-ROW($L$3))/13)+1)</f>
        <v>#REF!</v>
      </c>
      <c r="N94" s="333"/>
      <c r="O94" s="303"/>
    </row>
    <row r="95" spans="11:15" ht="15" customHeight="1">
      <c r="K95" s="333" t="e" cm="1">
        <f t="array" ref="K95">INDEX($B$1:$G$1, INT((ROW()-ROW($K$3))/13)+1)</f>
        <v>#REF!</v>
      </c>
      <c r="L95" s="108" t="e" cm="1">
        <f t="array" ref="L95">INDEX($B$2:$G$14, MOD(ROW()-ROW($L$3),13)+1, INT((ROW()-ROW($L$3))/13)+1)</f>
        <v>#REF!</v>
      </c>
      <c r="N95" s="333"/>
      <c r="O95" s="303"/>
    </row>
    <row r="96" spans="11:15" ht="15" customHeight="1">
      <c r="K96" s="333" t="e" cm="1">
        <f t="array" ref="K96">INDEX($B$1:$G$1, INT((ROW()-ROW($K$3))/13)+1)</f>
        <v>#REF!</v>
      </c>
      <c r="L96" s="108" t="e" cm="1">
        <f t="array" ref="L96">INDEX($B$2:$G$14, MOD(ROW()-ROW($L$3),13)+1, INT((ROW()-ROW($L$3))/13)+1)</f>
        <v>#REF!</v>
      </c>
      <c r="N96" s="333"/>
      <c r="O96" s="303"/>
    </row>
    <row r="97" spans="11:15" ht="15" customHeight="1">
      <c r="K97" s="333" t="e" cm="1">
        <f t="array" ref="K97">INDEX($B$1:$G$1, INT((ROW()-ROW($K$3))/13)+1)</f>
        <v>#REF!</v>
      </c>
      <c r="L97" s="108" t="e" cm="1">
        <f t="array" ref="L97">INDEX($B$2:$G$14, MOD(ROW()-ROW($L$3),13)+1, INT((ROW()-ROW($L$3))/13)+1)</f>
        <v>#REF!</v>
      </c>
      <c r="N97" s="333"/>
      <c r="O97" s="303"/>
    </row>
    <row r="98" spans="11:15" ht="15" customHeight="1">
      <c r="K98" s="333" t="e" cm="1">
        <f t="array" ref="K98">INDEX($B$1:$G$1, INT((ROW()-ROW($K$3))/13)+1)</f>
        <v>#REF!</v>
      </c>
      <c r="L98" s="108" t="e" cm="1">
        <f t="array" ref="L98">INDEX($B$2:$G$14, MOD(ROW()-ROW($L$3),13)+1, INT((ROW()-ROW($L$3))/13)+1)</f>
        <v>#REF!</v>
      </c>
      <c r="N98" s="333"/>
      <c r="O98" s="303"/>
    </row>
    <row r="99" spans="11:15" ht="15" customHeight="1">
      <c r="K99" s="333" t="e" cm="1">
        <f t="array" ref="K99">INDEX($B$1:$G$1, INT((ROW()-ROW($K$3))/13)+1)</f>
        <v>#REF!</v>
      </c>
      <c r="L99" s="108" t="e" cm="1">
        <f t="array" ref="L99">INDEX($B$2:$G$14, MOD(ROW()-ROW($L$3),13)+1, INT((ROW()-ROW($L$3))/13)+1)</f>
        <v>#REF!</v>
      </c>
      <c r="N99" s="333"/>
      <c r="O99" s="303"/>
    </row>
    <row r="100" spans="11:15" ht="15" customHeight="1">
      <c r="K100" s="333" t="e" cm="1">
        <f t="array" ref="K100">INDEX($B$1:$G$1, INT((ROW()-ROW($K$3))/13)+1)</f>
        <v>#REF!</v>
      </c>
      <c r="L100" s="108" t="e" cm="1">
        <f t="array" ref="L100">INDEX($B$2:$G$14, MOD(ROW()-ROW($L$3),13)+1, INT((ROW()-ROW($L$3))/13)+1)</f>
        <v>#REF!</v>
      </c>
      <c r="N100" s="333"/>
      <c r="O100" s="303"/>
    </row>
    <row r="101" spans="11:15" ht="15" customHeight="1">
      <c r="K101" s="333" t="e" cm="1">
        <f t="array" ref="K101">INDEX($B$1:$G$1, INT((ROW()-ROW($K$3))/13)+1)</f>
        <v>#REF!</v>
      </c>
      <c r="L101" s="108" t="e" cm="1">
        <f t="array" ref="L101">INDEX($B$2:$G$14, MOD(ROW()-ROW($L$3),13)+1, INT((ROW()-ROW($L$3))/13)+1)</f>
        <v>#REF!</v>
      </c>
      <c r="N101" s="333"/>
      <c r="O101" s="303"/>
    </row>
    <row r="102" spans="11:15" ht="15" customHeight="1">
      <c r="K102" s="333" t="e" cm="1">
        <f t="array" ref="K102">INDEX($B$1:$G$1, INT((ROW()-ROW($K$3))/13)+1)</f>
        <v>#REF!</v>
      </c>
      <c r="L102" s="108" t="e" cm="1">
        <f t="array" ref="L102">INDEX($B$2:$G$14, MOD(ROW()-ROW($L$3),13)+1, INT((ROW()-ROW($L$3))/13)+1)</f>
        <v>#REF!</v>
      </c>
      <c r="N102" s="333"/>
      <c r="O102" s="303"/>
    </row>
    <row r="103" spans="11:15" ht="15" customHeight="1">
      <c r="K103" s="333" t="e" cm="1">
        <f t="array" ref="K103">INDEX($B$1:$G$1, INT((ROW()-ROW($K$3))/13)+1)</f>
        <v>#REF!</v>
      </c>
      <c r="L103" s="108" t="e" cm="1">
        <f t="array" ref="L103">INDEX($B$2:$G$14, MOD(ROW()-ROW($L$3),13)+1, INT((ROW()-ROW($L$3))/13)+1)</f>
        <v>#REF!</v>
      </c>
      <c r="N103" s="333"/>
      <c r="O103" s="303"/>
    </row>
    <row r="104" spans="11:15" ht="15" customHeight="1">
      <c r="K104" s="333" t="e" cm="1">
        <f t="array" ref="K104">INDEX($B$1:$G$1, INT((ROW()-ROW($K$3))/13)+1)</f>
        <v>#REF!</v>
      </c>
      <c r="L104" s="108" t="e" cm="1">
        <f t="array" ref="L104">INDEX($B$2:$G$14, MOD(ROW()-ROW($L$3),13)+1, INT((ROW()-ROW($L$3))/13)+1)</f>
        <v>#REF!</v>
      </c>
      <c r="N104" s="333"/>
      <c r="O104" s="303"/>
    </row>
    <row r="105" spans="11:15" ht="15" customHeight="1">
      <c r="K105" s="333" t="e" cm="1">
        <f t="array" ref="K105">INDEX($B$1:$G$1, INT((ROW()-ROW($K$3))/13)+1)</f>
        <v>#REF!</v>
      </c>
      <c r="L105" s="108" t="e" cm="1">
        <f t="array" ref="L105">INDEX($B$2:$G$14, MOD(ROW()-ROW($L$3),13)+1, INT((ROW()-ROW($L$3))/13)+1)</f>
        <v>#REF!</v>
      </c>
      <c r="N105" s="333"/>
      <c r="O105" s="303"/>
    </row>
    <row r="106" spans="11:15" ht="15" customHeight="1">
      <c r="K106" s="333" t="e" cm="1">
        <f t="array" ref="K106">INDEX($B$1:$G$1, INT((ROW()-ROW($K$3))/13)+1)</f>
        <v>#REF!</v>
      </c>
      <c r="L106" s="108" t="e" cm="1">
        <f t="array" ref="L106">INDEX($B$2:$G$14, MOD(ROW()-ROW($L$3),13)+1, INT((ROW()-ROW($L$3))/13)+1)</f>
        <v>#REF!</v>
      </c>
      <c r="N106" s="333"/>
      <c r="O106" s="303"/>
    </row>
    <row r="107" spans="11:15" ht="15" customHeight="1">
      <c r="K107" s="333" t="e" cm="1">
        <f t="array" ref="K107">INDEX($B$1:$G$1, INT((ROW()-ROW($K$3))/13)+1)</f>
        <v>#REF!</v>
      </c>
      <c r="L107" s="108" t="e" cm="1">
        <f t="array" ref="L107">INDEX($B$2:$G$14, MOD(ROW()-ROW($L$3),13)+1, INT((ROW()-ROW($L$3))/13)+1)</f>
        <v>#REF!</v>
      </c>
      <c r="N107" s="333"/>
      <c r="O107" s="303"/>
    </row>
    <row r="108" spans="11:15" ht="15" customHeight="1">
      <c r="K108" s="333" t="e" cm="1">
        <f t="array" ref="K108">INDEX($B$1:$G$1, INT((ROW()-ROW($K$3))/13)+1)</f>
        <v>#REF!</v>
      </c>
      <c r="L108" s="108" t="e" cm="1">
        <f t="array" ref="L108">INDEX($B$2:$G$14, MOD(ROW()-ROW($L$3),13)+1, INT((ROW()-ROW($L$3))/13)+1)</f>
        <v>#REF!</v>
      </c>
      <c r="N108" s="333"/>
      <c r="O108" s="303"/>
    </row>
    <row r="109" spans="11:15" ht="15" customHeight="1">
      <c r="K109" s="333" t="e" cm="1">
        <f t="array" ref="K109">INDEX($B$1:$G$1, INT((ROW()-ROW($K$3))/13)+1)</f>
        <v>#REF!</v>
      </c>
      <c r="L109" s="108" t="e" cm="1">
        <f t="array" ref="L109">INDEX($B$2:$G$14, MOD(ROW()-ROW($L$3),13)+1, INT((ROW()-ROW($L$3))/13)+1)</f>
        <v>#REF!</v>
      </c>
      <c r="N109" s="333"/>
      <c r="O109" s="303"/>
    </row>
    <row r="110" spans="11:15" ht="15" customHeight="1">
      <c r="K110" s="333" t="e" cm="1">
        <f t="array" ref="K110">INDEX($B$1:$G$1, INT((ROW()-ROW($K$3))/13)+1)</f>
        <v>#REF!</v>
      </c>
      <c r="L110" s="108" t="e" cm="1">
        <f t="array" ref="L110">INDEX($B$2:$G$14, MOD(ROW()-ROW($L$3),13)+1, INT((ROW()-ROW($L$3))/13)+1)</f>
        <v>#REF!</v>
      </c>
      <c r="N110" s="333"/>
      <c r="O110" s="303"/>
    </row>
    <row r="111" spans="11:15" ht="15" customHeight="1">
      <c r="K111" s="333" t="e" cm="1">
        <f t="array" ref="K111">INDEX($B$1:$G$1, INT((ROW()-ROW($K$3))/13)+1)</f>
        <v>#REF!</v>
      </c>
      <c r="L111" s="108" t="e" cm="1">
        <f t="array" ref="L111">INDEX($B$2:$G$14, MOD(ROW()-ROW($L$3),13)+1, INT((ROW()-ROW($L$3))/13)+1)</f>
        <v>#REF!</v>
      </c>
      <c r="N111" s="334"/>
      <c r="O111" s="303"/>
    </row>
    <row r="112" spans="11:15" ht="15" customHeight="1">
      <c r="K112" s="333" t="e" cm="1">
        <f t="array" ref="K112">INDEX($B$1:$G$1, INT((ROW()-ROW($K$3))/13)+1)</f>
        <v>#REF!</v>
      </c>
      <c r="L112" s="108" t="e" cm="1">
        <f t="array" ref="L112">INDEX($B$2:$G$14, MOD(ROW()-ROW($L$3),13)+1, INT((ROW()-ROW($L$3))/13)+1)</f>
        <v>#REF!</v>
      </c>
      <c r="N112" s="334"/>
      <c r="O112" s="303"/>
    </row>
    <row r="113" spans="11:15" ht="15" customHeight="1">
      <c r="K113" s="333" t="e" cm="1">
        <f t="array" ref="K113">INDEX($B$1:$G$1, INT((ROW()-ROW($K$3))/13)+1)</f>
        <v>#REF!</v>
      </c>
      <c r="L113" s="108" t="e" cm="1">
        <f t="array" ref="L113">INDEX($B$2:$G$14, MOD(ROW()-ROW($L$3),13)+1, INT((ROW()-ROW($L$3))/13)+1)</f>
        <v>#REF!</v>
      </c>
      <c r="N113" s="334"/>
      <c r="O113" s="303"/>
    </row>
    <row r="114" spans="11:15" ht="15" customHeight="1">
      <c r="K114" s="333" t="e" cm="1">
        <f t="array" ref="K114">INDEX($B$1:$G$1, INT((ROW()-ROW($K$3))/13)+1)</f>
        <v>#REF!</v>
      </c>
      <c r="L114" s="108" t="e" cm="1">
        <f t="array" ref="L114">INDEX($B$2:$G$14, MOD(ROW()-ROW($L$3),13)+1, INT((ROW()-ROW($L$3))/13)+1)</f>
        <v>#REF!</v>
      </c>
      <c r="N114" s="334"/>
      <c r="O114" s="303"/>
    </row>
    <row r="115" spans="11:15" ht="15" customHeight="1">
      <c r="K115" s="333" t="e" cm="1">
        <f t="array" ref="K115">INDEX($B$1:$G$1, INT((ROW()-ROW($K$3))/13)+1)</f>
        <v>#REF!</v>
      </c>
      <c r="L115" s="108" t="e" cm="1">
        <f t="array" ref="L115">INDEX($B$2:$G$14, MOD(ROW()-ROW($L$3),13)+1, INT((ROW()-ROW($L$3))/13)+1)</f>
        <v>#REF!</v>
      </c>
      <c r="N115" s="334"/>
      <c r="O115" s="303"/>
    </row>
    <row r="116" spans="11:15" ht="15" customHeight="1">
      <c r="K116" s="333" t="e" cm="1">
        <f t="array" ref="K116">INDEX($B$1:$G$1, INT((ROW()-ROW($K$3))/13)+1)</f>
        <v>#REF!</v>
      </c>
      <c r="L116" s="108" t="e" cm="1">
        <f t="array" ref="L116">INDEX($B$2:$G$14, MOD(ROW()-ROW($L$3),13)+1, INT((ROW()-ROW($L$3))/13)+1)</f>
        <v>#REF!</v>
      </c>
      <c r="N116" s="334"/>
      <c r="O116" s="303"/>
    </row>
    <row r="117" spans="11:15" ht="15" customHeight="1">
      <c r="K117" s="333" t="e" cm="1">
        <f t="array" ref="K117">INDEX($B$1:$G$1, INT((ROW()-ROW($K$3))/13)+1)</f>
        <v>#REF!</v>
      </c>
      <c r="L117" s="108" t="e" cm="1">
        <f t="array" ref="L117">INDEX($B$2:$G$14, MOD(ROW()-ROW($L$3),13)+1, INT((ROW()-ROW($L$3))/13)+1)</f>
        <v>#REF!</v>
      </c>
      <c r="N117" s="334"/>
      <c r="O117" s="303"/>
    </row>
    <row r="118" spans="11:15" ht="15" customHeight="1">
      <c r="K118" s="333" t="e" cm="1">
        <f t="array" ref="K118">INDEX($B$1:$G$1, INT((ROW()-ROW($K$3))/13)+1)</f>
        <v>#REF!</v>
      </c>
      <c r="L118" s="108" t="e" cm="1">
        <f t="array" ref="L118">INDEX($B$2:$G$14, MOD(ROW()-ROW($L$3),13)+1, INT((ROW()-ROW($L$3))/13)+1)</f>
        <v>#REF!</v>
      </c>
      <c r="N118" s="334"/>
      <c r="O118" s="303"/>
    </row>
    <row r="119" spans="11:15" ht="15" customHeight="1">
      <c r="K119" s="333" t="e" cm="1">
        <f t="array" ref="K119">INDEX($B$1:$G$1, INT((ROW()-ROW($K$3))/13)+1)</f>
        <v>#REF!</v>
      </c>
      <c r="L119" s="108" t="e" cm="1">
        <f t="array" ref="L119">INDEX($B$2:$G$14, MOD(ROW()-ROW($L$3),13)+1, INT((ROW()-ROW($L$3))/13)+1)</f>
        <v>#REF!</v>
      </c>
      <c r="N119" s="334"/>
      <c r="O119" s="303"/>
    </row>
    <row r="120" spans="11:15" ht="15" customHeight="1">
      <c r="K120" s="334" t="e" cm="1">
        <f t="array" ref="K120">INDEX($B$1:$G$1, INT((ROW()-ROW($K$3))/13)+1)</f>
        <v>#REF!</v>
      </c>
      <c r="L120" s="108" t="e" cm="1">
        <f t="array" ref="L120">INDEX($B$2:$G$14, MOD(ROW()-ROW($L$3),13)+1, INT((ROW()-ROW($L$3))/13)+1)</f>
        <v>#REF!</v>
      </c>
      <c r="N120" s="334"/>
      <c r="O120" s="303"/>
    </row>
    <row r="121" spans="11:15" ht="15" customHeight="1">
      <c r="K121" s="334" t="e" cm="1">
        <f t="array" ref="K121">INDEX($B$1:$G$1, INT((ROW()-ROW($K$3))/13)+1)</f>
        <v>#REF!</v>
      </c>
      <c r="L121" s="108" t="e" cm="1">
        <f t="array" ref="L121">INDEX($B$2:$G$14, MOD(ROW()-ROW($L$3),13)+1, INT((ROW()-ROW($L$3))/13)+1)</f>
        <v>#REF!</v>
      </c>
      <c r="N121" s="334"/>
      <c r="O121" s="303"/>
    </row>
    <row r="122" spans="11:15" ht="15" customHeight="1">
      <c r="K122" s="334" t="e" cm="1">
        <f t="array" ref="K122">INDEX($B$1:$G$1, INT((ROW()-ROW($K$3))/13)+1)</f>
        <v>#REF!</v>
      </c>
      <c r="L122" s="108" t="e" cm="1">
        <f t="array" ref="L122">INDEX($B$2:$G$14, MOD(ROW()-ROW($L$3),13)+1, INT((ROW()-ROW($L$3))/13)+1)</f>
        <v>#REF!</v>
      </c>
      <c r="N122" s="334"/>
      <c r="O122" s="303"/>
    </row>
    <row r="123" spans="11:15" ht="15" customHeight="1">
      <c r="K123" s="334" t="e" cm="1">
        <f t="array" ref="K123">INDEX($B$1:$G$1, INT((ROW()-ROW($K$3))/13)+1)</f>
        <v>#REF!</v>
      </c>
      <c r="L123" s="108" t="e" cm="1">
        <f t="array" ref="L123">INDEX($B$2:$G$14, MOD(ROW()-ROW($L$3),13)+1, INT((ROW()-ROW($L$3))/13)+1)</f>
        <v>#REF!</v>
      </c>
      <c r="N123" s="334"/>
      <c r="O123" s="303"/>
    </row>
    <row r="124" spans="11:15" ht="15" customHeight="1">
      <c r="K124" s="334" t="e" cm="1">
        <f t="array" ref="K124">INDEX($B$1:$G$1, INT((ROW()-ROW($K$3))/13)+1)</f>
        <v>#REF!</v>
      </c>
      <c r="L124" s="108" t="e" cm="1">
        <f t="array" ref="L124">INDEX($B$2:$G$14, MOD(ROW()-ROW($L$3),13)+1, INT((ROW()-ROW($L$3))/13)+1)</f>
        <v>#REF!</v>
      </c>
      <c r="N124" s="334"/>
      <c r="O124" s="303"/>
    </row>
    <row r="125" spans="11:15" ht="15" customHeight="1">
      <c r="K125" s="334" t="e" cm="1">
        <f t="array" ref="K125">INDEX($B$1:$G$1, INT((ROW()-ROW($K$3))/13)+1)</f>
        <v>#REF!</v>
      </c>
      <c r="L125" s="108" t="e" cm="1">
        <f t="array" ref="L125">INDEX($B$2:$G$14, MOD(ROW()-ROW($L$3),13)+1, INT((ROW()-ROW($L$3))/13)+1)</f>
        <v>#REF!</v>
      </c>
      <c r="N125" s="334"/>
      <c r="O125" s="303"/>
    </row>
    <row r="126" spans="11:15" ht="15" customHeight="1">
      <c r="K126" s="334" t="e" cm="1">
        <f t="array" ref="K126">INDEX($B$1:$G$1, INT((ROW()-ROW($K$3))/13)+1)</f>
        <v>#REF!</v>
      </c>
      <c r="L126" s="108" t="e" cm="1">
        <f t="array" ref="L126">INDEX($B$2:$G$14, MOD(ROW()-ROW($L$3),13)+1, INT((ROW()-ROW($L$3))/13)+1)</f>
        <v>#REF!</v>
      </c>
      <c r="N126" s="334"/>
      <c r="O126" s="303"/>
    </row>
    <row r="127" spans="11:15" ht="15" customHeight="1">
      <c r="K127" s="334" t="e" cm="1">
        <f t="array" ref="K127">INDEX($B$1:$G$1, INT((ROW()-ROW($K$3))/13)+1)</f>
        <v>#REF!</v>
      </c>
      <c r="L127" s="108" t="e" cm="1">
        <f t="array" ref="L127">INDEX($B$2:$G$14, MOD(ROW()-ROW($L$3),13)+1, INT((ROW()-ROW($L$3))/13)+1)</f>
        <v>#REF!</v>
      </c>
      <c r="N127" s="334"/>
      <c r="O127" s="303"/>
    </row>
    <row r="128" spans="11:15" ht="15" customHeight="1">
      <c r="K128" s="334" t="e" cm="1">
        <f t="array" ref="K128">INDEX($B$1:$G$1, INT((ROW()-ROW($K$3))/13)+1)</f>
        <v>#REF!</v>
      </c>
      <c r="L128" s="108" t="e" cm="1">
        <f t="array" ref="L128">INDEX($B$2:$G$14, MOD(ROW()-ROW($L$3),13)+1, INT((ROW()-ROW($L$3))/13)+1)</f>
        <v>#REF!</v>
      </c>
      <c r="N128" s="334"/>
      <c r="O128" s="303"/>
    </row>
    <row r="129" spans="11:15" ht="15" customHeight="1">
      <c r="K129" s="334" t="e" cm="1">
        <f t="array" ref="K129">INDEX($B$1:$G$1, INT((ROW()-ROW($K$3))/13)+1)</f>
        <v>#REF!</v>
      </c>
      <c r="L129" s="108" t="e" cm="1">
        <f t="array" ref="L129">INDEX($B$2:$G$14, MOD(ROW()-ROW($L$3),13)+1, INT((ROW()-ROW($L$3))/13)+1)</f>
        <v>#REF!</v>
      </c>
      <c r="N129" s="334"/>
      <c r="O129" s="303"/>
    </row>
    <row r="130" spans="11:15" ht="15" customHeight="1">
      <c r="K130" s="334" t="e" cm="1">
        <f t="array" ref="K130">INDEX($B$1:$G$1, INT((ROW()-ROW($K$3))/13)+1)</f>
        <v>#REF!</v>
      </c>
      <c r="L130" s="108" t="e" cm="1">
        <f t="array" ref="L130">INDEX($B$2:$G$14, MOD(ROW()-ROW($L$3),13)+1, INT((ROW()-ROW($L$3))/13)+1)</f>
        <v>#REF!</v>
      </c>
      <c r="N130" s="334"/>
      <c r="O130" s="303"/>
    </row>
    <row r="131" spans="11:15" ht="15" customHeight="1">
      <c r="K131" s="334" t="e" cm="1">
        <f t="array" ref="K131">INDEX($B$1:$G$1, INT((ROW()-ROW($K$3))/13)+1)</f>
        <v>#REF!</v>
      </c>
      <c r="L131" s="108" t="e" cm="1">
        <f t="array" ref="L131">INDEX($B$2:$G$14, MOD(ROW()-ROW($L$3),13)+1, INT((ROW()-ROW($L$3))/13)+1)</f>
        <v>#REF!</v>
      </c>
      <c r="N131" s="334"/>
      <c r="O131" s="303"/>
    </row>
    <row r="132" spans="11:15" ht="15" customHeight="1">
      <c r="K132" s="315" t="s">
        <v>72</v>
      </c>
      <c r="L132" s="108" t="e" cm="1">
        <f t="array" ref="L132">INDEX($B$2:$G$14, MOD(ROW()-ROW($L$3),13)+1, INT((ROW()-ROW($L$3))/13)+1)</f>
        <v>#REF!</v>
      </c>
      <c r="N132" s="334"/>
      <c r="O132" s="303"/>
    </row>
    <row r="133" spans="11:15" ht="15" customHeight="1">
      <c r="K133" s="334" t="e" cm="1">
        <f t="array" ref="K133">INDEX($B$1:$G$1, INT((ROW()-ROW($K$3))/13)+1)</f>
        <v>#REF!</v>
      </c>
      <c r="L133" s="108" t="e" cm="1">
        <f t="array" ref="L133">INDEX($B$2:$G$14, MOD(ROW()-ROW($L$3),13)+1, INT((ROW()-ROW($L$3))/13)+1)</f>
        <v>#REF!</v>
      </c>
      <c r="N133" s="334"/>
      <c r="O133" s="303"/>
    </row>
    <row r="134" spans="11:15" ht="15" customHeight="1">
      <c r="K134" s="334" t="e" cm="1">
        <f t="array" ref="K134">INDEX($B$1:$G$1, INT((ROW()-ROW($K$3))/13)+1)</f>
        <v>#REF!</v>
      </c>
      <c r="L134" s="108" t="e" cm="1">
        <f t="array" ref="L134">INDEX($B$2:$G$14, MOD(ROW()-ROW($L$3),13)+1, INT((ROW()-ROW($L$3))/13)+1)</f>
        <v>#REF!</v>
      </c>
      <c r="N134" s="334"/>
      <c r="O134" s="303"/>
    </row>
    <row r="135" spans="11:15" ht="15" customHeight="1">
      <c r="K135" s="334" t="e" cm="1">
        <f t="array" ref="K135">INDEX($B$1:$G$1, INT((ROW()-ROW($K$3))/13)+1)</f>
        <v>#REF!</v>
      </c>
      <c r="L135" s="108" t="e" cm="1">
        <f t="array" ref="L135">INDEX($B$2:$G$14, MOD(ROW()-ROW($L$3),13)+1, INT((ROW()-ROW($L$3))/13)+1)</f>
        <v>#REF!</v>
      </c>
      <c r="N135" s="334"/>
      <c r="O135" s="303"/>
    </row>
    <row r="136" spans="11:15" ht="15" customHeight="1">
      <c r="K136" s="334" t="e" cm="1">
        <f t="array" ref="K136">INDEX($B$1:$G$1, INT((ROW()-ROW($K$3))/13)+1)</f>
        <v>#REF!</v>
      </c>
      <c r="L136" s="108" t="e" cm="1">
        <f t="array" ref="L136">INDEX($B$2:$G$14, MOD(ROW()-ROW($L$3),13)+1, INT((ROW()-ROW($L$3))/13)+1)</f>
        <v>#REF!</v>
      </c>
      <c r="N136" s="334"/>
      <c r="O136" s="303"/>
    </row>
    <row r="137" spans="11:15" ht="15" customHeight="1">
      <c r="K137" s="334" t="e" cm="1">
        <f t="array" ref="K137">INDEX($B$1:$G$1, INT((ROW()-ROW($K$3))/13)+1)</f>
        <v>#REF!</v>
      </c>
      <c r="L137" s="108" t="e" cm="1">
        <f t="array" ref="L137">INDEX($B$2:$G$14, MOD(ROW()-ROW($L$3),13)+1, INT((ROW()-ROW($L$3))/13)+1)</f>
        <v>#REF!</v>
      </c>
      <c r="N137" s="334"/>
      <c r="O137" s="303"/>
    </row>
    <row r="138" spans="11:15" ht="15" customHeight="1">
      <c r="K138" s="334" t="e" cm="1">
        <f t="array" ref="K138">INDEX($B$1:$G$1, INT((ROW()-ROW($K$3))/13)+1)</f>
        <v>#REF!</v>
      </c>
      <c r="L138" s="108" t="e" cm="1">
        <f t="array" ref="L138">INDEX($B$2:$G$14, MOD(ROW()-ROW($L$3),13)+1, INT((ROW()-ROW($L$3))/13)+1)</f>
        <v>#REF!</v>
      </c>
      <c r="N138" s="334"/>
      <c r="O138" s="303"/>
    </row>
    <row r="139" spans="11:15" ht="15" customHeight="1">
      <c r="K139" s="334" t="e" cm="1">
        <f t="array" ref="K139">INDEX($B$1:$G$1, INT((ROW()-ROW($K$3))/13)+1)</f>
        <v>#REF!</v>
      </c>
      <c r="L139" s="108" t="e" cm="1">
        <f t="array" ref="L139">INDEX($B$2:$G$14, MOD(ROW()-ROW($L$3),13)+1, INT((ROW()-ROW($L$3))/13)+1)</f>
        <v>#REF!</v>
      </c>
      <c r="N139" s="334"/>
      <c r="O139" s="303"/>
    </row>
    <row r="140" spans="11:15" ht="15" customHeight="1">
      <c r="K140" s="334" t="e" cm="1">
        <f t="array" ref="K140">INDEX($B$1:$G$1, INT((ROW()-ROW($K$3))/13)+1)</f>
        <v>#REF!</v>
      </c>
      <c r="L140" s="108" t="e" cm="1">
        <f t="array" ref="L140">INDEX($B$2:$G$14, MOD(ROW()-ROW($L$3),13)+1, INT((ROW()-ROW($L$3))/13)+1)</f>
        <v>#REF!</v>
      </c>
      <c r="N140" s="334"/>
      <c r="O140" s="303"/>
    </row>
    <row r="141" spans="11:15" ht="15" customHeight="1">
      <c r="K141" s="334" t="e" cm="1">
        <f t="array" ref="K141">INDEX($B$1:$G$1, INT((ROW()-ROW($K$3))/13)+1)</f>
        <v>#REF!</v>
      </c>
      <c r="L141" s="108" t="e" cm="1">
        <f t="array" ref="L141">INDEX($B$2:$G$14, MOD(ROW()-ROW($L$3),13)+1, INT((ROW()-ROW($L$3))/13)+1)</f>
        <v>#REF!</v>
      </c>
      <c r="N141" s="334"/>
      <c r="O141" s="303"/>
    </row>
    <row r="142" spans="11:15" ht="15" customHeight="1">
      <c r="K142" s="334" t="e" cm="1">
        <f t="array" ref="K142">INDEX($B$1:$G$1, INT((ROW()-ROW($K$3))/13)+1)</f>
        <v>#REF!</v>
      </c>
      <c r="L142" s="108" t="e" cm="1">
        <f t="array" ref="L142">INDEX($B$2:$G$14, MOD(ROW()-ROW($L$3),13)+1, INT((ROW()-ROW($L$3))/13)+1)</f>
        <v>#REF!</v>
      </c>
      <c r="N142" s="334"/>
      <c r="O142" s="303"/>
    </row>
    <row r="143" spans="11:15" ht="15" customHeight="1">
      <c r="K143" s="334" t="e" cm="1">
        <f t="array" ref="K143">INDEX($B$1:$G$1, INT((ROW()-ROW($K$3))/13)+1)</f>
        <v>#REF!</v>
      </c>
      <c r="L143" s="108" t="e" cm="1">
        <f t="array" ref="L143">INDEX($B$2:$G$14, MOD(ROW()-ROW($L$3),13)+1, INT((ROW()-ROW($L$3))/13)+1)</f>
        <v>#REF!</v>
      </c>
      <c r="N143" s="334"/>
      <c r="O143" s="303"/>
    </row>
    <row r="144" spans="11:15" ht="15" customHeight="1">
      <c r="K144" s="334" t="e" cm="1">
        <f t="array" ref="K144">INDEX($B$1:$G$1, INT((ROW()-ROW($K$3))/13)+1)</f>
        <v>#REF!</v>
      </c>
      <c r="L144" s="108" t="e" cm="1">
        <f t="array" ref="L144">INDEX($B$2:$G$14, MOD(ROW()-ROW($L$3),13)+1, INT((ROW()-ROW($L$3))/13)+1)</f>
        <v>#REF!</v>
      </c>
      <c r="N144" s="334"/>
      <c r="O144" s="303"/>
    </row>
    <row r="145" spans="11:15" ht="15" customHeight="1">
      <c r="K145" s="334" t="e" cm="1">
        <f t="array" ref="K145">INDEX($B$1:$G$1, INT((ROW()-ROW($K$3))/13)+1)</f>
        <v>#REF!</v>
      </c>
      <c r="L145" s="108" t="e" cm="1">
        <f t="array" ref="L145">INDEX($B$2:$G$14, MOD(ROW()-ROW($L$3),13)+1, INT((ROW()-ROW($L$3))/13)+1)</f>
        <v>#REF!</v>
      </c>
      <c r="N145" s="334"/>
      <c r="O145" s="303"/>
    </row>
    <row r="146" spans="11:15" ht="15" customHeight="1">
      <c r="K146" s="334" t="e" cm="1">
        <f t="array" ref="K146">INDEX($B$1:$G$1, INT((ROW()-ROW($K$3))/13)+1)</f>
        <v>#REF!</v>
      </c>
      <c r="L146" s="108" t="e" cm="1">
        <f t="array" ref="L146">INDEX($B$2:$G$14, MOD(ROW()-ROW($L$3),13)+1, INT((ROW()-ROW($L$3))/13)+1)</f>
        <v>#REF!</v>
      </c>
      <c r="N146" s="334"/>
      <c r="O146" s="303"/>
    </row>
    <row r="147" spans="11:15" ht="15" customHeight="1">
      <c r="K147" s="334" t="e" cm="1">
        <f t="array" ref="K147">INDEX($B$1:$G$1, INT((ROW()-ROW($K$3))/13)+1)</f>
        <v>#REF!</v>
      </c>
      <c r="L147" s="108" t="e" cm="1">
        <f t="array" ref="L147">INDEX($B$2:$G$14, MOD(ROW()-ROW($L$3),13)+1, INT((ROW()-ROW($L$3))/13)+1)</f>
        <v>#REF!</v>
      </c>
      <c r="N147" s="334"/>
      <c r="O147" s="303"/>
    </row>
    <row r="148" spans="11:15" ht="15" customHeight="1">
      <c r="K148" s="334" t="e" cm="1">
        <f t="array" ref="K148">INDEX($B$1:$G$1, INT((ROW()-ROW($K$3))/13)+1)</f>
        <v>#REF!</v>
      </c>
      <c r="L148" s="108" t="e" cm="1">
        <f t="array" ref="L148">INDEX($B$2:$G$14, MOD(ROW()-ROW($L$3),13)+1, INT((ROW()-ROW($L$3))/13)+1)</f>
        <v>#REF!</v>
      </c>
      <c r="N148" s="334"/>
      <c r="O148" s="303"/>
    </row>
    <row r="149" spans="11:15" ht="15" customHeight="1">
      <c r="K149" s="334" t="e" cm="1">
        <f t="array" ref="K149">INDEX($B$1:$G$1, INT((ROW()-ROW($K$3))/13)+1)</f>
        <v>#REF!</v>
      </c>
      <c r="L149" s="108" t="e" cm="1">
        <f t="array" ref="L149">INDEX($B$2:$G$14, MOD(ROW()-ROW($L$3),13)+1, INT((ROW()-ROW($L$3))/13)+1)</f>
        <v>#REF!</v>
      </c>
      <c r="N149" s="334"/>
      <c r="O149" s="303"/>
    </row>
    <row r="150" spans="11:15" ht="15" customHeight="1">
      <c r="K150" s="334" t="e" cm="1">
        <f t="array" ref="K150">INDEX($B$1:$G$1, INT((ROW()-ROW($K$3))/13)+1)</f>
        <v>#REF!</v>
      </c>
      <c r="L150" s="108" t="e" cm="1">
        <f t="array" ref="L150">INDEX($B$2:$G$14, MOD(ROW()-ROW($L$3),13)+1, INT((ROW()-ROW($L$3))/13)+1)</f>
        <v>#REF!</v>
      </c>
      <c r="N150" s="334"/>
      <c r="O150" s="303"/>
    </row>
    <row r="151" spans="11:15" ht="15" customHeight="1">
      <c r="K151" s="334" t="e" cm="1">
        <f t="array" ref="K151">INDEX($B$1:$G$1, INT((ROW()-ROW($K$3))/13)+1)</f>
        <v>#REF!</v>
      </c>
      <c r="L151" s="108" t="e" cm="1">
        <f t="array" ref="L151">INDEX($B$2:$G$14, MOD(ROW()-ROW($L$3),13)+1, INT((ROW()-ROW($L$3))/13)+1)</f>
        <v>#REF!</v>
      </c>
      <c r="N151" s="334"/>
      <c r="O151" s="303"/>
    </row>
    <row r="152" spans="11:15" ht="15" customHeight="1">
      <c r="K152" s="334" t="e" cm="1">
        <f t="array" ref="K152">INDEX($B$1:$G$1, INT((ROW()-ROW($K$3))/13)+1)</f>
        <v>#REF!</v>
      </c>
      <c r="L152" s="108" t="e" cm="1">
        <f t="array" ref="L152">INDEX($B$2:$G$14, MOD(ROW()-ROW($L$3),13)+1, INT((ROW()-ROW($L$3))/13)+1)</f>
        <v>#REF!</v>
      </c>
      <c r="N152" s="334"/>
      <c r="O152" s="303"/>
    </row>
    <row r="153" spans="11:15" ht="15" customHeight="1">
      <c r="K153" s="334" t="e" cm="1">
        <f t="array" ref="K153">INDEX($B$1:$G$1, INT((ROW()-ROW($K$3))/13)+1)</f>
        <v>#REF!</v>
      </c>
      <c r="L153" s="108" t="e" cm="1">
        <f t="array" ref="L153">INDEX($B$2:$G$14, MOD(ROW()-ROW($L$3),13)+1, INT((ROW()-ROW($L$3))/13)+1)</f>
        <v>#REF!</v>
      </c>
      <c r="N153" s="334"/>
      <c r="O153" s="303"/>
    </row>
    <row r="154" spans="11:15" ht="15" customHeight="1">
      <c r="K154" s="334" t="e" cm="1">
        <f t="array" ref="K154">INDEX($B$1:$G$1, INT((ROW()-ROW($K$3))/13)+1)</f>
        <v>#REF!</v>
      </c>
      <c r="L154" s="108" t="e" cm="1">
        <f t="array" ref="L154">INDEX($B$2:$G$14, MOD(ROW()-ROW($L$3),13)+1, INT((ROW()-ROW($L$3))/13)+1)</f>
        <v>#REF!</v>
      </c>
      <c r="N154" s="334"/>
      <c r="O154" s="303"/>
    </row>
    <row r="155" spans="11:15" ht="15" customHeight="1">
      <c r="K155" s="334" t="e" cm="1">
        <f t="array" ref="K155">INDEX($B$1:$G$1, INT((ROW()-ROW($K$3))/13)+1)</f>
        <v>#REF!</v>
      </c>
      <c r="L155" s="108" t="e" cm="1">
        <f t="array" ref="L155">INDEX($B$2:$G$14, MOD(ROW()-ROW($L$3),13)+1, INT((ROW()-ROW($L$3))/13)+1)</f>
        <v>#REF!</v>
      </c>
      <c r="N155" s="334"/>
      <c r="O155" s="303"/>
    </row>
    <row r="156" spans="11:15" ht="15" customHeight="1">
      <c r="K156" s="334" t="e" cm="1">
        <f t="array" ref="K156">INDEX($B$1:$G$1, INT((ROW()-ROW($K$3))/13)+1)</f>
        <v>#REF!</v>
      </c>
      <c r="L156" s="108" t="e" cm="1">
        <f t="array" ref="L156">INDEX($B$2:$G$14, MOD(ROW()-ROW($L$3),13)+1, INT((ROW()-ROW($L$3))/13)+1)</f>
        <v>#REF!</v>
      </c>
      <c r="N156" s="334"/>
      <c r="O156" s="303"/>
    </row>
    <row r="157" spans="11:15" ht="15" customHeight="1">
      <c r="K157" s="334" t="e" cm="1">
        <f t="array" ref="K157">INDEX($B$1:$G$1, INT((ROW()-ROW($K$3))/13)+1)</f>
        <v>#REF!</v>
      </c>
      <c r="L157" s="108" t="e" cm="1">
        <f t="array" ref="L157">INDEX($B$2:$G$14, MOD(ROW()-ROW($L$3),13)+1, INT((ROW()-ROW($L$3))/13)+1)</f>
        <v>#REF!</v>
      </c>
      <c r="N157" s="334"/>
      <c r="O157" s="303"/>
    </row>
    <row r="158" spans="11:15" ht="15" customHeight="1">
      <c r="K158" s="334" t="e" cm="1">
        <f t="array" ref="K158">INDEX($B$1:$G$1, INT((ROW()-ROW($K$3))/13)+1)</f>
        <v>#REF!</v>
      </c>
      <c r="L158" s="108" t="e" cm="1">
        <f t="array" ref="L158">INDEX($B$2:$G$14, MOD(ROW()-ROW($L$3),13)+1, INT((ROW()-ROW($L$3))/13)+1)</f>
        <v>#REF!</v>
      </c>
      <c r="N158" s="334"/>
      <c r="O158" s="303"/>
    </row>
    <row r="159" spans="11:15" ht="15" customHeight="1">
      <c r="K159" s="334" t="e" cm="1">
        <f t="array" ref="K159">INDEX($B$1:$G$1, INT((ROW()-ROW($K$3))/13)+1)</f>
        <v>#REF!</v>
      </c>
      <c r="L159" s="108" t="e" cm="1">
        <f t="array" ref="L159">INDEX($B$2:$G$14, MOD(ROW()-ROW($L$3),13)+1, INT((ROW()-ROW($L$3))/13)+1)</f>
        <v>#REF!</v>
      </c>
      <c r="N159" s="334"/>
      <c r="O159" s="303"/>
    </row>
    <row r="160" spans="11:15" ht="15" customHeight="1">
      <c r="K160" s="334" t="e" cm="1">
        <f t="array" ref="K160">INDEX($B$1:$G$1, INT((ROW()-ROW($K$3))/13)+1)</f>
        <v>#REF!</v>
      </c>
      <c r="L160" s="108" t="e" cm="1">
        <f t="array" ref="L160">INDEX($B$2:$G$14, MOD(ROW()-ROW($L$3),13)+1, INT((ROW()-ROW($L$3))/13)+1)</f>
        <v>#REF!</v>
      </c>
      <c r="N160" s="334"/>
      <c r="O160" s="303"/>
    </row>
    <row r="161" spans="11:15" ht="15" customHeight="1">
      <c r="K161" s="334" t="e" cm="1">
        <f t="array" ref="K161">INDEX($B$1:$G$1, INT((ROW()-ROW($K$3))/13)+1)</f>
        <v>#REF!</v>
      </c>
      <c r="L161" s="108" t="e" cm="1">
        <f t="array" ref="L161">INDEX($B$2:$G$14, MOD(ROW()-ROW($L$3),13)+1, INT((ROW()-ROW($L$3))/13)+1)</f>
        <v>#REF!</v>
      </c>
      <c r="N161" s="334"/>
      <c r="O161" s="303"/>
    </row>
    <row r="162" spans="11:15" ht="15" customHeight="1">
      <c r="K162" s="334" t="e" cm="1">
        <f t="array" ref="K162">INDEX($B$1:$G$1, INT((ROW()-ROW($K$3))/13)+1)</f>
        <v>#REF!</v>
      </c>
      <c r="L162" s="108" t="e" cm="1">
        <f t="array" ref="L162">INDEX($B$2:$G$14, MOD(ROW()-ROW($L$3),13)+1, INT((ROW()-ROW($L$3))/13)+1)</f>
        <v>#REF!</v>
      </c>
      <c r="N162" s="334"/>
      <c r="O162" s="303"/>
    </row>
    <row r="163" spans="11:15" ht="15" customHeight="1">
      <c r="K163" s="334" t="e" cm="1">
        <f t="array" ref="K163">INDEX($B$1:$G$1, INT((ROW()-ROW($K$3))/13)+1)</f>
        <v>#REF!</v>
      </c>
      <c r="L163" s="108" t="e" cm="1">
        <f t="array" ref="L163">INDEX($B$2:$G$14, MOD(ROW()-ROW($L$3),13)+1, INT((ROW()-ROW($L$3))/13)+1)</f>
        <v>#REF!</v>
      </c>
      <c r="N163" s="334"/>
      <c r="O163" s="303"/>
    </row>
    <row r="164" spans="11:15" ht="15" customHeight="1">
      <c r="K164" s="334" t="e" cm="1">
        <f t="array" ref="K164">INDEX($B$1:$G$1, INT((ROW()-ROW($K$3))/13)+1)</f>
        <v>#REF!</v>
      </c>
      <c r="L164" s="108" t="e" cm="1">
        <f t="array" ref="L164">INDEX($B$2:$G$14, MOD(ROW()-ROW($L$3),13)+1, INT((ROW()-ROW($L$3))/13)+1)</f>
        <v>#REF!</v>
      </c>
      <c r="N164" s="334"/>
      <c r="O164" s="303"/>
    </row>
    <row r="165" spans="11:15" ht="15" customHeight="1">
      <c r="K165" s="334" t="e" cm="1">
        <f t="array" ref="K165">INDEX($B$1:$G$1, INT((ROW()-ROW($K$3))/13)+1)</f>
        <v>#REF!</v>
      </c>
      <c r="L165" s="108" t="e" cm="1">
        <f t="array" ref="L165">INDEX($B$2:$G$14, MOD(ROW()-ROW($L$3),13)+1, INT((ROW()-ROW($L$3))/13)+1)</f>
        <v>#REF!</v>
      </c>
      <c r="N165" s="334"/>
      <c r="O165" s="303"/>
    </row>
    <row r="166" spans="11:15" ht="15" customHeight="1">
      <c r="K166" s="334" t="e" cm="1">
        <f t="array" ref="K166">INDEX($B$1:$G$1, INT((ROW()-ROW($K$3))/13)+1)</f>
        <v>#REF!</v>
      </c>
      <c r="L166" s="108" t="e" cm="1">
        <f t="array" ref="L166">INDEX($B$2:$G$14, MOD(ROW()-ROW($L$3),13)+1, INT((ROW()-ROW($L$3))/13)+1)</f>
        <v>#REF!</v>
      </c>
      <c r="N166" s="334"/>
      <c r="O166" s="303"/>
    </row>
    <row r="167" spans="11:15" ht="15" customHeight="1">
      <c r="K167" s="334" t="e" cm="1">
        <f t="array" ref="K167">INDEX($B$1:$G$1, INT((ROW()-ROW($K$3))/13)+1)</f>
        <v>#REF!</v>
      </c>
      <c r="L167" s="108" t="e" cm="1">
        <f t="array" ref="L167">INDEX($B$2:$G$14, MOD(ROW()-ROW($L$3),13)+1, INT((ROW()-ROW($L$3))/13)+1)</f>
        <v>#REF!</v>
      </c>
      <c r="N167" s="334"/>
      <c r="O167" s="303"/>
    </row>
    <row r="168" spans="11:15" ht="15" customHeight="1">
      <c r="K168" s="334" t="e" cm="1">
        <f t="array" ref="K168">INDEX($B$1:$G$1, INT((ROW()-ROW($K$3))/13)+1)</f>
        <v>#REF!</v>
      </c>
      <c r="L168" s="108" t="e" cm="1">
        <f t="array" ref="L168">INDEX($B$2:$G$14, MOD(ROW()-ROW($L$3),13)+1, INT((ROW()-ROW($L$3))/13)+1)</f>
        <v>#REF!</v>
      </c>
      <c r="N168" s="334"/>
      <c r="O168" s="303"/>
    </row>
    <row r="169" spans="11:15" ht="15" customHeight="1">
      <c r="K169" s="334" t="e" cm="1">
        <f t="array" ref="K169">INDEX($B$1:$G$1, INT((ROW()-ROW($K$3))/13)+1)</f>
        <v>#REF!</v>
      </c>
      <c r="L169" s="108" t="e" cm="1">
        <f t="array" ref="L169">INDEX($B$2:$G$14, MOD(ROW()-ROW($L$3),13)+1, INT((ROW()-ROW($L$3))/13)+1)</f>
        <v>#REF!</v>
      </c>
      <c r="N169" s="334"/>
      <c r="O169" s="303"/>
    </row>
    <row r="170" spans="11:15" ht="15" customHeight="1">
      <c r="K170" s="334" t="e" cm="1">
        <f t="array" ref="K170">INDEX($B$1:$G$1, INT((ROW()-ROW($K$3))/13)+1)</f>
        <v>#REF!</v>
      </c>
      <c r="L170" s="108" t="e" cm="1">
        <f t="array" ref="L170">INDEX($B$2:$G$14, MOD(ROW()-ROW($L$3),13)+1, INT((ROW()-ROW($L$3))/13)+1)</f>
        <v>#REF!</v>
      </c>
      <c r="N170" s="334"/>
      <c r="O170" s="303"/>
    </row>
    <row r="171" spans="11:15" ht="15" customHeight="1">
      <c r="K171" s="334" t="e" cm="1">
        <f t="array" ref="K171">INDEX($B$1:$G$1, INT((ROW()-ROW($K$3))/13)+1)</f>
        <v>#REF!</v>
      </c>
      <c r="L171" s="108" t="e" cm="1">
        <f t="array" ref="L171">INDEX($B$2:$G$14, MOD(ROW()-ROW($L$3),13)+1, INT((ROW()-ROW($L$3))/13)+1)</f>
        <v>#REF!</v>
      </c>
      <c r="N171" s="334"/>
      <c r="O171" s="303"/>
    </row>
    <row r="172" spans="11:15" ht="15" customHeight="1">
      <c r="K172" s="334" t="e" cm="1">
        <f t="array" ref="K172">INDEX($B$1:$G$1, INT((ROW()-ROW($K$3))/13)+1)</f>
        <v>#REF!</v>
      </c>
      <c r="L172" s="108" t="e" cm="1">
        <f t="array" ref="L172">INDEX($B$2:$G$14, MOD(ROW()-ROW($L$3),13)+1, INT((ROW()-ROW($L$3))/13)+1)</f>
        <v>#REF!</v>
      </c>
      <c r="N172" s="334"/>
      <c r="O172" s="303"/>
    </row>
    <row r="173" spans="11:15" ht="15" customHeight="1">
      <c r="K173" s="334" t="e" cm="1">
        <f t="array" ref="K173">INDEX($B$1:$G$1, INT((ROW()-ROW($K$3))/13)+1)</f>
        <v>#REF!</v>
      </c>
      <c r="L173" s="108" t="e" cm="1">
        <f t="array" ref="L173">INDEX($B$2:$G$14, MOD(ROW()-ROW($L$3),13)+1, INT((ROW()-ROW($L$3))/13)+1)</f>
        <v>#REF!</v>
      </c>
      <c r="N173" s="334"/>
      <c r="O173" s="303"/>
    </row>
    <row r="174" spans="11:15" ht="15" customHeight="1">
      <c r="K174" s="334" t="e" cm="1">
        <f t="array" ref="K174">INDEX($B$1:$G$1, INT((ROW()-ROW($K$3))/13)+1)</f>
        <v>#REF!</v>
      </c>
      <c r="L174" s="108" t="e" cm="1">
        <f t="array" ref="L174">INDEX($B$2:$G$14, MOD(ROW()-ROW($L$3),13)+1, INT((ROW()-ROW($L$3))/13)+1)</f>
        <v>#REF!</v>
      </c>
      <c r="N174" s="334"/>
      <c r="O174" s="303"/>
    </row>
    <row r="175" spans="11:15" ht="15" customHeight="1">
      <c r="K175" s="334" t="e" cm="1">
        <f t="array" ref="K175">INDEX($B$1:$G$1, INT((ROW()-ROW($K$3))/13)+1)</f>
        <v>#REF!</v>
      </c>
      <c r="L175" s="108" t="e" cm="1">
        <f t="array" ref="L175">INDEX($B$2:$G$14, MOD(ROW()-ROW($L$3),13)+1, INT((ROW()-ROW($L$3))/13)+1)</f>
        <v>#REF!</v>
      </c>
      <c r="N175" s="334"/>
      <c r="O175" s="303"/>
    </row>
    <row r="176" spans="11:15" ht="15" customHeight="1">
      <c r="K176" s="334" t="e" cm="1">
        <f t="array" ref="K176">INDEX($B$1:$G$1, INT((ROW()-ROW($K$3))/13)+1)</f>
        <v>#REF!</v>
      </c>
      <c r="L176" s="108" t="e" cm="1">
        <f t="array" ref="L176">INDEX($B$2:$G$14, MOD(ROW()-ROW($L$3),13)+1, INT((ROW()-ROW($L$3))/13)+1)</f>
        <v>#REF!</v>
      </c>
      <c r="N176" s="334"/>
      <c r="O176" s="303"/>
    </row>
    <row r="177" spans="11:15" ht="15" customHeight="1">
      <c r="K177" s="334" t="e" cm="1">
        <f t="array" ref="K177">INDEX($B$1:$G$1, INT((ROW()-ROW($K$3))/13)+1)</f>
        <v>#REF!</v>
      </c>
      <c r="L177" s="108" t="e" cm="1">
        <f t="array" ref="L177">INDEX($B$2:$G$14, MOD(ROW()-ROW($L$3),13)+1, INT((ROW()-ROW($L$3))/13)+1)</f>
        <v>#REF!</v>
      </c>
      <c r="N177" s="334"/>
      <c r="O177" s="303"/>
    </row>
    <row r="178" spans="11:15" ht="15" customHeight="1">
      <c r="K178" s="334" t="e" cm="1">
        <f t="array" ref="K178">INDEX($B$1:$G$1, INT((ROW()-ROW($K$3))/13)+1)</f>
        <v>#REF!</v>
      </c>
      <c r="L178" s="108" t="e" cm="1">
        <f t="array" ref="L178">INDEX($B$2:$G$14, MOD(ROW()-ROW($L$3),13)+1, INT((ROW()-ROW($L$3))/13)+1)</f>
        <v>#REF!</v>
      </c>
      <c r="N178" s="334"/>
      <c r="O178" s="303"/>
    </row>
    <row r="179" spans="11:15" ht="15" customHeight="1">
      <c r="K179" s="334" t="e" cm="1">
        <f t="array" ref="K179">INDEX($B$1:$G$1, INT((ROW()-ROW($K$3))/13)+1)</f>
        <v>#REF!</v>
      </c>
      <c r="L179" s="108" t="e" cm="1">
        <f t="array" ref="L179">INDEX($B$2:$G$14, MOD(ROW()-ROW($L$3),13)+1, INT((ROW()-ROW($L$3))/13)+1)</f>
        <v>#REF!</v>
      </c>
      <c r="N179" s="334"/>
      <c r="O179" s="303"/>
    </row>
    <row r="180" spans="11:15" ht="15" customHeight="1">
      <c r="K180" s="334" t="e" cm="1">
        <f t="array" ref="K180">INDEX($B$1:$G$1, INT((ROW()-ROW($K$3))/13)+1)</f>
        <v>#REF!</v>
      </c>
      <c r="L180" s="108" t="e" cm="1">
        <f t="array" ref="L180">INDEX($B$2:$G$14, MOD(ROW()-ROW($L$3),13)+1, INT((ROW()-ROW($L$3))/13)+1)</f>
        <v>#REF!</v>
      </c>
      <c r="N180" s="334"/>
      <c r="O180" s="303"/>
    </row>
    <row r="181" spans="11:15" ht="15" customHeight="1">
      <c r="K181" s="334" t="e" cm="1">
        <f t="array" ref="K181">INDEX($B$1:$G$1, INT((ROW()-ROW($K$3))/13)+1)</f>
        <v>#REF!</v>
      </c>
      <c r="L181" s="108" t="e" cm="1">
        <f t="array" ref="L181">INDEX($B$2:$G$14, MOD(ROW()-ROW($L$3),13)+1, INT((ROW()-ROW($L$3))/13)+1)</f>
        <v>#REF!</v>
      </c>
      <c r="N181" s="334"/>
      <c r="O181" s="303"/>
    </row>
    <row r="182" spans="11:15" ht="15" customHeight="1">
      <c r="K182" s="334" t="e" cm="1">
        <f t="array" ref="K182">INDEX($B$1:$G$1, INT((ROW()-ROW($K$3))/13)+1)</f>
        <v>#REF!</v>
      </c>
      <c r="L182" s="108" t="e" cm="1">
        <f t="array" ref="L182">INDEX($B$2:$G$14, MOD(ROW()-ROW($L$3),13)+1, INT((ROW()-ROW($L$3))/13)+1)</f>
        <v>#REF!</v>
      </c>
      <c r="N182" s="334"/>
      <c r="O182" s="303"/>
    </row>
    <row r="183" spans="11:15" ht="15" customHeight="1">
      <c r="K183" s="334" t="e" cm="1">
        <f t="array" ref="K183">INDEX($B$1:$G$1, INT((ROW()-ROW($K$3))/13)+1)</f>
        <v>#REF!</v>
      </c>
      <c r="L183" s="108" t="e" cm="1">
        <f t="array" ref="L183">INDEX($B$2:$G$14, MOD(ROW()-ROW($L$3),13)+1, INT((ROW()-ROW($L$3))/13)+1)</f>
        <v>#REF!</v>
      </c>
      <c r="N183" s="334"/>
      <c r="O183" s="303"/>
    </row>
    <row r="184" spans="11:15" ht="15" customHeight="1">
      <c r="K184" s="334" t="e" cm="1">
        <f t="array" ref="K184">INDEX($B$1:$G$1, INT((ROW()-ROW($K$3))/13)+1)</f>
        <v>#REF!</v>
      </c>
      <c r="L184" s="108" t="e" cm="1">
        <f t="array" ref="L184">INDEX($B$2:$G$14, MOD(ROW()-ROW($L$3),13)+1, INT((ROW()-ROW($L$3))/13)+1)</f>
        <v>#REF!</v>
      </c>
      <c r="N184" s="334"/>
      <c r="O184" s="303"/>
    </row>
    <row r="185" spans="11:15" ht="15" customHeight="1">
      <c r="K185" s="334" t="e" cm="1">
        <f t="array" ref="K185">INDEX($B$1:$G$1, INT((ROW()-ROW($K$3))/13)+1)</f>
        <v>#REF!</v>
      </c>
      <c r="L185" s="108" t="e" cm="1">
        <f t="array" ref="L185">INDEX($B$2:$G$14, MOD(ROW()-ROW($L$3),13)+1, INT((ROW()-ROW($L$3))/13)+1)</f>
        <v>#REF!</v>
      </c>
      <c r="N185" s="334"/>
      <c r="O185" s="303"/>
    </row>
    <row r="186" spans="11:15" ht="15" customHeight="1">
      <c r="K186" s="334" t="e" cm="1">
        <f t="array" ref="K186">INDEX($B$1:$G$1, INT((ROW()-ROW($K$3))/13)+1)</f>
        <v>#REF!</v>
      </c>
      <c r="L186" s="108" t="e" cm="1">
        <f t="array" ref="L186">INDEX($B$2:$G$14, MOD(ROW()-ROW($L$3),13)+1, INT((ROW()-ROW($L$3))/13)+1)</f>
        <v>#REF!</v>
      </c>
      <c r="N186" s="334"/>
      <c r="O186" s="303"/>
    </row>
    <row r="187" spans="11:15" ht="15" customHeight="1">
      <c r="K187" s="334" t="e" cm="1">
        <f t="array" ref="K187">INDEX($B$1:$G$1, INT((ROW()-ROW($K$3))/13)+1)</f>
        <v>#REF!</v>
      </c>
      <c r="L187" s="108" t="e" cm="1">
        <f t="array" ref="L187">INDEX($B$2:$G$14, MOD(ROW()-ROW($L$3),13)+1, INT((ROW()-ROW($L$3))/13)+1)</f>
        <v>#REF!</v>
      </c>
      <c r="N187" s="334"/>
      <c r="O187" s="303"/>
    </row>
    <row r="188" spans="11:15" ht="15" customHeight="1">
      <c r="K188" s="334" t="e" cm="1">
        <f t="array" ref="K188">INDEX($B$1:$G$1, INT((ROW()-ROW($K$3))/13)+1)</f>
        <v>#REF!</v>
      </c>
      <c r="L188" s="108" t="e" cm="1">
        <f t="array" ref="L188">INDEX($B$2:$G$14, MOD(ROW()-ROW($L$3),13)+1, INT((ROW()-ROW($L$3))/13)+1)</f>
        <v>#REF!</v>
      </c>
      <c r="N188" s="334"/>
      <c r="O188" s="303"/>
    </row>
    <row r="189" spans="11:15" ht="15" customHeight="1">
      <c r="K189" s="334" t="e" cm="1">
        <f t="array" ref="K189">INDEX($B$1:$G$1, INT((ROW()-ROW($K$3))/13)+1)</f>
        <v>#REF!</v>
      </c>
      <c r="L189" s="108" t="e" cm="1">
        <f t="array" ref="L189">INDEX($B$2:$G$14, MOD(ROW()-ROW($L$3),13)+1, INT((ROW()-ROW($L$3))/13)+1)</f>
        <v>#REF!</v>
      </c>
      <c r="N189" s="334"/>
      <c r="O189" s="303"/>
    </row>
    <row r="190" spans="11:15" ht="15" customHeight="1">
      <c r="K190" s="334" t="e" cm="1">
        <f t="array" ref="K190">INDEX($B$1:$G$1, INT((ROW()-ROW($K$3))/13)+1)</f>
        <v>#REF!</v>
      </c>
      <c r="L190" s="108" t="e" cm="1">
        <f t="array" ref="L190">INDEX($B$2:$G$14, MOD(ROW()-ROW($L$3),13)+1, INT((ROW()-ROW($L$3))/13)+1)</f>
        <v>#REF!</v>
      </c>
      <c r="N190" s="334"/>
      <c r="O190" s="303"/>
    </row>
    <row r="191" spans="11:15" ht="15" customHeight="1">
      <c r="K191" s="334" t="e" cm="1">
        <f t="array" ref="K191">INDEX($B$1:$G$1, INT((ROW()-ROW($K$3))/13)+1)</f>
        <v>#REF!</v>
      </c>
      <c r="L191" s="108" t="e" cm="1">
        <f t="array" ref="L191">INDEX($B$2:$G$14, MOD(ROW()-ROW($L$3),13)+1, INT((ROW()-ROW($L$3))/13)+1)</f>
        <v>#REF!</v>
      </c>
      <c r="N191" s="334"/>
      <c r="O191" s="303"/>
    </row>
    <row r="192" spans="11:15" ht="15" customHeight="1">
      <c r="K192" s="334" t="e" cm="1">
        <f t="array" ref="K192">INDEX($B$1:$G$1, INT((ROW()-ROW($K$3))/13)+1)</f>
        <v>#REF!</v>
      </c>
      <c r="L192" s="108" t="e" cm="1">
        <f t="array" ref="L192">INDEX($B$2:$G$14, MOD(ROW()-ROW($L$3),13)+1, INT((ROW()-ROW($L$3))/13)+1)</f>
        <v>#REF!</v>
      </c>
      <c r="N192" s="334"/>
      <c r="O192" s="303"/>
    </row>
    <row r="193" spans="11:15" ht="15" customHeight="1">
      <c r="K193" s="334" t="e" cm="1">
        <f t="array" ref="K193">INDEX($B$1:$G$1, INT((ROW()-ROW($K$3))/13)+1)</f>
        <v>#REF!</v>
      </c>
      <c r="L193" s="108" t="e" cm="1">
        <f t="array" ref="L193">INDEX($B$2:$G$14, MOD(ROW()-ROW($L$3),13)+1, INT((ROW()-ROW($L$3))/13)+1)</f>
        <v>#REF!</v>
      </c>
      <c r="N193" s="334"/>
      <c r="O193" s="303"/>
    </row>
    <row r="194" spans="11:15" ht="15" customHeight="1">
      <c r="K194" s="334" t="e" cm="1">
        <f t="array" ref="K194">INDEX($B$1:$G$1, INT((ROW()-ROW($K$3))/13)+1)</f>
        <v>#REF!</v>
      </c>
      <c r="L194" s="108" t="e" cm="1">
        <f t="array" ref="L194">INDEX($B$2:$G$14, MOD(ROW()-ROW($L$3),13)+1, INT((ROW()-ROW($L$3))/13)+1)</f>
        <v>#REF!</v>
      </c>
    </row>
    <row r="195" spans="11:15" ht="15" customHeight="1">
      <c r="K195" s="334" t="e" cm="1">
        <f t="array" ref="K195">INDEX($B$1:$G$1, INT((ROW()-ROW($K$3))/13)+1)</f>
        <v>#REF!</v>
      </c>
      <c r="L195" s="108" t="e" cm="1">
        <f t="array" ref="L195">INDEX($B$2:$G$14, MOD(ROW()-ROW($L$3),13)+1, INT((ROW()-ROW($L$3))/13)+1)</f>
        <v>#REF!</v>
      </c>
    </row>
    <row r="196" spans="11:15" ht="15" customHeight="1">
      <c r="K196" s="334" t="e" cm="1">
        <f t="array" ref="K196">INDEX($B$1:$G$1, INT((ROW()-ROW($K$3))/13)+1)</f>
        <v>#REF!</v>
      </c>
      <c r="L196" s="108" t="e" cm="1">
        <f t="array" ref="L196">INDEX($B$2:$G$14, MOD(ROW()-ROW($L$3),13)+1, INT((ROW()-ROW($L$3))/13)+1)</f>
        <v>#REF!</v>
      </c>
    </row>
    <row r="197" spans="11:15" ht="15" customHeight="1">
      <c r="K197" s="334" t="e" cm="1">
        <f t="array" ref="K197">INDEX($B$1:$G$1, INT((ROW()-ROW($K$3))/13)+1)</f>
        <v>#REF!</v>
      </c>
      <c r="L197" s="108" t="e" cm="1">
        <f t="array" ref="L197">INDEX($B$2:$G$14, MOD(ROW()-ROW($L$3),13)+1, INT((ROW()-ROW($L$3))/13)+1)</f>
        <v>#REF!</v>
      </c>
    </row>
    <row r="198" spans="11:15" ht="15" customHeight="1">
      <c r="K198" s="334" t="e" cm="1">
        <f t="array" ref="K198">INDEX($B$1:$G$1, INT((ROW()-ROW($K$3))/13)+1)</f>
        <v>#REF!</v>
      </c>
      <c r="L198" s="108" t="e" cm="1">
        <f t="array" ref="L198">INDEX($B$2:$G$14, MOD(ROW()-ROW($L$3),13)+1, INT((ROW()-ROW($L$3))/13)+1)</f>
        <v>#REF!</v>
      </c>
    </row>
    <row r="199" spans="11:15" ht="15" customHeight="1">
      <c r="K199" s="334" t="e" cm="1">
        <f t="array" ref="K199">INDEX($B$1:$G$1, INT((ROW()-ROW($K$3))/13)+1)</f>
        <v>#REF!</v>
      </c>
      <c r="L199" s="108" t="e" cm="1">
        <f t="array" ref="L199">INDEX($B$2:$G$14, MOD(ROW()-ROW($L$3),13)+1, INT((ROW()-ROW($L$3))/13)+1)</f>
        <v>#REF!</v>
      </c>
    </row>
    <row r="200" spans="11:15" ht="15" customHeight="1">
      <c r="K200" s="334" t="e" cm="1">
        <f t="array" ref="K200">INDEX($B$1:$G$1, INT((ROW()-ROW($K$3))/13)+1)</f>
        <v>#REF!</v>
      </c>
      <c r="L200" s="108" t="e" cm="1">
        <f t="array" ref="L200">INDEX($B$2:$G$14, MOD(ROW()-ROW($L$3),13)+1, INT((ROW()-ROW($L$3))/13)+1)</f>
        <v>#REF!</v>
      </c>
    </row>
    <row r="201" spans="11:15" ht="15" customHeight="1">
      <c r="K201" s="334" t="e" cm="1">
        <f t="array" ref="K201">INDEX($B$1:$G$1, INT((ROW()-ROW($K$3))/13)+1)</f>
        <v>#REF!</v>
      </c>
      <c r="L201" s="108" t="e" cm="1">
        <f t="array" ref="L201">INDEX($B$2:$G$14, MOD(ROW()-ROW($L$3),13)+1, INT((ROW()-ROW($L$3))/13)+1)</f>
        <v>#REF!</v>
      </c>
    </row>
    <row r="202" spans="11:15" ht="15" customHeight="1">
      <c r="K202" s="334" t="e" cm="1">
        <f t="array" ref="K202">INDEX($B$1:$G$1, INT((ROW()-ROW($K$3))/13)+1)</f>
        <v>#REF!</v>
      </c>
      <c r="L202" s="108" t="e" cm="1">
        <f t="array" ref="L202">INDEX($B$2:$G$14, MOD(ROW()-ROW($L$3),13)+1, INT((ROW()-ROW($L$3))/13)+1)</f>
        <v>#REF!</v>
      </c>
    </row>
    <row r="203" spans="11:15" ht="15" customHeight="1">
      <c r="K203" s="334" t="e" cm="1">
        <f t="array" ref="K203">INDEX($B$1:$G$1, INT((ROW()-ROW($K$3))/13)+1)</f>
        <v>#REF!</v>
      </c>
      <c r="L203" s="108" t="e" cm="1">
        <f t="array" ref="L203">INDEX($B$2:$G$14, MOD(ROW()-ROW($L$3),13)+1, INT((ROW()-ROW($L$3))/13)+1)</f>
        <v>#REF!</v>
      </c>
    </row>
    <row r="204" spans="11:15" ht="15" customHeight="1">
      <c r="K204" s="334" t="e" cm="1">
        <f t="array" ref="K204">INDEX($B$1:$G$1, INT((ROW()-ROW($K$3))/13)+1)</f>
        <v>#REF!</v>
      </c>
      <c r="L204" s="108" t="e" cm="1">
        <f t="array" ref="L204">INDEX($B$2:$G$14, MOD(ROW()-ROW($L$3),13)+1, INT((ROW()-ROW($L$3))/13)+1)</f>
        <v>#REF!</v>
      </c>
    </row>
    <row r="205" spans="11:15" ht="15" customHeight="1">
      <c r="K205" s="334" t="e" cm="1">
        <f t="array" ref="K205">INDEX($B$1:$G$1, INT((ROW()-ROW($K$3))/13)+1)</f>
        <v>#REF!</v>
      </c>
      <c r="L205" s="108" t="e" cm="1">
        <f t="array" ref="L205">INDEX($B$2:$G$14, MOD(ROW()-ROW($L$3),13)+1, INT((ROW()-ROW($L$3))/13)+1)</f>
        <v>#REF!</v>
      </c>
    </row>
    <row r="206" spans="11:15" ht="15" customHeight="1">
      <c r="K206" s="334" t="e" cm="1">
        <f t="array" ref="K206">INDEX($B$1:$G$1, INT((ROW()-ROW($K$3))/13)+1)</f>
        <v>#REF!</v>
      </c>
      <c r="L206" s="108" t="e" cm="1">
        <f t="array" ref="L206">INDEX($B$2:$G$14, MOD(ROW()-ROW($L$3),13)+1, INT((ROW()-ROW($L$3))/13)+1)</f>
        <v>#REF!</v>
      </c>
    </row>
    <row r="207" spans="11:15" ht="15" customHeight="1">
      <c r="K207" s="334" t="e" cm="1">
        <f t="array" ref="K207">INDEX($B$1:$G$1, INT((ROW()-ROW($K$3))/13)+1)</f>
        <v>#REF!</v>
      </c>
      <c r="L207" s="108" t="e" cm="1">
        <f t="array" ref="L207">INDEX($B$2:$G$14, MOD(ROW()-ROW($L$3),13)+1, INT((ROW()-ROW($L$3))/13)+1)</f>
        <v>#REF!</v>
      </c>
    </row>
    <row r="208" spans="11:15" ht="15" customHeight="1">
      <c r="K208" s="334" t="e" cm="1">
        <f t="array" ref="K208">INDEX($B$1:$G$1, INT((ROW()-ROW($K$3))/13)+1)</f>
        <v>#REF!</v>
      </c>
      <c r="L208" s="108" t="e" cm="1">
        <f t="array" ref="L208">INDEX($B$2:$G$14, MOD(ROW()-ROW($L$3),13)+1, INT((ROW()-ROW($L$3))/13)+1)</f>
        <v>#REF!</v>
      </c>
    </row>
    <row r="209" spans="11:12" ht="15" customHeight="1">
      <c r="K209" s="334" t="e" cm="1">
        <f t="array" ref="K209">INDEX($B$1:$G$1, INT((ROW()-ROW($K$3))/13)+1)</f>
        <v>#REF!</v>
      </c>
      <c r="L209" s="108" t="e" cm="1">
        <f t="array" ref="L209">INDEX($B$2:$G$14, MOD(ROW()-ROW($L$3),13)+1, INT((ROW()-ROW($L$3))/13)+1)</f>
        <v>#REF!</v>
      </c>
    </row>
    <row r="210" spans="11:12" ht="15" customHeight="1">
      <c r="K210" s="334" t="e" cm="1">
        <f t="array" ref="K210">INDEX($B$1:$G$1, INT((ROW()-ROW($K$3))/13)+1)</f>
        <v>#REF!</v>
      </c>
      <c r="L210" s="108" t="e" cm="1">
        <f t="array" ref="L210">INDEX($B$2:$G$14, MOD(ROW()-ROW($L$3),13)+1, INT((ROW()-ROW($L$3))/13)+1)</f>
        <v>#REF!</v>
      </c>
    </row>
  </sheetData>
  <mergeCells count="5">
    <mergeCell ref="K1:L1"/>
    <mergeCell ref="N1:O1"/>
    <mergeCell ref="A15:H16"/>
    <mergeCell ref="Q15:R16"/>
    <mergeCell ref="A33:H34"/>
  </mergeCells>
  <conditionalFormatting sqref="B2:G11 B13:G14">
    <cfRule type="colorScale" priority="60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G3">
    <cfRule type="colorScale" priority="60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G4">
    <cfRule type="colorScale" priority="60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G5">
    <cfRule type="colorScale" priority="60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60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G7">
    <cfRule type="colorScale" priority="60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8">
    <cfRule type="colorScale" priority="60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60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G10">
    <cfRule type="colorScale" priority="60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G11">
    <cfRule type="colorScale" priority="60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3">
    <cfRule type="colorScale" priority="6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G14">
    <cfRule type="colorScale" priority="60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11 B13:G14">
    <cfRule type="colorScale" priority="60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G3">
    <cfRule type="colorScale" priority="60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G4">
    <cfRule type="colorScale" priority="60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G5">
    <cfRule type="colorScale" priority="60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G6">
    <cfRule type="colorScale" priority="60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G7">
    <cfRule type="colorScale" priority="60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G8">
    <cfRule type="colorScale" priority="60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G9">
    <cfRule type="colorScale" priority="60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G10">
    <cfRule type="colorScale" priority="60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G11">
    <cfRule type="colorScale" priority="60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G13">
    <cfRule type="colorScale" priority="60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G14">
    <cfRule type="colorScale" priority="6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G12">
    <cfRule type="colorScale" priority="60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G12">
    <cfRule type="colorScale" priority="6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2">
    <cfRule type="colorScale" priority="60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G2">
    <cfRule type="colorScale" priority="6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G3">
    <cfRule type="colorScale" priority="6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6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60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6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6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6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60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6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6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6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G14">
    <cfRule type="colorScale" priority="6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G29 B31:G32">
    <cfRule type="colorScale" priority="60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G21">
    <cfRule type="colorScale" priority="60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G22">
    <cfRule type="colorScale" priority="60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G23">
    <cfRule type="colorScale" priority="60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G24">
    <cfRule type="colorScale" priority="60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G25">
    <cfRule type="colorScale" priority="6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G26">
    <cfRule type="colorScale" priority="60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G27">
    <cfRule type="colorScale" priority="60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G28">
    <cfRule type="colorScale" priority="60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G29">
    <cfRule type="colorScale" priority="60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G31">
    <cfRule type="colorScale" priority="60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G32">
    <cfRule type="colorScale" priority="60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29 B31:G32">
    <cfRule type="colorScale" priority="60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G21">
    <cfRule type="colorScale" priority="60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G22">
    <cfRule type="colorScale" priority="60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G23">
    <cfRule type="colorScale" priority="60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G24">
    <cfRule type="colorScale" priority="60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G25">
    <cfRule type="colorScale" priority="60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G26">
    <cfRule type="colorScale" priority="60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G27">
    <cfRule type="colorScale" priority="60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G28">
    <cfRule type="colorScale" priority="60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G29">
    <cfRule type="colorScale" priority="60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G31">
    <cfRule type="colorScale" priority="60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G32">
    <cfRule type="colorScale" priority="608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0:G30">
    <cfRule type="colorScale" priority="60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0:G30">
    <cfRule type="colorScale" priority="60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20">
    <cfRule type="colorScale" priority="60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0:G20">
    <cfRule type="colorScale" priority="6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G21">
    <cfRule type="colorScale" priority="6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G22">
    <cfRule type="colorScale" priority="6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G23">
    <cfRule type="colorScale" priority="6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G24">
    <cfRule type="colorScale" priority="6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G25">
    <cfRule type="colorScale" priority="6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G26">
    <cfRule type="colorScale" priority="6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G27">
    <cfRule type="colorScale" priority="6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G28">
    <cfRule type="colorScale" priority="6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G29">
    <cfRule type="colorScale" priority="6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G31">
    <cfRule type="colorScale" priority="6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G32">
    <cfRule type="colorScale" priority="6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3AA6-BAAD-4DCF-8098-B89F19AF14C9}">
  <dimension ref="A1:AA265"/>
  <sheetViews>
    <sheetView topLeftCell="A7" zoomScale="55" zoomScaleNormal="55" workbookViewId="0">
      <selection activeCell="Q31" sqref="Q31"/>
    </sheetView>
  </sheetViews>
  <sheetFormatPr defaultColWidth="9.140625" defaultRowHeight="15" customHeight="1"/>
  <cols>
    <col min="1" max="1" width="13" style="193" customWidth="1"/>
    <col min="2" max="2" width="8.85546875" style="193" customWidth="1"/>
    <col min="3" max="3" width="11" style="193" customWidth="1"/>
    <col min="4" max="4" width="8.7109375" style="193" bestFit="1" customWidth="1"/>
    <col min="5" max="5" width="5.5703125" style="193" bestFit="1" customWidth="1"/>
    <col min="6" max="6" width="6.42578125" style="193" bestFit="1" customWidth="1"/>
    <col min="7" max="10" width="5.5703125" style="193" bestFit="1" customWidth="1"/>
    <col min="11" max="11" width="10.28515625" style="193" bestFit="1" customWidth="1"/>
    <col min="12" max="12" width="5.5703125" style="193" bestFit="1" customWidth="1"/>
    <col min="13" max="13" width="10.5703125" style="193" bestFit="1" customWidth="1"/>
    <col min="14" max="14" width="11.140625" style="193" bestFit="1" customWidth="1"/>
    <col min="15" max="15" width="13.28515625" style="193" bestFit="1" customWidth="1"/>
    <col min="16" max="17" width="12.5703125" style="193" bestFit="1" customWidth="1"/>
    <col min="18" max="18" width="6.28515625" style="193" bestFit="1" customWidth="1"/>
    <col min="19" max="19" width="9.140625" style="193"/>
    <col min="20" max="20" width="9.28515625" style="193" customWidth="1"/>
    <col min="21" max="21" width="13.5703125" style="193" bestFit="1" customWidth="1"/>
    <col min="22" max="22" width="5.85546875" style="193" bestFit="1" customWidth="1"/>
    <col min="23" max="23" width="14.85546875" style="193" customWidth="1"/>
    <col min="24" max="24" width="13.42578125" style="193" customWidth="1"/>
    <col min="25" max="25" width="9.140625" style="193"/>
    <col min="26" max="26" width="15.42578125" style="193" customWidth="1"/>
    <col min="27" max="27" width="12.5703125" style="193" customWidth="1"/>
    <col min="28" max="16384" width="9.140625" style="193"/>
  </cols>
  <sheetData>
    <row r="1" spans="1:27" thickBot="1">
      <c r="A1" s="133" t="s">
        <v>71</v>
      </c>
      <c r="B1" s="471" t="s">
        <v>13</v>
      </c>
      <c r="C1" s="248" t="s">
        <v>14</v>
      </c>
      <c r="D1" s="249" t="s">
        <v>15</v>
      </c>
      <c r="E1" s="468" t="s">
        <v>16</v>
      </c>
      <c r="F1" s="248" t="s">
        <v>17</v>
      </c>
      <c r="G1" s="468" t="s">
        <v>18</v>
      </c>
      <c r="H1" s="248" t="s">
        <v>19</v>
      </c>
      <c r="I1" s="472" t="s">
        <v>22</v>
      </c>
      <c r="J1" s="250" t="s">
        <v>23</v>
      </c>
      <c r="K1" s="251" t="s">
        <v>72</v>
      </c>
      <c r="L1" s="251" t="s">
        <v>26</v>
      </c>
      <c r="M1" s="251" t="s">
        <v>107</v>
      </c>
      <c r="N1" s="251" t="s">
        <v>108</v>
      </c>
      <c r="O1" s="251" t="s">
        <v>109</v>
      </c>
      <c r="P1" s="251" t="s">
        <v>73</v>
      </c>
      <c r="Q1" s="252" t="s">
        <v>74</v>
      </c>
      <c r="R1" s="209" t="s">
        <v>75</v>
      </c>
      <c r="W1" s="384" t="s">
        <v>76</v>
      </c>
      <c r="X1" s="384"/>
      <c r="Y1" s="193" t="s">
        <v>77</v>
      </c>
      <c r="Z1" s="384" t="s">
        <v>78</v>
      </c>
      <c r="AA1" s="384"/>
    </row>
    <row r="2" spans="1:27" thickBot="1">
      <c r="A2" s="316">
        <v>1</v>
      </c>
      <c r="B2" s="253" cm="1">
        <f t="array" aca="1" ref="B2" ca="1">-((($R2 - (INDIRECT($A2&amp;"!$D12"))) / $R2))</f>
        <v>-0.35755627009646301</v>
      </c>
      <c r="C2" s="254" cm="1">
        <f t="array" aca="1" ref="C2" ca="1">-((($R2 - (INDIRECT($A2&amp;"!$D13"))) / $R2))</f>
        <v>-8.4458735262593884E-2</v>
      </c>
      <c r="D2" s="254" cm="1">
        <f t="array" aca="1" ref="D2" ca="1">-((($R2 - (INDIRECT($A2&amp;"!$D14"))) / $R2))</f>
        <v>-3.4512325830653813E-2</v>
      </c>
      <c r="E2" s="254" cm="1">
        <f t="array" aca="1" ref="E2" ca="1">-((($R2 - (INDIRECT($A2&amp;"!$D15"))) / $R2))</f>
        <v>-2.5401929260450217E-2</v>
      </c>
      <c r="F2" s="254" cm="1">
        <f t="array" aca="1" ref="F2" ca="1">-((($R2 - (INDIRECT($A2&amp;"!$D16"))) / $R2))</f>
        <v>-3.4512325830653813E-2</v>
      </c>
      <c r="G2" s="254" cm="1">
        <f t="array" aca="1" ref="G2" ca="1">-((($R2 - (INDIRECT($A2&amp;"!$D17"))) / $R2))</f>
        <v>-3.9121114683815739E-2</v>
      </c>
      <c r="H2" s="254" cm="1">
        <f t="array" aca="1" ref="H2" ca="1">-((($R2 - (INDIRECT($A2&amp;"!$D18"))) / $R2))</f>
        <v>-5.4448017148981849E-2</v>
      </c>
      <c r="I2" s="254" cm="1">
        <f t="array" aca="1" ref="I2" ca="1">-((($R2 - (INDIRECT($A2&amp;"!$D20"))) / $R2))</f>
        <v>-4.8981779206859671E-2</v>
      </c>
      <c r="J2" s="254" cm="1">
        <f t="array" aca="1" ref="J2" ca="1">-((($R2 - (INDIRECT($A2&amp;"!$D21"))) / $R2))</f>
        <v>-0.22711682743837092</v>
      </c>
      <c r="K2" s="254" cm="1">
        <f t="array" aca="1" ref="K2" ca="1">-((($R2 - (INDIRECT($A2&amp;"!$D21"))) / $R2))</f>
        <v>-0.22711682743837092</v>
      </c>
      <c r="L2" s="254" cm="1">
        <f t="array" aca="1" ref="L2" ca="1">-((($R2 - (INDIRECT($A2&amp;"!$D23"))) / $R2))</f>
        <v>-5.3483386923901449E-2</v>
      </c>
      <c r="M2" s="254" cm="1">
        <f t="array" aca="1" ref="M2" ca="1">-((($R2 - (INDIRECT($A2&amp;"!$D24"))) / $R2))</f>
        <v>-0.3854233654876742</v>
      </c>
      <c r="N2" s="254" cm="1">
        <f t="array" aca="1" ref="N2" ca="1">-((($R2 - (INDIRECT($A2&amp;"!$D25"))) / $R2))</f>
        <v>-0.18628081457663456</v>
      </c>
      <c r="O2" s="254" cm="1">
        <f t="array" aca="1" ref="O2" ca="1">-((($R2 - (INDIRECT($A2&amp;"!$D26"))) / $R2))</f>
        <v>-0.43451232583065386</v>
      </c>
      <c r="P2" s="254" cm="1">
        <f t="array" aca="1" ref="P2" ca="1">-((($R2 - (INDIRECT($A2&amp;"!$D27"))) / $R2))</f>
        <v>-7.524115755627013E-2</v>
      </c>
      <c r="Q2" s="254" t="s">
        <v>60</v>
      </c>
      <c r="R2" s="318">
        <f>'1'!D5</f>
        <v>0.93300000000000005</v>
      </c>
      <c r="W2" s="108" t="s">
        <v>79</v>
      </c>
      <c r="X2" s="309" t="s">
        <v>80</v>
      </c>
      <c r="Z2" s="108" t="s">
        <v>79</v>
      </c>
      <c r="AA2" s="309" t="s">
        <v>80</v>
      </c>
    </row>
    <row r="3" spans="1:27" thickBot="1">
      <c r="A3" s="317">
        <v>2</v>
      </c>
      <c r="B3" s="253" cm="1">
        <f t="array" aca="1" ref="B3" ca="1">-((($R3 - (INDIRECT($A3&amp;"!$D12"))) / $R3))</f>
        <v>-0.49403799514955538</v>
      </c>
      <c r="C3" s="254" cm="1">
        <f t="array" aca="1" ref="C3" ca="1">-((($R3 - (INDIRECT($A3&amp;"!$D13"))) / $R3))</f>
        <v>-0.13318512530315282</v>
      </c>
      <c r="D3" s="254" cm="1">
        <f t="array" aca="1" ref="D3" ca="1">-((($R3 - (INDIRECT($A3&amp;"!$D14"))) / $R3))</f>
        <v>7.0735650767987128E-3</v>
      </c>
      <c r="E3" s="254" cm="1">
        <f t="array" aca="1" ref="E3" ca="1">-((($R3 - (INDIRECT($A3&amp;"!$D15"))) / $R3))</f>
        <v>-1.9098625707356535E-2</v>
      </c>
      <c r="F3" s="254" cm="1">
        <f t="array" aca="1" ref="F3" ca="1">-((($R3 - (INDIRECT($A3&amp;"!$D16"))) / $R3))</f>
        <v>7.0735650767987128E-3</v>
      </c>
      <c r="G3" s="254" cm="1">
        <f t="array" aca="1" ref="G3" ca="1">-((($R3 - (INDIRECT($A3&amp;"!$D17"))) / $R3))</f>
        <v>5.2546483427647356E-3</v>
      </c>
      <c r="H3" s="254" cm="1">
        <f t="array" aca="1" ref="H3" ca="1">-((($R3 - (INDIRECT($A3&amp;"!$D18"))) / $R3))</f>
        <v>-0.13187146321746165</v>
      </c>
      <c r="I3" s="254" cm="1">
        <f t="array" aca="1" ref="I3" ca="1">-((($R3 - (INDIRECT($A3&amp;"!$D20"))) / $R3))</f>
        <v>5.96200485044464E-3</v>
      </c>
      <c r="J3" s="254" cm="1">
        <f t="array" aca="1" ref="J3" ca="1">-((($R3 - (INDIRECT($A3&amp;"!$D21"))) / $R3))</f>
        <v>5.9068310428455932</v>
      </c>
      <c r="K3" s="254" cm="1">
        <f t="array" aca="1" ref="K3" ca="1">-((($R3 - (INDIRECT($A3&amp;"!$D21"))) / $R3))</f>
        <v>5.9068310428455932</v>
      </c>
      <c r="L3" s="254" cm="1">
        <f t="array" aca="1" ref="L3" ca="1">-((($R3 - (INDIRECT($A3&amp;"!$D23"))) / $R3))</f>
        <v>-3.6984640258690457E-2</v>
      </c>
      <c r="M3" s="254" cm="1">
        <f t="array" aca="1" ref="M3" ca="1">-((($R3 - (INDIRECT($A3&amp;"!$D24"))) / $R3))</f>
        <v>-0.23362974939369449</v>
      </c>
      <c r="N3" s="254" cm="1">
        <f t="array" aca="1" ref="N3" ca="1">-((($R3 - (INDIRECT($A3&amp;"!$D25"))) / $R3))</f>
        <v>-0.20210185933710595</v>
      </c>
      <c r="O3" s="254" cm="1">
        <f t="array" aca="1" ref="O3" ca="1">-((($R3 - (INDIRECT($A3&amp;"!$D26"))) / $R3))</f>
        <v>-0.55891269199676641</v>
      </c>
      <c r="P3" s="254" cm="1">
        <f t="array" aca="1" ref="P3" ca="1">-((($R3 - (INDIRECT($A3&amp;"!$D27"))) / $R3))</f>
        <v>-0.17380759902991111</v>
      </c>
      <c r="Q3" s="254" cm="1">
        <f t="array" aca="1" ref="Q3" ca="1">-((($R3 - (INDIRECT($A3&amp;"!$D28"))) / $R3))</f>
        <v>-7.1443007275666923E-2</v>
      </c>
      <c r="R3" s="240">
        <f>'2'!D5</f>
        <v>0.98960000000000004</v>
      </c>
      <c r="W3" s="329" t="str" cm="1">
        <f t="array" ref="W3">INDEX($B$1:$Q$1, INT((ROW()-ROW($U$3))/13)+1)</f>
        <v>LS</v>
      </c>
      <c r="X3" s="303" cm="1">
        <f t="array" aca="1" ref="X3" ca="1">INDEX($B$2:$Q$14, MOD(ROW()-ROW($X$3),13)+1, INT((ROW()-ROW($X$3))/13)+1)</f>
        <v>-0.35755627009646301</v>
      </c>
      <c r="Z3" s="329" t="str" cm="1">
        <f t="array" aca="1" ref="Z3:AA169" ca="1">_xlfn._xlws.FILTER(W3:X210,ISNUMBER(X3:X210))</f>
        <v>LS</v>
      </c>
      <c r="AA3" s="303">
        <f ca="1"/>
        <v>-0.35755627009646301</v>
      </c>
    </row>
    <row r="4" spans="1:27" thickBot="1">
      <c r="A4" s="317">
        <v>3</v>
      </c>
      <c r="B4" s="253" t="s">
        <v>60</v>
      </c>
      <c r="C4" s="254" cm="1">
        <f t="array" aca="1" ref="C4" ca="1">-((($R4 - (INDIRECT($A4&amp;"!$D13"))) / $R4))</f>
        <v>0</v>
      </c>
      <c r="D4" s="254" cm="1">
        <f t="array" aca="1" ref="D4" ca="1">-((($R4 - (INDIRECT($A4&amp;"!$D14"))) / $R4))</f>
        <v>0</v>
      </c>
      <c r="E4" s="254" cm="1">
        <f t="array" aca="1" ref="E4" ca="1">-((($R4 - (INDIRECT($A4&amp;"!$D15"))) / $R4))</f>
        <v>-0.87080000000000002</v>
      </c>
      <c r="F4" s="254" cm="1">
        <f t="array" aca="1" ref="F4" ca="1">-((($R4 - (INDIRECT($A4&amp;"!$D16"))) / $R4))</f>
        <v>0</v>
      </c>
      <c r="G4" s="254" cm="1">
        <f t="array" aca="1" ref="G4" ca="1">-((($R4 - (INDIRECT($A4&amp;"!$D17"))) / $R4))</f>
        <v>-8.0999999999999961E-3</v>
      </c>
      <c r="H4" s="254" cm="1">
        <f t="array" aca="1" ref="H4" ca="1">-((($R4 - (INDIRECT($A4&amp;"!$D18"))) / $R4))</f>
        <v>-5.3999999999999604E-3</v>
      </c>
      <c r="I4" s="254" t="s">
        <v>60</v>
      </c>
      <c r="J4" s="254" cm="1">
        <f t="array" aca="1" ref="J4" ca="1">-((($R4 - (INDIRECT($A4&amp;"!$D21"))) / $R4))</f>
        <v>-2.9499999999999971E-2</v>
      </c>
      <c r="K4" s="254" cm="1">
        <f t="array" aca="1" ref="K4" ca="1">-((($R4 - (INDIRECT($A4&amp;"!$D21"))) / $R4))</f>
        <v>-2.9499999999999971E-2</v>
      </c>
      <c r="L4" s="254" cm="1">
        <f t="array" aca="1" ref="L4" ca="1">-((($R4 - (INDIRECT($A4&amp;"!$D23"))) / $R4))</f>
        <v>-0.94113999999999998</v>
      </c>
      <c r="M4" s="254" cm="1">
        <f t="array" aca="1" ref="M4" ca="1">-((($R4 - (INDIRECT($A4&amp;"!$D24"))) / $R4))</f>
        <v>-1.0833900000000001</v>
      </c>
      <c r="N4" s="254" t="s">
        <v>60</v>
      </c>
      <c r="O4" s="254" t="s">
        <v>60</v>
      </c>
      <c r="P4" s="254" cm="1">
        <f t="array" aca="1" ref="P4" ca="1">-((($R4 - (INDIRECT($A4&amp;"!$D27"))) / $R4))</f>
        <v>0</v>
      </c>
      <c r="Q4" s="254" cm="1">
        <f t="array" aca="1" ref="Q4" ca="1">-((($R4 - (INDIRECT($A4&amp;"!$D28"))) / $R4))</f>
        <v>0</v>
      </c>
      <c r="R4" s="240">
        <f>'3'!D5</f>
        <v>1</v>
      </c>
      <c r="W4" s="329" t="str" cm="1">
        <f t="array" ref="W4">INDEX($B$1:$Q$1, INT((ROW()-ROW($U$3))/13)+1)</f>
        <v>LS</v>
      </c>
      <c r="X4" s="303" cm="1">
        <f t="array" aca="1" ref="X4" ca="1">INDEX($B$2:$Q$14, MOD(ROW()-ROW($X$3),13)+1, INT((ROW()-ROW($X$3))/13)+1)</f>
        <v>-0.49403799514955538</v>
      </c>
      <c r="Z4" s="329" t="str">
        <f ca="1"/>
        <v>LS</v>
      </c>
      <c r="AA4" s="303">
        <f ca="1"/>
        <v>-0.49403799514955538</v>
      </c>
    </row>
    <row r="5" spans="1:27" thickBot="1">
      <c r="A5" s="317">
        <v>4</v>
      </c>
      <c r="B5" s="253" cm="1">
        <f t="array" aca="1" ref="B5" ca="1">-((($R5 - (INDIRECT($A5&amp;"!$D12"))) / $R5))</f>
        <v>-0.40949999999999998</v>
      </c>
      <c r="C5" s="254" cm="1">
        <f t="array" aca="1" ref="C5" ca="1">-((($R5 - (INDIRECT($A5&amp;"!$D13"))) / $R5))</f>
        <v>-0.29269999999999996</v>
      </c>
      <c r="D5" s="254" cm="1">
        <f t="array" aca="1" ref="D5" ca="1">-((($R5 - (INDIRECT($A5&amp;"!$D14"))) / $R5))</f>
        <v>-0.1885</v>
      </c>
      <c r="E5" s="254" cm="1">
        <f t="array" aca="1" ref="E5" ca="1">-((($R5 - (INDIRECT($A5&amp;"!$D15"))) / $R5))</f>
        <v>-8.1600000000000006E-2</v>
      </c>
      <c r="F5" s="254" cm="1">
        <f t="array" aca="1" ref="F5" ca="1">-((($R5 - (INDIRECT($A5&amp;"!$D16"))) / $R5))</f>
        <v>-0.1885</v>
      </c>
      <c r="G5" s="254" cm="1">
        <f t="array" aca="1" ref="G5" ca="1">-((($R5 - (INDIRECT($A5&amp;"!$D17"))) / $R5))</f>
        <v>-0.18269999999999997</v>
      </c>
      <c r="H5" s="254" cm="1">
        <f t="array" aca="1" ref="H5" ca="1">-((($R5 - (INDIRECT($A5&amp;"!$D18"))) / $R5))</f>
        <v>-0.28910000000000002</v>
      </c>
      <c r="I5" s="254" cm="1">
        <f t="array" aca="1" ref="I5" ca="1">-((($R5 - (INDIRECT($A5&amp;"!$D20"))) / $R5))</f>
        <v>-0.44379999999999997</v>
      </c>
      <c r="J5" s="254" cm="1">
        <f t="array" aca="1" ref="J5" ca="1">-((($R5 - (INDIRECT($A5&amp;"!$D21"))) / $R5))</f>
        <v>-0.29700000000000004</v>
      </c>
      <c r="K5" s="254" cm="1">
        <f t="array" aca="1" ref="K5" ca="1">-((($R5 - (INDIRECT($A5&amp;"!$D21"))) / $R5))</f>
        <v>-0.29700000000000004</v>
      </c>
      <c r="L5" s="254" cm="1">
        <f t="array" aca="1" ref="L5" ca="1">-((($R5 - (INDIRECT($A5&amp;"!$D23"))) / $R5))</f>
        <v>-0.11160000000000003</v>
      </c>
      <c r="M5" s="254" cm="1">
        <f t="array" aca="1" ref="M5" ca="1">-((($R5 - (INDIRECT($A5&amp;"!$D24"))) / $R5))</f>
        <v>-0.53580000000000005</v>
      </c>
      <c r="N5" s="254" t="s">
        <v>60</v>
      </c>
      <c r="O5" s="254" cm="1">
        <f t="array" aca="1" ref="O5" ca="1">-((($R5 - (INDIRECT($A5&amp;"!$D26"))) / $R5))</f>
        <v>-0.54899999999999993</v>
      </c>
      <c r="P5" s="254" cm="1">
        <f t="array" aca="1" ref="P5" ca="1">-((($R5 - (INDIRECT($A5&amp;"!$D27"))) / $R5))</f>
        <v>-0.21560000000000001</v>
      </c>
      <c r="Q5" s="254" t="s">
        <v>60</v>
      </c>
      <c r="R5" s="240">
        <f>'4'!D5</f>
        <v>1</v>
      </c>
      <c r="W5" s="329" t="str" cm="1">
        <f t="array" ref="W5">INDEX($B$1:$Q$1, INT((ROW()-ROW($U$3))/13)+1)</f>
        <v>LS</v>
      </c>
      <c r="X5" s="303" t="str" cm="1">
        <f t="array" ref="X5">INDEX($B$2:$Q$14, MOD(ROW()-ROW($X$3),13)+1, INT((ROW()-ROW($X$3))/13)+1)</f>
        <v>\</v>
      </c>
      <c r="Z5" s="329" t="str">
        <f ca="1"/>
        <v>LS</v>
      </c>
      <c r="AA5" s="303">
        <f ca="1"/>
        <v>-0.40949999999999998</v>
      </c>
    </row>
    <row r="6" spans="1:27" ht="15" customHeight="1" thickBot="1">
      <c r="A6" s="317">
        <v>5</v>
      </c>
      <c r="B6" s="253" cm="1">
        <f t="array" aca="1" ref="B6" ca="1">-((($R6 - (INDIRECT($A6&amp;"!$D12"))) / $R6))</f>
        <v>-0.89944999438769779</v>
      </c>
      <c r="C6" s="254" cm="1">
        <f t="array" aca="1" ref="C6" ca="1">-((($R6 - (INDIRECT($A6&amp;"!$D13"))) / $R6))</f>
        <v>-0.19654282186552927</v>
      </c>
      <c r="D6" s="254" cm="1">
        <f t="array" aca="1" ref="D6" ca="1">-((($R6 - (INDIRECT($A6&amp;"!$D14"))) / $R6))</f>
        <v>-0.2398697945897407</v>
      </c>
      <c r="E6" s="254" cm="1">
        <f t="array" aca="1" ref="E6" ca="1">-((($R6 - (INDIRECT($A6&amp;"!$D15"))) / $R6))</f>
        <v>-0.86148838253451576</v>
      </c>
      <c r="F6" s="254" cm="1">
        <f t="array" aca="1" ref="F6" ca="1">-((($R6 - (INDIRECT($A6&amp;"!$D16"))) / $R6))</f>
        <v>-0.2398697945897407</v>
      </c>
      <c r="G6" s="254" cm="1">
        <f t="array" aca="1" ref="G6" ca="1">-((($R6 - (INDIRECT($A6&amp;"!$D17"))) / $R6))</f>
        <v>-0.24121674710966434</v>
      </c>
      <c r="H6" s="254" cm="1">
        <f t="array" aca="1" ref="H6" ca="1">-((($R6 - (INDIRECT($A6&amp;"!$D18"))) / $R6))</f>
        <v>-0.19676731395218319</v>
      </c>
      <c r="I6" s="254" cm="1">
        <f t="array" aca="1" ref="I6" ca="1">-((($R6 - (INDIRECT($A6&amp;"!$D20"))) / $R6))</f>
        <v>-0.64148613761364914</v>
      </c>
      <c r="J6" s="254" cm="1">
        <f t="array" aca="1" ref="J6" ca="1">-((($R6 - (INDIRECT($A6&amp;"!$D21"))) / $R6))</f>
        <v>-0.26591087664159835</v>
      </c>
      <c r="K6" s="254" cm="1">
        <f t="array" aca="1" ref="K6" ca="1">-((($R6 - (INDIRECT($A6&amp;"!$D21"))) / $R6))</f>
        <v>-0.26591087664159835</v>
      </c>
      <c r="L6" s="254" cm="1">
        <f t="array" aca="1" ref="L6" ca="1">-((($R6 - (INDIRECT($A6&amp;"!$D23"))) / $R6))</f>
        <v>-0.56313839937142218</v>
      </c>
      <c r="M6" s="254" cm="1">
        <f t="array" aca="1" ref="M6" ca="1">-((($R6 - (INDIRECT($A6&amp;"!$D24"))) / $R6))</f>
        <v>-0.84824334942193291</v>
      </c>
      <c r="N6" s="254" t="s">
        <v>60</v>
      </c>
      <c r="O6" s="254" cm="1">
        <f t="array" aca="1" ref="O6" ca="1">-((($R6 - (INDIRECT($A6&amp;"!$D26"))) / $R6))</f>
        <v>-0.94744640251431145</v>
      </c>
      <c r="P6" s="254" cm="1">
        <f t="array" aca="1" ref="P6" ca="1">-((($R6 - (INDIRECT($A6&amp;"!$D27"))) / $R6))</f>
        <v>-0.10124593108092945</v>
      </c>
      <c r="Q6" s="254" t="s">
        <v>60</v>
      </c>
      <c r="R6" s="318">
        <f>'5'!D5</f>
        <v>0.89090000000000003</v>
      </c>
      <c r="W6" s="329" t="str" cm="1">
        <f t="array" ref="W6">INDEX($B$1:$Q$1, INT((ROW()-ROW($U$3))/13)+1)</f>
        <v>LS</v>
      </c>
      <c r="X6" s="303" cm="1">
        <f t="array" aca="1" ref="X6" ca="1">INDEX($B$2:$Q$14, MOD(ROW()-ROW($X$3),13)+1, INT((ROW()-ROW($X$3))/13)+1)</f>
        <v>-0.40949999999999998</v>
      </c>
      <c r="Z6" s="329" t="str">
        <f ca="1"/>
        <v>LS</v>
      </c>
      <c r="AA6" s="303">
        <f ca="1"/>
        <v>-0.89944999438769779</v>
      </c>
    </row>
    <row r="7" spans="1:27" thickBot="1">
      <c r="A7" s="317">
        <v>7</v>
      </c>
      <c r="B7" s="253" cm="1">
        <f t="array" aca="1" ref="B7" ca="1">-((($R7 - (INDIRECT($A7&amp;"!$D12"))) / $R7))</f>
        <v>-0.33706021130372349</v>
      </c>
      <c r="C7" s="254" cm="1">
        <f t="array" aca="1" ref="C7" ca="1">-((($R7 - (INDIRECT($A7&amp;"!$D13"))) / $R7))</f>
        <v>1.6719663555236415E-2</v>
      </c>
      <c r="D7" s="254" t="e" cm="1">
        <f t="array" aca="1" ref="D7" ca="1">-((($R7 - (INDIRECT($A7&amp;"!$D14"))) / $R7))</f>
        <v>#VALUE!</v>
      </c>
      <c r="E7" s="254" cm="1">
        <f t="array" aca="1" ref="E7" ca="1">-((($R7 - (INDIRECT($A7&amp;"!$D15"))) / $R7))</f>
        <v>1.6411939686121667E-2</v>
      </c>
      <c r="F7" s="254" cm="1">
        <f t="array" aca="1" ref="F7" ca="1">-((($R7 - (INDIRECT($A7&amp;"!$D16"))) / $R7))</f>
        <v>8.308544466099084E-3</v>
      </c>
      <c r="G7" s="254" cm="1">
        <f t="array" aca="1" ref="G7" ca="1">-((($R7 - (INDIRECT($A7&amp;"!$D17"))) / $R7))</f>
        <v>1.7027387424351278E-2</v>
      </c>
      <c r="H7" s="254" cm="1">
        <f t="array" aca="1" ref="H7" ca="1">-((($R7 - (INDIRECT($A7&amp;"!$D18"))) / $R7))</f>
        <v>-0.95540055390296441</v>
      </c>
      <c r="I7" s="254" cm="1">
        <f t="array" aca="1" ref="I7" ca="1">-((($R7 - (INDIRECT($A7&amp;"!$D20"))) / $R7))</f>
        <v>1.4360447225356459E-2</v>
      </c>
      <c r="J7" s="254" cm="1">
        <f t="array" aca="1" ref="J7" ca="1">-((($R7 - (INDIRECT($A7&amp;"!$D21"))) / $R7))</f>
        <v>-1.5283618832700815E-2</v>
      </c>
      <c r="K7" s="254" cm="1">
        <f t="array" aca="1" ref="K7" ca="1">-((($R7 - (INDIRECT($A7&amp;"!$D21"))) / $R7))</f>
        <v>-1.5283618832700815E-2</v>
      </c>
      <c r="L7" s="254" cm="1">
        <f t="array" aca="1" ref="L7" ca="1">-((($R7 - (INDIRECT($A7&amp;"!$D23"))) / $R7))</f>
        <v>-0.22658734229151706</v>
      </c>
      <c r="M7" s="254" cm="1">
        <f t="array" aca="1" ref="M7" ca="1">-((($R7 - (INDIRECT($A7&amp;"!$D24"))) / $R7))</f>
        <v>-0.35993435224125553</v>
      </c>
      <c r="N7" s="254" cm="1">
        <f t="array" aca="1" ref="N7" ca="1">-((($R7 - (INDIRECT($A7&amp;"!$D25"))) / $R7))</f>
        <v>-0.12442301774540974</v>
      </c>
      <c r="O7" s="254" cm="1">
        <f t="array" aca="1" ref="O7" ca="1">-((($R7 - (INDIRECT($A7&amp;"!$D26"))) / $R7))</f>
        <v>-0.63268027489998979</v>
      </c>
      <c r="P7" s="254" cm="1">
        <f t="array" aca="1" ref="P7" ca="1">-((($R7 - (INDIRECT($A7&amp;"!$D27"))) / $R7))</f>
        <v>4.3081341676069152E-3</v>
      </c>
      <c r="Q7" s="254" t="s">
        <v>60</v>
      </c>
      <c r="R7" s="240">
        <f>'7'!D5</f>
        <v>0.97489999999999999</v>
      </c>
      <c r="W7" s="329" t="str" cm="1">
        <f t="array" ref="W7">INDEX($B$1:$Q$1, INT((ROW()-ROW($U$3))/13)+1)</f>
        <v>LS</v>
      </c>
      <c r="X7" s="303" cm="1">
        <f t="array" aca="1" ref="X7" ca="1">INDEX($B$2:$Q$14, MOD(ROW()-ROW($X$3),13)+1, INT((ROW()-ROW($X$3))/13)+1)</f>
        <v>-0.89944999438769779</v>
      </c>
      <c r="Z7" s="329" t="str">
        <f ca="1"/>
        <v>LS</v>
      </c>
      <c r="AA7" s="303">
        <f ca="1"/>
        <v>-0.33706021130372349</v>
      </c>
    </row>
    <row r="8" spans="1:27" thickBot="1">
      <c r="A8" s="317">
        <v>8</v>
      </c>
      <c r="B8" s="253" cm="1">
        <f t="array" aca="1" ref="B8" ca="1">-((($R8 - (INDIRECT($A8&amp;"!$D12"))) / $R8))</f>
        <v>-0.57689999999999997</v>
      </c>
      <c r="C8" s="254" cm="1">
        <f t="array" aca="1" ref="C8" ca="1">-((($R8 - (INDIRECT($A8&amp;"!$D13"))) / $R8))</f>
        <v>-0.98821000000000003</v>
      </c>
      <c r="D8" s="254" t="e" cm="1">
        <f t="array" aca="1" ref="D8" ca="1">-((($R8 - (INDIRECT($A8&amp;"!$D14"))) / $R8))</f>
        <v>#VALUE!</v>
      </c>
      <c r="E8" s="254" cm="1">
        <f t="array" aca="1" ref="E8" ca="1">-((($R8 - (INDIRECT($A8&amp;"!$D15"))) / $R8))</f>
        <v>-0.501</v>
      </c>
      <c r="F8" s="254" cm="1">
        <f t="array" aca="1" ref="F8" ca="1">-((($R8 - (INDIRECT($A8&amp;"!$D16"))) / $R8))</f>
        <v>-0.63179999999999992</v>
      </c>
      <c r="G8" s="254" cm="1">
        <f t="array" aca="1" ref="G8" ca="1">-((($R8 - (INDIRECT($A8&amp;"!$D17"))) / $R8))</f>
        <v>-0.62890000000000001</v>
      </c>
      <c r="H8" s="254" cm="1">
        <f t="array" aca="1" ref="H8" ca="1">-((($R8 - (INDIRECT($A8&amp;"!$D18"))) / $R8))</f>
        <v>-0.99481799999999998</v>
      </c>
      <c r="I8" s="254" cm="1">
        <f t="array" aca="1" ref="I8" ca="1">-((($R8 - (INDIRECT($A8&amp;"!$D20"))) / $R8))</f>
        <v>-1.0000976500000001</v>
      </c>
      <c r="J8" s="254" cm="1">
        <f t="array" aca="1" ref="J8" ca="1">-((($R8 - (INDIRECT($A8&amp;"!$D21"))) / $R8))</f>
        <v>-0.61609999999999998</v>
      </c>
      <c r="K8" s="254" cm="1">
        <f t="array" aca="1" ref="K8" ca="1">-((($R8 - (INDIRECT($A8&amp;"!$D21"))) / $R8))</f>
        <v>-0.61609999999999998</v>
      </c>
      <c r="L8" s="254" cm="1">
        <f t="array" aca="1" ref="L8" ca="1">-((($R8 - (INDIRECT($A8&amp;"!$D23"))) / $R8))</f>
        <v>-0.83010000000000006</v>
      </c>
      <c r="M8" s="254" cm="1">
        <f t="array" aca="1" ref="M8" ca="1">-((($R8 - (INDIRECT($A8&amp;"!$D24"))) / $R8))</f>
        <v>-0.88660000000000005</v>
      </c>
      <c r="N8" s="254" cm="1">
        <f t="array" aca="1" ref="N8" ca="1">-((($R8 - (INDIRECT($A8&amp;"!$D25"))) / $R8))</f>
        <v>-0.2732</v>
      </c>
      <c r="O8" s="254" cm="1">
        <f t="array" aca="1" ref="O8" ca="1">-((($R8 - (INDIRECT($A8&amp;"!$D26"))) / $R8))</f>
        <v>-0.81630000000000003</v>
      </c>
      <c r="P8" s="254" cm="1">
        <f t="array" aca="1" ref="P8" ca="1">-((($R8 - (INDIRECT($A8&amp;"!$D27"))) / $R8))</f>
        <v>-0.52849999999999997</v>
      </c>
      <c r="Q8" s="254" t="s">
        <v>60</v>
      </c>
      <c r="R8" s="318">
        <f>'8'!D5</f>
        <v>1</v>
      </c>
      <c r="T8" s="160"/>
      <c r="W8" s="329" t="str" cm="1">
        <f t="array" ref="W8">INDEX($B$1:$Q$1, INT((ROW()-ROW($U$3))/13)+1)</f>
        <v>LS</v>
      </c>
      <c r="X8" s="303" cm="1">
        <f t="array" aca="1" ref="X8" ca="1">INDEX($B$2:$Q$14, MOD(ROW()-ROW($X$3),13)+1, INT((ROW()-ROW($X$3))/13)+1)</f>
        <v>-0.33706021130372349</v>
      </c>
      <c r="Z8" s="329" t="str">
        <f ca="1"/>
        <v>LS</v>
      </c>
      <c r="AA8" s="303">
        <f ca="1"/>
        <v>-0.57689999999999997</v>
      </c>
    </row>
    <row r="9" spans="1:27" ht="15" customHeight="1" thickBot="1">
      <c r="A9" s="317">
        <v>9</v>
      </c>
      <c r="B9" s="253" cm="1">
        <f t="array" aca="1" ref="B9" ca="1">-((($R9 - (INDIRECT($A9&amp;"!$D12"))) / $R9))</f>
        <v>-0.88759999999999994</v>
      </c>
      <c r="C9" s="254" cm="1">
        <f t="array" aca="1" ref="C9" ca="1">-((($R9 - (INDIRECT($A9&amp;"!$D13"))) / $R9))</f>
        <v>0</v>
      </c>
      <c r="D9" s="254" t="e" cm="1">
        <f t="array" aca="1" ref="D9" ca="1">-((($R9 - (INDIRECT($A9&amp;"!$D14"))) / $R9))</f>
        <v>#VALUE!</v>
      </c>
      <c r="E9" s="254" cm="1">
        <f t="array" aca="1" ref="E9" ca="1">-((($R9 - (INDIRECT($A9&amp;"!$D15"))) / $R9))</f>
        <v>-0.83960000000000001</v>
      </c>
      <c r="F9" s="254" cm="1">
        <f t="array" aca="1" ref="F9" ca="1">-((($R9 - (INDIRECT($A9&amp;"!$D16"))) / $R9))</f>
        <v>0</v>
      </c>
      <c r="G9" s="254" cm="1">
        <f t="array" aca="1" ref="G9" ca="1">-((($R9 - (INDIRECT($A9&amp;"!$D17"))) / $R9))</f>
        <v>-7.9000000000000181E-3</v>
      </c>
      <c r="H9" s="254" cm="1">
        <f t="array" aca="1" ref="H9" ca="1">-((($R9 - (INDIRECT($A9&amp;"!$D18"))) / $R9))</f>
        <v>-9.6000000000000529E-3</v>
      </c>
      <c r="I9" s="254" cm="1">
        <f t="array" aca="1" ref="I9" ca="1">-((($R9 - (INDIRECT($A9&amp;"!$D20"))) / $R9))</f>
        <v>-1.0009197999999999</v>
      </c>
      <c r="J9" s="254" cm="1">
        <f t="array" aca="1" ref="J9" ca="1">-((($R9 - (INDIRECT($A9&amp;"!$D21"))) / $R9))</f>
        <v>-4.7699999999999965E-2</v>
      </c>
      <c r="K9" s="254" cm="1">
        <f t="array" aca="1" ref="K9" ca="1">-((($R9 - (INDIRECT($A9&amp;"!$D21"))) / $R9))</f>
        <v>-4.7699999999999965E-2</v>
      </c>
      <c r="L9" s="254" cm="1">
        <f t="array" aca="1" ref="L9" ca="1">-((($R9 - (INDIRECT($A9&amp;"!$D23"))) / $R9))</f>
        <v>-0.879</v>
      </c>
      <c r="M9" s="254" cm="1">
        <f t="array" aca="1" ref="M9" ca="1">-((($R9 - (INDIRECT($A9&amp;"!$D24"))) / $R9))</f>
        <v>-0.91435</v>
      </c>
      <c r="N9" s="254" t="s">
        <v>60</v>
      </c>
      <c r="O9" s="254" cm="1">
        <f t="array" aca="1" ref="O9" ca="1">-((($R9 - (INDIRECT($A9&amp;"!$D26"))) / $R9))</f>
        <v>-0.95806000000000002</v>
      </c>
      <c r="P9" s="254" cm="1">
        <f t="array" aca="1" ref="P9" ca="1">-((($R9 - (INDIRECT($A9&amp;"!$D27"))) / $R9))</f>
        <v>0</v>
      </c>
      <c r="Q9" s="254" cm="1">
        <f t="array" aca="1" ref="Q9" ca="1">-((($R9 - (INDIRECT($A9&amp;"!$D28"))) / $R9))</f>
        <v>0</v>
      </c>
      <c r="R9" s="318">
        <f>'9'!D5</f>
        <v>1</v>
      </c>
      <c r="W9" s="329" t="str" cm="1">
        <f t="array" ref="W9">INDEX($B$1:$Q$1, INT((ROW()-ROW($U$3))/13)+1)</f>
        <v>LS</v>
      </c>
      <c r="X9" s="303" cm="1">
        <f t="array" aca="1" ref="X9" ca="1">INDEX($B$2:$Q$14, MOD(ROW()-ROW($X$3),13)+1, INT((ROW()-ROW($X$3))/13)+1)</f>
        <v>-0.57689999999999997</v>
      </c>
      <c r="Z9" s="329" t="str">
        <f ca="1"/>
        <v>LS</v>
      </c>
      <c r="AA9" s="303">
        <f ca="1"/>
        <v>-0.88759999999999994</v>
      </c>
    </row>
    <row r="10" spans="1:27" ht="15" customHeight="1" thickBot="1">
      <c r="A10" s="317">
        <v>10</v>
      </c>
      <c r="B10" s="253" cm="1">
        <f t="array" aca="1" ref="B10" ca="1">-((($R10 - (INDIRECT($A10&amp;"!$D12"))) / $R10))</f>
        <v>-6.2306230623062328E-2</v>
      </c>
      <c r="C10" s="254" t="e" cm="1">
        <f t="array" aca="1" ref="C10" ca="1">-((($R10 - (INDIRECT($A10&amp;"!$D13"))) / $R10))</f>
        <v>#VALUE!</v>
      </c>
      <c r="D10" s="254" cm="1">
        <f t="array" aca="1" ref="D10" ca="1">-((($R10 - (INDIRECT($A10&amp;"!$D14"))) / $R10))</f>
        <v>1.00010001000089E-4</v>
      </c>
      <c r="E10" s="254" cm="1">
        <f t="array" aca="1" ref="E10" ca="1">-((($R10 - (INDIRECT($A10&amp;"!$D15"))) / $R10))</f>
        <v>-1.6101610161016106E-2</v>
      </c>
      <c r="F10" s="254" cm="1">
        <f t="array" aca="1" ref="F10" ca="1">-((($R10 - (INDIRECT($A10&amp;"!$D16"))) / $R10))</f>
        <v>-4.0004000400035598E-4</v>
      </c>
      <c r="G10" s="254" cm="1">
        <f t="array" aca="1" ref="G10" ca="1">-((($R10 - (INDIRECT($A10&amp;"!$D17"))) / $R10))</f>
        <v>-4.0004000400035598E-4</v>
      </c>
      <c r="H10" s="254" cm="1">
        <f t="array" aca="1" ref="H10" ca="1">-((($R10 - (INDIRECT($A10&amp;"!$D18"))) / $R10))</f>
        <v>-1.1001100110010901E-3</v>
      </c>
      <c r="I10" s="254" cm="1">
        <f t="array" aca="1" ref="I10" ca="1">-((($R10 - (INDIRECT($A10&amp;"!$D20"))) / $R10))</f>
        <v>-6.1306130613061324E-2</v>
      </c>
      <c r="J10" s="254" cm="1">
        <f t="array" aca="1" ref="J10" ca="1">-((($R10 - (INDIRECT($A10&amp;"!$D21"))) / $R10))</f>
        <v>-4.0004000400035598E-4</v>
      </c>
      <c r="K10" s="254" cm="1">
        <f t="array" aca="1" ref="K10" ca="1">-((($R10 - (INDIRECT($A10&amp;"!$D21"))) / $R10))</f>
        <v>-4.0004000400035598E-4</v>
      </c>
      <c r="L10" s="254" cm="1">
        <f t="array" aca="1" ref="L10" ca="1">-((($R10 - (INDIRECT($A10&amp;"!$D23"))) / $R10))</f>
        <v>-0.14391439143914395</v>
      </c>
      <c r="M10" s="254" cm="1">
        <f t="array" aca="1" ref="M10" ca="1">-((($R10 - (INDIRECT($A10&amp;"!$D24"))) / $R10))</f>
        <v>-3.5903590359035946E-2</v>
      </c>
      <c r="N10" s="254" cm="1">
        <f t="array" aca="1" ref="N10" ca="1">-((($R10 - (INDIRECT($A10&amp;"!$D25"))) / $R10))</f>
        <v>-9.780978097809781E-2</v>
      </c>
      <c r="O10" s="254" cm="1">
        <f t="array" aca="1" ref="O10" ca="1">-((($R10 - (INDIRECT($A10&amp;"!$D26"))) / $R10))</f>
        <v>-7.8707870787078693E-2</v>
      </c>
      <c r="P10" s="254" cm="1">
        <f t="array" aca="1" ref="P10" ca="1">-((($R10 - (INDIRECT($A10&amp;"!$D27"))) / $R10))</f>
        <v>-2.4002400240023579E-3</v>
      </c>
      <c r="Q10" s="254" cm="1">
        <f t="array" aca="1" ref="Q10" ca="1">-((($R10 - (INDIRECT($A10&amp;"!$D28"))) / $R10))</f>
        <v>-0.74947494749474952</v>
      </c>
      <c r="R10" s="318">
        <f>'10'!D5</f>
        <v>0.99990000000000001</v>
      </c>
      <c r="W10" s="329" t="str" cm="1">
        <f t="array" ref="W10">INDEX($B$1:$Q$1, INT((ROW()-ROW($U$3))/13)+1)</f>
        <v>LS</v>
      </c>
      <c r="X10" s="303" cm="1">
        <f t="array" aca="1" ref="X10" ca="1">INDEX($B$2:$Q$14, MOD(ROW()-ROW($X$3),13)+1, INT((ROW()-ROW($X$3))/13)+1)</f>
        <v>-0.88759999999999994</v>
      </c>
      <c r="Z10" s="329" t="str">
        <f ca="1"/>
        <v>LS</v>
      </c>
      <c r="AA10" s="303">
        <f ca="1"/>
        <v>-6.2306230623062328E-2</v>
      </c>
    </row>
    <row r="11" spans="1:27" thickBot="1">
      <c r="A11" s="317">
        <v>11</v>
      </c>
      <c r="B11" s="253" cm="1">
        <f t="array" aca="1" ref="B11" ca="1">-((($R11 - (INDIRECT($A11&amp;"!$D12"))) / $R11))</f>
        <v>-0.38496468213925328</v>
      </c>
      <c r="C11" s="254" cm="1">
        <f t="array" aca="1" ref="C11" ca="1">-((($R11 - (INDIRECT($A11&amp;"!$D13"))) / $R11))</f>
        <v>-9.9772956609485305E-2</v>
      </c>
      <c r="D11" s="254" cm="1">
        <f t="array" aca="1" ref="D11" ca="1">-((($R11 - (INDIRECT($A11&amp;"!$D14"))) / $R11))</f>
        <v>0.13572149344096876</v>
      </c>
      <c r="E11" s="254" cm="1">
        <f t="array" aca="1" ref="E11" ca="1">-((($R11 - (INDIRECT($A11&amp;"!$D15"))) / $R11))</f>
        <v>-1.6271442986881827E-2</v>
      </c>
      <c r="F11" s="254" cm="1">
        <f t="array" aca="1" ref="F11" ca="1">-((($R11 - (INDIRECT($A11&amp;"!$D16"))) / $R11))</f>
        <v>0.13572149344096876</v>
      </c>
      <c r="G11" s="254" cm="1">
        <f t="array" aca="1" ref="G11" ca="1">-((($R11 - (INDIRECT($A11&amp;"!$D17"))) / $R11))</f>
        <v>4.3264379414732594E-2</v>
      </c>
      <c r="H11" s="254" cm="1">
        <f t="array" aca="1" ref="H11" ca="1">-((($R11 - (INDIRECT($A11&amp;"!$D18"))) / $R11))</f>
        <v>-9.3592330978809202E-2</v>
      </c>
      <c r="I11" s="254" cm="1">
        <f t="array" aca="1" ref="I11" ca="1">-((($R11 - (INDIRECT($A11&amp;"!$D20"))) / $R11))</f>
        <v>0.12979313824419791</v>
      </c>
      <c r="J11" s="254" cm="1">
        <f t="array" aca="1" ref="J11" ca="1">-((($R11 - (INDIRECT($A11&amp;"!$D21"))) / $R11))</f>
        <v>-6.7230070635721381E-2</v>
      </c>
      <c r="K11" s="254" cm="1">
        <f t="array" aca="1" ref="K11" ca="1">-((($R11 - (INDIRECT($A11&amp;"!$D21"))) / $R11))</f>
        <v>-6.7230070635721381E-2</v>
      </c>
      <c r="L11" s="254" cm="1">
        <f t="array" aca="1" ref="L11" ca="1">-((($R11 - (INDIRECT($A11&amp;"!$D23"))) / $R11))</f>
        <v>-0.10065590312815337</v>
      </c>
      <c r="M11" s="254" cm="1">
        <f t="array" aca="1" ref="M11" ca="1">-((($R11 - (INDIRECT($A11&amp;"!$D24"))) / $R11))</f>
        <v>-0.30562563067608473</v>
      </c>
      <c r="N11" s="254" cm="1">
        <f t="array" aca="1" ref="N11" ca="1">-((($R11 - (INDIRECT($A11&amp;"!$D25"))) / $R11))</f>
        <v>-0.46316851664984865</v>
      </c>
      <c r="O11" s="254" cm="1">
        <f t="array" aca="1" ref="O11" ca="1">-((($R11 - (INDIRECT($A11&amp;"!$D26"))) / $R11))</f>
        <v>-0.44336528758829458</v>
      </c>
      <c r="P11" s="254" cm="1">
        <f t="array" aca="1" ref="P11" ca="1">-((($R11 - (INDIRECT($A11&amp;"!$D27"))) / $R11))</f>
        <v>-0.21215943491422795</v>
      </c>
      <c r="Q11" s="254" cm="1">
        <f t="array" aca="1" ref="Q11" ca="1">-((($R11 - (INDIRECT($A11&amp;"!$D28"))) / $R11))</f>
        <v>-0.38319878910191724</v>
      </c>
      <c r="R11" s="318">
        <f>'11'!D5</f>
        <v>0.79279999999999995</v>
      </c>
      <c r="W11" s="329" t="str" cm="1">
        <f t="array" ref="W11">INDEX($B$1:$Q$1, INT((ROW()-ROW($U$3))/13)+1)</f>
        <v>LS</v>
      </c>
      <c r="X11" s="303" cm="1">
        <f t="array" aca="1" ref="X11" ca="1">INDEX($B$2:$Q$14, MOD(ROW()-ROW($X$3),13)+1, INT((ROW()-ROW($X$3))/13)+1)</f>
        <v>-6.2306230623062328E-2</v>
      </c>
      <c r="Z11" s="329" t="str">
        <f ca="1"/>
        <v>LS</v>
      </c>
      <c r="AA11" s="303">
        <f ca="1"/>
        <v>-0.38496468213925328</v>
      </c>
    </row>
    <row r="12" spans="1:27" thickBot="1">
      <c r="A12" s="317">
        <v>12</v>
      </c>
      <c r="B12" s="253" t="s">
        <v>60</v>
      </c>
      <c r="C12" s="254" t="s">
        <v>60</v>
      </c>
      <c r="D12" s="254" t="s">
        <v>60</v>
      </c>
      <c r="E12" s="254" t="s">
        <v>60</v>
      </c>
      <c r="F12" s="254" t="s">
        <v>60</v>
      </c>
      <c r="G12" s="254" t="s">
        <v>60</v>
      </c>
      <c r="H12" s="254" t="s">
        <v>60</v>
      </c>
      <c r="I12" s="254" t="s">
        <v>60</v>
      </c>
      <c r="J12" s="254" t="s">
        <v>60</v>
      </c>
      <c r="K12" s="254" t="s">
        <v>60</v>
      </c>
      <c r="L12" s="254" t="s">
        <v>60</v>
      </c>
      <c r="M12" s="254" t="s">
        <v>60</v>
      </c>
      <c r="N12" s="254" t="s">
        <v>60</v>
      </c>
      <c r="O12" s="254" t="s">
        <v>60</v>
      </c>
      <c r="P12" s="254" t="s">
        <v>60</v>
      </c>
      <c r="Q12" s="254" t="s">
        <v>60</v>
      </c>
      <c r="R12" s="318">
        <f>'12'!D5</f>
        <v>1.67E-2</v>
      </c>
      <c r="W12" s="329" t="str" cm="1">
        <f t="array" ref="W12">INDEX($B$1:$Q$1, INT((ROW()-ROW($U$3))/13)+1)</f>
        <v>LS</v>
      </c>
      <c r="X12" s="303" cm="1">
        <f t="array" aca="1" ref="X12" ca="1">INDEX($B$2:$Q$14, MOD(ROW()-ROW($X$3),13)+1, INT((ROW()-ROW($X$3))/13)+1)</f>
        <v>-0.38496468213925328</v>
      </c>
      <c r="Z12" s="329" t="str">
        <f ca="1"/>
        <v>LS</v>
      </c>
      <c r="AA12" s="303">
        <f ca="1"/>
        <v>-0.82431629013079666</v>
      </c>
    </row>
    <row r="13" spans="1:27" thickBot="1">
      <c r="A13" s="317">
        <v>13</v>
      </c>
      <c r="B13" s="253" cm="1">
        <f t="array" aca="1" ref="B13" ca="1">-((($R13 - (INDIRECT($A13&amp;"!$D12"))) / $R13))</f>
        <v>-0.82431629013079666</v>
      </c>
      <c r="C13" s="254" t="s">
        <v>60</v>
      </c>
      <c r="D13" s="254" cm="1">
        <f t="array" aca="1" ref="D13" ca="1">-((($R13 - (INDIRECT($A13&amp;"!$D14"))) / $R13))</f>
        <v>-0.21819262782401894</v>
      </c>
      <c r="E13" s="254" cm="1">
        <f t="array" aca="1" ref="E13" ca="1">-((($R13 - (INDIRECT($A13&amp;"!$D15"))) / $R13))</f>
        <v>-6.2425683709868935E-3</v>
      </c>
      <c r="F13" s="254" cm="1">
        <f t="array" aca="1" ref="F13" ca="1">-((($R13 - (INDIRECT($A13&amp;"!$D16"))) / $R13))</f>
        <v>-0.38020214030915578</v>
      </c>
      <c r="G13" s="254" cm="1">
        <f t="array" aca="1" ref="G13" ca="1">-((($R13 - (INDIRECT($A13&amp;"!$D17"))) / $R13))</f>
        <v>-0.36682520808561236</v>
      </c>
      <c r="H13" s="254" t="s">
        <v>60</v>
      </c>
      <c r="I13" s="254" cm="1">
        <f t="array" aca="1" ref="I13" ca="1">-((($R13 - (INDIRECT($A13&amp;"!$D20"))) / $R13))</f>
        <v>0.28240190249702746</v>
      </c>
      <c r="J13" s="254" cm="1">
        <f t="array" aca="1" ref="J13" ca="1">-((($R13 - (INDIRECT($A13&amp;"!$D21"))) / $R13))</f>
        <v>-0.86773186682520809</v>
      </c>
      <c r="K13" s="254" cm="1">
        <f t="array" aca="1" ref="K13" ca="1">-((($R13 - (INDIRECT($A13&amp;"!$D21"))) / $R13))</f>
        <v>-0.86773186682520809</v>
      </c>
      <c r="L13" s="254" cm="1">
        <f t="array" aca="1" ref="L13" ca="1">-((($R13 - (INDIRECT($A13&amp;"!$D23"))) / $R13))</f>
        <v>-0.64848394768133177</v>
      </c>
      <c r="M13" s="254" cm="1">
        <f t="array" aca="1" ref="M13" ca="1">-((($R13 - (INDIRECT($A13&amp;"!$D24"))) / $R13))</f>
        <v>-0.88537455410225929</v>
      </c>
      <c r="N13" s="254" cm="1">
        <f t="array" aca="1" ref="N13" ca="1">-((($R13 - (INDIRECT($A13&amp;"!$D25"))) / $R13))</f>
        <v>-0.8556034482758621</v>
      </c>
      <c r="O13" s="254" cm="1">
        <f t="array" aca="1" ref="O13" ca="1">-((($R13 - (INDIRECT($A13&amp;"!$D26"))) / $R13))</f>
        <v>-0.83784185493460173</v>
      </c>
      <c r="P13" s="254" t="s">
        <v>60</v>
      </c>
      <c r="Q13" s="254" t="s">
        <v>60</v>
      </c>
      <c r="R13" s="319">
        <f>'13'!D5</f>
        <v>0.67279999999999995</v>
      </c>
      <c r="W13" s="329" t="str" cm="1">
        <f t="array" ref="W13">INDEX($B$1:$Q$1, INT((ROW()-ROW($U$3))/13)+1)</f>
        <v>LS</v>
      </c>
      <c r="X13" s="303" t="str" cm="1">
        <f t="array" ref="X13">INDEX($B$2:$Q$14, MOD(ROW()-ROW($X$3),13)+1, INT((ROW()-ROW($X$3))/13)+1)</f>
        <v>\</v>
      </c>
      <c r="Z13" s="329" t="str">
        <f ca="1"/>
        <v>LS</v>
      </c>
      <c r="AA13" s="303">
        <f ca="1"/>
        <v>3.3120138288677614</v>
      </c>
    </row>
    <row r="14" spans="1:27" thickBot="1">
      <c r="A14" s="320">
        <v>14</v>
      </c>
      <c r="B14" s="253" cm="1">
        <f t="array" aca="1" ref="B14" ca="1">-((($R14 - (INDIRECT($A14&amp;"!$D12"))) / $R14))</f>
        <v>3.3120138288677614</v>
      </c>
      <c r="C14" s="254" t="s">
        <v>60</v>
      </c>
      <c r="D14" s="254" t="e" cm="1">
        <f t="array" aca="1" ref="D14" ca="1">-((($R14 - (INDIRECT($A14&amp;"!$D14"))) / $R14))</f>
        <v>#VALUE!</v>
      </c>
      <c r="E14" s="254" cm="1">
        <f t="array" aca="1" ref="E14" ca="1">-((($R14 - (INDIRECT($A14&amp;"!$D15"))) / $R14))</f>
        <v>3.3137424373379427</v>
      </c>
      <c r="F14" s="254" cm="1">
        <f t="array" aca="1" ref="F14" ca="1">-((($R14 - (INDIRECT($A14&amp;"!$D16"))) / $R14))</f>
        <v>3.3107173725151253</v>
      </c>
      <c r="G14" s="254" cm="1">
        <f t="array" aca="1" ref="G14" ca="1">-((($R14 - (INDIRECT($A14&amp;"!$D17"))) / $R14))</f>
        <v>3.3111495246326705</v>
      </c>
      <c r="H14" s="254" t="s">
        <v>60</v>
      </c>
      <c r="I14" s="254" cm="1">
        <f t="array" aca="1" ref="I14" ca="1">-((($R14 - (INDIRECT($A14&amp;"!$D20"))) / $R14))</f>
        <v>-0.99999993923941233</v>
      </c>
      <c r="J14" s="254" cm="1">
        <f t="array" aca="1" ref="J14" ca="1">-((($R14 - (INDIRECT($A14&amp;"!$D21"))) / $R14))</f>
        <v>3.3111495246326705</v>
      </c>
      <c r="K14" s="254" cm="1">
        <f t="array" aca="1" ref="K14" ca="1">-((($R14 - (INDIRECT($A14&amp;"!$D21"))) / $R14))</f>
        <v>3.3111495246326705</v>
      </c>
      <c r="L14" s="254" cm="1">
        <f t="array" aca="1" ref="L14" ca="1">-((($R14 - (INDIRECT($A14&amp;"!$D23"))) / $R14))</f>
        <v>3.1145203111495241</v>
      </c>
      <c r="M14" s="254" cm="1">
        <f t="array" aca="1" ref="M14" ca="1">-((($R14 - (INDIRECT($A14&amp;"!$D24"))) / $R14))</f>
        <v>3.0579083837510805</v>
      </c>
      <c r="N14" s="254" cm="1">
        <f t="array" aca="1" ref="N14" ca="1">-((($R14 - (INDIRECT($A14&amp;"!$D25"))) / $R14))</f>
        <v>3.1495246326707007</v>
      </c>
      <c r="O14" s="254" cm="1">
        <f t="array" aca="1" ref="O14" ca="1">-((($R14 - (INDIRECT($A14&amp;"!$D26"))) / $R14))</f>
        <v>3.193604148660329</v>
      </c>
      <c r="P14" s="254" t="s">
        <v>60</v>
      </c>
      <c r="Q14" s="254" t="s">
        <v>60</v>
      </c>
      <c r="R14" s="321">
        <f>'14'!D5</f>
        <v>0.23139999999999999</v>
      </c>
      <c r="W14" s="329" t="str" cm="1">
        <f t="array" ref="W14">INDEX($B$1:$Q$1, INT((ROW()-ROW($U$3))/13)+1)</f>
        <v>LS</v>
      </c>
      <c r="X14" s="303" cm="1">
        <f t="array" aca="1" ref="X14" ca="1">INDEX($B$2:$Q$14, MOD(ROW()-ROW($X$3),13)+1, INT((ROW()-ROW($X$3))/13)+1)</f>
        <v>-0.82431629013079666</v>
      </c>
      <c r="Z14" s="329" t="str">
        <f ca="1"/>
        <v>QP</v>
      </c>
      <c r="AA14" s="303">
        <f ca="1"/>
        <v>-8.4458735262593884E-2</v>
      </c>
    </row>
    <row r="15" spans="1:27" thickBot="1">
      <c r="A15" s="385" t="s">
        <v>83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7"/>
      <c r="W15" s="329" t="str" cm="1">
        <f t="array" ref="W15">INDEX($B$1:$Q$1, INT((ROW()-ROW($U$3))/13)+1)</f>
        <v>LS</v>
      </c>
      <c r="X15" s="303" cm="1">
        <f t="array" aca="1" ref="X15" ca="1">INDEX($B$2:$Q$14, MOD(ROW()-ROW($X$3),13)+1, INT((ROW()-ROW($X$3))/13)+1)</f>
        <v>3.3120138288677614</v>
      </c>
      <c r="Z15" s="329" t="str">
        <f ca="1"/>
        <v>QP</v>
      </c>
      <c r="AA15" s="303">
        <f ca="1"/>
        <v>-0.13318512530315282</v>
      </c>
    </row>
    <row r="16" spans="1:27" ht="15" customHeight="1" thickBot="1">
      <c r="A16" s="388"/>
      <c r="B16" s="389"/>
      <c r="C16" s="389"/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89"/>
      <c r="P16" s="389"/>
      <c r="Q16" s="389"/>
      <c r="R16" s="390"/>
      <c r="W16" s="329" t="str" cm="1">
        <f t="array" ref="W16">INDEX($B$1:$Q$1, INT((ROW()-ROW($U$3))/13)+1)</f>
        <v>QP</v>
      </c>
      <c r="X16" s="303" cm="1">
        <f t="array" aca="1" ref="X16" ca="1">INDEX($B$2:$Q$14, MOD(ROW()-ROW($X$3),13)+1, INT((ROW()-ROW($X$3))/13)+1)</f>
        <v>-8.4458735262593884E-2</v>
      </c>
      <c r="Z16" s="329" t="str">
        <f ca="1"/>
        <v>QP</v>
      </c>
      <c r="AA16" s="303">
        <f ca="1"/>
        <v>0</v>
      </c>
    </row>
    <row r="17" spans="1:27" thickBot="1">
      <c r="B17" s="322"/>
      <c r="C17" s="160"/>
      <c r="E17" s="159"/>
      <c r="F17" s="159"/>
      <c r="G17" s="452"/>
      <c r="H17" s="452"/>
      <c r="W17" s="329" t="str" cm="1">
        <f t="array" ref="W17">INDEX($B$1:$Q$1, INT((ROW()-ROW($U$3))/13)+1)</f>
        <v>QP</v>
      </c>
      <c r="X17" s="303" cm="1">
        <f t="array" aca="1" ref="X17" ca="1">INDEX($B$2:$Q$14, MOD(ROW()-ROW($X$3),13)+1, INT((ROW()-ROW($X$3))/13)+1)</f>
        <v>-0.13318512530315282</v>
      </c>
      <c r="Z17" s="329" t="str">
        <f ca="1"/>
        <v>QP</v>
      </c>
      <c r="AA17" s="303">
        <f ca="1"/>
        <v>-0.29269999999999996</v>
      </c>
    </row>
    <row r="18" spans="1:27" thickBot="1">
      <c r="A18" s="133"/>
      <c r="B18" s="469" t="s">
        <v>13</v>
      </c>
      <c r="C18" s="256" t="s">
        <v>14</v>
      </c>
      <c r="D18" s="257" t="s">
        <v>15</v>
      </c>
      <c r="E18" s="469" t="s">
        <v>16</v>
      </c>
      <c r="F18" s="256" t="s">
        <v>17</v>
      </c>
      <c r="G18" s="469" t="s">
        <v>18</v>
      </c>
      <c r="H18" s="256" t="s">
        <v>19</v>
      </c>
      <c r="I18" s="473" t="s">
        <v>22</v>
      </c>
      <c r="J18" s="258" t="s">
        <v>23</v>
      </c>
      <c r="K18" s="259" t="s">
        <v>72</v>
      </c>
      <c r="L18" s="259" t="s">
        <v>26</v>
      </c>
      <c r="M18" s="259" t="s">
        <v>107</v>
      </c>
      <c r="N18" s="259" t="s">
        <v>108</v>
      </c>
      <c r="O18" s="259" t="s">
        <v>109</v>
      </c>
      <c r="P18" s="259" t="s">
        <v>73</v>
      </c>
      <c r="Q18" s="260" t="s">
        <v>74</v>
      </c>
      <c r="W18" s="329" t="str" cm="1">
        <f t="array" ref="W18">INDEX($B$1:$Q$1, INT((ROW()-ROW($U$3))/13)+1)</f>
        <v>QP</v>
      </c>
      <c r="X18" s="303" cm="1">
        <f t="array" aca="1" ref="X18" ca="1">INDEX($B$2:$Q$14, MOD(ROW()-ROW($X$3),13)+1, INT((ROW()-ROW($X$3))/13)+1)</f>
        <v>0</v>
      </c>
      <c r="Z18" s="329" t="str">
        <f ca="1"/>
        <v>QP</v>
      </c>
      <c r="AA18" s="303">
        <f ca="1"/>
        <v>-0.19654282186552927</v>
      </c>
    </row>
    <row r="19" spans="1:27" thickBot="1">
      <c r="A19" s="323" t="s">
        <v>84</v>
      </c>
      <c r="B19" s="255" cm="1">
        <f t="array" aca="1" ref="B19" ca="1">MAX(IF(ISNUMBER(B2:B13), B2:B13))</f>
        <v>-6.2306230623062328E-2</v>
      </c>
      <c r="C19" s="261" cm="1">
        <f t="array" aca="1" ref="C19" ca="1">MAX(IF(ISNUMBER(C2:C13), C2:C13))</f>
        <v>1.6719663555236415E-2</v>
      </c>
      <c r="D19" s="261" cm="1">
        <f t="array" aca="1" ref="D19" ca="1">MAX(IF(ISNUMBER(D2:D13), D2:D13))</f>
        <v>0.13572149344096876</v>
      </c>
      <c r="E19" s="261" cm="1">
        <f t="array" aca="1" ref="E19" ca="1">MAX(IF(ISNUMBER(E2:E13), E2:E13))</f>
        <v>1.6411939686121667E-2</v>
      </c>
      <c r="F19" s="261" cm="1">
        <f t="array" aca="1" ref="F19" ca="1">MAX(IF(ISNUMBER(F2:F13), F2:F13))</f>
        <v>0.13572149344096876</v>
      </c>
      <c r="G19" s="261" cm="1">
        <f t="array" aca="1" ref="G19" ca="1">MAX(IF(ISNUMBER(G2:G13), G2:G13))</f>
        <v>4.3264379414732594E-2</v>
      </c>
      <c r="H19" s="261" cm="1">
        <f t="array" aca="1" ref="H19" ca="1">MAX(IF(ISNUMBER(H2:H13), H2:H13))</f>
        <v>-1.1001100110010901E-3</v>
      </c>
      <c r="I19" s="261" cm="1">
        <f t="array" aca="1" ref="I19" ca="1">MAX(IF(ISNUMBER(I2:I13), I2:I13))</f>
        <v>0.28240190249702746</v>
      </c>
      <c r="J19" s="261" cm="1">
        <f t="array" aca="1" ref="J19" ca="1">MAX(IF(ISNUMBER(J2:J13), J2:J13))</f>
        <v>5.9068310428455932</v>
      </c>
      <c r="K19" s="261" cm="1">
        <f t="array" aca="1" ref="K19" ca="1">MAX(IF(ISNUMBER(K2:K13), K2:K13))</f>
        <v>5.9068310428455932</v>
      </c>
      <c r="L19" s="261" cm="1">
        <f t="array" aca="1" ref="L19" ca="1">MAX(IF(ISNUMBER(L2:L13), L2:L13))</f>
        <v>-3.6984640258690457E-2</v>
      </c>
      <c r="M19" s="261" cm="1">
        <f t="array" aca="1" ref="M19" ca="1">MAX(IF(ISNUMBER(M2:M13), M2:M13))</f>
        <v>-3.5903590359035946E-2</v>
      </c>
      <c r="N19" s="261" cm="1">
        <f t="array" aca="1" ref="N19" ca="1">MAX(IF(ISNUMBER(N2:N13), N2:N13))</f>
        <v>-9.780978097809781E-2</v>
      </c>
      <c r="O19" s="261" cm="1">
        <f t="array" aca="1" ref="O19" ca="1">MAX(IF(ISNUMBER(O2:O13), O2:O13))</f>
        <v>-7.8707870787078693E-2</v>
      </c>
      <c r="P19" s="261" cm="1">
        <f t="array" aca="1" ref="P19" ca="1">MAX(IF(ISNUMBER(P2:P13), P2:P13))</f>
        <v>4.3081341676069152E-3</v>
      </c>
      <c r="Q19" s="262" cm="1">
        <f t="array" aca="1" ref="Q19" ca="1">MAX(IF(ISNUMBER(Q2:Q13), Q2:Q13))</f>
        <v>0</v>
      </c>
      <c r="W19" s="329" t="str" cm="1">
        <f t="array" ref="W19">INDEX($B$1:$Q$1, INT((ROW()-ROW($U$3))/13)+1)</f>
        <v>QP</v>
      </c>
      <c r="X19" s="303" cm="1">
        <f t="array" aca="1" ref="X19" ca="1">INDEX($B$2:$Q$14, MOD(ROW()-ROW($X$3),13)+1, INT((ROW()-ROW($X$3))/13)+1)</f>
        <v>-0.29269999999999996</v>
      </c>
      <c r="Z19" s="329" t="str">
        <f ca="1"/>
        <v>QP</v>
      </c>
      <c r="AA19" s="303">
        <f ca="1"/>
        <v>1.6719663555236415E-2</v>
      </c>
    </row>
    <row r="20" spans="1:27" thickBot="1">
      <c r="A20" s="324" t="s">
        <v>85</v>
      </c>
      <c r="B20" s="255" cm="1">
        <f t="array" aca="1" ref="B20" ca="1">MIN(IF(ISNUMBER(B2:B13), B2:B13))</f>
        <v>-0.89944999438769779</v>
      </c>
      <c r="C20" s="261" cm="1">
        <f t="array" aca="1" ref="C20" ca="1">MIN(IF(ISNUMBER(C2:C13), C2:C13))</f>
        <v>-0.98821000000000003</v>
      </c>
      <c r="D20" s="261" cm="1">
        <f t="array" aca="1" ref="D20" ca="1">MIN(IF(ISNUMBER(D2:D13), D2:D13))</f>
        <v>-0.2398697945897407</v>
      </c>
      <c r="E20" s="261" cm="1">
        <f t="array" aca="1" ref="E20" ca="1">MIN(IF(ISNUMBER(E2:E13), E2:E13))</f>
        <v>-0.87080000000000002</v>
      </c>
      <c r="F20" s="261" cm="1">
        <f t="array" aca="1" ref="F20" ca="1">MIN(IF(ISNUMBER(F2:F13), F2:F13))</f>
        <v>-0.63179999999999992</v>
      </c>
      <c r="G20" s="261" cm="1">
        <f t="array" aca="1" ref="G20" ca="1">MIN(IF(ISNUMBER(G2:G13), G2:G13))</f>
        <v>-0.62890000000000001</v>
      </c>
      <c r="H20" s="261" cm="1">
        <f t="array" aca="1" ref="H20" ca="1">MIN(IF(ISNUMBER(H2:H13), H2:H13))</f>
        <v>-0.99481799999999998</v>
      </c>
      <c r="I20" s="261" cm="1">
        <f t="array" aca="1" ref="I20" ca="1">MIN(IF(ISNUMBER(I2:I13), I2:I13))</f>
        <v>-1.0009197999999999</v>
      </c>
      <c r="J20" s="261" cm="1">
        <f t="array" aca="1" ref="J20" ca="1">MIN(IF(ISNUMBER(J2:J13), J2:J13))</f>
        <v>-0.86773186682520809</v>
      </c>
      <c r="K20" s="261" cm="1">
        <f t="array" aca="1" ref="K20" ca="1">MIN(IF(ISNUMBER(K2:K13), K2:K13))</f>
        <v>-0.86773186682520809</v>
      </c>
      <c r="L20" s="261" cm="1">
        <f t="array" aca="1" ref="L20" ca="1">MIN(IF(ISNUMBER(L2:L13), L2:L13))</f>
        <v>-0.94113999999999998</v>
      </c>
      <c r="M20" s="261" cm="1">
        <f t="array" aca="1" ref="M20" ca="1">MIN(IF(ISNUMBER(M2:M13), M2:M13))</f>
        <v>-1.0833900000000001</v>
      </c>
      <c r="N20" s="261" cm="1">
        <f t="array" aca="1" ref="N20" ca="1">MIN(IF(ISNUMBER(N2:N13), N2:N13))</f>
        <v>-0.8556034482758621</v>
      </c>
      <c r="O20" s="261" cm="1">
        <f t="array" aca="1" ref="O20" ca="1">MIN(IF(ISNUMBER(O2:O13), O2:O13))</f>
        <v>-0.95806000000000002</v>
      </c>
      <c r="P20" s="261" cm="1">
        <f t="array" aca="1" ref="P20" ca="1">MIN(IF(ISNUMBER(P2:P13), P2:P13))</f>
        <v>-0.52849999999999997</v>
      </c>
      <c r="Q20" s="262" cm="1">
        <f t="array" aca="1" ref="Q20" ca="1">MIN(IF(ISNUMBER(Q2:Q13), Q2:Q13))</f>
        <v>-0.74947494749474952</v>
      </c>
      <c r="W20" s="329" t="str" cm="1">
        <f t="array" ref="W20">INDEX($B$1:$Q$1, INT((ROW()-ROW($U$3))/13)+1)</f>
        <v>QP</v>
      </c>
      <c r="X20" s="303" cm="1">
        <f t="array" aca="1" ref="X20" ca="1">INDEX($B$2:$Q$14, MOD(ROW()-ROW($X$3),13)+1, INT((ROW()-ROW($X$3))/13)+1)</f>
        <v>-0.19654282186552927</v>
      </c>
      <c r="Z20" s="329" t="str">
        <f ca="1"/>
        <v>QP</v>
      </c>
      <c r="AA20" s="303">
        <f ca="1"/>
        <v>-0.98821000000000003</v>
      </c>
    </row>
    <row r="21" spans="1:27" thickBot="1">
      <c r="A21" s="324" t="s">
        <v>86</v>
      </c>
      <c r="B21" s="310" cm="1">
        <f t="array" aca="1" ref="B21" ca="1">AVERAGE(IF(ISNUMBER(B2:B13), B2:B13))</f>
        <v>-0.52336916738305517</v>
      </c>
      <c r="C21" s="311" cm="1">
        <f t="array" aca="1" ref="C21" ca="1">AVERAGE(IF(ISNUMBER(C2:C13), C2:C13))</f>
        <v>-0.19757221949839165</v>
      </c>
      <c r="D21" s="311" cm="1">
        <f t="array" aca="1" ref="D21" ca="1">AVERAGE(IF(ISNUMBER(D2:D13), D2:D13))</f>
        <v>-6.727245996570573E-2</v>
      </c>
      <c r="E21" s="311" cm="1">
        <f t="array" aca="1" ref="E21" ca="1">AVERAGE(IF(ISNUMBER(E2:E13), E2:E13))</f>
        <v>-0.29283569266682602</v>
      </c>
      <c r="F21" s="311" cm="1">
        <f t="array" aca="1" ref="F21" ca="1">AVERAGE(IF(ISNUMBER(F2:F13), F2:F13))</f>
        <v>-0.12038006343178945</v>
      </c>
      <c r="G21" s="311" cm="1">
        <f t="array" aca="1" ref="G21" ca="1">AVERAGE(IF(ISNUMBER(G2:G13), G2:G13))</f>
        <v>-0.12814697224556768</v>
      </c>
      <c r="H21" s="311" cm="1">
        <f t="array" aca="1" ref="H21" ca="1">AVERAGE(IF(ISNUMBER(H2:H13), H2:H13))</f>
        <v>-0.27320977892114018</v>
      </c>
      <c r="I21" s="311" cm="1">
        <f t="array" aca="1" ref="I21" ca="1">AVERAGE(IF(ISNUMBER(I2:I13), I2:I13))</f>
        <v>-0.27640740046165435</v>
      </c>
      <c r="J21" s="311" cm="1">
        <f t="array" aca="1" ref="J21" ca="1">AVERAGE(IF(ISNUMBER(J2:J13), J2:J13))</f>
        <v>0.31571434022436312</v>
      </c>
      <c r="K21" s="311" cm="1">
        <f t="array" aca="1" ref="K21" ca="1">AVERAGE(IF(ISNUMBER(K2:K13), K2:K13))</f>
        <v>0.31571434022436312</v>
      </c>
      <c r="L21" s="311" cm="1">
        <f t="array" aca="1" ref="L21" ca="1">AVERAGE(IF(ISNUMBER(L2:L13), L2:L13))</f>
        <v>-0.41228072828128731</v>
      </c>
      <c r="M21" s="311" cm="1">
        <f t="array" aca="1" ref="M21" ca="1">AVERAGE(IF(ISNUMBER(M2:M13), M2:M13))</f>
        <v>-0.58857041742563065</v>
      </c>
      <c r="N21" s="311" cm="1">
        <f t="array" aca="1" ref="N21" ca="1">AVERAGE(IF(ISNUMBER(N2:N13), N2:N13))</f>
        <v>-0.31465534822327978</v>
      </c>
      <c r="O21" s="311" cm="1">
        <f t="array" aca="1" ref="O21" ca="1">AVERAGE(IF(ISNUMBER(O2:O13), O2:O13))</f>
        <v>-0.6256826708551696</v>
      </c>
      <c r="P21" s="311" cm="1">
        <f t="array" aca="1" ref="P21" ca="1">AVERAGE(IF(ISNUMBER(P2:P13), P2:P13))</f>
        <v>-0.13046462284377341</v>
      </c>
      <c r="Q21" s="312" cm="1">
        <f t="array" aca="1" ref="Q21" ca="1">AVERAGE(IF(ISNUMBER(Q2:Q13), Q2:Q13))</f>
        <v>-0.24082334877446673</v>
      </c>
      <c r="W21" s="329" t="str" cm="1">
        <f t="array" ref="W21">INDEX($B$1:$Q$1, INT((ROW()-ROW($U$3))/13)+1)</f>
        <v>QP</v>
      </c>
      <c r="X21" s="303" cm="1">
        <f t="array" aca="1" ref="X21" ca="1">INDEX($B$2:$Q$14, MOD(ROW()-ROW($X$3),13)+1, INT((ROW()-ROW($X$3))/13)+1)</f>
        <v>1.6719663555236415E-2</v>
      </c>
      <c r="Z21" s="329" t="str">
        <f ca="1"/>
        <v>QP</v>
      </c>
      <c r="AA21" s="303">
        <f ca="1"/>
        <v>0</v>
      </c>
    </row>
    <row r="22" spans="1:27" thickBot="1">
      <c r="A22" s="385" t="s">
        <v>87</v>
      </c>
      <c r="B22" s="386"/>
      <c r="C22" s="386"/>
      <c r="D22" s="386"/>
      <c r="E22" s="386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6"/>
      <c r="Q22" s="387"/>
      <c r="W22" s="329" t="str" cm="1">
        <f t="array" ref="W22">INDEX($B$1:$Q$1, INT((ROW()-ROW($U$3))/13)+1)</f>
        <v>QP</v>
      </c>
      <c r="X22" s="303" cm="1">
        <f t="array" aca="1" ref="X22" ca="1">INDEX($B$2:$Q$14, MOD(ROW()-ROW($X$3),13)+1, INT((ROW()-ROW($X$3))/13)+1)</f>
        <v>-0.98821000000000003</v>
      </c>
      <c r="Z22" s="329" t="str">
        <f ca="1"/>
        <v>QP</v>
      </c>
      <c r="AA22" s="303">
        <f ca="1"/>
        <v>-9.9772956609485305E-2</v>
      </c>
    </row>
    <row r="23" spans="1:27" thickBot="1">
      <c r="A23" s="388"/>
      <c r="B23" s="389"/>
      <c r="C23" s="389"/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90"/>
      <c r="W23" s="329" t="str" cm="1">
        <f t="array" ref="W23">INDEX($B$1:$Q$1, INT((ROW()-ROW($U$3))/13)+1)</f>
        <v>QP</v>
      </c>
      <c r="X23" s="303" cm="1">
        <f t="array" aca="1" ref="X23" ca="1">INDEX($B$2:$Q$14, MOD(ROW()-ROW($X$3),13)+1, INT((ROW()-ROW($X$3))/13)+1)</f>
        <v>0</v>
      </c>
      <c r="Z23" s="329" t="str">
        <f ca="1"/>
        <v>KRG</v>
      </c>
      <c r="AA23" s="303">
        <f ca="1"/>
        <v>-3.4512325830653813E-2</v>
      </c>
    </row>
    <row r="24" spans="1:27" thickBot="1">
      <c r="W24" s="329" t="str" cm="1">
        <f t="array" ref="W24">INDEX($B$1:$Q$1, INT((ROW()-ROW($U$3))/13)+1)</f>
        <v>QP</v>
      </c>
      <c r="X24" s="303" t="e" cm="1">
        <f t="array" aca="1" ref="X24" ca="1">INDEX($B$2:$Q$14, MOD(ROW()-ROW($X$3),13)+1, INT((ROW()-ROW($X$3))/13)+1)</f>
        <v>#VALUE!</v>
      </c>
      <c r="Z24" s="329" t="str">
        <f ca="1"/>
        <v>KRG</v>
      </c>
      <c r="AA24" s="303">
        <f ca="1"/>
        <v>7.0735650767987128E-3</v>
      </c>
    </row>
    <row r="25" spans="1:27" thickBot="1">
      <c r="W25" s="329" t="str" cm="1">
        <f t="array" ref="W25">INDEX($B$1:$Q$1, INT((ROW()-ROW($U$3))/13)+1)</f>
        <v>QP</v>
      </c>
      <c r="X25" s="303" cm="1">
        <f t="array" aca="1" ref="X25" ca="1">INDEX($B$2:$Q$14, MOD(ROW()-ROW($X$3),13)+1, INT((ROW()-ROW($X$3))/13)+1)</f>
        <v>-9.9772956609485305E-2</v>
      </c>
      <c r="Z25" s="329" t="str">
        <f ca="1"/>
        <v>KRG</v>
      </c>
      <c r="AA25" s="303">
        <f ca="1"/>
        <v>0</v>
      </c>
    </row>
    <row r="26" spans="1:27" thickBot="1">
      <c r="D26" s="192"/>
      <c r="E26" s="192"/>
      <c r="F26" s="54"/>
      <c r="G26" s="54"/>
      <c r="H26" s="54"/>
      <c r="W26" s="329" t="str" cm="1">
        <f t="array" ref="W26">INDEX($B$1:$Q$1, INT((ROW()-ROW($U$3))/13)+1)</f>
        <v>QP</v>
      </c>
      <c r="X26" s="303" t="str" cm="1">
        <f t="array" ref="X26">INDEX($B$2:$Q$14, MOD(ROW()-ROW($X$3),13)+1, INT((ROW()-ROW($X$3))/13)+1)</f>
        <v>\</v>
      </c>
      <c r="Z26" s="329" t="str">
        <f ca="1"/>
        <v>KRG</v>
      </c>
      <c r="AA26" s="303">
        <f ca="1"/>
        <v>-0.1885</v>
      </c>
    </row>
    <row r="27" spans="1:27" thickBot="1">
      <c r="W27" s="329" t="str" cm="1">
        <f t="array" ref="W27">INDEX($B$1:$Q$1, INT((ROW()-ROW($U$3))/13)+1)</f>
        <v>QP</v>
      </c>
      <c r="X27" s="303" t="str" cm="1">
        <f t="array" ref="X27">INDEX($B$2:$Q$14, MOD(ROW()-ROW($X$3),13)+1, INT((ROW()-ROW($X$3))/13)+1)</f>
        <v>\</v>
      </c>
      <c r="Z27" s="329" t="str">
        <f ca="1"/>
        <v>KRG</v>
      </c>
      <c r="AA27" s="303">
        <f ca="1"/>
        <v>-0.2398697945897407</v>
      </c>
    </row>
    <row r="28" spans="1:27" thickBot="1">
      <c r="D28" s="192"/>
      <c r="E28" s="192"/>
      <c r="F28" s="54"/>
      <c r="H28" s="54"/>
      <c r="W28" s="329" t="str" cm="1">
        <f t="array" ref="W28">INDEX($B$1:$Q$1, INT((ROW()-ROW($U$3))/13)+1)</f>
        <v>QP</v>
      </c>
      <c r="X28" s="303" t="str" cm="1">
        <f t="array" ref="X28">INDEX($B$2:$Q$14, MOD(ROW()-ROW($X$3),13)+1, INT((ROW()-ROW($X$3))/13)+1)</f>
        <v>\</v>
      </c>
      <c r="Z28" s="329" t="str">
        <f ca="1"/>
        <v>KRG</v>
      </c>
      <c r="AA28" s="303">
        <f ca="1"/>
        <v>1.00010001000089E-4</v>
      </c>
    </row>
    <row r="29" spans="1:27" thickBot="1">
      <c r="D29" s="192"/>
      <c r="E29" s="192"/>
      <c r="F29" s="452"/>
      <c r="H29" s="54"/>
      <c r="W29" s="329" t="str" cm="1">
        <f t="array" ref="W29">INDEX($B$1:$Q$1, INT((ROW()-ROW($U$3))/13)+1)</f>
        <v>KRG</v>
      </c>
      <c r="X29" s="303" cm="1">
        <f t="array" aca="1" ref="X29" ca="1">INDEX($B$2:$Q$14, MOD(ROW()-ROW($X$3),13)+1, INT((ROW()-ROW($X$3))/13)+1)</f>
        <v>-3.4512325830653813E-2</v>
      </c>
      <c r="Z29" s="329" t="str">
        <f ca="1"/>
        <v>KRG</v>
      </c>
      <c r="AA29" s="303">
        <f ca="1"/>
        <v>0.13572149344096876</v>
      </c>
    </row>
    <row r="30" spans="1:27" thickBot="1">
      <c r="D30" s="192"/>
      <c r="E30" s="192"/>
      <c r="F30" s="452"/>
      <c r="H30" s="228"/>
      <c r="W30" s="329" t="str" cm="1">
        <f t="array" ref="W30">INDEX($B$1:$Q$1, INT((ROW()-ROW($U$3))/13)+1)</f>
        <v>KRG</v>
      </c>
      <c r="X30" s="303" cm="1">
        <f t="array" aca="1" ref="X30" ca="1">INDEX($B$2:$Q$14, MOD(ROW()-ROW($X$3),13)+1, INT((ROW()-ROW($X$3))/13)+1)</f>
        <v>7.0735650767987128E-3</v>
      </c>
      <c r="Z30" s="329" t="str">
        <f ca="1"/>
        <v>KRG</v>
      </c>
      <c r="AA30" s="303">
        <f ca="1"/>
        <v>-0.21819262782401894</v>
      </c>
    </row>
    <row r="31" spans="1:27" thickBot="1">
      <c r="D31" s="192"/>
      <c r="E31" s="192"/>
      <c r="F31" s="452"/>
      <c r="H31" s="452"/>
      <c r="W31" s="329" t="str" cm="1">
        <f t="array" ref="W31">INDEX($B$1:$Q$1, INT((ROW()-ROW($U$3))/13)+1)</f>
        <v>KRG</v>
      </c>
      <c r="X31" s="303" cm="1">
        <f t="array" aca="1" ref="X31" ca="1">INDEX($B$2:$Q$14, MOD(ROW()-ROW($X$3),13)+1, INT((ROW()-ROW($X$3))/13)+1)</f>
        <v>0</v>
      </c>
      <c r="Z31" s="329" t="str">
        <f ca="1"/>
        <v>KPLS</v>
      </c>
      <c r="AA31" s="303">
        <f ca="1"/>
        <v>-2.5401929260450217E-2</v>
      </c>
    </row>
    <row r="32" spans="1:27" thickBot="1">
      <c r="H32" s="54"/>
      <c r="W32" s="329" t="str" cm="1">
        <f t="array" ref="W32">INDEX($B$1:$Q$1, INT((ROW()-ROW($U$3))/13)+1)</f>
        <v>KRG</v>
      </c>
      <c r="X32" s="303" cm="1">
        <f t="array" aca="1" ref="X32" ca="1">INDEX($B$2:$Q$14, MOD(ROW()-ROW($X$3),13)+1, INT((ROW()-ROW($X$3))/13)+1)</f>
        <v>-0.1885</v>
      </c>
      <c r="Z32" s="329" t="str">
        <f ca="1"/>
        <v>KPLS</v>
      </c>
      <c r="AA32" s="303">
        <f ca="1"/>
        <v>-1.9098625707356535E-2</v>
      </c>
    </row>
    <row r="33" spans="4:27" thickBot="1">
      <c r="H33" s="194"/>
      <c r="W33" s="329" t="str" cm="1">
        <f t="array" ref="W33">INDEX($B$1:$Q$1, INT((ROW()-ROW($U$3))/13)+1)</f>
        <v>KRG</v>
      </c>
      <c r="X33" s="303" cm="1">
        <f t="array" aca="1" ref="X33" ca="1">INDEX($B$2:$Q$14, MOD(ROW()-ROW($X$3),13)+1, INT((ROW()-ROW($X$3))/13)+1)</f>
        <v>-0.2398697945897407</v>
      </c>
      <c r="Z33" s="329" t="str">
        <f ca="1"/>
        <v>KPLS</v>
      </c>
      <c r="AA33" s="303">
        <f ca="1"/>
        <v>-0.87080000000000002</v>
      </c>
    </row>
    <row r="34" spans="4:27" thickBot="1">
      <c r="H34" s="452"/>
      <c r="W34" s="329" t="str" cm="1">
        <f t="array" ref="W34">INDEX($B$1:$Q$1, INT((ROW()-ROW($U$3))/13)+1)</f>
        <v>KRG</v>
      </c>
      <c r="X34" s="303" t="e" cm="1">
        <f t="array" aca="1" ref="X34" ca="1">INDEX($B$2:$Q$14, MOD(ROW()-ROW($X$3),13)+1, INT((ROW()-ROW($X$3))/13)+1)</f>
        <v>#VALUE!</v>
      </c>
      <c r="Z34" s="329" t="str">
        <f ca="1"/>
        <v>KPLS</v>
      </c>
      <c r="AA34" s="303">
        <f ca="1"/>
        <v>-8.1600000000000006E-2</v>
      </c>
    </row>
    <row r="35" spans="4:27" thickBot="1">
      <c r="H35" s="54"/>
      <c r="W35" s="329" t="str" cm="1">
        <f t="array" ref="W35">INDEX($B$1:$Q$1, INT((ROW()-ROW($U$3))/13)+1)</f>
        <v>KRG</v>
      </c>
      <c r="X35" s="303" t="e" cm="1">
        <f t="array" aca="1" ref="X35" ca="1">INDEX($B$2:$Q$14, MOD(ROW()-ROW($X$3),13)+1, INT((ROW()-ROW($X$3))/13)+1)</f>
        <v>#VALUE!</v>
      </c>
      <c r="Z35" s="329" t="str">
        <f ca="1"/>
        <v>KPLS</v>
      </c>
      <c r="AA35" s="303">
        <f ca="1"/>
        <v>-0.86148838253451576</v>
      </c>
    </row>
    <row r="36" spans="4:27" thickBot="1">
      <c r="H36" s="452"/>
      <c r="W36" s="329" t="str" cm="1">
        <f t="array" ref="W36">INDEX($B$1:$Q$1, INT((ROW()-ROW($U$3))/13)+1)</f>
        <v>KRG</v>
      </c>
      <c r="X36" s="303" t="e" cm="1">
        <f t="array" aca="1" ref="X36" ca="1">INDEX($B$2:$Q$14, MOD(ROW()-ROW($X$3),13)+1, INT((ROW()-ROW($X$3))/13)+1)</f>
        <v>#VALUE!</v>
      </c>
      <c r="Z36" s="329" t="str">
        <f ca="1"/>
        <v>KPLS</v>
      </c>
      <c r="AA36" s="303">
        <f ca="1"/>
        <v>1.6411939686121667E-2</v>
      </c>
    </row>
    <row r="37" spans="4:27" thickBot="1">
      <c r="D37" s="159"/>
      <c r="E37" s="159"/>
      <c r="F37" s="159"/>
      <c r="H37" s="54"/>
      <c r="W37" s="329" t="str" cm="1">
        <f t="array" ref="W37">INDEX($B$1:$Q$1, INT((ROW()-ROW($U$3))/13)+1)</f>
        <v>KRG</v>
      </c>
      <c r="X37" s="303" cm="1">
        <f t="array" aca="1" ref="X37" ca="1">INDEX($B$2:$Q$14, MOD(ROW()-ROW($X$3),13)+1, INT((ROW()-ROW($X$3))/13)+1)</f>
        <v>1.00010001000089E-4</v>
      </c>
      <c r="Z37" s="329" t="str">
        <f ca="1"/>
        <v>KPLS</v>
      </c>
      <c r="AA37" s="303">
        <f ca="1"/>
        <v>-0.501</v>
      </c>
    </row>
    <row r="38" spans="4:27" thickBot="1">
      <c r="D38" s="159"/>
      <c r="E38" s="159"/>
      <c r="F38" s="159"/>
      <c r="H38" s="452"/>
      <c r="W38" s="329" t="str" cm="1">
        <f t="array" ref="W38">INDEX($B$1:$Q$1, INT((ROW()-ROW($U$3))/13)+1)</f>
        <v>KRG</v>
      </c>
      <c r="X38" s="303" cm="1">
        <f t="array" aca="1" ref="X38" ca="1">INDEX($B$2:$Q$14, MOD(ROW()-ROW($X$3),13)+1, INT((ROW()-ROW($X$3))/13)+1)</f>
        <v>0.13572149344096876</v>
      </c>
      <c r="Z38" s="329" t="str">
        <f ca="1"/>
        <v>KPLS</v>
      </c>
      <c r="AA38" s="303">
        <f ca="1"/>
        <v>-0.83960000000000001</v>
      </c>
    </row>
    <row r="39" spans="4:27" thickBot="1">
      <c r="D39" s="159"/>
      <c r="E39" s="159"/>
      <c r="F39" s="159"/>
      <c r="H39" s="452"/>
      <c r="W39" s="329" t="str" cm="1">
        <f t="array" ref="W39">INDEX($B$1:$Q$1, INT((ROW()-ROW($U$3))/13)+1)</f>
        <v>KRG</v>
      </c>
      <c r="X39" s="303" t="str" cm="1">
        <f t="array" ref="X39">INDEX($B$2:$Q$14, MOD(ROW()-ROW($X$3),13)+1, INT((ROW()-ROW($X$3))/13)+1)</f>
        <v>\</v>
      </c>
      <c r="Z39" s="329" t="str">
        <f ca="1"/>
        <v>KPLS</v>
      </c>
      <c r="AA39" s="303">
        <f ca="1"/>
        <v>-1.6101610161016106E-2</v>
      </c>
    </row>
    <row r="40" spans="4:27" thickBot="1">
      <c r="D40" s="159"/>
      <c r="E40" s="159"/>
      <c r="F40" s="159"/>
      <c r="H40" s="54"/>
      <c r="W40" s="329" t="str" cm="1">
        <f t="array" ref="W40">INDEX($B$1:$Q$1, INT((ROW()-ROW($U$3))/13)+1)</f>
        <v>KRG</v>
      </c>
      <c r="X40" s="303" cm="1">
        <f t="array" aca="1" ref="X40" ca="1">INDEX($B$2:$Q$14, MOD(ROW()-ROW($X$3),13)+1, INT((ROW()-ROW($X$3))/13)+1)</f>
        <v>-0.21819262782401894</v>
      </c>
      <c r="Z40" s="329" t="str">
        <f ca="1"/>
        <v>KPLS</v>
      </c>
      <c r="AA40" s="303">
        <f ca="1"/>
        <v>-1.6271442986881827E-2</v>
      </c>
    </row>
    <row r="41" spans="4:27" thickBot="1">
      <c r="D41" s="160"/>
      <c r="E41" s="159"/>
      <c r="F41" s="159"/>
      <c r="H41" s="54"/>
      <c r="W41" s="329" t="str" cm="1">
        <f t="array" ref="W41">INDEX($B$1:$Q$1, INT((ROW()-ROW($U$3))/13)+1)</f>
        <v>KRG</v>
      </c>
      <c r="X41" s="303" t="e" cm="1">
        <f t="array" aca="1" ref="X41" ca="1">INDEX($B$2:$Q$14, MOD(ROW()-ROW($X$3),13)+1, INT((ROW()-ROW($X$3))/13)+1)</f>
        <v>#VALUE!</v>
      </c>
      <c r="Z41" s="329" t="str">
        <f ca="1"/>
        <v>KPLS</v>
      </c>
      <c r="AA41" s="303">
        <f ca="1"/>
        <v>-6.2425683709868935E-3</v>
      </c>
    </row>
    <row r="42" spans="4:27" thickBot="1">
      <c r="D42" s="160"/>
      <c r="E42" s="159"/>
      <c r="F42" s="159"/>
      <c r="H42" s="54"/>
      <c r="W42" s="329" t="str" cm="1">
        <f t="array" ref="W42">INDEX($B$1:$Q$1, INT((ROW()-ROW($U$3))/13)+1)</f>
        <v>KPLS</v>
      </c>
      <c r="X42" s="303" cm="1">
        <f t="array" aca="1" ref="X42" ca="1">INDEX($B$2:$Q$14, MOD(ROW()-ROW($X$3),13)+1, INT((ROW()-ROW($X$3))/13)+1)</f>
        <v>-2.5401929260450217E-2</v>
      </c>
      <c r="Z42" s="329" t="str">
        <f ca="1"/>
        <v>KPLS</v>
      </c>
      <c r="AA42" s="303">
        <f ca="1"/>
        <v>3.3137424373379427</v>
      </c>
    </row>
    <row r="43" spans="4:27" thickBot="1">
      <c r="D43" s="159"/>
      <c r="E43" s="159"/>
      <c r="F43" s="159"/>
      <c r="H43" s="54"/>
      <c r="W43" s="329" t="str" cm="1">
        <f t="array" ref="W43">INDEX($B$1:$Q$1, INT((ROW()-ROW($U$3))/13)+1)</f>
        <v>KPLS</v>
      </c>
      <c r="X43" s="303" cm="1">
        <f t="array" aca="1" ref="X43" ca="1">INDEX($B$2:$Q$14, MOD(ROW()-ROW($X$3),13)+1, INT((ROW()-ROW($X$3))/13)+1)</f>
        <v>-1.9098625707356535E-2</v>
      </c>
      <c r="Z43" s="329" t="str">
        <f ca="1"/>
        <v>KPLSK</v>
      </c>
      <c r="AA43" s="303">
        <f ca="1"/>
        <v>-3.4512325830653813E-2</v>
      </c>
    </row>
    <row r="44" spans="4:27" thickBot="1">
      <c r="D44" s="159"/>
      <c r="E44" s="159"/>
      <c r="F44" s="159"/>
      <c r="H44" s="54"/>
      <c r="W44" s="329" t="str" cm="1">
        <f t="array" ref="W44">INDEX($B$1:$Q$1, INT((ROW()-ROW($U$3))/13)+1)</f>
        <v>KPLS</v>
      </c>
      <c r="X44" s="303" cm="1">
        <f t="array" aca="1" ref="X44" ca="1">INDEX($B$2:$Q$14, MOD(ROW()-ROW($X$3),13)+1, INT((ROW()-ROW($X$3))/13)+1)</f>
        <v>-0.87080000000000002</v>
      </c>
      <c r="Z44" s="329" t="str">
        <f ca="1"/>
        <v>KPLSK</v>
      </c>
      <c r="AA44" s="303">
        <f ca="1"/>
        <v>7.0735650767987128E-3</v>
      </c>
    </row>
    <row r="45" spans="4:27" thickBot="1">
      <c r="D45" s="470"/>
      <c r="E45" s="470"/>
      <c r="F45" s="470"/>
      <c r="H45" s="54"/>
      <c r="W45" s="329" t="str" cm="1">
        <f t="array" ref="W45">INDEX($B$1:$Q$1, INT((ROW()-ROW($U$3))/13)+1)</f>
        <v>KPLS</v>
      </c>
      <c r="X45" s="303" cm="1">
        <f t="array" aca="1" ref="X45" ca="1">INDEX($B$2:$Q$14, MOD(ROW()-ROW($X$3),13)+1, INT((ROW()-ROW($X$3))/13)+1)</f>
        <v>-8.1600000000000006E-2</v>
      </c>
      <c r="Z45" s="329" t="str">
        <f ca="1"/>
        <v>KPLSK</v>
      </c>
      <c r="AA45" s="303">
        <f ca="1"/>
        <v>0</v>
      </c>
    </row>
    <row r="46" spans="4:27" thickBot="1">
      <c r="D46" s="470"/>
      <c r="E46" s="470"/>
      <c r="F46" s="470"/>
      <c r="H46" s="54"/>
      <c r="W46" s="329" t="str" cm="1">
        <f t="array" ref="W46">INDEX($B$1:$Q$1, INT((ROW()-ROW($U$3))/13)+1)</f>
        <v>KPLS</v>
      </c>
      <c r="X46" s="303" cm="1">
        <f t="array" aca="1" ref="X46" ca="1">INDEX($B$2:$Q$14, MOD(ROW()-ROW($X$3),13)+1, INT((ROW()-ROW($X$3))/13)+1)</f>
        <v>-0.86148838253451576</v>
      </c>
      <c r="Z46" s="329" t="str">
        <f ca="1"/>
        <v>KPLSK</v>
      </c>
      <c r="AA46" s="303">
        <f ca="1"/>
        <v>-0.1885</v>
      </c>
    </row>
    <row r="47" spans="4:27" thickBot="1">
      <c r="D47" s="163"/>
      <c r="E47" s="163"/>
      <c r="F47" s="163"/>
      <c r="H47" s="195"/>
      <c r="W47" s="329" t="str" cm="1">
        <f t="array" ref="W47">INDEX($B$1:$Q$1, INT((ROW()-ROW($U$3))/13)+1)</f>
        <v>KPLS</v>
      </c>
      <c r="X47" s="303" cm="1">
        <f t="array" aca="1" ref="X47" ca="1">INDEX($B$2:$Q$14, MOD(ROW()-ROW($X$3),13)+1, INT((ROW()-ROW($X$3))/13)+1)</f>
        <v>1.6411939686121667E-2</v>
      </c>
      <c r="Z47" s="329" t="str">
        <f ca="1"/>
        <v>KPLSK</v>
      </c>
      <c r="AA47" s="303">
        <f ca="1"/>
        <v>-0.2398697945897407</v>
      </c>
    </row>
    <row r="48" spans="4:27" thickBot="1">
      <c r="D48" s="163"/>
      <c r="E48" s="163"/>
      <c r="F48" s="163"/>
      <c r="H48" s="195"/>
      <c r="W48" s="329" t="str" cm="1">
        <f t="array" ref="W48">INDEX($B$1:$Q$1, INT((ROW()-ROW($U$3))/13)+1)</f>
        <v>KPLS</v>
      </c>
      <c r="X48" s="303" cm="1">
        <f t="array" aca="1" ref="X48" ca="1">INDEX($B$2:$Q$14, MOD(ROW()-ROW($X$3),13)+1, INT((ROW()-ROW($X$3))/13)+1)</f>
        <v>-0.501</v>
      </c>
      <c r="Z48" s="329" t="str">
        <f ca="1"/>
        <v>KPLSK</v>
      </c>
      <c r="AA48" s="303">
        <f ca="1"/>
        <v>8.308544466099084E-3</v>
      </c>
    </row>
    <row r="49" spans="4:27" thickBot="1">
      <c r="D49" s="163"/>
      <c r="E49" s="163"/>
      <c r="F49" s="163"/>
      <c r="W49" s="329" t="str" cm="1">
        <f t="array" ref="W49">INDEX($B$1:$Q$1, INT((ROW()-ROW($U$3))/13)+1)</f>
        <v>KPLS</v>
      </c>
      <c r="X49" s="303" cm="1">
        <f t="array" aca="1" ref="X49" ca="1">INDEX($B$2:$Q$14, MOD(ROW()-ROW($X$3),13)+1, INT((ROW()-ROW($X$3))/13)+1)</f>
        <v>-0.83960000000000001</v>
      </c>
      <c r="Z49" s="329" t="str">
        <f ca="1"/>
        <v>KPLSK</v>
      </c>
      <c r="AA49" s="303">
        <f ca="1"/>
        <v>-0.63179999999999992</v>
      </c>
    </row>
    <row r="50" spans="4:27" thickBot="1">
      <c r="D50" s="163"/>
      <c r="E50" s="163"/>
      <c r="F50" s="163"/>
      <c r="W50" s="329" t="str" cm="1">
        <f t="array" ref="W50">INDEX($B$1:$Q$1, INT((ROW()-ROW($U$3))/13)+1)</f>
        <v>KPLS</v>
      </c>
      <c r="X50" s="303" cm="1">
        <f t="array" aca="1" ref="X50" ca="1">INDEX($B$2:$Q$14, MOD(ROW()-ROW($X$3),13)+1, INT((ROW()-ROW($X$3))/13)+1)</f>
        <v>-1.6101610161016106E-2</v>
      </c>
      <c r="Z50" s="329" t="str">
        <f ca="1"/>
        <v>KPLSK</v>
      </c>
      <c r="AA50" s="303">
        <f ca="1"/>
        <v>0</v>
      </c>
    </row>
    <row r="51" spans="4:27" thickBot="1">
      <c r="D51" s="163"/>
      <c r="E51" s="163"/>
      <c r="F51" s="163"/>
      <c r="W51" s="329" t="str" cm="1">
        <f t="array" ref="W51">INDEX($B$1:$Q$1, INT((ROW()-ROW($U$3))/13)+1)</f>
        <v>KPLS</v>
      </c>
      <c r="X51" s="303" cm="1">
        <f t="array" aca="1" ref="X51" ca="1">INDEX($B$2:$Q$14, MOD(ROW()-ROW($X$3),13)+1, INT((ROW()-ROW($X$3))/13)+1)</f>
        <v>-1.6271442986881827E-2</v>
      </c>
      <c r="Z51" s="329" t="str">
        <f ca="1"/>
        <v>KPLSK</v>
      </c>
      <c r="AA51" s="303">
        <f ca="1"/>
        <v>-4.0004000400035598E-4</v>
      </c>
    </row>
    <row r="52" spans="4:27" thickBot="1">
      <c r="D52" s="163"/>
      <c r="F52" s="163"/>
      <c r="W52" s="329" t="str" cm="1">
        <f t="array" ref="W52">INDEX($B$1:$Q$1, INT((ROW()-ROW($U$3))/13)+1)</f>
        <v>KPLS</v>
      </c>
      <c r="X52" s="303" t="str" cm="1">
        <f t="array" ref="X52">INDEX($B$2:$Q$14, MOD(ROW()-ROW($X$3),13)+1, INT((ROW()-ROW($X$3))/13)+1)</f>
        <v>\</v>
      </c>
      <c r="Z52" s="329" t="str">
        <f ca="1"/>
        <v>KPLSK</v>
      </c>
      <c r="AA52" s="303">
        <f ca="1"/>
        <v>0.13572149344096876</v>
      </c>
    </row>
    <row r="53" spans="4:27" thickBot="1">
      <c r="D53" s="325"/>
      <c r="F53" s="325"/>
      <c r="W53" s="329" t="str" cm="1">
        <f t="array" ref="W53">INDEX($B$1:$Q$1, INT((ROW()-ROW($U$3))/13)+1)</f>
        <v>KPLS</v>
      </c>
      <c r="X53" s="303" cm="1">
        <f t="array" aca="1" ref="X53" ca="1">INDEX($B$2:$Q$14, MOD(ROW()-ROW($X$3),13)+1, INT((ROW()-ROW($X$3))/13)+1)</f>
        <v>-6.2425683709868935E-3</v>
      </c>
      <c r="Z53" s="329" t="str">
        <f ca="1"/>
        <v>KPLSK</v>
      </c>
      <c r="AA53" s="303">
        <f ca="1"/>
        <v>-0.38020214030915578</v>
      </c>
    </row>
    <row r="54" spans="4:27" thickBot="1">
      <c r="D54" s="325"/>
      <c r="F54" s="325"/>
      <c r="W54" s="329" t="str" cm="1">
        <f t="array" ref="W54">INDEX($B$1:$Q$1, INT((ROW()-ROW($U$3))/13)+1)</f>
        <v>KPLS</v>
      </c>
      <c r="X54" s="303" cm="1">
        <f t="array" aca="1" ref="X54" ca="1">INDEX($B$2:$Q$14, MOD(ROW()-ROW($X$3),13)+1, INT((ROW()-ROW($X$3))/13)+1)</f>
        <v>3.3137424373379427</v>
      </c>
      <c r="Z54" s="329" t="str">
        <f ca="1"/>
        <v>KPLSK</v>
      </c>
      <c r="AA54" s="303">
        <f ca="1"/>
        <v>3.3107173725151253</v>
      </c>
    </row>
    <row r="55" spans="4:27" ht="15" customHeight="1" thickBot="1">
      <c r="W55" s="329" t="str" cm="1">
        <f t="array" ref="W55">INDEX($B$1:$Q$1, INT((ROW()-ROW($U$3))/13)+1)</f>
        <v>KPLSK</v>
      </c>
      <c r="X55" s="303" cm="1">
        <f t="array" aca="1" ref="X55" ca="1">INDEX($B$2:$Q$14, MOD(ROW()-ROW($X$3),13)+1, INT((ROW()-ROW($X$3))/13)+1)</f>
        <v>-3.4512325830653813E-2</v>
      </c>
      <c r="Z55" s="329" t="str">
        <f ca="1"/>
        <v>GPX</v>
      </c>
      <c r="AA55" s="303">
        <f ca="1"/>
        <v>-3.9121114683815739E-2</v>
      </c>
    </row>
    <row r="56" spans="4:27" ht="15" customHeight="1" thickBot="1">
      <c r="W56" s="329" t="str" cm="1">
        <f t="array" ref="W56">INDEX($B$1:$Q$1, INT((ROW()-ROW($U$3))/13)+1)</f>
        <v>KPLSK</v>
      </c>
      <c r="X56" s="303" cm="1">
        <f t="array" aca="1" ref="X56" ca="1">INDEX($B$2:$Q$14, MOD(ROW()-ROW($X$3),13)+1, INT((ROW()-ROW($X$3))/13)+1)</f>
        <v>7.0735650767987128E-3</v>
      </c>
      <c r="Z56" s="329" t="str">
        <f ca="1"/>
        <v>GPX</v>
      </c>
      <c r="AA56" s="303">
        <f ca="1"/>
        <v>5.2546483427647356E-3</v>
      </c>
    </row>
    <row r="57" spans="4:27" ht="15" customHeight="1" thickBot="1">
      <c r="W57" s="329" t="str" cm="1">
        <f t="array" ref="W57">INDEX($B$1:$Q$1, INT((ROW()-ROW($U$3))/13)+1)</f>
        <v>KPLSK</v>
      </c>
      <c r="X57" s="303" cm="1">
        <f t="array" aca="1" ref="X57" ca="1">INDEX($B$2:$Q$14, MOD(ROW()-ROW($X$3),13)+1, INT((ROW()-ROW($X$3))/13)+1)</f>
        <v>0</v>
      </c>
      <c r="Z57" s="329" t="str">
        <f ca="1"/>
        <v>GPX</v>
      </c>
      <c r="AA57" s="303">
        <f ca="1"/>
        <v>-8.0999999999999961E-3</v>
      </c>
    </row>
    <row r="58" spans="4:27" ht="15" customHeight="1" thickBot="1">
      <c r="W58" s="329" t="str" cm="1">
        <f t="array" ref="W58">INDEX($B$1:$Q$1, INT((ROW()-ROW($U$3))/13)+1)</f>
        <v>KPLSK</v>
      </c>
      <c r="X58" s="303" cm="1">
        <f t="array" aca="1" ref="X58" ca="1">INDEX($B$2:$Q$14, MOD(ROW()-ROW($X$3),13)+1, INT((ROW()-ROW($X$3))/13)+1)</f>
        <v>-0.1885</v>
      </c>
      <c r="Z58" s="329" t="str">
        <f ca="1"/>
        <v>GPX</v>
      </c>
      <c r="AA58" s="303">
        <f ca="1"/>
        <v>-0.18269999999999997</v>
      </c>
    </row>
    <row r="59" spans="4:27" ht="15" customHeight="1" thickBot="1">
      <c r="W59" s="329" t="str" cm="1">
        <f t="array" ref="W59">INDEX($B$1:$Q$1, INT((ROW()-ROW($U$3))/13)+1)</f>
        <v>KPLSK</v>
      </c>
      <c r="X59" s="303" cm="1">
        <f t="array" aca="1" ref="X59" ca="1">INDEX($B$2:$Q$14, MOD(ROW()-ROW($X$3),13)+1, INT((ROW()-ROW($X$3))/13)+1)</f>
        <v>-0.2398697945897407</v>
      </c>
      <c r="Z59" s="329" t="str">
        <f ca="1"/>
        <v>GPX</v>
      </c>
      <c r="AA59" s="303">
        <f ca="1"/>
        <v>-0.24121674710966434</v>
      </c>
    </row>
    <row r="60" spans="4:27" ht="15" customHeight="1" thickBot="1">
      <c r="W60" s="329" t="str" cm="1">
        <f t="array" ref="W60">INDEX($B$1:$Q$1, INT((ROW()-ROW($U$3))/13)+1)</f>
        <v>KPLSK</v>
      </c>
      <c r="X60" s="303" cm="1">
        <f t="array" aca="1" ref="X60" ca="1">INDEX($B$2:$Q$14, MOD(ROW()-ROW($X$3),13)+1, INT((ROW()-ROW($X$3))/13)+1)</f>
        <v>8.308544466099084E-3</v>
      </c>
      <c r="Z60" s="329" t="str">
        <f ca="1"/>
        <v>GPX</v>
      </c>
      <c r="AA60" s="303">
        <f ca="1"/>
        <v>1.7027387424351278E-2</v>
      </c>
    </row>
    <row r="61" spans="4:27" ht="15" customHeight="1" thickBot="1">
      <c r="W61" s="329" t="str" cm="1">
        <f t="array" ref="W61">INDEX($B$1:$Q$1, INT((ROW()-ROW($U$3))/13)+1)</f>
        <v>KPLSK</v>
      </c>
      <c r="X61" s="303" cm="1">
        <f t="array" aca="1" ref="X61" ca="1">INDEX($B$2:$Q$14, MOD(ROW()-ROW($X$3),13)+1, INT((ROW()-ROW($X$3))/13)+1)</f>
        <v>-0.63179999999999992</v>
      </c>
      <c r="Z61" s="329" t="str">
        <f ca="1"/>
        <v>GPX</v>
      </c>
      <c r="AA61" s="303">
        <f ca="1"/>
        <v>-0.62890000000000001</v>
      </c>
    </row>
    <row r="62" spans="4:27" ht="15" customHeight="1" thickBot="1">
      <c r="W62" s="329" t="str" cm="1">
        <f t="array" ref="W62">INDEX($B$1:$Q$1, INT((ROW()-ROW($U$3))/13)+1)</f>
        <v>KPLSK</v>
      </c>
      <c r="X62" s="303" cm="1">
        <f t="array" aca="1" ref="X62" ca="1">INDEX($B$2:$Q$14, MOD(ROW()-ROW($X$3),13)+1, INT((ROW()-ROW($X$3))/13)+1)</f>
        <v>0</v>
      </c>
      <c r="Z62" s="329" t="str">
        <f ca="1"/>
        <v>GPX</v>
      </c>
      <c r="AA62" s="303">
        <f ca="1"/>
        <v>-7.9000000000000181E-3</v>
      </c>
    </row>
    <row r="63" spans="4:27" ht="15" customHeight="1" thickBot="1">
      <c r="W63" s="329" t="str" cm="1">
        <f t="array" ref="W63">INDEX($B$1:$Q$1, INT((ROW()-ROW($U$3))/13)+1)</f>
        <v>KPLSK</v>
      </c>
      <c r="X63" s="303" cm="1">
        <f t="array" aca="1" ref="X63" ca="1">INDEX($B$2:$Q$14, MOD(ROW()-ROW($X$3),13)+1, INT((ROW()-ROW($X$3))/13)+1)</f>
        <v>-4.0004000400035598E-4</v>
      </c>
      <c r="Z63" s="329" t="str">
        <f ca="1"/>
        <v>GPX</v>
      </c>
      <c r="AA63" s="303">
        <f ca="1"/>
        <v>-4.0004000400035598E-4</v>
      </c>
    </row>
    <row r="64" spans="4:27" ht="15" customHeight="1" thickBot="1">
      <c r="W64" s="329" t="str" cm="1">
        <f t="array" ref="W64">INDEX($B$1:$Q$1, INT((ROW()-ROW($U$3))/13)+1)</f>
        <v>KPLSK</v>
      </c>
      <c r="X64" s="303" cm="1">
        <f t="array" aca="1" ref="X64" ca="1">INDEX($B$2:$Q$14, MOD(ROW()-ROW($X$3),13)+1, INT((ROW()-ROW($X$3))/13)+1)</f>
        <v>0.13572149344096876</v>
      </c>
      <c r="Z64" s="329" t="str">
        <f ca="1"/>
        <v>GPX</v>
      </c>
      <c r="AA64" s="303">
        <f ca="1"/>
        <v>4.3264379414732594E-2</v>
      </c>
    </row>
    <row r="65" spans="23:27" ht="15" customHeight="1" thickBot="1">
      <c r="W65" s="329" t="str" cm="1">
        <f t="array" ref="W65">INDEX($B$1:$Q$1, INT((ROW()-ROW($U$3))/13)+1)</f>
        <v>KPLSK</v>
      </c>
      <c r="X65" s="303" t="str" cm="1">
        <f t="array" ref="X65">INDEX($B$2:$Q$14, MOD(ROW()-ROW($X$3),13)+1, INT((ROW()-ROW($X$3))/13)+1)</f>
        <v>\</v>
      </c>
      <c r="Z65" s="329" t="str">
        <f ca="1"/>
        <v>GPX</v>
      </c>
      <c r="AA65" s="303">
        <f ca="1"/>
        <v>-0.36682520808561236</v>
      </c>
    </row>
    <row r="66" spans="23:27" thickBot="1">
      <c r="W66" s="329" t="str" cm="1">
        <f t="array" ref="W66">INDEX($B$1:$Q$1, INT((ROW()-ROW($U$3))/13)+1)</f>
        <v>KPLSK</v>
      </c>
      <c r="X66" s="303" cm="1">
        <f t="array" aca="1" ref="X66" ca="1">INDEX($B$2:$Q$14, MOD(ROW()-ROW($X$3),13)+1, INT((ROW()-ROW($X$3))/13)+1)</f>
        <v>-0.38020214030915578</v>
      </c>
      <c r="Z66" s="329" t="str">
        <f ca="1"/>
        <v>GPX</v>
      </c>
      <c r="AA66" s="303">
        <f ca="1"/>
        <v>3.3111495246326705</v>
      </c>
    </row>
    <row r="67" spans="23:27" thickBot="1">
      <c r="W67" s="329" t="str" cm="1">
        <f t="array" ref="W67">INDEX($B$1:$Q$1, INT((ROW()-ROW($U$3))/13)+1)</f>
        <v>KPLSK</v>
      </c>
      <c r="X67" s="303" cm="1">
        <f t="array" aca="1" ref="X67" ca="1">INDEX($B$2:$Q$14, MOD(ROW()-ROW($X$3),13)+1, INT((ROW()-ROW($X$3))/13)+1)</f>
        <v>3.3107173725151253</v>
      </c>
      <c r="Z67" s="329" t="str">
        <f ca="1"/>
        <v>RBF</v>
      </c>
      <c r="AA67" s="303">
        <f ca="1"/>
        <v>-5.4448017148981849E-2</v>
      </c>
    </row>
    <row r="68" spans="23:27" thickBot="1">
      <c r="W68" s="329" t="str" cm="1">
        <f t="array" ref="W68">INDEX($B$1:$Q$1, INT((ROW()-ROW($U$3))/13)+1)</f>
        <v>GPX</v>
      </c>
      <c r="X68" s="303" cm="1">
        <f t="array" aca="1" ref="X68" ca="1">INDEX($B$2:$Q$14, MOD(ROW()-ROW($X$3),13)+1, INT((ROW()-ROW($X$3))/13)+1)</f>
        <v>-3.9121114683815739E-2</v>
      </c>
      <c r="Z68" s="329" t="str">
        <f ca="1"/>
        <v>RBF</v>
      </c>
      <c r="AA68" s="303">
        <f ca="1"/>
        <v>-0.13187146321746165</v>
      </c>
    </row>
    <row r="69" spans="23:27" ht="15" customHeight="1" thickBot="1">
      <c r="W69" s="329" t="str" cm="1">
        <f t="array" ref="W69">INDEX($B$1:$Q$1, INT((ROW()-ROW($U$3))/13)+1)</f>
        <v>GPX</v>
      </c>
      <c r="X69" s="303" cm="1">
        <f t="array" aca="1" ref="X69" ca="1">INDEX($B$2:$Q$14, MOD(ROW()-ROW($X$3),13)+1, INT((ROW()-ROW($X$3))/13)+1)</f>
        <v>5.2546483427647356E-3</v>
      </c>
      <c r="Z69" s="329" t="str">
        <f ca="1"/>
        <v>RBF</v>
      </c>
      <c r="AA69" s="303">
        <f ca="1"/>
        <v>-5.3999999999999604E-3</v>
      </c>
    </row>
    <row r="70" spans="23:27" ht="15" customHeight="1" thickBot="1">
      <c r="W70" s="329" t="str" cm="1">
        <f t="array" ref="W70">INDEX($B$1:$Q$1, INT((ROW()-ROW($U$3))/13)+1)</f>
        <v>GPX</v>
      </c>
      <c r="X70" s="303" cm="1">
        <f t="array" aca="1" ref="X70" ca="1">INDEX($B$2:$Q$14, MOD(ROW()-ROW($X$3),13)+1, INT((ROW()-ROW($X$3))/13)+1)</f>
        <v>-8.0999999999999961E-3</v>
      </c>
      <c r="Z70" s="329" t="str">
        <f ca="1"/>
        <v>RBF</v>
      </c>
      <c r="AA70" s="303">
        <f ca="1"/>
        <v>-0.28910000000000002</v>
      </c>
    </row>
    <row r="71" spans="23:27" ht="15" customHeight="1" thickBot="1">
      <c r="W71" s="329" t="str" cm="1">
        <f t="array" ref="W71">INDEX($B$1:$Q$1, INT((ROW()-ROW($U$3))/13)+1)</f>
        <v>GPX</v>
      </c>
      <c r="X71" s="303" cm="1">
        <f t="array" aca="1" ref="X71" ca="1">INDEX($B$2:$Q$14, MOD(ROW()-ROW($X$3),13)+1, INT((ROW()-ROW($X$3))/13)+1)</f>
        <v>-0.18269999999999997</v>
      </c>
      <c r="Z71" s="329" t="str">
        <f ca="1"/>
        <v>RBF</v>
      </c>
      <c r="AA71" s="303">
        <f ca="1"/>
        <v>-0.19676731395218319</v>
      </c>
    </row>
    <row r="72" spans="23:27" ht="15" customHeight="1" thickBot="1">
      <c r="W72" s="329" t="str" cm="1">
        <f t="array" ref="W72">INDEX($B$1:$Q$1, INT((ROW()-ROW($U$3))/13)+1)</f>
        <v>GPX</v>
      </c>
      <c r="X72" s="303" cm="1">
        <f t="array" aca="1" ref="X72" ca="1">INDEX($B$2:$Q$14, MOD(ROW()-ROW($X$3),13)+1, INT((ROW()-ROW($X$3))/13)+1)</f>
        <v>-0.24121674710966434</v>
      </c>
      <c r="Z72" s="329" t="str">
        <f ca="1"/>
        <v>RBF</v>
      </c>
      <c r="AA72" s="303">
        <f ca="1"/>
        <v>-0.95540055390296441</v>
      </c>
    </row>
    <row r="73" spans="23:27" ht="15" customHeight="1" thickBot="1">
      <c r="W73" s="329" t="str" cm="1">
        <f t="array" ref="W73">INDEX($B$1:$Q$1, INT((ROW()-ROW($U$3))/13)+1)</f>
        <v>GPX</v>
      </c>
      <c r="X73" s="303" cm="1">
        <f t="array" aca="1" ref="X73" ca="1">INDEX($B$2:$Q$14, MOD(ROW()-ROW($X$3),13)+1, INT((ROW()-ROW($X$3))/13)+1)</f>
        <v>1.7027387424351278E-2</v>
      </c>
      <c r="Z73" s="329" t="str">
        <f ca="1"/>
        <v>RBF</v>
      </c>
      <c r="AA73" s="303">
        <f ca="1"/>
        <v>-0.99481799999999998</v>
      </c>
    </row>
    <row r="74" spans="23:27" ht="15" customHeight="1" thickBot="1">
      <c r="W74" s="329" t="str" cm="1">
        <f t="array" ref="W74">INDEX($B$1:$Q$1, INT((ROW()-ROW($U$3))/13)+1)</f>
        <v>GPX</v>
      </c>
      <c r="X74" s="303" cm="1">
        <f t="array" aca="1" ref="X74" ca="1">INDEX($B$2:$Q$14, MOD(ROW()-ROW($X$3),13)+1, INT((ROW()-ROW($X$3))/13)+1)</f>
        <v>-0.62890000000000001</v>
      </c>
      <c r="Z74" s="329" t="str">
        <f ca="1"/>
        <v>RBF</v>
      </c>
      <c r="AA74" s="303">
        <f ca="1"/>
        <v>-9.6000000000000529E-3</v>
      </c>
    </row>
    <row r="75" spans="23:27" ht="15" customHeight="1" thickBot="1">
      <c r="W75" s="329" t="str" cm="1">
        <f t="array" ref="W75">INDEX($B$1:$Q$1, INT((ROW()-ROW($U$3))/13)+1)</f>
        <v>GPX</v>
      </c>
      <c r="X75" s="303" cm="1">
        <f t="array" aca="1" ref="X75" ca="1">INDEX($B$2:$Q$14, MOD(ROW()-ROW($X$3),13)+1, INT((ROW()-ROW($X$3))/13)+1)</f>
        <v>-7.9000000000000181E-3</v>
      </c>
      <c r="Z75" s="329" t="str">
        <f ca="1"/>
        <v>RBF</v>
      </c>
      <c r="AA75" s="303">
        <f ca="1"/>
        <v>-1.1001100110010901E-3</v>
      </c>
    </row>
    <row r="76" spans="23:27" ht="15" customHeight="1" thickBot="1">
      <c r="W76" s="329" t="str" cm="1">
        <f t="array" ref="W76">INDEX($B$1:$Q$1, INT((ROW()-ROW($U$3))/13)+1)</f>
        <v>GPX</v>
      </c>
      <c r="X76" s="303" cm="1">
        <f t="array" aca="1" ref="X76" ca="1">INDEX($B$2:$Q$14, MOD(ROW()-ROW($X$3),13)+1, INT((ROW()-ROW($X$3))/13)+1)</f>
        <v>-4.0004000400035598E-4</v>
      </c>
      <c r="Z76" s="329" t="str">
        <f ca="1"/>
        <v>RBF</v>
      </c>
      <c r="AA76" s="303">
        <f ca="1"/>
        <v>-9.3592330978809202E-2</v>
      </c>
    </row>
    <row r="77" spans="23:27" ht="15" customHeight="1" thickBot="1">
      <c r="W77" s="329" t="str" cm="1">
        <f t="array" ref="W77">INDEX($B$1:$Q$1, INT((ROW()-ROW($U$3))/13)+1)</f>
        <v>GPX</v>
      </c>
      <c r="X77" s="303" cm="1">
        <f t="array" aca="1" ref="X77" ca="1">INDEX($B$2:$Q$14, MOD(ROW()-ROW($X$3),13)+1, INT((ROW()-ROW($X$3))/13)+1)</f>
        <v>4.3264379414732594E-2</v>
      </c>
      <c r="Z77" s="333" t="str">
        <f ca="1"/>
        <v>GPy</v>
      </c>
      <c r="AA77" s="303">
        <f ca="1"/>
        <v>-4.8981779206859671E-2</v>
      </c>
    </row>
    <row r="78" spans="23:27" ht="15" customHeight="1" thickBot="1">
      <c r="W78" s="329" t="str" cm="1">
        <f t="array" ref="W78">INDEX($B$1:$Q$1, INT((ROW()-ROW($U$3))/13)+1)</f>
        <v>GPX</v>
      </c>
      <c r="X78" s="303" t="str" cm="1">
        <f t="array" ref="X78">INDEX($B$2:$Q$14, MOD(ROW()-ROW($X$3),13)+1, INT((ROW()-ROW($X$3))/13)+1)</f>
        <v>\</v>
      </c>
      <c r="Z78" s="333" t="str">
        <f ca="1"/>
        <v>GPy</v>
      </c>
      <c r="AA78" s="303">
        <f ca="1"/>
        <v>5.96200485044464E-3</v>
      </c>
    </row>
    <row r="79" spans="23:27" ht="15" customHeight="1" thickBot="1">
      <c r="W79" s="329" t="str" cm="1">
        <f t="array" ref="W79">INDEX($B$1:$Q$1, INT((ROW()-ROW($U$3))/13)+1)</f>
        <v>GPX</v>
      </c>
      <c r="X79" s="303" cm="1">
        <f t="array" aca="1" ref="X79" ca="1">INDEX($B$2:$Q$14, MOD(ROW()-ROW($X$3),13)+1, INT((ROW()-ROW($X$3))/13)+1)</f>
        <v>-0.36682520808561236</v>
      </c>
      <c r="Z79" s="333" t="str">
        <f ca="1"/>
        <v>GPy</v>
      </c>
      <c r="AA79" s="303">
        <f ca="1"/>
        <v>-0.44379999999999997</v>
      </c>
    </row>
    <row r="80" spans="23:27" ht="15" customHeight="1" thickBot="1">
      <c r="W80" s="329" t="str" cm="1">
        <f t="array" ref="W80">INDEX($B$1:$Q$1, INT((ROW()-ROW($U$3))/13)+1)</f>
        <v>GPX</v>
      </c>
      <c r="X80" s="303" cm="1">
        <f t="array" aca="1" ref="X80" ca="1">INDEX($B$2:$Q$14, MOD(ROW()-ROW($X$3),13)+1, INT((ROW()-ROW($X$3))/13)+1)</f>
        <v>3.3111495246326705</v>
      </c>
      <c r="Z80" s="333" t="str">
        <f ca="1"/>
        <v>GPy</v>
      </c>
      <c r="AA80" s="303">
        <f ca="1"/>
        <v>-0.64148613761364914</v>
      </c>
    </row>
    <row r="81" spans="23:27" ht="15" customHeight="1" thickBot="1">
      <c r="W81" s="329" t="str" cm="1">
        <f t="array" ref="W81">INDEX($B$1:$Q$1, INT((ROW()-ROW($U$3))/13)+1)</f>
        <v>RBF</v>
      </c>
      <c r="X81" s="303" cm="1">
        <f t="array" aca="1" ref="X81" ca="1">INDEX($B$2:$Q$14, MOD(ROW()-ROW($X$3),13)+1, INT((ROW()-ROW($X$3))/13)+1)</f>
        <v>-5.4448017148981849E-2</v>
      </c>
      <c r="Z81" s="333" t="str">
        <f ca="1"/>
        <v>GPy</v>
      </c>
      <c r="AA81" s="303">
        <f ca="1"/>
        <v>1.4360447225356459E-2</v>
      </c>
    </row>
    <row r="82" spans="23:27" ht="15" customHeight="1" thickBot="1">
      <c r="W82" s="329" t="str" cm="1">
        <f t="array" ref="W82">INDEX($B$1:$Q$1, INT((ROW()-ROW($U$3))/13)+1)</f>
        <v>RBF</v>
      </c>
      <c r="X82" s="303" cm="1">
        <f t="array" aca="1" ref="X82" ca="1">INDEX($B$2:$Q$14, MOD(ROW()-ROW($X$3),13)+1, INT((ROW()-ROW($X$3))/13)+1)</f>
        <v>-0.13187146321746165</v>
      </c>
      <c r="Z82" s="333" t="str">
        <f ca="1"/>
        <v>GPy</v>
      </c>
      <c r="AA82" s="303">
        <f ca="1"/>
        <v>-1.0000976500000001</v>
      </c>
    </row>
    <row r="83" spans="23:27" ht="15" customHeight="1" thickBot="1">
      <c r="W83" s="329" t="str" cm="1">
        <f t="array" ref="W83">INDEX($B$1:$Q$1, INT((ROW()-ROW($U$3))/13)+1)</f>
        <v>RBF</v>
      </c>
      <c r="X83" s="303" cm="1">
        <f t="array" aca="1" ref="X83" ca="1">INDEX($B$2:$Q$14, MOD(ROW()-ROW($X$3),13)+1, INT((ROW()-ROW($X$3))/13)+1)</f>
        <v>-5.3999999999999604E-3</v>
      </c>
      <c r="Z83" s="333" t="str">
        <f ca="1"/>
        <v>GPy</v>
      </c>
      <c r="AA83" s="303">
        <f ca="1"/>
        <v>-1.0009197999999999</v>
      </c>
    </row>
    <row r="84" spans="23:27" ht="15" customHeight="1" thickBot="1">
      <c r="W84" s="329" t="str" cm="1">
        <f t="array" ref="W84">INDEX($B$1:$Q$1, INT((ROW()-ROW($U$3))/13)+1)</f>
        <v>RBF</v>
      </c>
      <c r="X84" s="303" cm="1">
        <f t="array" aca="1" ref="X84" ca="1">INDEX($B$2:$Q$14, MOD(ROW()-ROW($X$3),13)+1, INT((ROW()-ROW($X$3))/13)+1)</f>
        <v>-0.28910000000000002</v>
      </c>
      <c r="Z84" s="333" t="str">
        <f ca="1"/>
        <v>GPy</v>
      </c>
      <c r="AA84" s="303">
        <f ca="1"/>
        <v>-6.1306130613061324E-2</v>
      </c>
    </row>
    <row r="85" spans="23:27" ht="15" customHeight="1" thickBot="1">
      <c r="W85" s="329" t="str" cm="1">
        <f t="array" ref="W85">INDEX($B$1:$Q$1, INT((ROW()-ROW($U$3))/13)+1)</f>
        <v>RBF</v>
      </c>
      <c r="X85" s="303" cm="1">
        <f t="array" aca="1" ref="X85" ca="1">INDEX($B$2:$Q$14, MOD(ROW()-ROW($X$3),13)+1, INT((ROW()-ROW($X$3))/13)+1)</f>
        <v>-0.19676731395218319</v>
      </c>
      <c r="Z85" s="333" t="str">
        <f ca="1"/>
        <v>GPy</v>
      </c>
      <c r="AA85" s="303">
        <f ca="1"/>
        <v>0.12979313824419791</v>
      </c>
    </row>
    <row r="86" spans="23:27" ht="15" customHeight="1" thickBot="1">
      <c r="W86" s="329" t="str" cm="1">
        <f t="array" ref="W86">INDEX($B$1:$Q$1, INT((ROW()-ROW($U$3))/13)+1)</f>
        <v>RBF</v>
      </c>
      <c r="X86" s="303" cm="1">
        <f t="array" aca="1" ref="X86" ca="1">INDEX($B$2:$Q$14, MOD(ROW()-ROW($X$3),13)+1, INT((ROW()-ROW($X$3))/13)+1)</f>
        <v>-0.95540055390296441</v>
      </c>
      <c r="Z86" s="333" t="str">
        <f ca="1"/>
        <v>GPy</v>
      </c>
      <c r="AA86" s="303">
        <f ca="1"/>
        <v>0.28240190249702746</v>
      </c>
    </row>
    <row r="87" spans="23:27" ht="15" customHeight="1" thickBot="1">
      <c r="W87" s="329" t="str" cm="1">
        <f t="array" ref="W87">INDEX($B$1:$Q$1, INT((ROW()-ROW($U$3))/13)+1)</f>
        <v>RBF</v>
      </c>
      <c r="X87" s="303" cm="1">
        <f t="array" aca="1" ref="X87" ca="1">INDEX($B$2:$Q$14, MOD(ROW()-ROW($X$3),13)+1, INT((ROW()-ROW($X$3))/13)+1)</f>
        <v>-0.99481799999999998</v>
      </c>
      <c r="Z87" s="333" t="str">
        <f ca="1"/>
        <v>GPy</v>
      </c>
      <c r="AA87" s="303">
        <f ca="1"/>
        <v>-0.99999993923941233</v>
      </c>
    </row>
    <row r="88" spans="23:27" ht="15" customHeight="1" thickBot="1">
      <c r="W88" s="329" t="str" cm="1">
        <f t="array" ref="W88">INDEX($B$1:$Q$1, INT((ROW()-ROW($U$3))/13)+1)</f>
        <v>RBF</v>
      </c>
      <c r="X88" s="303" cm="1">
        <f t="array" aca="1" ref="X88" ca="1">INDEX($B$2:$Q$14, MOD(ROW()-ROW($X$3),13)+1, INT((ROW()-ROW($X$3))/13)+1)</f>
        <v>-9.6000000000000529E-3</v>
      </c>
      <c r="Z88" s="333" t="str">
        <f ca="1"/>
        <v>scikit</v>
      </c>
      <c r="AA88" s="303">
        <f ca="1"/>
        <v>-0.22711682743837092</v>
      </c>
    </row>
    <row r="89" spans="23:27" ht="15" customHeight="1" thickBot="1">
      <c r="W89" s="329" t="str" cm="1">
        <f t="array" ref="W89">INDEX($B$1:$Q$1, INT((ROW()-ROW($U$3))/13)+1)</f>
        <v>RBF</v>
      </c>
      <c r="X89" s="303" cm="1">
        <f t="array" aca="1" ref="X89" ca="1">INDEX($B$2:$Q$14, MOD(ROW()-ROW($X$3),13)+1, INT((ROW()-ROW($X$3))/13)+1)</f>
        <v>-1.1001100110010901E-3</v>
      </c>
      <c r="Z89" s="333" t="str">
        <f ca="1"/>
        <v>scikit</v>
      </c>
      <c r="AA89" s="303">
        <f ca="1"/>
        <v>5.9068310428455932</v>
      </c>
    </row>
    <row r="90" spans="23:27" ht="15" customHeight="1" thickBot="1">
      <c r="W90" s="329" t="str" cm="1">
        <f t="array" ref="W90">INDEX($B$1:$Q$1, INT((ROW()-ROW($U$3))/13)+1)</f>
        <v>RBF</v>
      </c>
      <c r="X90" s="303" cm="1">
        <f t="array" aca="1" ref="X90" ca="1">INDEX($B$2:$Q$14, MOD(ROW()-ROW($X$3),13)+1, INT((ROW()-ROW($X$3))/13)+1)</f>
        <v>-9.3592330978809202E-2</v>
      </c>
      <c r="Z90" s="333" t="str">
        <f ca="1"/>
        <v>scikit</v>
      </c>
      <c r="AA90" s="303">
        <f ca="1"/>
        <v>-2.9499999999999971E-2</v>
      </c>
    </row>
    <row r="91" spans="23:27" ht="15" customHeight="1" thickBot="1">
      <c r="W91" s="329" t="str" cm="1">
        <f t="array" ref="W91">INDEX($B$1:$Q$1, INT((ROW()-ROW($U$3))/13)+1)</f>
        <v>RBF</v>
      </c>
      <c r="X91" s="303" t="str" cm="1">
        <f t="array" ref="X91">INDEX($B$2:$Q$14, MOD(ROW()-ROW($X$3),13)+1, INT((ROW()-ROW($X$3))/13)+1)</f>
        <v>\</v>
      </c>
      <c r="Z91" s="333" t="str">
        <f ca="1"/>
        <v>scikit</v>
      </c>
      <c r="AA91" s="303">
        <f ca="1"/>
        <v>-0.29700000000000004</v>
      </c>
    </row>
    <row r="92" spans="23:27" ht="15" customHeight="1" thickBot="1">
      <c r="W92" s="329" t="str" cm="1">
        <f t="array" ref="W92">INDEX($B$1:$Q$1, INT((ROW()-ROW($U$3))/13)+1)</f>
        <v>RBF</v>
      </c>
      <c r="X92" s="303" t="str" cm="1">
        <f t="array" ref="X92">INDEX($B$2:$Q$14, MOD(ROW()-ROW($X$3),13)+1, INT((ROW()-ROW($X$3))/13)+1)</f>
        <v>\</v>
      </c>
      <c r="Z92" s="333" t="str">
        <f ca="1"/>
        <v>scikit</v>
      </c>
      <c r="AA92" s="303">
        <f ca="1"/>
        <v>-0.26591087664159835</v>
      </c>
    </row>
    <row r="93" spans="23:27" ht="15" customHeight="1" thickBot="1">
      <c r="W93" s="329" t="str" cm="1">
        <f t="array" ref="W93">INDEX($B$1:$Q$1, INT((ROW()-ROW($U$3))/13)+1)</f>
        <v>RBF</v>
      </c>
      <c r="X93" s="303" t="str" cm="1">
        <f t="array" ref="X93">INDEX($B$2:$Q$14, MOD(ROW()-ROW($X$3),13)+1, INT((ROW()-ROW($X$3))/13)+1)</f>
        <v>\</v>
      </c>
      <c r="Z93" s="333" t="str">
        <f ca="1"/>
        <v>scikit</v>
      </c>
      <c r="AA93" s="303">
        <f ca="1"/>
        <v>-1.5283618832700815E-2</v>
      </c>
    </row>
    <row r="94" spans="23:27" ht="15" customHeight="1" thickBot="1">
      <c r="W94" s="333" t="str" cm="1">
        <f t="array" ref="W94">INDEX($B$1:$Q$1, INT((ROW()-ROW($U$3))/13)+1)</f>
        <v>GPy</v>
      </c>
      <c r="X94" s="303" cm="1">
        <f t="array" aca="1" ref="X94" ca="1">INDEX($B$2:$Q$14, MOD(ROW()-ROW($X$3),13)+1, INT((ROW()-ROW($X$3))/13)+1)</f>
        <v>-4.8981779206859671E-2</v>
      </c>
      <c r="Z94" s="333" t="str">
        <f ca="1"/>
        <v>scikit</v>
      </c>
      <c r="AA94" s="303">
        <f ca="1"/>
        <v>-0.61609999999999998</v>
      </c>
    </row>
    <row r="95" spans="23:27" ht="15" customHeight="1" thickBot="1">
      <c r="W95" s="333" t="str" cm="1">
        <f t="array" ref="W95">INDEX($B$1:$Q$1, INT((ROW()-ROW($U$3))/13)+1)</f>
        <v>GPy</v>
      </c>
      <c r="X95" s="303" cm="1">
        <f t="array" aca="1" ref="X95" ca="1">INDEX($B$2:$Q$14, MOD(ROW()-ROW($X$3),13)+1, INT((ROW()-ROW($X$3))/13)+1)</f>
        <v>5.96200485044464E-3</v>
      </c>
      <c r="Z95" s="333" t="str">
        <f ca="1"/>
        <v>scikit</v>
      </c>
      <c r="AA95" s="303">
        <f ca="1"/>
        <v>-4.7699999999999965E-2</v>
      </c>
    </row>
    <row r="96" spans="23:27" ht="15" customHeight="1" thickBot="1">
      <c r="W96" s="333" t="str" cm="1">
        <f t="array" ref="W96">INDEX($B$1:$Q$1, INT((ROW()-ROW($U$3))/13)+1)</f>
        <v>GPy</v>
      </c>
      <c r="X96" s="303" t="str" cm="1">
        <f t="array" ref="X96">INDEX($B$2:$Q$14, MOD(ROW()-ROW($X$3),13)+1, INT((ROW()-ROW($X$3))/13)+1)</f>
        <v>\</v>
      </c>
      <c r="Z96" s="333" t="str">
        <f ca="1"/>
        <v>scikit</v>
      </c>
      <c r="AA96" s="303">
        <f ca="1"/>
        <v>-4.0004000400035598E-4</v>
      </c>
    </row>
    <row r="97" spans="23:27" ht="15" customHeight="1" thickBot="1">
      <c r="W97" s="333" t="str" cm="1">
        <f t="array" ref="W97">INDEX($B$1:$Q$1, INT((ROW()-ROW($U$3))/13)+1)</f>
        <v>GPy</v>
      </c>
      <c r="X97" s="303" cm="1">
        <f t="array" aca="1" ref="X97" ca="1">INDEX($B$2:$Q$14, MOD(ROW()-ROW($X$3),13)+1, INT((ROW()-ROW($X$3))/13)+1)</f>
        <v>-0.44379999999999997</v>
      </c>
      <c r="Z97" s="333" t="str">
        <f ca="1"/>
        <v>scikit</v>
      </c>
      <c r="AA97" s="303">
        <f ca="1"/>
        <v>-6.7230070635721381E-2</v>
      </c>
    </row>
    <row r="98" spans="23:27" ht="15" customHeight="1" thickBot="1">
      <c r="W98" s="333" t="str" cm="1">
        <f t="array" ref="W98">INDEX($B$1:$Q$1, INT((ROW()-ROW($U$3))/13)+1)</f>
        <v>GPy</v>
      </c>
      <c r="X98" s="303" cm="1">
        <f t="array" aca="1" ref="X98" ca="1">INDEX($B$2:$Q$14, MOD(ROW()-ROW($X$3),13)+1, INT((ROW()-ROW($X$3))/13)+1)</f>
        <v>-0.64148613761364914</v>
      </c>
      <c r="Z98" s="333" t="str">
        <f ca="1"/>
        <v>scikit</v>
      </c>
      <c r="AA98" s="303">
        <f ca="1"/>
        <v>-0.86773186682520809</v>
      </c>
    </row>
    <row r="99" spans="23:27" ht="15" customHeight="1" thickBot="1">
      <c r="W99" s="333" t="str" cm="1">
        <f t="array" ref="W99">INDEX($B$1:$Q$1, INT((ROW()-ROW($U$3))/13)+1)</f>
        <v>GPy</v>
      </c>
      <c r="X99" s="303" cm="1">
        <f t="array" aca="1" ref="X99" ca="1">INDEX($B$2:$Q$14, MOD(ROW()-ROW($X$3),13)+1, INT((ROW()-ROW($X$3))/13)+1)</f>
        <v>1.4360447225356459E-2</v>
      </c>
      <c r="Z99" s="333" t="str">
        <f ca="1"/>
        <v>scikit</v>
      </c>
      <c r="AA99" s="303">
        <f ca="1"/>
        <v>3.3111495246326705</v>
      </c>
    </row>
    <row r="100" spans="23:27" ht="15" customHeight="1" thickBot="1">
      <c r="W100" s="333" t="str" cm="1">
        <f t="array" ref="W100">INDEX($B$1:$Q$1, INT((ROW()-ROW($U$3))/13)+1)</f>
        <v>GPy</v>
      </c>
      <c r="X100" s="303" cm="1">
        <f t="array" aca="1" ref="X100" ca="1">INDEX($B$2:$Q$14, MOD(ROW()-ROW($X$3),13)+1, INT((ROW()-ROW($X$3))/13)+1)</f>
        <v>-1.0000976500000001</v>
      </c>
      <c r="Z100" s="334" t="str">
        <f ca="1"/>
        <v>GP Dakota</v>
      </c>
      <c r="AA100" s="303">
        <f ca="1"/>
        <v>-0.22711682743837092</v>
      </c>
    </row>
    <row r="101" spans="23:27" ht="15" customHeight="1" thickBot="1">
      <c r="W101" s="333" t="str" cm="1">
        <f t="array" ref="W101">INDEX($B$1:$Q$1, INT((ROW()-ROW($U$3))/13)+1)</f>
        <v>GPy</v>
      </c>
      <c r="X101" s="303" cm="1">
        <f t="array" aca="1" ref="X101" ca="1">INDEX($B$2:$Q$14, MOD(ROW()-ROW($X$3),13)+1, INT((ROW()-ROW($X$3))/13)+1)</f>
        <v>-1.0009197999999999</v>
      </c>
      <c r="Z101" s="334" t="str">
        <f ca="1"/>
        <v>GP Dakota</v>
      </c>
      <c r="AA101" s="303">
        <f ca="1"/>
        <v>5.9068310428455932</v>
      </c>
    </row>
    <row r="102" spans="23:27" ht="15" customHeight="1" thickBot="1">
      <c r="W102" s="333" t="str" cm="1">
        <f t="array" ref="W102">INDEX($B$1:$Q$1, INT((ROW()-ROW($U$3))/13)+1)</f>
        <v>GPy</v>
      </c>
      <c r="X102" s="303" cm="1">
        <f t="array" aca="1" ref="X102" ca="1">INDEX($B$2:$Q$14, MOD(ROW()-ROW($X$3),13)+1, INT((ROW()-ROW($X$3))/13)+1)</f>
        <v>-6.1306130613061324E-2</v>
      </c>
      <c r="Z102" s="334" t="str">
        <f ca="1"/>
        <v>GP Dakota</v>
      </c>
      <c r="AA102" s="303">
        <f ca="1"/>
        <v>-2.9499999999999971E-2</v>
      </c>
    </row>
    <row r="103" spans="23:27" ht="15" customHeight="1" thickBot="1">
      <c r="W103" s="333" t="str" cm="1">
        <f t="array" ref="W103">INDEX($B$1:$Q$1, INT((ROW()-ROW($U$3))/13)+1)</f>
        <v>GPy</v>
      </c>
      <c r="X103" s="303" cm="1">
        <f t="array" aca="1" ref="X103" ca="1">INDEX($B$2:$Q$14, MOD(ROW()-ROW($X$3),13)+1, INT((ROW()-ROW($X$3))/13)+1)</f>
        <v>0.12979313824419791</v>
      </c>
      <c r="Z103" s="334" t="str">
        <f ca="1"/>
        <v>GP Dakota</v>
      </c>
      <c r="AA103" s="303">
        <f ca="1"/>
        <v>-0.29700000000000004</v>
      </c>
    </row>
    <row r="104" spans="23:27" ht="15" customHeight="1" thickBot="1">
      <c r="W104" s="333" t="str" cm="1">
        <f t="array" ref="W104">INDEX($B$1:$Q$1, INT((ROW()-ROW($U$3))/13)+1)</f>
        <v>GPy</v>
      </c>
      <c r="X104" s="303" t="str" cm="1">
        <f t="array" ref="X104">INDEX($B$2:$Q$14, MOD(ROW()-ROW($X$3),13)+1, INT((ROW()-ROW($X$3))/13)+1)</f>
        <v>\</v>
      </c>
      <c r="Z104" s="334" t="str">
        <f ca="1"/>
        <v>GP Dakota</v>
      </c>
      <c r="AA104" s="303">
        <f ca="1"/>
        <v>-0.26591087664159835</v>
      </c>
    </row>
    <row r="105" spans="23:27" ht="15" customHeight="1" thickBot="1">
      <c r="W105" s="333" t="str" cm="1">
        <f t="array" ref="W105">INDEX($B$1:$Q$1, INT((ROW()-ROW($U$3))/13)+1)</f>
        <v>GPy</v>
      </c>
      <c r="X105" s="303" cm="1">
        <f t="array" aca="1" ref="X105" ca="1">INDEX($B$2:$Q$14, MOD(ROW()-ROW($X$3),13)+1, INT((ROW()-ROW($X$3))/13)+1)</f>
        <v>0.28240190249702746</v>
      </c>
      <c r="Z105" s="334" t="str">
        <f ca="1"/>
        <v>GP Dakota</v>
      </c>
      <c r="AA105" s="303">
        <f ca="1"/>
        <v>-1.5283618832700815E-2</v>
      </c>
    </row>
    <row r="106" spans="23:27" ht="15" customHeight="1" thickBot="1">
      <c r="W106" s="333" t="str" cm="1">
        <f t="array" ref="W106">INDEX($B$1:$Q$1, INT((ROW()-ROW($U$3))/13)+1)</f>
        <v>GPy</v>
      </c>
      <c r="X106" s="303" cm="1">
        <f t="array" aca="1" ref="X106" ca="1">INDEX($B$2:$Q$14, MOD(ROW()-ROW($X$3),13)+1, INT((ROW()-ROW($X$3))/13)+1)</f>
        <v>-0.99999993923941233</v>
      </c>
      <c r="Z106" s="334" t="str">
        <f ca="1"/>
        <v>GP Dakota</v>
      </c>
      <c r="AA106" s="303">
        <f ca="1"/>
        <v>-0.61609999999999998</v>
      </c>
    </row>
    <row r="107" spans="23:27" ht="15" customHeight="1" thickBot="1">
      <c r="W107" s="333" t="str" cm="1">
        <f t="array" ref="W107">INDEX($B$1:$Q$1, INT((ROW()-ROW($U$3))/13)+1)</f>
        <v>scikit</v>
      </c>
      <c r="X107" s="303" cm="1">
        <f t="array" aca="1" ref="X107" ca="1">INDEX($B$2:$Q$14, MOD(ROW()-ROW($X$3),13)+1, INT((ROW()-ROW($X$3))/13)+1)</f>
        <v>-0.22711682743837092</v>
      </c>
      <c r="Z107" s="334" t="str">
        <f ca="1"/>
        <v>GP Dakota</v>
      </c>
      <c r="AA107" s="303">
        <f ca="1"/>
        <v>-4.7699999999999965E-2</v>
      </c>
    </row>
    <row r="108" spans="23:27" ht="15" customHeight="1" thickBot="1">
      <c r="W108" s="333" t="str" cm="1">
        <f t="array" ref="W108">INDEX($B$1:$Q$1, INT((ROW()-ROW($U$3))/13)+1)</f>
        <v>scikit</v>
      </c>
      <c r="X108" s="303" cm="1">
        <f t="array" aca="1" ref="X108" ca="1">INDEX($B$2:$Q$14, MOD(ROW()-ROW($X$3),13)+1, INT((ROW()-ROW($X$3))/13)+1)</f>
        <v>5.9068310428455932</v>
      </c>
      <c r="Z108" s="334" t="str">
        <f ca="1"/>
        <v>GP Dakota</v>
      </c>
      <c r="AA108" s="303">
        <f ca="1"/>
        <v>-4.0004000400035598E-4</v>
      </c>
    </row>
    <row r="109" spans="23:27" ht="15" customHeight="1" thickBot="1">
      <c r="W109" s="333" t="str" cm="1">
        <f t="array" ref="W109">INDEX($B$1:$Q$1, INT((ROW()-ROW($U$3))/13)+1)</f>
        <v>scikit</v>
      </c>
      <c r="X109" s="303" cm="1">
        <f t="array" aca="1" ref="X109" ca="1">INDEX($B$2:$Q$14, MOD(ROW()-ROW($X$3),13)+1, INT((ROW()-ROW($X$3))/13)+1)</f>
        <v>-2.9499999999999971E-2</v>
      </c>
      <c r="Z109" s="334" t="str">
        <f ca="1"/>
        <v>GP Dakota</v>
      </c>
      <c r="AA109" s="303">
        <f ca="1"/>
        <v>-6.7230070635721381E-2</v>
      </c>
    </row>
    <row r="110" spans="23:27" ht="15" customHeight="1" thickBot="1">
      <c r="W110" s="333" t="str" cm="1">
        <f t="array" ref="W110">INDEX($B$1:$Q$1, INT((ROW()-ROW($U$3))/13)+1)</f>
        <v>scikit</v>
      </c>
      <c r="X110" s="303" cm="1">
        <f t="array" aca="1" ref="X110" ca="1">INDEX($B$2:$Q$14, MOD(ROW()-ROW($X$3),13)+1, INT((ROW()-ROW($X$3))/13)+1)</f>
        <v>-0.29700000000000004</v>
      </c>
      <c r="Z110" s="334" t="str">
        <f ca="1"/>
        <v>GP Dakota</v>
      </c>
      <c r="AA110" s="303">
        <f ca="1"/>
        <v>-0.86773186682520809</v>
      </c>
    </row>
    <row r="111" spans="23:27" ht="15" customHeight="1" thickBot="1">
      <c r="W111" s="333" t="str" cm="1">
        <f t="array" ref="W111">INDEX($B$1:$Q$1, INT((ROW()-ROW($U$3))/13)+1)</f>
        <v>scikit</v>
      </c>
      <c r="X111" s="303" cm="1">
        <f t="array" aca="1" ref="X111" ca="1">INDEX($B$2:$Q$14, MOD(ROW()-ROW($X$3),13)+1, INT((ROW()-ROW($X$3))/13)+1)</f>
        <v>-0.26591087664159835</v>
      </c>
      <c r="Z111" s="334" t="str">
        <f ca="1"/>
        <v>GP Dakota</v>
      </c>
      <c r="AA111" s="303">
        <f ca="1"/>
        <v>3.3111495246326705</v>
      </c>
    </row>
    <row r="112" spans="23:27" ht="15" customHeight="1" thickBot="1">
      <c r="W112" s="333" t="str" cm="1">
        <f t="array" ref="W112">INDEX($B$1:$Q$1, INT((ROW()-ROW($U$3))/13)+1)</f>
        <v>scikit</v>
      </c>
      <c r="X112" s="303" cm="1">
        <f t="array" aca="1" ref="X112" ca="1">INDEX($B$2:$Q$14, MOD(ROW()-ROW($X$3),13)+1, INT((ROW()-ROW($X$3))/13)+1)</f>
        <v>-1.5283618832700815E-2</v>
      </c>
      <c r="Z112" s="334" t="str">
        <f ca="1"/>
        <v>mars</v>
      </c>
      <c r="AA112" s="303">
        <f ca="1"/>
        <v>-5.3483386923901449E-2</v>
      </c>
    </row>
    <row r="113" spans="23:27" ht="15" customHeight="1" thickBot="1">
      <c r="W113" s="333" t="str" cm="1">
        <f t="array" ref="W113">INDEX($B$1:$Q$1, INT((ROW()-ROW($U$3))/13)+1)</f>
        <v>scikit</v>
      </c>
      <c r="X113" s="303" cm="1">
        <f t="array" aca="1" ref="X113" ca="1">INDEX($B$2:$Q$14, MOD(ROW()-ROW($X$3),13)+1, INT((ROW()-ROW($X$3))/13)+1)</f>
        <v>-0.61609999999999998</v>
      </c>
      <c r="Z113" s="334" t="str">
        <f ca="1"/>
        <v>mars</v>
      </c>
      <c r="AA113" s="303">
        <f ca="1"/>
        <v>-3.6984640258690457E-2</v>
      </c>
    </row>
    <row r="114" spans="23:27" ht="15" customHeight="1" thickBot="1">
      <c r="W114" s="333" t="str" cm="1">
        <f t="array" ref="W114">INDEX($B$1:$Q$1, INT((ROW()-ROW($U$3))/13)+1)</f>
        <v>scikit</v>
      </c>
      <c r="X114" s="303" cm="1">
        <f t="array" aca="1" ref="X114" ca="1">INDEX($B$2:$Q$14, MOD(ROW()-ROW($X$3),13)+1, INT((ROW()-ROW($X$3))/13)+1)</f>
        <v>-4.7699999999999965E-2</v>
      </c>
      <c r="Z114" s="334" t="str">
        <f ca="1"/>
        <v>mars</v>
      </c>
      <c r="AA114" s="303">
        <f ca="1"/>
        <v>-0.94113999999999998</v>
      </c>
    </row>
    <row r="115" spans="23:27" ht="15" customHeight="1" thickBot="1">
      <c r="W115" s="333" t="str" cm="1">
        <f t="array" ref="W115">INDEX($B$1:$Q$1, INT((ROW()-ROW($U$3))/13)+1)</f>
        <v>scikit</v>
      </c>
      <c r="X115" s="303" cm="1">
        <f t="array" aca="1" ref="X115" ca="1">INDEX($B$2:$Q$14, MOD(ROW()-ROW($X$3),13)+1, INT((ROW()-ROW($X$3))/13)+1)</f>
        <v>-4.0004000400035598E-4</v>
      </c>
      <c r="Z115" s="334" t="str">
        <f ca="1"/>
        <v>mars</v>
      </c>
      <c r="AA115" s="303">
        <f ca="1"/>
        <v>-0.11160000000000003</v>
      </c>
    </row>
    <row r="116" spans="23:27" ht="15" customHeight="1" thickBot="1">
      <c r="W116" s="333" t="str" cm="1">
        <f t="array" ref="W116">INDEX($B$1:$Q$1, INT((ROW()-ROW($U$3))/13)+1)</f>
        <v>scikit</v>
      </c>
      <c r="X116" s="303" cm="1">
        <f t="array" aca="1" ref="X116" ca="1">INDEX($B$2:$Q$14, MOD(ROW()-ROW($X$3),13)+1, INT((ROW()-ROW($X$3))/13)+1)</f>
        <v>-6.7230070635721381E-2</v>
      </c>
      <c r="Z116" s="334" t="str">
        <f ca="1"/>
        <v>mars</v>
      </c>
      <c r="AA116" s="303">
        <f ca="1"/>
        <v>-0.56313839937142218</v>
      </c>
    </row>
    <row r="117" spans="23:27" ht="15" customHeight="1" thickBot="1">
      <c r="W117" s="333" t="str" cm="1">
        <f t="array" ref="W117">INDEX($B$1:$Q$1, INT((ROW()-ROW($U$3))/13)+1)</f>
        <v>scikit</v>
      </c>
      <c r="X117" s="303" t="str" cm="1">
        <f t="array" ref="X117">INDEX($B$2:$Q$14, MOD(ROW()-ROW($X$3),13)+1, INT((ROW()-ROW($X$3))/13)+1)</f>
        <v>\</v>
      </c>
      <c r="Z117" s="334" t="str">
        <f ca="1"/>
        <v>mars</v>
      </c>
      <c r="AA117" s="303">
        <f ca="1"/>
        <v>-0.22658734229151706</v>
      </c>
    </row>
    <row r="118" spans="23:27" ht="15" customHeight="1" thickBot="1">
      <c r="W118" s="333" t="str" cm="1">
        <f t="array" ref="W118">INDEX($B$1:$Q$1, INT((ROW()-ROW($U$3))/13)+1)</f>
        <v>scikit</v>
      </c>
      <c r="X118" s="303" cm="1">
        <f t="array" aca="1" ref="X118" ca="1">INDEX($B$2:$Q$14, MOD(ROW()-ROW($X$3),13)+1, INT((ROW()-ROW($X$3))/13)+1)</f>
        <v>-0.86773186682520809</v>
      </c>
      <c r="Z118" s="334" t="str">
        <f ca="1"/>
        <v>mars</v>
      </c>
      <c r="AA118" s="303">
        <f ca="1"/>
        <v>-0.83010000000000006</v>
      </c>
    </row>
    <row r="119" spans="23:27" ht="15" customHeight="1" thickBot="1">
      <c r="W119" s="333" t="str" cm="1">
        <f t="array" ref="W119">INDEX($B$1:$Q$1, INT((ROW()-ROW($U$3))/13)+1)</f>
        <v>scikit</v>
      </c>
      <c r="X119" s="303" cm="1">
        <f t="array" aca="1" ref="X119" ca="1">INDEX($B$2:$Q$14, MOD(ROW()-ROW($X$3),13)+1, INT((ROW()-ROW($X$3))/13)+1)</f>
        <v>3.3111495246326705</v>
      </c>
      <c r="Z119" s="334" t="str">
        <f ca="1"/>
        <v>mars</v>
      </c>
      <c r="AA119" s="303">
        <f ca="1"/>
        <v>-0.879</v>
      </c>
    </row>
    <row r="120" spans="23:27" ht="15" customHeight="1" thickBot="1">
      <c r="W120" s="334" t="str" cm="1">
        <f t="array" ref="W120">INDEX($B$1:$Q$1, INT((ROW()-ROW($U$3))/13)+1)</f>
        <v>GP Dakota</v>
      </c>
      <c r="X120" s="303" cm="1">
        <f t="array" aca="1" ref="X120" ca="1">INDEX($B$2:$Q$14, MOD(ROW()-ROW($X$3),13)+1, INT((ROW()-ROW($X$3))/13)+1)</f>
        <v>-0.22711682743837092</v>
      </c>
      <c r="Z120" s="334" t="str">
        <f ca="1"/>
        <v>mars</v>
      </c>
      <c r="AA120" s="303">
        <f ca="1"/>
        <v>-0.14391439143914395</v>
      </c>
    </row>
    <row r="121" spans="23:27" ht="15" customHeight="1" thickBot="1">
      <c r="W121" s="334" t="str" cm="1">
        <f t="array" ref="W121">INDEX($B$1:$Q$1, INT((ROW()-ROW($U$3))/13)+1)</f>
        <v>GP Dakota</v>
      </c>
      <c r="X121" s="303" cm="1">
        <f t="array" aca="1" ref="X121" ca="1">INDEX($B$2:$Q$14, MOD(ROW()-ROW($X$3),13)+1, INT((ROW()-ROW($X$3))/13)+1)</f>
        <v>5.9068310428455932</v>
      </c>
      <c r="Z121" s="334" t="str">
        <f ca="1"/>
        <v>mars</v>
      </c>
      <c r="AA121" s="303">
        <f ca="1"/>
        <v>-0.10065590312815337</v>
      </c>
    </row>
    <row r="122" spans="23:27" ht="15" customHeight="1" thickBot="1">
      <c r="W122" s="334" t="str" cm="1">
        <f t="array" ref="W122">INDEX($B$1:$Q$1, INT((ROW()-ROW($U$3))/13)+1)</f>
        <v>GP Dakota</v>
      </c>
      <c r="X122" s="303" cm="1">
        <f t="array" aca="1" ref="X122" ca="1">INDEX($B$2:$Q$14, MOD(ROW()-ROW($X$3),13)+1, INT((ROW()-ROW($X$3))/13)+1)</f>
        <v>-2.9499999999999971E-2</v>
      </c>
      <c r="Z122" s="334" t="str">
        <f ca="1"/>
        <v>mars</v>
      </c>
      <c r="AA122" s="303">
        <f ca="1"/>
        <v>-0.64848394768133177</v>
      </c>
    </row>
    <row r="123" spans="23:27" ht="15" customHeight="1" thickBot="1">
      <c r="W123" s="334" t="str" cm="1">
        <f t="array" ref="W123">INDEX($B$1:$Q$1, INT((ROW()-ROW($U$3))/13)+1)</f>
        <v>GP Dakota</v>
      </c>
      <c r="X123" s="303" cm="1">
        <f t="array" aca="1" ref="X123" ca="1">INDEX($B$2:$Q$14, MOD(ROW()-ROW($X$3),13)+1, INT((ROW()-ROW($X$3))/13)+1)</f>
        <v>-0.29700000000000004</v>
      </c>
      <c r="Z123" s="334" t="str">
        <f ca="1"/>
        <v>mars</v>
      </c>
      <c r="AA123" s="303">
        <f ca="1"/>
        <v>3.1145203111495241</v>
      </c>
    </row>
    <row r="124" spans="23:27" ht="15" customHeight="1" thickBot="1">
      <c r="W124" s="334" t="str" cm="1">
        <f t="array" ref="W124">INDEX($B$1:$Q$1, INT((ROW()-ROW($U$3))/13)+1)</f>
        <v>GP Dakota</v>
      </c>
      <c r="X124" s="303" cm="1">
        <f t="array" aca="1" ref="X124" ca="1">INDEX($B$2:$Q$14, MOD(ROW()-ROW($X$3),13)+1, INT((ROW()-ROW($X$3))/13)+1)</f>
        <v>-0.26591087664159835</v>
      </c>
      <c r="Z124" s="334" t="str">
        <f ca="1"/>
        <v>NN Dakota</v>
      </c>
      <c r="AA124" s="303">
        <f ca="1"/>
        <v>-0.3854233654876742</v>
      </c>
    </row>
    <row r="125" spans="23:27" ht="15" customHeight="1" thickBot="1">
      <c r="W125" s="334" t="str" cm="1">
        <f t="array" ref="W125">INDEX($B$1:$Q$1, INT((ROW()-ROW($U$3))/13)+1)</f>
        <v>GP Dakota</v>
      </c>
      <c r="X125" s="303" cm="1">
        <f t="array" aca="1" ref="X125" ca="1">INDEX($B$2:$Q$14, MOD(ROW()-ROW($X$3),13)+1, INT((ROW()-ROW($X$3))/13)+1)</f>
        <v>-1.5283618832700815E-2</v>
      </c>
      <c r="Z125" s="334" t="str">
        <f ca="1"/>
        <v>NN Dakota</v>
      </c>
      <c r="AA125" s="303">
        <f ca="1"/>
        <v>-0.23362974939369449</v>
      </c>
    </row>
    <row r="126" spans="23:27" ht="15" customHeight="1" thickBot="1">
      <c r="W126" s="334" t="str" cm="1">
        <f t="array" ref="W126">INDEX($B$1:$Q$1, INT((ROW()-ROW($U$3))/13)+1)</f>
        <v>GP Dakota</v>
      </c>
      <c r="X126" s="303" cm="1">
        <f t="array" aca="1" ref="X126" ca="1">INDEX($B$2:$Q$14, MOD(ROW()-ROW($X$3),13)+1, INT((ROW()-ROW($X$3))/13)+1)</f>
        <v>-0.61609999999999998</v>
      </c>
      <c r="Z126" s="334" t="str">
        <f ca="1"/>
        <v>NN Dakota</v>
      </c>
      <c r="AA126" s="303">
        <f ca="1"/>
        <v>-1.0833900000000001</v>
      </c>
    </row>
    <row r="127" spans="23:27" ht="15" customHeight="1" thickBot="1">
      <c r="W127" s="334" t="str" cm="1">
        <f t="array" ref="W127">INDEX($B$1:$Q$1, INT((ROW()-ROW($U$3))/13)+1)</f>
        <v>GP Dakota</v>
      </c>
      <c r="X127" s="303" cm="1">
        <f t="array" aca="1" ref="X127" ca="1">INDEX($B$2:$Q$14, MOD(ROW()-ROW($X$3),13)+1, INT((ROW()-ROW($X$3))/13)+1)</f>
        <v>-4.7699999999999965E-2</v>
      </c>
      <c r="Z127" s="334" t="str">
        <f ca="1"/>
        <v>NN Dakota</v>
      </c>
      <c r="AA127" s="303">
        <f ca="1"/>
        <v>-0.53580000000000005</v>
      </c>
    </row>
    <row r="128" spans="23:27" ht="15" customHeight="1" thickBot="1">
      <c r="W128" s="334" t="str" cm="1">
        <f t="array" ref="W128">INDEX($B$1:$Q$1, INT((ROW()-ROW($U$3))/13)+1)</f>
        <v>GP Dakota</v>
      </c>
      <c r="X128" s="303" cm="1">
        <f t="array" aca="1" ref="X128" ca="1">INDEX($B$2:$Q$14, MOD(ROW()-ROW($X$3),13)+1, INT((ROW()-ROW($X$3))/13)+1)</f>
        <v>-4.0004000400035598E-4</v>
      </c>
      <c r="Z128" s="334" t="str">
        <f ca="1"/>
        <v>NN Dakota</v>
      </c>
      <c r="AA128" s="303">
        <f ca="1"/>
        <v>-0.84824334942193291</v>
      </c>
    </row>
    <row r="129" spans="23:27" ht="15" customHeight="1" thickBot="1">
      <c r="W129" s="334" t="str" cm="1">
        <f t="array" ref="W129">INDEX($B$1:$Q$1, INT((ROW()-ROW($U$3))/13)+1)</f>
        <v>GP Dakota</v>
      </c>
      <c r="X129" s="303" cm="1">
        <f t="array" aca="1" ref="X129" ca="1">INDEX($B$2:$Q$14, MOD(ROW()-ROW($X$3),13)+1, INT((ROW()-ROW($X$3))/13)+1)</f>
        <v>-6.7230070635721381E-2</v>
      </c>
      <c r="Z129" s="334" t="str">
        <f ca="1"/>
        <v>NN Dakota</v>
      </c>
      <c r="AA129" s="303">
        <f ca="1"/>
        <v>-0.35993435224125553</v>
      </c>
    </row>
    <row r="130" spans="23:27" ht="15" customHeight="1" thickBot="1">
      <c r="W130" s="334" t="str" cm="1">
        <f t="array" ref="W130">INDEX($B$1:$Q$1, INT((ROW()-ROW($U$3))/13)+1)</f>
        <v>GP Dakota</v>
      </c>
      <c r="X130" s="303" t="str" cm="1">
        <f t="array" ref="X130">INDEX($B$2:$Q$14, MOD(ROW()-ROW($X$3),13)+1, INT((ROW()-ROW($X$3))/13)+1)</f>
        <v>\</v>
      </c>
      <c r="Z130" s="334" t="str">
        <f ca="1"/>
        <v>NN Dakota</v>
      </c>
      <c r="AA130" s="303">
        <f ca="1"/>
        <v>-0.88660000000000005</v>
      </c>
    </row>
    <row r="131" spans="23:27" ht="15" customHeight="1" thickBot="1">
      <c r="W131" s="334" t="str" cm="1">
        <f t="array" ref="W131">INDEX($B$1:$Q$1, INT((ROW()-ROW($U$3))/13)+1)</f>
        <v>GP Dakota</v>
      </c>
      <c r="X131" s="303" cm="1">
        <f t="array" aca="1" ref="X131" ca="1">INDEX($B$2:$Q$14, MOD(ROW()-ROW($X$3),13)+1, INT((ROW()-ROW($X$3))/13)+1)</f>
        <v>-0.86773186682520809</v>
      </c>
      <c r="Z131" s="334" t="str">
        <f ca="1"/>
        <v>NN Dakota</v>
      </c>
      <c r="AA131" s="303">
        <f ca="1"/>
        <v>-0.91435</v>
      </c>
    </row>
    <row r="132" spans="23:27" ht="15" customHeight="1" thickBot="1">
      <c r="W132" s="315" t="s">
        <v>72</v>
      </c>
      <c r="X132" s="303" cm="1">
        <f t="array" aca="1" ref="X132" ca="1">INDEX($B$2:$Q$14, MOD(ROW()-ROW($X$3),13)+1, INT((ROW()-ROW($X$3))/13)+1)</f>
        <v>3.3111495246326705</v>
      </c>
      <c r="Z132" s="334" t="str">
        <f ca="1"/>
        <v>NN Dakota</v>
      </c>
      <c r="AA132" s="303">
        <f ca="1"/>
        <v>-3.5903590359035946E-2</v>
      </c>
    </row>
    <row r="133" spans="23:27" ht="15" customHeight="1" thickBot="1">
      <c r="W133" s="334" t="str" cm="1">
        <f t="array" ref="W133">INDEX($B$1:$Q$1, INT((ROW()-ROW($U$3))/13)+1)</f>
        <v>mars</v>
      </c>
      <c r="X133" s="303" cm="1">
        <f t="array" aca="1" ref="X133" ca="1">INDEX($B$2:$Q$14, MOD(ROW()-ROW($X$3),13)+1, INT((ROW()-ROW($X$3))/13)+1)</f>
        <v>-5.3483386923901449E-2</v>
      </c>
      <c r="Z133" s="334" t="str">
        <f ca="1"/>
        <v>NN Dakota</v>
      </c>
      <c r="AA133" s="303">
        <f ca="1"/>
        <v>-0.30562563067608473</v>
      </c>
    </row>
    <row r="134" spans="23:27" ht="15" customHeight="1" thickBot="1">
      <c r="W134" s="334" t="str" cm="1">
        <f t="array" ref="W134">INDEX($B$1:$Q$1, INT((ROW()-ROW($U$3))/13)+1)</f>
        <v>mars</v>
      </c>
      <c r="X134" s="303" cm="1">
        <f t="array" aca="1" ref="X134" ca="1">INDEX($B$2:$Q$14, MOD(ROW()-ROW($X$3),13)+1, INT((ROW()-ROW($X$3))/13)+1)</f>
        <v>-3.6984640258690457E-2</v>
      </c>
      <c r="Z134" s="334" t="str">
        <f ca="1"/>
        <v>NN Dakota</v>
      </c>
      <c r="AA134" s="303">
        <f ca="1"/>
        <v>-0.88537455410225929</v>
      </c>
    </row>
    <row r="135" spans="23:27" ht="15" customHeight="1" thickBot="1">
      <c r="W135" s="334" t="str" cm="1">
        <f t="array" ref="W135">INDEX($B$1:$Q$1, INT((ROW()-ROW($U$3))/13)+1)</f>
        <v>mars</v>
      </c>
      <c r="X135" s="303" cm="1">
        <f t="array" aca="1" ref="X135" ca="1">INDEX($B$2:$Q$14, MOD(ROW()-ROW($X$3),13)+1, INT((ROW()-ROW($X$3))/13)+1)</f>
        <v>-0.94113999999999998</v>
      </c>
      <c r="Z135" s="334" t="str">
        <f ca="1"/>
        <v>NN Dakota</v>
      </c>
      <c r="AA135" s="303">
        <f ca="1"/>
        <v>3.0579083837510805</v>
      </c>
    </row>
    <row r="136" spans="23:27" ht="15" customHeight="1" thickBot="1">
      <c r="W136" s="334" t="str" cm="1">
        <f t="array" ref="W136">INDEX($B$1:$Q$1, INT((ROW()-ROW($U$3))/13)+1)</f>
        <v>mars</v>
      </c>
      <c r="X136" s="303" cm="1">
        <f t="array" aca="1" ref="X136" ca="1">INDEX($B$2:$Q$14, MOD(ROW()-ROW($X$3),13)+1, INT((ROW()-ROW($X$3))/13)+1)</f>
        <v>-0.11160000000000003</v>
      </c>
      <c r="Z136" s="334" t="str">
        <f ca="1"/>
        <v>RBF Dakota</v>
      </c>
      <c r="AA136" s="303">
        <f ca="1"/>
        <v>-0.18628081457663456</v>
      </c>
    </row>
    <row r="137" spans="23:27" ht="15" customHeight="1" thickBot="1">
      <c r="W137" s="334" t="str" cm="1">
        <f t="array" ref="W137">INDEX($B$1:$Q$1, INT((ROW()-ROW($U$3))/13)+1)</f>
        <v>mars</v>
      </c>
      <c r="X137" s="303" cm="1">
        <f t="array" aca="1" ref="X137" ca="1">INDEX($B$2:$Q$14, MOD(ROW()-ROW($X$3),13)+1, INT((ROW()-ROW($X$3))/13)+1)</f>
        <v>-0.56313839937142218</v>
      </c>
      <c r="Z137" s="334" t="str">
        <f ca="1"/>
        <v>RBF Dakota</v>
      </c>
      <c r="AA137" s="303">
        <f ca="1"/>
        <v>-0.20210185933710595</v>
      </c>
    </row>
    <row r="138" spans="23:27" ht="15" customHeight="1" thickBot="1">
      <c r="W138" s="334" t="str" cm="1">
        <f t="array" ref="W138">INDEX($B$1:$Q$1, INT((ROW()-ROW($U$3))/13)+1)</f>
        <v>mars</v>
      </c>
      <c r="X138" s="303" cm="1">
        <f t="array" aca="1" ref="X138" ca="1">INDEX($B$2:$Q$14, MOD(ROW()-ROW($X$3),13)+1, INT((ROW()-ROW($X$3))/13)+1)</f>
        <v>-0.22658734229151706</v>
      </c>
      <c r="Z138" s="334" t="str">
        <f ca="1"/>
        <v>RBF Dakota</v>
      </c>
      <c r="AA138" s="303">
        <f ca="1"/>
        <v>-0.12442301774540974</v>
      </c>
    </row>
    <row r="139" spans="23:27" ht="15" customHeight="1" thickBot="1">
      <c r="W139" s="334" t="str" cm="1">
        <f t="array" ref="W139">INDEX($B$1:$Q$1, INT((ROW()-ROW($U$3))/13)+1)</f>
        <v>mars</v>
      </c>
      <c r="X139" s="303" cm="1">
        <f t="array" aca="1" ref="X139" ca="1">INDEX($B$2:$Q$14, MOD(ROW()-ROW($X$3),13)+1, INT((ROW()-ROW($X$3))/13)+1)</f>
        <v>-0.83010000000000006</v>
      </c>
      <c r="Z139" s="334" t="str">
        <f ca="1"/>
        <v>RBF Dakota</v>
      </c>
      <c r="AA139" s="303">
        <f ca="1"/>
        <v>-0.2732</v>
      </c>
    </row>
    <row r="140" spans="23:27" ht="15" customHeight="1" thickBot="1">
      <c r="W140" s="334" t="str" cm="1">
        <f t="array" ref="W140">INDEX($B$1:$Q$1, INT((ROW()-ROW($U$3))/13)+1)</f>
        <v>mars</v>
      </c>
      <c r="X140" s="303" cm="1">
        <f t="array" aca="1" ref="X140" ca="1">INDEX($B$2:$Q$14, MOD(ROW()-ROW($X$3),13)+1, INT((ROW()-ROW($X$3))/13)+1)</f>
        <v>-0.879</v>
      </c>
      <c r="Z140" s="334" t="str">
        <f ca="1"/>
        <v>RBF Dakota</v>
      </c>
      <c r="AA140" s="303">
        <f ca="1"/>
        <v>-9.780978097809781E-2</v>
      </c>
    </row>
    <row r="141" spans="23:27" ht="15" customHeight="1" thickBot="1">
      <c r="W141" s="334" t="str" cm="1">
        <f t="array" ref="W141">INDEX($B$1:$Q$1, INT((ROW()-ROW($U$3))/13)+1)</f>
        <v>mars</v>
      </c>
      <c r="X141" s="303" cm="1">
        <f t="array" aca="1" ref="X141" ca="1">INDEX($B$2:$Q$14, MOD(ROW()-ROW($X$3),13)+1, INT((ROW()-ROW($X$3))/13)+1)</f>
        <v>-0.14391439143914395</v>
      </c>
      <c r="Z141" s="334" t="str">
        <f ca="1"/>
        <v>RBF Dakota</v>
      </c>
      <c r="AA141" s="303">
        <f ca="1"/>
        <v>-0.46316851664984865</v>
      </c>
    </row>
    <row r="142" spans="23:27" ht="15" customHeight="1" thickBot="1">
      <c r="W142" s="334" t="str" cm="1">
        <f t="array" ref="W142">INDEX($B$1:$Q$1, INT((ROW()-ROW($U$3))/13)+1)</f>
        <v>mars</v>
      </c>
      <c r="X142" s="303" cm="1">
        <f t="array" aca="1" ref="X142" ca="1">INDEX($B$2:$Q$14, MOD(ROW()-ROW($X$3),13)+1, INT((ROW()-ROW($X$3))/13)+1)</f>
        <v>-0.10065590312815337</v>
      </c>
      <c r="Z142" s="334" t="str">
        <f ca="1"/>
        <v>RBF Dakota</v>
      </c>
      <c r="AA142" s="303">
        <f ca="1"/>
        <v>-0.8556034482758621</v>
      </c>
    </row>
    <row r="143" spans="23:27" ht="15" customHeight="1" thickBot="1">
      <c r="W143" s="334" t="str" cm="1">
        <f t="array" ref="W143">INDEX($B$1:$Q$1, INT((ROW()-ROW($U$3))/13)+1)</f>
        <v>mars</v>
      </c>
      <c r="X143" s="303" t="str" cm="1">
        <f t="array" ref="X143">INDEX($B$2:$Q$14, MOD(ROW()-ROW($X$3),13)+1, INT((ROW()-ROW($X$3))/13)+1)</f>
        <v>\</v>
      </c>
      <c r="Z143" s="334" t="str">
        <f ca="1"/>
        <v>RBF Dakota</v>
      </c>
      <c r="AA143" s="303">
        <f ca="1"/>
        <v>3.1495246326707007</v>
      </c>
    </row>
    <row r="144" spans="23:27" ht="15" customHeight="1" thickBot="1">
      <c r="W144" s="334" t="str" cm="1">
        <f t="array" ref="W144">INDEX($B$1:$Q$1, INT((ROW()-ROW($U$3))/13)+1)</f>
        <v>mars</v>
      </c>
      <c r="X144" s="303" cm="1">
        <f t="array" aca="1" ref="X144" ca="1">INDEX($B$2:$Q$14, MOD(ROW()-ROW($X$3),13)+1, INT((ROW()-ROW($X$3))/13)+1)</f>
        <v>-0.64848394768133177</v>
      </c>
      <c r="Z144" s="334" t="str">
        <f ca="1"/>
        <v>Linear Dakota</v>
      </c>
      <c r="AA144" s="303">
        <f ca="1"/>
        <v>-0.43451232583065386</v>
      </c>
    </row>
    <row r="145" spans="23:27" ht="15" customHeight="1" thickBot="1">
      <c r="W145" s="334" t="str" cm="1">
        <f t="array" ref="W145">INDEX($B$1:$Q$1, INT((ROW()-ROW($U$3))/13)+1)</f>
        <v>mars</v>
      </c>
      <c r="X145" s="303" cm="1">
        <f t="array" aca="1" ref="X145" ca="1">INDEX($B$2:$Q$14, MOD(ROW()-ROW($X$3),13)+1, INT((ROW()-ROW($X$3))/13)+1)</f>
        <v>3.1145203111495241</v>
      </c>
      <c r="Z145" s="334" t="str">
        <f ca="1"/>
        <v>Linear Dakota</v>
      </c>
      <c r="AA145" s="303">
        <f ca="1"/>
        <v>-0.55891269199676641</v>
      </c>
    </row>
    <row r="146" spans="23:27" ht="15" customHeight="1" thickBot="1">
      <c r="W146" s="334" t="str" cm="1">
        <f t="array" ref="W146">INDEX($B$1:$Q$1, INT((ROW()-ROW($U$3))/13)+1)</f>
        <v>NN Dakota</v>
      </c>
      <c r="X146" s="303" cm="1">
        <f t="array" aca="1" ref="X146" ca="1">INDEX($B$2:$Q$14, MOD(ROW()-ROW($X$3),13)+1, INT((ROW()-ROW($X$3))/13)+1)</f>
        <v>-0.3854233654876742</v>
      </c>
      <c r="Z146" s="334" t="str">
        <f ca="1"/>
        <v>Linear Dakota</v>
      </c>
      <c r="AA146" s="303">
        <f ca="1"/>
        <v>-0.54899999999999993</v>
      </c>
    </row>
    <row r="147" spans="23:27" ht="15" customHeight="1" thickBot="1">
      <c r="W147" s="334" t="str" cm="1">
        <f t="array" ref="W147">INDEX($B$1:$Q$1, INT((ROW()-ROW($U$3))/13)+1)</f>
        <v>NN Dakota</v>
      </c>
      <c r="X147" s="303" cm="1">
        <f t="array" aca="1" ref="X147" ca="1">INDEX($B$2:$Q$14, MOD(ROW()-ROW($X$3),13)+1, INT((ROW()-ROW($X$3))/13)+1)</f>
        <v>-0.23362974939369449</v>
      </c>
      <c r="Z147" s="334" t="str">
        <f ca="1"/>
        <v>Linear Dakota</v>
      </c>
      <c r="AA147" s="303">
        <f ca="1"/>
        <v>-0.94744640251431145</v>
      </c>
    </row>
    <row r="148" spans="23:27" ht="15" customHeight="1" thickBot="1">
      <c r="W148" s="334" t="str" cm="1">
        <f t="array" ref="W148">INDEX($B$1:$Q$1, INT((ROW()-ROW($U$3))/13)+1)</f>
        <v>NN Dakota</v>
      </c>
      <c r="X148" s="303" cm="1">
        <f t="array" aca="1" ref="X148" ca="1">INDEX($B$2:$Q$14, MOD(ROW()-ROW($X$3),13)+1, INT((ROW()-ROW($X$3))/13)+1)</f>
        <v>-1.0833900000000001</v>
      </c>
      <c r="Z148" s="334" t="str">
        <f ca="1"/>
        <v>Linear Dakota</v>
      </c>
      <c r="AA148" s="303">
        <f ca="1"/>
        <v>-0.63268027489998979</v>
      </c>
    </row>
    <row r="149" spans="23:27" ht="15" customHeight="1" thickBot="1">
      <c r="W149" s="334" t="str" cm="1">
        <f t="array" ref="W149">INDEX($B$1:$Q$1, INT((ROW()-ROW($U$3))/13)+1)</f>
        <v>NN Dakota</v>
      </c>
      <c r="X149" s="303" cm="1">
        <f t="array" aca="1" ref="X149" ca="1">INDEX($B$2:$Q$14, MOD(ROW()-ROW($X$3),13)+1, INT((ROW()-ROW($X$3))/13)+1)</f>
        <v>-0.53580000000000005</v>
      </c>
      <c r="Z149" s="334" t="str">
        <f ca="1"/>
        <v>Linear Dakota</v>
      </c>
      <c r="AA149" s="303">
        <f ca="1"/>
        <v>-0.81630000000000003</v>
      </c>
    </row>
    <row r="150" spans="23:27" ht="15" customHeight="1" thickBot="1">
      <c r="W150" s="334" t="str" cm="1">
        <f t="array" ref="W150">INDEX($B$1:$Q$1, INT((ROW()-ROW($U$3))/13)+1)</f>
        <v>NN Dakota</v>
      </c>
      <c r="X150" s="303" cm="1">
        <f t="array" aca="1" ref="X150" ca="1">INDEX($B$2:$Q$14, MOD(ROW()-ROW($X$3),13)+1, INT((ROW()-ROW($X$3))/13)+1)</f>
        <v>-0.84824334942193291</v>
      </c>
      <c r="Z150" s="334" t="str">
        <f ca="1"/>
        <v>Linear Dakota</v>
      </c>
      <c r="AA150" s="303">
        <f ca="1"/>
        <v>-0.95806000000000002</v>
      </c>
    </row>
    <row r="151" spans="23:27" ht="15" customHeight="1" thickBot="1">
      <c r="W151" s="334" t="str" cm="1">
        <f t="array" ref="W151">INDEX($B$1:$Q$1, INT((ROW()-ROW($U$3))/13)+1)</f>
        <v>NN Dakota</v>
      </c>
      <c r="X151" s="303" cm="1">
        <f t="array" aca="1" ref="X151" ca="1">INDEX($B$2:$Q$14, MOD(ROW()-ROW($X$3),13)+1, INT((ROW()-ROW($X$3))/13)+1)</f>
        <v>-0.35993435224125553</v>
      </c>
      <c r="Z151" s="334" t="str">
        <f ca="1"/>
        <v>Linear Dakota</v>
      </c>
      <c r="AA151" s="303">
        <f ca="1"/>
        <v>-7.8707870787078693E-2</v>
      </c>
    </row>
    <row r="152" spans="23:27" ht="15" customHeight="1" thickBot="1">
      <c r="W152" s="334" t="str" cm="1">
        <f t="array" ref="W152">INDEX($B$1:$Q$1, INT((ROW()-ROW($U$3))/13)+1)</f>
        <v>NN Dakota</v>
      </c>
      <c r="X152" s="303" cm="1">
        <f t="array" aca="1" ref="X152" ca="1">INDEX($B$2:$Q$14, MOD(ROW()-ROW($X$3),13)+1, INT((ROW()-ROW($X$3))/13)+1)</f>
        <v>-0.88660000000000005</v>
      </c>
      <c r="Z152" s="334" t="str">
        <f ca="1"/>
        <v>Linear Dakota</v>
      </c>
      <c r="AA152" s="303">
        <f ca="1"/>
        <v>-0.44336528758829458</v>
      </c>
    </row>
    <row r="153" spans="23:27" ht="15" customHeight="1" thickBot="1">
      <c r="W153" s="334" t="str" cm="1">
        <f t="array" ref="W153">INDEX($B$1:$Q$1, INT((ROW()-ROW($U$3))/13)+1)</f>
        <v>NN Dakota</v>
      </c>
      <c r="X153" s="303" cm="1">
        <f t="array" aca="1" ref="X153" ca="1">INDEX($B$2:$Q$14, MOD(ROW()-ROW($X$3),13)+1, INT((ROW()-ROW($X$3))/13)+1)</f>
        <v>-0.91435</v>
      </c>
      <c r="Z153" s="334" t="str">
        <f ca="1"/>
        <v>Linear Dakota</v>
      </c>
      <c r="AA153" s="303">
        <f ca="1"/>
        <v>-0.83784185493460173</v>
      </c>
    </row>
    <row r="154" spans="23:27" ht="15" customHeight="1" thickBot="1">
      <c r="W154" s="334" t="str" cm="1">
        <f t="array" ref="W154">INDEX($B$1:$Q$1, INT((ROW()-ROW($U$3))/13)+1)</f>
        <v>NN Dakota</v>
      </c>
      <c r="X154" s="303" cm="1">
        <f t="array" aca="1" ref="X154" ca="1">INDEX($B$2:$Q$14, MOD(ROW()-ROW($X$3),13)+1, INT((ROW()-ROW($X$3))/13)+1)</f>
        <v>-3.5903590359035946E-2</v>
      </c>
      <c r="Z154" s="334" t="str">
        <f ca="1"/>
        <v>Linear Dakota</v>
      </c>
      <c r="AA154" s="303">
        <f ca="1"/>
        <v>3.193604148660329</v>
      </c>
    </row>
    <row r="155" spans="23:27" ht="15" customHeight="1" thickBot="1">
      <c r="W155" s="334" t="str" cm="1">
        <f t="array" ref="W155">INDEX($B$1:$Q$1, INT((ROW()-ROW($U$3))/13)+1)</f>
        <v>NN Dakota</v>
      </c>
      <c r="X155" s="303" cm="1">
        <f t="array" aca="1" ref="X155" ca="1">INDEX($B$2:$Q$14, MOD(ROW()-ROW($X$3),13)+1, INT((ROW()-ROW($X$3))/13)+1)</f>
        <v>-0.30562563067608473</v>
      </c>
      <c r="Z155" s="334" t="str">
        <f ca="1"/>
        <v>Quad Dakota</v>
      </c>
      <c r="AA155" s="303">
        <f ca="1"/>
        <v>-7.524115755627013E-2</v>
      </c>
    </row>
    <row r="156" spans="23:27" ht="15" customHeight="1" thickBot="1">
      <c r="W156" s="334" t="str" cm="1">
        <f t="array" ref="W156">INDEX($B$1:$Q$1, INT((ROW()-ROW($U$3))/13)+1)</f>
        <v>NN Dakota</v>
      </c>
      <c r="X156" s="303" t="str" cm="1">
        <f t="array" ref="X156">INDEX($B$2:$Q$14, MOD(ROW()-ROW($X$3),13)+1, INT((ROW()-ROW($X$3))/13)+1)</f>
        <v>\</v>
      </c>
      <c r="Z156" s="334" t="str">
        <f ca="1"/>
        <v>Quad Dakota</v>
      </c>
      <c r="AA156" s="303">
        <f ca="1"/>
        <v>-0.17380759902991111</v>
      </c>
    </row>
    <row r="157" spans="23:27" ht="15" customHeight="1" thickBot="1">
      <c r="W157" s="334" t="str" cm="1">
        <f t="array" ref="W157">INDEX($B$1:$Q$1, INT((ROW()-ROW($U$3))/13)+1)</f>
        <v>NN Dakota</v>
      </c>
      <c r="X157" s="303" cm="1">
        <f t="array" aca="1" ref="X157" ca="1">INDEX($B$2:$Q$14, MOD(ROW()-ROW($X$3),13)+1, INT((ROW()-ROW($X$3))/13)+1)</f>
        <v>-0.88537455410225929</v>
      </c>
      <c r="Z157" s="334" t="str">
        <f ca="1"/>
        <v>Quad Dakota</v>
      </c>
      <c r="AA157" s="303">
        <f ca="1"/>
        <v>0</v>
      </c>
    </row>
    <row r="158" spans="23:27" ht="15" customHeight="1" thickBot="1">
      <c r="W158" s="334" t="str" cm="1">
        <f t="array" ref="W158">INDEX($B$1:$Q$1, INT((ROW()-ROW($U$3))/13)+1)</f>
        <v>NN Dakota</v>
      </c>
      <c r="X158" s="303" cm="1">
        <f t="array" aca="1" ref="X158" ca="1">INDEX($B$2:$Q$14, MOD(ROW()-ROW($X$3),13)+1, INT((ROW()-ROW($X$3))/13)+1)</f>
        <v>3.0579083837510805</v>
      </c>
      <c r="Z158" s="334" t="str">
        <f ca="1"/>
        <v>Quad Dakota</v>
      </c>
      <c r="AA158" s="303">
        <f ca="1"/>
        <v>-0.21560000000000001</v>
      </c>
    </row>
    <row r="159" spans="23:27" ht="15" customHeight="1" thickBot="1">
      <c r="W159" s="334" t="str" cm="1">
        <f t="array" ref="W159">INDEX($B$1:$Q$1, INT((ROW()-ROW($U$3))/13)+1)</f>
        <v>RBF Dakota</v>
      </c>
      <c r="X159" s="303" cm="1">
        <f t="array" aca="1" ref="X159" ca="1">INDEX($B$2:$Q$14, MOD(ROW()-ROW($X$3),13)+1, INT((ROW()-ROW($X$3))/13)+1)</f>
        <v>-0.18628081457663456</v>
      </c>
      <c r="Z159" s="334" t="str">
        <f ca="1"/>
        <v>Quad Dakota</v>
      </c>
      <c r="AA159" s="303">
        <f ca="1"/>
        <v>-0.10124593108092945</v>
      </c>
    </row>
    <row r="160" spans="23:27" ht="15" customHeight="1" thickBot="1">
      <c r="W160" s="334" t="str" cm="1">
        <f t="array" ref="W160">INDEX($B$1:$Q$1, INT((ROW()-ROW($U$3))/13)+1)</f>
        <v>RBF Dakota</v>
      </c>
      <c r="X160" s="303" cm="1">
        <f t="array" aca="1" ref="X160" ca="1">INDEX($B$2:$Q$14, MOD(ROW()-ROW($X$3),13)+1, INT((ROW()-ROW($X$3))/13)+1)</f>
        <v>-0.20210185933710595</v>
      </c>
      <c r="Z160" s="334" t="str">
        <f ca="1"/>
        <v>Quad Dakota</v>
      </c>
      <c r="AA160" s="303">
        <f ca="1"/>
        <v>4.3081341676069152E-3</v>
      </c>
    </row>
    <row r="161" spans="23:27" ht="15" customHeight="1" thickBot="1">
      <c r="W161" s="334" t="str" cm="1">
        <f t="array" ref="W161">INDEX($B$1:$Q$1, INT((ROW()-ROW($U$3))/13)+1)</f>
        <v>RBF Dakota</v>
      </c>
      <c r="X161" s="303" t="str" cm="1">
        <f t="array" ref="X161">INDEX($B$2:$Q$14, MOD(ROW()-ROW($X$3),13)+1, INT((ROW()-ROW($X$3))/13)+1)</f>
        <v>\</v>
      </c>
      <c r="Z161" s="334" t="str">
        <f ca="1"/>
        <v>Quad Dakota</v>
      </c>
      <c r="AA161" s="303">
        <f ca="1"/>
        <v>-0.52849999999999997</v>
      </c>
    </row>
    <row r="162" spans="23:27" ht="15" customHeight="1" thickBot="1">
      <c r="W162" s="334" t="str" cm="1">
        <f t="array" ref="W162">INDEX($B$1:$Q$1, INT((ROW()-ROW($U$3))/13)+1)</f>
        <v>RBF Dakota</v>
      </c>
      <c r="X162" s="303" t="str" cm="1">
        <f t="array" ref="X162">INDEX($B$2:$Q$14, MOD(ROW()-ROW($X$3),13)+1, INT((ROW()-ROW($X$3))/13)+1)</f>
        <v>\</v>
      </c>
      <c r="Z162" s="334" t="str">
        <f ca="1"/>
        <v>Quad Dakota</v>
      </c>
      <c r="AA162" s="303">
        <f ca="1"/>
        <v>0</v>
      </c>
    </row>
    <row r="163" spans="23:27" ht="15" customHeight="1" thickBot="1">
      <c r="W163" s="334" t="str" cm="1">
        <f t="array" ref="W163">INDEX($B$1:$Q$1, INT((ROW()-ROW($U$3))/13)+1)</f>
        <v>RBF Dakota</v>
      </c>
      <c r="X163" s="303" t="str" cm="1">
        <f t="array" ref="X163">INDEX($B$2:$Q$14, MOD(ROW()-ROW($X$3),13)+1, INT((ROW()-ROW($X$3))/13)+1)</f>
        <v>\</v>
      </c>
      <c r="Z163" s="334" t="str">
        <f ca="1"/>
        <v>Quad Dakota</v>
      </c>
      <c r="AA163" s="303">
        <f ca="1"/>
        <v>-2.4002400240023579E-3</v>
      </c>
    </row>
    <row r="164" spans="23:27" ht="15" customHeight="1" thickBot="1">
      <c r="W164" s="334" t="str" cm="1">
        <f t="array" ref="W164">INDEX($B$1:$Q$1, INT((ROW()-ROW($U$3))/13)+1)</f>
        <v>RBF Dakota</v>
      </c>
      <c r="X164" s="303" cm="1">
        <f t="array" aca="1" ref="X164" ca="1">INDEX($B$2:$Q$14, MOD(ROW()-ROW($X$3),13)+1, INT((ROW()-ROW($X$3))/13)+1)</f>
        <v>-0.12442301774540974</v>
      </c>
      <c r="Z164" s="334" t="str">
        <f ca="1"/>
        <v>Quad Dakota</v>
      </c>
      <c r="AA164" s="303">
        <f ca="1"/>
        <v>-0.21215943491422795</v>
      </c>
    </row>
    <row r="165" spans="23:27" ht="15" customHeight="1" thickBot="1">
      <c r="W165" s="334" t="str" cm="1">
        <f t="array" ref="W165">INDEX($B$1:$Q$1, INT((ROW()-ROW($U$3))/13)+1)</f>
        <v>RBF Dakota</v>
      </c>
      <c r="X165" s="303" cm="1">
        <f t="array" aca="1" ref="X165" ca="1">INDEX($B$2:$Q$14, MOD(ROW()-ROW($X$3),13)+1, INT((ROW()-ROW($X$3))/13)+1)</f>
        <v>-0.2732</v>
      </c>
      <c r="Z165" s="334" t="str">
        <f ca="1"/>
        <v>Cubic Dakota</v>
      </c>
      <c r="AA165" s="303">
        <f ca="1"/>
        <v>-7.1443007275666923E-2</v>
      </c>
    </row>
    <row r="166" spans="23:27" ht="15" customHeight="1" thickBot="1">
      <c r="W166" s="334" t="str" cm="1">
        <f t="array" ref="W166">INDEX($B$1:$Q$1, INT((ROW()-ROW($U$3))/13)+1)</f>
        <v>RBF Dakota</v>
      </c>
      <c r="X166" s="303" t="str" cm="1">
        <f t="array" ref="X166">INDEX($B$2:$Q$14, MOD(ROW()-ROW($X$3),13)+1, INT((ROW()-ROW($X$3))/13)+1)</f>
        <v>\</v>
      </c>
      <c r="Z166" s="334" t="str">
        <f ca="1"/>
        <v>Cubic Dakota</v>
      </c>
      <c r="AA166" s="303">
        <f ca="1"/>
        <v>0</v>
      </c>
    </row>
    <row r="167" spans="23:27" ht="15" customHeight="1" thickBot="1">
      <c r="W167" s="334" t="str" cm="1">
        <f t="array" ref="W167">INDEX($B$1:$Q$1, INT((ROW()-ROW($U$3))/13)+1)</f>
        <v>RBF Dakota</v>
      </c>
      <c r="X167" s="303" cm="1">
        <f t="array" aca="1" ref="X167" ca="1">INDEX($B$2:$Q$14, MOD(ROW()-ROW($X$3),13)+1, INT((ROW()-ROW($X$3))/13)+1)</f>
        <v>-9.780978097809781E-2</v>
      </c>
      <c r="Z167" s="334" t="str">
        <f ca="1"/>
        <v>Cubic Dakota</v>
      </c>
      <c r="AA167" s="303">
        <f ca="1"/>
        <v>0</v>
      </c>
    </row>
    <row r="168" spans="23:27" ht="15" customHeight="1" thickBot="1">
      <c r="W168" s="334" t="str" cm="1">
        <f t="array" ref="W168">INDEX($B$1:$Q$1, INT((ROW()-ROW($U$3))/13)+1)</f>
        <v>RBF Dakota</v>
      </c>
      <c r="X168" s="303" cm="1">
        <f t="array" aca="1" ref="X168" ca="1">INDEX($B$2:$Q$14, MOD(ROW()-ROW($X$3),13)+1, INT((ROW()-ROW($X$3))/13)+1)</f>
        <v>-0.46316851664984865</v>
      </c>
      <c r="Z168" s="334" t="str">
        <f ca="1"/>
        <v>Cubic Dakota</v>
      </c>
      <c r="AA168" s="303">
        <f ca="1"/>
        <v>-0.74947494749474952</v>
      </c>
    </row>
    <row r="169" spans="23:27" ht="15" customHeight="1" thickBot="1">
      <c r="W169" s="334" t="str" cm="1">
        <f t="array" ref="W169">INDEX($B$1:$Q$1, INT((ROW()-ROW($U$3))/13)+1)</f>
        <v>RBF Dakota</v>
      </c>
      <c r="X169" s="303" t="str" cm="1">
        <f t="array" ref="X169">INDEX($B$2:$Q$14, MOD(ROW()-ROW($X$3),13)+1, INT((ROW()-ROW($X$3))/13)+1)</f>
        <v>\</v>
      </c>
      <c r="Z169" s="193" t="str">
        <f ca="1"/>
        <v>Cubic Dakota</v>
      </c>
      <c r="AA169" s="193">
        <f ca="1"/>
        <v>-0.38319878910191724</v>
      </c>
    </row>
    <row r="170" spans="23:27" ht="15" customHeight="1" thickBot="1">
      <c r="W170" s="334" t="str" cm="1">
        <f t="array" ref="W170">INDEX($B$1:$Q$1, INT((ROW()-ROW($U$3))/13)+1)</f>
        <v>RBF Dakota</v>
      </c>
      <c r="X170" s="303" cm="1">
        <f t="array" aca="1" ref="X170" ca="1">INDEX($B$2:$Q$14, MOD(ROW()-ROW($X$3),13)+1, INT((ROW()-ROW($X$3))/13)+1)</f>
        <v>-0.8556034482758621</v>
      </c>
    </row>
    <row r="171" spans="23:27" ht="15" customHeight="1" thickBot="1">
      <c r="W171" s="334" t="str" cm="1">
        <f t="array" ref="W171">INDEX($B$1:$Q$1, INT((ROW()-ROW($U$3))/13)+1)</f>
        <v>RBF Dakota</v>
      </c>
      <c r="X171" s="303" cm="1">
        <f t="array" aca="1" ref="X171" ca="1">INDEX($B$2:$Q$14, MOD(ROW()-ROW($X$3),13)+1, INT((ROW()-ROW($X$3))/13)+1)</f>
        <v>3.1495246326707007</v>
      </c>
    </row>
    <row r="172" spans="23:27" ht="15" customHeight="1" thickBot="1">
      <c r="W172" s="334" t="str" cm="1">
        <f t="array" ref="W172">INDEX($B$1:$Q$1, INT((ROW()-ROW($U$3))/13)+1)</f>
        <v>Linear Dakota</v>
      </c>
      <c r="X172" s="303" cm="1">
        <f t="array" aca="1" ref="X172" ca="1">INDEX($B$2:$Q$14, MOD(ROW()-ROW($X$3),13)+1, INT((ROW()-ROW($X$3))/13)+1)</f>
        <v>-0.43451232583065386</v>
      </c>
    </row>
    <row r="173" spans="23:27" ht="15" customHeight="1" thickBot="1">
      <c r="W173" s="334" t="str" cm="1">
        <f t="array" ref="W173">INDEX($B$1:$Q$1, INT((ROW()-ROW($U$3))/13)+1)</f>
        <v>Linear Dakota</v>
      </c>
      <c r="X173" s="303" cm="1">
        <f t="array" aca="1" ref="X173" ca="1">INDEX($B$2:$Q$14, MOD(ROW()-ROW($X$3),13)+1, INT((ROW()-ROW($X$3))/13)+1)</f>
        <v>-0.55891269199676641</v>
      </c>
    </row>
    <row r="174" spans="23:27" ht="15" customHeight="1" thickBot="1">
      <c r="W174" s="334" t="str" cm="1">
        <f t="array" ref="W174">INDEX($B$1:$Q$1, INT((ROW()-ROW($U$3))/13)+1)</f>
        <v>Linear Dakota</v>
      </c>
      <c r="X174" s="303" t="str" cm="1">
        <f t="array" ref="X174">INDEX($B$2:$Q$14, MOD(ROW()-ROW($X$3),13)+1, INT((ROW()-ROW($X$3))/13)+1)</f>
        <v>\</v>
      </c>
    </row>
    <row r="175" spans="23:27" ht="15" customHeight="1" thickBot="1">
      <c r="W175" s="334" t="str" cm="1">
        <f t="array" ref="W175">INDEX($B$1:$Q$1, INT((ROW()-ROW($U$3))/13)+1)</f>
        <v>Linear Dakota</v>
      </c>
      <c r="X175" s="303" cm="1">
        <f t="array" aca="1" ref="X175" ca="1">INDEX($B$2:$Q$14, MOD(ROW()-ROW($X$3),13)+1, INT((ROW()-ROW($X$3))/13)+1)</f>
        <v>-0.54899999999999993</v>
      </c>
    </row>
    <row r="176" spans="23:27" ht="15" customHeight="1" thickBot="1">
      <c r="W176" s="334" t="str" cm="1">
        <f t="array" ref="W176">INDEX($B$1:$Q$1, INT((ROW()-ROW($U$3))/13)+1)</f>
        <v>Linear Dakota</v>
      </c>
      <c r="X176" s="303" cm="1">
        <f t="array" aca="1" ref="X176" ca="1">INDEX($B$2:$Q$14, MOD(ROW()-ROW($X$3),13)+1, INT((ROW()-ROW($X$3))/13)+1)</f>
        <v>-0.94744640251431145</v>
      </c>
    </row>
    <row r="177" spans="23:24" ht="15" customHeight="1" thickBot="1">
      <c r="W177" s="334" t="str" cm="1">
        <f t="array" ref="W177">INDEX($B$1:$Q$1, INT((ROW()-ROW($U$3))/13)+1)</f>
        <v>Linear Dakota</v>
      </c>
      <c r="X177" s="303" cm="1">
        <f t="array" aca="1" ref="X177" ca="1">INDEX($B$2:$Q$14, MOD(ROW()-ROW($X$3),13)+1, INT((ROW()-ROW($X$3))/13)+1)</f>
        <v>-0.63268027489998979</v>
      </c>
    </row>
    <row r="178" spans="23:24" ht="15" customHeight="1" thickBot="1">
      <c r="W178" s="334" t="str" cm="1">
        <f t="array" ref="W178">INDEX($B$1:$Q$1, INT((ROW()-ROW($U$3))/13)+1)</f>
        <v>Linear Dakota</v>
      </c>
      <c r="X178" s="303" cm="1">
        <f t="array" aca="1" ref="X178" ca="1">INDEX($B$2:$Q$14, MOD(ROW()-ROW($X$3),13)+1, INT((ROW()-ROW($X$3))/13)+1)</f>
        <v>-0.81630000000000003</v>
      </c>
    </row>
    <row r="179" spans="23:24" ht="15" customHeight="1" thickBot="1">
      <c r="W179" s="334" t="str" cm="1">
        <f t="array" ref="W179">INDEX($B$1:$Q$1, INT((ROW()-ROW($U$3))/13)+1)</f>
        <v>Linear Dakota</v>
      </c>
      <c r="X179" s="303" cm="1">
        <f t="array" aca="1" ref="X179" ca="1">INDEX($B$2:$Q$14, MOD(ROW()-ROW($X$3),13)+1, INT((ROW()-ROW($X$3))/13)+1)</f>
        <v>-0.95806000000000002</v>
      </c>
    </row>
    <row r="180" spans="23:24" ht="15" customHeight="1" thickBot="1">
      <c r="W180" s="334" t="str" cm="1">
        <f t="array" ref="W180">INDEX($B$1:$Q$1, INT((ROW()-ROW($U$3))/13)+1)</f>
        <v>Linear Dakota</v>
      </c>
      <c r="X180" s="303" cm="1">
        <f t="array" aca="1" ref="X180" ca="1">INDEX($B$2:$Q$14, MOD(ROW()-ROW($X$3),13)+1, INT((ROW()-ROW($X$3))/13)+1)</f>
        <v>-7.8707870787078693E-2</v>
      </c>
    </row>
    <row r="181" spans="23:24" ht="15" customHeight="1" thickBot="1">
      <c r="W181" s="334" t="str" cm="1">
        <f t="array" ref="W181">INDEX($B$1:$Q$1, INT((ROW()-ROW($U$3))/13)+1)</f>
        <v>Linear Dakota</v>
      </c>
      <c r="X181" s="303" cm="1">
        <f t="array" aca="1" ref="X181" ca="1">INDEX($B$2:$Q$14, MOD(ROW()-ROW($X$3),13)+1, INT((ROW()-ROW($X$3))/13)+1)</f>
        <v>-0.44336528758829458</v>
      </c>
    </row>
    <row r="182" spans="23:24" ht="15" customHeight="1" thickBot="1">
      <c r="W182" s="334" t="str" cm="1">
        <f t="array" ref="W182">INDEX($B$1:$Q$1, INT((ROW()-ROW($U$3))/13)+1)</f>
        <v>Linear Dakota</v>
      </c>
      <c r="X182" s="303" t="str" cm="1">
        <f t="array" ref="X182">INDEX($B$2:$Q$14, MOD(ROW()-ROW($X$3),13)+1, INT((ROW()-ROW($X$3))/13)+1)</f>
        <v>\</v>
      </c>
    </row>
    <row r="183" spans="23:24" ht="15" customHeight="1" thickBot="1">
      <c r="W183" s="334" t="str" cm="1">
        <f t="array" ref="W183">INDEX($B$1:$Q$1, INT((ROW()-ROW($U$3))/13)+1)</f>
        <v>Linear Dakota</v>
      </c>
      <c r="X183" s="303" cm="1">
        <f t="array" aca="1" ref="X183" ca="1">INDEX($B$2:$Q$14, MOD(ROW()-ROW($X$3),13)+1, INT((ROW()-ROW($X$3))/13)+1)</f>
        <v>-0.83784185493460173</v>
      </c>
    </row>
    <row r="184" spans="23:24" ht="15" customHeight="1" thickBot="1">
      <c r="W184" s="334" t="str" cm="1">
        <f t="array" ref="W184">INDEX($B$1:$Q$1, INT((ROW()-ROW($U$3))/13)+1)</f>
        <v>Linear Dakota</v>
      </c>
      <c r="X184" s="303" cm="1">
        <f t="array" aca="1" ref="X184" ca="1">INDEX($B$2:$Q$14, MOD(ROW()-ROW($X$3),13)+1, INT((ROW()-ROW($X$3))/13)+1)</f>
        <v>3.193604148660329</v>
      </c>
    </row>
    <row r="185" spans="23:24" ht="15" customHeight="1" thickBot="1">
      <c r="W185" s="334" t="str" cm="1">
        <f t="array" ref="W185">INDEX($B$1:$Q$1, INT((ROW()-ROW($U$3))/13)+1)</f>
        <v>Quad Dakota</v>
      </c>
      <c r="X185" s="303" cm="1">
        <f t="array" aca="1" ref="X185" ca="1">INDEX($B$2:$Q$14, MOD(ROW()-ROW($X$3),13)+1, INT((ROW()-ROW($X$3))/13)+1)</f>
        <v>-7.524115755627013E-2</v>
      </c>
    </row>
    <row r="186" spans="23:24" ht="15" customHeight="1" thickBot="1">
      <c r="W186" s="334" t="str" cm="1">
        <f t="array" ref="W186">INDEX($B$1:$Q$1, INT((ROW()-ROW($U$3))/13)+1)</f>
        <v>Quad Dakota</v>
      </c>
      <c r="X186" s="303" cm="1">
        <f t="array" aca="1" ref="X186" ca="1">INDEX($B$2:$Q$14, MOD(ROW()-ROW($X$3),13)+1, INT((ROW()-ROW($X$3))/13)+1)</f>
        <v>-0.17380759902991111</v>
      </c>
    </row>
    <row r="187" spans="23:24" ht="15" customHeight="1" thickBot="1">
      <c r="W187" s="334" t="str" cm="1">
        <f t="array" ref="W187">INDEX($B$1:$Q$1, INT((ROW()-ROW($U$3))/13)+1)</f>
        <v>Quad Dakota</v>
      </c>
      <c r="X187" s="303" cm="1">
        <f t="array" aca="1" ref="X187" ca="1">INDEX($B$2:$Q$14, MOD(ROW()-ROW($X$3),13)+1, INT((ROW()-ROW($X$3))/13)+1)</f>
        <v>0</v>
      </c>
    </row>
    <row r="188" spans="23:24" ht="15" customHeight="1" thickBot="1">
      <c r="W188" s="334" t="str" cm="1">
        <f t="array" ref="W188">INDEX($B$1:$Q$1, INT((ROW()-ROW($U$3))/13)+1)</f>
        <v>Quad Dakota</v>
      </c>
      <c r="X188" s="303" cm="1">
        <f t="array" aca="1" ref="X188" ca="1">INDEX($B$2:$Q$14, MOD(ROW()-ROW($X$3),13)+1, INT((ROW()-ROW($X$3))/13)+1)</f>
        <v>-0.21560000000000001</v>
      </c>
    </row>
    <row r="189" spans="23:24" ht="15" customHeight="1" thickBot="1">
      <c r="W189" s="334" t="str" cm="1">
        <f t="array" ref="W189">INDEX($B$1:$Q$1, INT((ROW()-ROW($U$3))/13)+1)</f>
        <v>Quad Dakota</v>
      </c>
      <c r="X189" s="303" cm="1">
        <f t="array" aca="1" ref="X189" ca="1">INDEX($B$2:$Q$14, MOD(ROW()-ROW($X$3),13)+1, INT((ROW()-ROW($X$3))/13)+1)</f>
        <v>-0.10124593108092945</v>
      </c>
    </row>
    <row r="190" spans="23:24" ht="15" customHeight="1" thickBot="1">
      <c r="W190" s="334" t="str" cm="1">
        <f t="array" ref="W190">INDEX($B$1:$Q$1, INT((ROW()-ROW($U$3))/13)+1)</f>
        <v>Quad Dakota</v>
      </c>
      <c r="X190" s="303" cm="1">
        <f t="array" aca="1" ref="X190" ca="1">INDEX($B$2:$Q$14, MOD(ROW()-ROW($X$3),13)+1, INT((ROW()-ROW($X$3))/13)+1)</f>
        <v>4.3081341676069152E-3</v>
      </c>
    </row>
    <row r="191" spans="23:24" ht="15" customHeight="1" thickBot="1">
      <c r="W191" s="334" t="str" cm="1">
        <f t="array" ref="W191">INDEX($B$1:$Q$1, INT((ROW()-ROW($U$3))/13)+1)</f>
        <v>Quad Dakota</v>
      </c>
      <c r="X191" s="303" cm="1">
        <f t="array" aca="1" ref="X191" ca="1">INDEX($B$2:$Q$14, MOD(ROW()-ROW($X$3),13)+1, INT((ROW()-ROW($X$3))/13)+1)</f>
        <v>-0.52849999999999997</v>
      </c>
    </row>
    <row r="192" spans="23:24" ht="15" customHeight="1" thickBot="1">
      <c r="W192" s="334" t="str" cm="1">
        <f t="array" ref="W192">INDEX($B$1:$Q$1, INT((ROW()-ROW($U$3))/13)+1)</f>
        <v>Quad Dakota</v>
      </c>
      <c r="X192" s="303" cm="1">
        <f t="array" aca="1" ref="X192" ca="1">INDEX($B$2:$Q$14, MOD(ROW()-ROW($X$3),13)+1, INT((ROW()-ROW($X$3))/13)+1)</f>
        <v>0</v>
      </c>
    </row>
    <row r="193" spans="1:24" ht="15" customHeight="1" thickBot="1">
      <c r="W193" s="334" t="str" cm="1">
        <f t="array" ref="W193">INDEX($B$1:$Q$1, INT((ROW()-ROW($U$3))/13)+1)</f>
        <v>Quad Dakota</v>
      </c>
      <c r="X193" s="303" cm="1">
        <f t="array" aca="1" ref="X193" ca="1">INDEX($B$2:$Q$14, MOD(ROW()-ROW($X$3),13)+1, INT((ROW()-ROW($X$3))/13)+1)</f>
        <v>-2.4002400240023579E-3</v>
      </c>
    </row>
    <row r="194" spans="1:24" ht="15" customHeight="1" thickBot="1">
      <c r="W194" s="334" t="str" cm="1">
        <f t="array" ref="W194">INDEX($B$1:$Q$1, INT((ROW()-ROW($U$3))/13)+1)</f>
        <v>Quad Dakota</v>
      </c>
      <c r="X194" s="303" cm="1">
        <f t="array" aca="1" ref="X194" ca="1">INDEX($B$2:$Q$14, MOD(ROW()-ROW($X$3),13)+1, INT((ROW()-ROW($X$3))/13)+1)</f>
        <v>-0.21215943491422795</v>
      </c>
    </row>
    <row r="195" spans="1:24" ht="15" customHeight="1" thickBot="1">
      <c r="A195" s="263"/>
      <c r="B195" s="263"/>
      <c r="W195" s="334" t="str" cm="1">
        <f t="array" ref="W195">INDEX($B$1:$Q$1, INT((ROW()-ROW($U$3))/13)+1)</f>
        <v>Quad Dakota</v>
      </c>
      <c r="X195" s="303" t="str" cm="1">
        <f t="array" ref="X195">INDEX($B$2:$Q$14, MOD(ROW()-ROW($X$3),13)+1, INT((ROW()-ROW($X$3))/13)+1)</f>
        <v>\</v>
      </c>
    </row>
    <row r="196" spans="1:24" ht="15" customHeight="1" thickBot="1">
      <c r="W196" s="334" t="str" cm="1">
        <f t="array" ref="W196">INDEX($B$1:$Q$1, INT((ROW()-ROW($U$3))/13)+1)</f>
        <v>Quad Dakota</v>
      </c>
      <c r="X196" s="303" t="str" cm="1">
        <f t="array" ref="X196">INDEX($B$2:$Q$14, MOD(ROW()-ROW($X$3),13)+1, INT((ROW()-ROW($X$3))/13)+1)</f>
        <v>\</v>
      </c>
    </row>
    <row r="197" spans="1:24" ht="15" customHeight="1" thickBot="1">
      <c r="W197" s="334" t="str" cm="1">
        <f t="array" ref="W197">INDEX($B$1:$Q$1, INT((ROW()-ROW($U$3))/13)+1)</f>
        <v>Quad Dakota</v>
      </c>
      <c r="X197" s="303" t="str" cm="1">
        <f t="array" ref="X197">INDEX($B$2:$Q$14, MOD(ROW()-ROW($X$3),13)+1, INT((ROW()-ROW($X$3))/13)+1)</f>
        <v>\</v>
      </c>
    </row>
    <row r="198" spans="1:24" ht="15" customHeight="1" thickBot="1">
      <c r="W198" s="334" t="str" cm="1">
        <f t="array" ref="W198">INDEX($B$1:$Q$1, INT((ROW()-ROW($U$3))/13)+1)</f>
        <v>Cubic Dakota</v>
      </c>
      <c r="X198" s="303" t="str" cm="1">
        <f t="array" ref="X198">INDEX($B$2:$Q$14, MOD(ROW()-ROW($X$3),13)+1, INT((ROW()-ROW($X$3))/13)+1)</f>
        <v>\</v>
      </c>
    </row>
    <row r="199" spans="1:24" ht="15" customHeight="1" thickBot="1">
      <c r="W199" s="334" t="str" cm="1">
        <f t="array" ref="W199">INDEX($B$1:$Q$1, INT((ROW()-ROW($U$3))/13)+1)</f>
        <v>Cubic Dakota</v>
      </c>
      <c r="X199" s="303" cm="1">
        <f t="array" aca="1" ref="X199" ca="1">INDEX($B$2:$Q$14, MOD(ROW()-ROW($X$3),13)+1, INT((ROW()-ROW($X$3))/13)+1)</f>
        <v>-7.1443007275666923E-2</v>
      </c>
    </row>
    <row r="200" spans="1:24" ht="15" customHeight="1" thickBot="1">
      <c r="W200" s="334" t="str" cm="1">
        <f t="array" ref="W200">INDEX($B$1:$Q$1, INT((ROW()-ROW($U$3))/13)+1)</f>
        <v>Cubic Dakota</v>
      </c>
      <c r="X200" s="303" cm="1">
        <f t="array" aca="1" ref="X200" ca="1">INDEX($B$2:$Q$14, MOD(ROW()-ROW($X$3),13)+1, INT((ROW()-ROW($X$3))/13)+1)</f>
        <v>0</v>
      </c>
    </row>
    <row r="201" spans="1:24" ht="15" customHeight="1" thickBot="1">
      <c r="W201" s="334" t="str" cm="1">
        <f t="array" ref="W201">INDEX($B$1:$Q$1, INT((ROW()-ROW($U$3))/13)+1)</f>
        <v>Cubic Dakota</v>
      </c>
      <c r="X201" s="303" t="str" cm="1">
        <f t="array" ref="X201">INDEX($B$2:$Q$14, MOD(ROW()-ROW($X$3),13)+1, INT((ROW()-ROW($X$3))/13)+1)</f>
        <v>\</v>
      </c>
    </row>
    <row r="202" spans="1:24" ht="15" customHeight="1" thickBot="1">
      <c r="W202" s="334" t="str" cm="1">
        <f t="array" ref="W202">INDEX($B$1:$Q$1, INT((ROW()-ROW($U$3))/13)+1)</f>
        <v>Cubic Dakota</v>
      </c>
      <c r="X202" s="303" t="str" cm="1">
        <f t="array" ref="X202">INDEX($B$2:$Q$14, MOD(ROW()-ROW($X$3),13)+1, INT((ROW()-ROW($X$3))/13)+1)</f>
        <v>\</v>
      </c>
    </row>
    <row r="203" spans="1:24" ht="15" customHeight="1" thickBot="1">
      <c r="W203" s="334" t="str" cm="1">
        <f t="array" ref="W203">INDEX($B$1:$Q$1, INT((ROW()-ROW($U$3))/13)+1)</f>
        <v>Cubic Dakota</v>
      </c>
      <c r="X203" s="303" t="str" cm="1">
        <f t="array" ref="X203">INDEX($B$2:$Q$14, MOD(ROW()-ROW($X$3),13)+1, INT((ROW()-ROW($X$3))/13)+1)</f>
        <v>\</v>
      </c>
    </row>
    <row r="204" spans="1:24" ht="15" customHeight="1" thickBot="1">
      <c r="W204" s="334" t="str" cm="1">
        <f t="array" ref="W204">INDEX($B$1:$Q$1, INT((ROW()-ROW($U$3))/13)+1)</f>
        <v>Cubic Dakota</v>
      </c>
      <c r="X204" s="303" t="str" cm="1">
        <f t="array" ref="X204">INDEX($B$2:$Q$14, MOD(ROW()-ROW($X$3),13)+1, INT((ROW()-ROW($X$3))/13)+1)</f>
        <v>\</v>
      </c>
    </row>
    <row r="205" spans="1:24" ht="15" customHeight="1" thickBot="1">
      <c r="W205" s="334" t="str" cm="1">
        <f t="array" ref="W205">INDEX($B$1:$Q$1, INT((ROW()-ROW($U$3))/13)+1)</f>
        <v>Cubic Dakota</v>
      </c>
      <c r="X205" s="303" cm="1">
        <f t="array" aca="1" ref="X205" ca="1">INDEX($B$2:$Q$14, MOD(ROW()-ROW($X$3),13)+1, INT((ROW()-ROW($X$3))/13)+1)</f>
        <v>0</v>
      </c>
    </row>
    <row r="206" spans="1:24" ht="15" customHeight="1" thickBot="1">
      <c r="W206" s="334" t="str" cm="1">
        <f t="array" ref="W206">INDEX($B$1:$Q$1, INT((ROW()-ROW($U$3))/13)+1)</f>
        <v>Cubic Dakota</v>
      </c>
      <c r="X206" s="303" cm="1">
        <f t="array" aca="1" ref="X206" ca="1">INDEX($B$2:$Q$14, MOD(ROW()-ROW($X$3),13)+1, INT((ROW()-ROW($X$3))/13)+1)</f>
        <v>-0.74947494749474952</v>
      </c>
    </row>
    <row r="207" spans="1:24" ht="15" customHeight="1" thickBot="1">
      <c r="W207" s="334" t="str" cm="1">
        <f t="array" ref="W207">INDEX($B$1:$Q$1, INT((ROW()-ROW($U$3))/13)+1)</f>
        <v>Cubic Dakota</v>
      </c>
      <c r="X207" s="303" cm="1">
        <f t="array" aca="1" ref="X207" ca="1">INDEX($B$2:$Q$14, MOD(ROW()-ROW($X$3),13)+1, INT((ROW()-ROW($X$3))/13)+1)</f>
        <v>-0.38319878910191724</v>
      </c>
    </row>
    <row r="208" spans="1:24" ht="15" customHeight="1" thickBot="1">
      <c r="A208" s="263"/>
      <c r="B208" s="263"/>
      <c r="W208" s="334" t="str" cm="1">
        <f t="array" ref="W208">INDEX($B$1:$Q$1, INT((ROW()-ROW($U$3))/13)+1)</f>
        <v>Cubic Dakota</v>
      </c>
      <c r="X208" s="303" t="str" cm="1">
        <f t="array" ref="X208">INDEX($B$2:$Q$14, MOD(ROW()-ROW($X$3),13)+1, INT((ROW()-ROW($X$3))/13)+1)</f>
        <v>\</v>
      </c>
    </row>
    <row r="209" spans="1:24" ht="15" customHeight="1" thickBot="1">
      <c r="W209" s="334" t="str" cm="1">
        <f t="array" ref="W209">INDEX($B$1:$Q$1, INT((ROW()-ROW($U$3))/13)+1)</f>
        <v>Cubic Dakota</v>
      </c>
      <c r="X209" s="303" t="str" cm="1">
        <f t="array" ref="X209">INDEX($B$2:$Q$14, MOD(ROW()-ROW($X$3),13)+1, INT((ROW()-ROW($X$3))/13)+1)</f>
        <v>\</v>
      </c>
    </row>
    <row r="210" spans="1:24" ht="15" customHeight="1" thickBot="1">
      <c r="W210" s="334" t="str" cm="1">
        <f t="array" ref="W210">INDEX($B$1:$Q$1, INT((ROW()-ROW($U$3))/13)+1)</f>
        <v>Cubic Dakota</v>
      </c>
      <c r="X210" s="303" t="str" cm="1">
        <f t="array" ref="X210">INDEX($B$2:$Q$14, MOD(ROW()-ROW($X$3),13)+1, INT((ROW()-ROW($X$3))/13)+1)</f>
        <v>\</v>
      </c>
    </row>
    <row r="221" spans="1:24" ht="15" customHeight="1">
      <c r="A221" s="263"/>
      <c r="B221" s="263"/>
    </row>
    <row r="226" spans="1:1" ht="15" customHeight="1">
      <c r="A226" s="263"/>
    </row>
    <row r="239" spans="1:1" ht="15" customHeight="1">
      <c r="A239" s="263"/>
    </row>
    <row r="252" spans="1:1" ht="15" customHeight="1">
      <c r="A252" s="263"/>
    </row>
    <row r="265" spans="1:1" ht="15" customHeight="1">
      <c r="A265" s="263"/>
    </row>
  </sheetData>
  <mergeCells count="4">
    <mergeCell ref="W1:X1"/>
    <mergeCell ref="A15:R16"/>
    <mergeCell ref="A22:Q23"/>
    <mergeCell ref="Z1:AA1"/>
  </mergeCells>
  <conditionalFormatting sqref="B2:Q1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 M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Q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Q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0:Q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Q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C0B4-68F5-4DF1-954B-F02CEF2F25A2}">
  <dimension ref="A1:AB210"/>
  <sheetViews>
    <sheetView topLeftCell="A45" zoomScale="70" zoomScaleNormal="70" workbookViewId="0">
      <selection activeCell="AB33" sqref="AB33:AB40"/>
    </sheetView>
  </sheetViews>
  <sheetFormatPr defaultColWidth="9.140625" defaultRowHeight="15" customHeight="1"/>
  <cols>
    <col min="1" max="1" width="11.42578125" style="193" bestFit="1" customWidth="1"/>
    <col min="2" max="10" width="9.85546875" style="193" bestFit="1" customWidth="1"/>
    <col min="11" max="11" width="10.28515625" style="193" bestFit="1" customWidth="1"/>
    <col min="12" max="12" width="9.85546875" style="193" bestFit="1" customWidth="1"/>
    <col min="13" max="13" width="10.5703125" style="193" bestFit="1" customWidth="1"/>
    <col min="14" max="14" width="11.140625" style="193" bestFit="1" customWidth="1"/>
    <col min="15" max="15" width="13.28515625" style="193" bestFit="1" customWidth="1"/>
    <col min="16" max="17" width="12.5703125" style="193" bestFit="1" customWidth="1"/>
    <col min="18" max="18" width="8.85546875" style="193" bestFit="1" customWidth="1"/>
    <col min="19" max="19" width="9.140625" style="193" bestFit="1" customWidth="1"/>
    <col min="20" max="20" width="10.42578125" style="193" bestFit="1" customWidth="1"/>
    <col min="21" max="21" width="15.7109375" style="193" customWidth="1"/>
    <col min="22" max="23" width="13.85546875" style="193" customWidth="1"/>
    <col min="24" max="24" width="15.28515625" style="193" customWidth="1"/>
    <col min="25" max="25" width="14.7109375" style="193" customWidth="1"/>
    <col min="26" max="26" width="2.85546875" style="193" bestFit="1" customWidth="1"/>
    <col min="27" max="27" width="13.5703125" style="193" bestFit="1" customWidth="1"/>
    <col min="28" max="28" width="10" style="193" customWidth="1"/>
    <col min="29" max="29" width="9.140625" style="193" bestFit="1" customWidth="1"/>
    <col min="30" max="16384" width="9.140625" style="193"/>
  </cols>
  <sheetData>
    <row r="1" spans="1:28" ht="14.45">
      <c r="A1" s="133" t="s">
        <v>71</v>
      </c>
      <c r="B1" s="210" t="s">
        <v>13</v>
      </c>
      <c r="C1" s="211" t="s">
        <v>14</v>
      </c>
      <c r="D1" s="212" t="s">
        <v>15</v>
      </c>
      <c r="E1" s="213" t="s">
        <v>16</v>
      </c>
      <c r="F1" s="211" t="s">
        <v>17</v>
      </c>
      <c r="G1" s="213" t="s">
        <v>18</v>
      </c>
      <c r="H1" s="211" t="s">
        <v>19</v>
      </c>
      <c r="I1" s="214" t="s">
        <v>22</v>
      </c>
      <c r="J1" s="215" t="s">
        <v>23</v>
      </c>
      <c r="K1" s="216" t="s">
        <v>72</v>
      </c>
      <c r="L1" s="216" t="s">
        <v>26</v>
      </c>
      <c r="M1" s="216" t="s">
        <v>107</v>
      </c>
      <c r="N1" s="216" t="s">
        <v>108</v>
      </c>
      <c r="O1" s="216" t="s">
        <v>109</v>
      </c>
      <c r="P1" s="216" t="s">
        <v>73</v>
      </c>
      <c r="Q1" s="217" t="s">
        <v>74</v>
      </c>
      <c r="R1" s="209" t="s">
        <v>75</v>
      </c>
      <c r="U1" s="367" t="s">
        <v>92</v>
      </c>
      <c r="V1" s="369"/>
      <c r="W1" s="264" t="s">
        <v>93</v>
      </c>
      <c r="X1" s="367" t="s">
        <v>94</v>
      </c>
      <c r="Y1" s="369"/>
      <c r="Z1" s="264" t="s">
        <v>93</v>
      </c>
      <c r="AA1" s="391" t="s">
        <v>95</v>
      </c>
      <c r="AB1" s="384"/>
    </row>
    <row r="2" spans="1:28" ht="14.45">
      <c r="A2" s="133">
        <v>1</v>
      </c>
      <c r="B2" s="274" cm="1">
        <f t="array" aca="1" ref="B2" ca="1">INDIRECT($A2&amp;"!$E12")</f>
        <v>0.50260000000000005</v>
      </c>
      <c r="C2" s="275" cm="1">
        <f t="array" aca="1" ref="C2" ca="1">INDIRECT($A2&amp;"!$E13")</f>
        <v>0.30430000000000001</v>
      </c>
      <c r="D2" s="275" cm="1">
        <f t="array" aca="1" ref="D2" ca="1">INDIRECT($A2&amp;"!$E14")</f>
        <v>0.2455</v>
      </c>
      <c r="E2" s="275" cm="1">
        <f t="array" aca="1" ref="E2" ca="1">INDIRECT($A2&amp;"!$E15")</f>
        <v>0.23499999999999999</v>
      </c>
      <c r="F2" s="275" cm="1">
        <f t="array" aca="1" ref="F2" ca="1">INDIRECT($A2&amp;"!$E16")</f>
        <v>0.2455</v>
      </c>
      <c r="G2" s="275" cm="1">
        <f t="array" aca="1" ref="G2" ca="1">INDIRECT($A2&amp;"!$E17")</f>
        <v>0.25019999999999998</v>
      </c>
      <c r="H2" s="275" cm="1">
        <f t="array" aca="1" ref="H2" ca="1">INDIRECT($A2&amp;"!$E18")</f>
        <v>0.27089999999999997</v>
      </c>
      <c r="I2" s="275" cm="1">
        <f t="array" aca="1" ref="I2" ca="1">INDIRECT($A2&amp;"!$E20")</f>
        <v>1.036</v>
      </c>
      <c r="J2" s="275" cm="1">
        <f t="array" aca="1" ref="J2" ca="1">INDIRECT($A2&amp;"!$E21")</f>
        <v>0.4052</v>
      </c>
      <c r="K2" s="275" cm="1">
        <f t="array" aca="1" ref="K2" ca="1">INDIRECT($A2&amp;"!$E22")</f>
        <v>0.22389999999999999</v>
      </c>
      <c r="L2" s="275" cm="1">
        <f t="array" aca="1" ref="L2" ca="1">INDIRECT($A2&amp;"!$E23")</f>
        <v>0.26650000000000001</v>
      </c>
      <c r="M2" s="275" cm="1">
        <f t="array" aca="1" ref="M2" ca="1">INDIRECT($A2&amp;"!$E24")</f>
        <v>0.49020000000000002</v>
      </c>
      <c r="N2" s="275" cm="1">
        <f t="array" aca="1" ref="N2" ca="1">INDIRECT($A2&amp;"!$E25")</f>
        <v>0.38900000000000001</v>
      </c>
      <c r="O2" s="275" cm="1">
        <f t="array" aca="1" ref="O2" ca="1">INDIRECT($A2&amp;"!$E26")</f>
        <v>0.53969999999999996</v>
      </c>
      <c r="P2" s="275" cm="1">
        <f t="array" aca="1" ref="P2" ca="1">INDIRECT($A2&amp;"!$E27")</f>
        <v>0.29049999999999998</v>
      </c>
      <c r="Q2" s="275" cm="1">
        <f t="array" aca="1" ref="Q2" ca="1">INDIRECT($A2&amp;"!$E28")</f>
        <v>5.74</v>
      </c>
      <c r="R2" s="289" cm="1">
        <f t="array" aca="1" ref="R2" ca="1">INDIRECT($A2&amp;"!$E5")</f>
        <v>0.19889999999999999</v>
      </c>
      <c r="U2" s="108" t="s">
        <v>79</v>
      </c>
      <c r="V2" s="108" t="s">
        <v>96</v>
      </c>
      <c r="X2" s="108" t="s">
        <v>79</v>
      </c>
      <c r="Y2" s="133" t="s">
        <v>96</v>
      </c>
      <c r="AA2" s="108" t="s">
        <v>79</v>
      </c>
      <c r="AB2" s="108" t="s">
        <v>96</v>
      </c>
    </row>
    <row r="3" spans="1:28" ht="14.45">
      <c r="A3" s="291">
        <v>2</v>
      </c>
      <c r="B3" s="274" cm="1">
        <f t="array" aca="1" ref="B3" ca="1">INDIRECT($A3&amp;"!$E12")</f>
        <v>0.49299999999999999</v>
      </c>
      <c r="C3" s="275" cm="1">
        <f t="array" aca="1" ref="C3" ca="1">INDIRECT($A3&amp;"!$E13")</f>
        <v>0.25130000000000002</v>
      </c>
      <c r="D3" s="275" cm="1">
        <f t="array" aca="1" ref="D3" ca="1">INDIRECT($A3&amp;"!$E14")</f>
        <v>2.9760000000000002E-2</v>
      </c>
      <c r="E3" s="275" cm="1">
        <f t="array" aca="1" ref="E3" ca="1">INDIRECT($A3&amp;"!$E15")</f>
        <v>9.2039999999999997E-2</v>
      </c>
      <c r="F3" s="275" cm="1">
        <f t="array" aca="1" ref="F3" ca="1">INDIRECT($A3&amp;"!$E16")</f>
        <v>2.9760000000000002E-2</v>
      </c>
      <c r="G3" s="275" cm="1">
        <f t="array" aca="1" ref="G3" ca="1">INDIRECT($A3&amp;"!$E17")</f>
        <v>3.6540000000000003E-2</v>
      </c>
      <c r="H3" s="275" cm="1">
        <f t="array" aca="1" ref="H3" ca="1">INDIRECT($A3&amp;"!$E18")</f>
        <v>0.24959999999999999</v>
      </c>
      <c r="I3" s="275" cm="1">
        <f t="array" aca="1" ref="I3" ca="1">INDIRECT($A3&amp;"!$E20")</f>
        <v>0.88880000000000003</v>
      </c>
      <c r="J3" s="275" cm="1">
        <f t="array" aca="1" ref="J3" ca="1">INDIRECT($A3&amp;"!$E21")</f>
        <v>0.18429999999999999</v>
      </c>
      <c r="K3" s="275" cm="1">
        <f t="array" aca="1" ref="K3" ca="1">INDIRECT($A3&amp;"!$E22")</f>
        <v>9.1380000000000003E-2</v>
      </c>
      <c r="L3" s="275" cm="1">
        <f t="array" aca="1" ref="L3" ca="1">INDIRECT($A3&amp;"!$E23")</f>
        <v>0.13830000000000001</v>
      </c>
      <c r="M3" s="275" cm="1">
        <f t="array" aca="1" ref="M3" ca="1">INDIRECT($A3&amp;"!$E24")</f>
        <v>0.2858</v>
      </c>
      <c r="N3" s="275" cm="1">
        <f t="array" aca="1" ref="N3" ca="1">INDIRECT($A3&amp;"!$E25")</f>
        <v>0.31709999999999999</v>
      </c>
      <c r="O3" s="275" cm="1">
        <f t="array" aca="1" ref="O3" ca="1">INDIRECT($A3&amp;"!$E26")</f>
        <v>0.51070000000000004</v>
      </c>
      <c r="P3" s="275" cm="1">
        <f t="array" aca="1" ref="P3" ca="1">INDIRECT($A3&amp;"!$E27")</f>
        <v>0.27939999999999998</v>
      </c>
      <c r="Q3" s="275" cm="1">
        <f t="array" aca="1" ref="Q3" ca="1">INDIRECT($A3&amp;"!$E28")</f>
        <v>0.19209999999999999</v>
      </c>
      <c r="R3" s="289" cm="1">
        <f t="array" aca="1" ref="R3" ca="1">INDIRECT($A3&amp;"!$E5")</f>
        <v>6.7500000000000004E-2</v>
      </c>
      <c r="U3" s="282" t="s">
        <v>13</v>
      </c>
      <c r="V3" s="307" cm="1">
        <f t="array" aca="1" ref="V3:V15" ca="1">B20:B32</f>
        <v>-1.5268979386626449</v>
      </c>
      <c r="X3" s="326" t="str" cm="1">
        <f t="array" aca="1" ref="X3:Y189" ca="1">_xlfn._xlws.FILTER(U3:V210,ISNUMBER(V3:V210))</f>
        <v>LS</v>
      </c>
      <c r="Y3" s="108">
        <f ca="1"/>
        <v>-1.5268979386626449</v>
      </c>
      <c r="AA3" s="282" t="str" cm="1">
        <f t="array" aca="1" ref="AA3:AB115" ca="1">_xlfn._xlws.FILTER(X3:Y189, (Y3:Y189 &gt;= -10))</f>
        <v>LS</v>
      </c>
      <c r="AB3" s="303">
        <f ca="1"/>
        <v>-1.5268979386626449</v>
      </c>
    </row>
    <row r="4" spans="1:28" ht="14.45">
      <c r="A4" s="291">
        <v>3</v>
      </c>
      <c r="B4" s="274" cm="1">
        <f t="array" aca="1" ref="B4" ca="1">INDIRECT($A4&amp;"!$E12")</f>
        <v>0.81540000000000001</v>
      </c>
      <c r="C4" s="275" cm="1">
        <f t="array" aca="1" ref="C4" ca="1">INDIRECT($A4&amp;"!$E13")</f>
        <v>1.017E-13</v>
      </c>
      <c r="D4" s="275" cm="1">
        <f t="array" aca="1" ref="D4" ca="1">INDIRECT($A4&amp;"!$E14")</f>
        <v>1.348E-4</v>
      </c>
      <c r="E4" s="275" cm="1">
        <f t="array" aca="1" ref="E4" ca="1">INDIRECT($A4&amp;"!$E15")</f>
        <v>0.75160000000000005</v>
      </c>
      <c r="F4" s="275" cm="1">
        <f t="array" aca="1" ref="F4" ca="1">INDIRECT($A4&amp;"!$E16")</f>
        <v>2.0829999999999999E-4</v>
      </c>
      <c r="G4" s="275" cm="1">
        <f t="array" aca="1" ref="G4" ca="1">INDIRECT($A4&amp;"!$E17")</f>
        <v>7.0980000000000001E-2</v>
      </c>
      <c r="H4" s="275" cm="1">
        <f t="array" aca="1" ref="H4" ca="1">INDIRECT($A4&amp;"!$E18")</f>
        <v>5.8259999999999999E-2</v>
      </c>
      <c r="I4" s="275" cm="1">
        <f t="array" aca="1" ref="I4" ca="1">INDIRECT($A4&amp;"!$E20")</f>
        <v>0.80510000000000004</v>
      </c>
      <c r="J4" s="275" cm="1">
        <f t="array" aca="1" ref="J4" ca="1">INDIRECT($A4&amp;"!$E21")</f>
        <v>0.1361</v>
      </c>
      <c r="K4" s="275" cm="1">
        <f t="array" aca="1" ref="K4" ca="1">INDIRECT($A4&amp;"!$E22")</f>
        <v>0.52</v>
      </c>
      <c r="L4" s="275" cm="1">
        <f t="array" aca="1" ref="L4" ca="1">INDIRECT($A4&amp;"!$E23")</f>
        <v>0.7702</v>
      </c>
      <c r="M4" s="275" cm="1">
        <f t="array" aca="1" ref="M4" ca="1">INDIRECT($A4&amp;"!$E25")</f>
        <v>1.569</v>
      </c>
      <c r="N4" s="275" cm="1">
        <f t="array" aca="1" ref="N4" ca="1">INDIRECT($A4&amp;"!$E24")</f>
        <v>0.81200000000000006</v>
      </c>
      <c r="O4" s="275" cm="1">
        <f t="array" aca="1" ref="O4" ca="1">INDIRECT($A4&amp;"!$E26")</f>
        <v>0.81489999999999996</v>
      </c>
      <c r="P4" s="275" cm="1">
        <f t="array" aca="1" ref="P4" ca="1">INDIRECT($A4&amp;"!$E27")</f>
        <v>4.082E-10</v>
      </c>
      <c r="Q4" s="275" cm="1">
        <f t="array" aca="1" ref="Q4" ca="1">INDIRECT($A4&amp;"!$E28")</f>
        <v>1.2429999999999999E-8</v>
      </c>
      <c r="R4" s="289" cm="1">
        <f t="array" aca="1" ref="R4" ca="1">INDIRECT($A4&amp;"!$E5")</f>
        <v>7.0000000000000003E-16</v>
      </c>
      <c r="U4" s="282" t="s">
        <v>13</v>
      </c>
      <c r="V4" s="307">
        <f ca="1"/>
        <v>-6.3037037037037029</v>
      </c>
      <c r="X4" s="282" t="str">
        <f ca="1"/>
        <v>LS</v>
      </c>
      <c r="Y4" s="295">
        <f ca="1"/>
        <v>-6.3037037037037029</v>
      </c>
      <c r="AA4" s="282" t="str">
        <f ca="1"/>
        <v>LS</v>
      </c>
      <c r="AB4" s="303">
        <f ca="1"/>
        <v>-6.3037037037037029</v>
      </c>
    </row>
    <row r="5" spans="1:28" ht="14.45">
      <c r="A5" s="291">
        <v>4</v>
      </c>
      <c r="B5" s="274" cm="1">
        <f t="array" aca="1" ref="B5" ca="1">INDIRECT($A5&amp;"!$E12")</f>
        <v>0.51219999999999999</v>
      </c>
      <c r="C5" s="275" cm="1">
        <f t="array" aca="1" ref="C5" ca="1">INDIRECT($A5&amp;"!$E13")</f>
        <v>0.43080000000000002</v>
      </c>
      <c r="D5" s="275" cm="1">
        <f t="array" aca="1" ref="D5" ca="1">INDIRECT($A5&amp;"!$E14")</f>
        <v>0.34110000000000001</v>
      </c>
      <c r="E5" s="275" cm="1">
        <f t="array" aca="1" ref="E5" ca="1">INDIRECT($A5&amp;"!$E15")</f>
        <v>0.22639999999999999</v>
      </c>
      <c r="F5" s="275" cm="1">
        <f t="array" aca="1" ref="F5" ca="1">INDIRECT($A5&amp;"!$E16")</f>
        <v>0.34110000000000001</v>
      </c>
      <c r="G5" s="275" cm="1">
        <f t="array" aca="1" ref="G5" ca="1">INDIRECT($A5&amp;"!$E17")</f>
        <v>0.33679999999999999</v>
      </c>
      <c r="H5" s="275" cm="1">
        <f t="array" aca="1" ref="H5" ca="1">INDIRECT($A5&amp;"!$E18")</f>
        <v>0.42920000000000003</v>
      </c>
      <c r="I5" s="275" cm="1">
        <f t="array" aca="1" ref="I5" ca="1">INDIRECT($A5&amp;"!$E20")</f>
        <v>0.96589999999999998</v>
      </c>
      <c r="J5" s="275" cm="1">
        <f t="array" aca="1" ref="J5" ca="1">INDIRECT($A5&amp;"!$E21")</f>
        <v>0.42820000000000003</v>
      </c>
      <c r="K5" s="275" cm="1">
        <f t="array" aca="1" ref="K5" ca="1">INDIRECT($A5&amp;"!$E22")</f>
        <v>0.2722</v>
      </c>
      <c r="L5" s="275" cm="1">
        <f t="array" aca="1" ref="L5" ca="1">INDIRECT($A5&amp;"!$E23")</f>
        <v>0.26190000000000002</v>
      </c>
      <c r="M5" s="275" cm="1">
        <f t="array" aca="1" ref="M5" ca="1">INDIRECT($A5&amp;"!$E24")</f>
        <v>0.56769999999999998</v>
      </c>
      <c r="N5" s="275" cm="1">
        <f t="array" aca="1" ref="N5" ca="1">INDIRECT($A5&amp;"!$E25")</f>
        <v>0.95409999999999995</v>
      </c>
      <c r="O5" s="275" cm="1">
        <f t="array" aca="1" ref="O5" ca="1">INDIRECT($A5&amp;"!$E26")</f>
        <v>0.58760000000000001</v>
      </c>
      <c r="P5" s="275" cm="1">
        <f t="array" aca="1" ref="P5" ca="1">INDIRECT($A5&amp;"!$E27")</f>
        <v>0.3659</v>
      </c>
      <c r="Q5" s="275" cm="1">
        <f t="array" aca="1" ref="Q5" ca="1">INDIRECT($A5&amp;"!$E28")</f>
        <v>55.71</v>
      </c>
      <c r="R5" s="289" cm="1">
        <f t="array" aca="1" ref="R5" ca="1">INDIRECT($A5&amp;"!$E5")</f>
        <v>7.8500000000000004E-16</v>
      </c>
      <c r="U5" s="282" t="s">
        <v>13</v>
      </c>
      <c r="V5" s="307">
        <f ca="1"/>
        <v>-1164857142857141.8</v>
      </c>
      <c r="X5" s="282" t="str">
        <f ca="1"/>
        <v>LS</v>
      </c>
      <c r="Y5" s="307">
        <f ca="1"/>
        <v>-1164857142857141.8</v>
      </c>
      <c r="AA5" s="282" t="str">
        <f ca="1"/>
        <v>LS</v>
      </c>
      <c r="AB5" s="303">
        <f ca="1"/>
        <v>-1.9059405940594056</v>
      </c>
    </row>
    <row r="6" spans="1:28" ht="15" customHeight="1" thickBot="1">
      <c r="A6" s="291">
        <v>5</v>
      </c>
      <c r="B6" s="274" cm="1">
        <f t="array" aca="1" ref="B6" ca="1">INDIRECT($A6&amp;"!$E12")</f>
        <v>0.7631</v>
      </c>
      <c r="C6" s="275" cm="1">
        <f t="array" aca="1" ref="C6" ca="1">INDIRECT($A6&amp;"!$E13")</f>
        <v>0.41720000000000002</v>
      </c>
      <c r="D6" s="275" cm="1">
        <f t="array" aca="1" ref="D6" ca="1">INDIRECT($A6&amp;"!$E14")</f>
        <v>0.44290000000000002</v>
      </c>
      <c r="E6" s="275" cm="1">
        <f t="array" aca="1" ref="E6" ca="1">INDIRECT($A6&amp;"!$E15")</f>
        <v>0.75090000000000001</v>
      </c>
      <c r="F6" s="275" cm="1">
        <f t="array" aca="1" ref="F6" ca="1">INDIRECT($A6&amp;"!$E16")</f>
        <v>0.44290000000000002</v>
      </c>
      <c r="G6" s="275" cm="1">
        <f t="array" aca="1" ref="G6" ca="1">INDIRECT($A6&amp;"!$E17")</f>
        <v>0.44359999999999999</v>
      </c>
      <c r="H6" s="275" cm="1">
        <f t="array" aca="1" ref="H6" ca="1">INDIRECT($A6&amp;"!$E18")</f>
        <v>0.4178</v>
      </c>
      <c r="I6" s="275" cm="1">
        <f t="array" aca="1" ref="I6" ca="1">INDIRECT($A6&amp;"!$E20")</f>
        <v>0.85250000000000004</v>
      </c>
      <c r="J6" s="275" cm="1">
        <f t="array" aca="1" ref="J6" ca="1">INDIRECT($A6&amp;"!$E21")</f>
        <v>0.45850000000000002</v>
      </c>
      <c r="K6" s="275" cm="1">
        <f t="array" aca="1" ref="K6" ca="1">INDIRECT($A6&amp;"!$E22")</f>
        <v>0.47910000000000003</v>
      </c>
      <c r="L6" s="275" cm="1">
        <f t="array" aca="1" ref="L6" ca="1">INDIRECT($A6&amp;"!$E23")</f>
        <v>0.60980000000000001</v>
      </c>
      <c r="M6" s="275" cm="1">
        <f t="array" aca="1" ref="M6" ca="1">INDIRECT($A6&amp;"!$E24")</f>
        <v>0.72189999999999999</v>
      </c>
      <c r="N6" s="275" cm="1">
        <f t="array" aca="1" ref="N6" ca="1">INDIRECT($A6&amp;"!$E25")</f>
        <v>0.85029999999999994</v>
      </c>
      <c r="O6" s="275" cm="1">
        <f t="array" aca="1" ref="O6" ca="1">INDIRECT($A6&amp;"!$E26")</f>
        <v>0.77180000000000004</v>
      </c>
      <c r="P6" s="275" cm="1">
        <f t="array" aca="1" ref="P6" ca="1">INDIRECT($A6&amp;"!$E27")</f>
        <v>0.34329999999999999</v>
      </c>
      <c r="Q6" s="275" cm="1">
        <f t="array" aca="1" ref="Q6" ca="1">INDIRECT($A6&amp;"!$E28")</f>
        <v>111.2</v>
      </c>
      <c r="R6" s="289" cm="1">
        <f t="array" aca="1" ref="R6" ca="1">INDIRECT($A6&amp;"!$E5")</f>
        <v>0.2626</v>
      </c>
      <c r="U6" s="282" t="s">
        <v>13</v>
      </c>
      <c r="V6" s="307">
        <f ca="1"/>
        <v>-652484076433120</v>
      </c>
      <c r="X6" s="282" t="str">
        <f ca="1"/>
        <v>LS</v>
      </c>
      <c r="Y6" s="307">
        <f ca="1"/>
        <v>-652484076433120</v>
      </c>
      <c r="AA6" s="282" t="str">
        <f ca="1"/>
        <v>LS</v>
      </c>
      <c r="AB6" s="303">
        <f ca="1"/>
        <v>-2.7185770750988141</v>
      </c>
    </row>
    <row r="7" spans="1:28" thickBot="1">
      <c r="A7" s="291">
        <v>7</v>
      </c>
      <c r="B7" s="274" cm="1">
        <f t="array" aca="1" ref="B7" ca="1">INDIRECT($A7&amp;"!$E12")</f>
        <v>0.47039999999999998</v>
      </c>
      <c r="C7" s="275" cm="1">
        <f t="array" aca="1" ref="C7" ca="1">INDIRECT($A7&amp;"!$E13")</f>
        <v>6.8930000000000005E-2</v>
      </c>
      <c r="D7" s="275" t="str" cm="1">
        <f t="array" aca="1" ref="D7" ca="1">INDIRECT($A7&amp;"!$E14")</f>
        <v>\</v>
      </c>
      <c r="E7" s="275" cm="1">
        <f t="array" aca="1" ref="E7" ca="1">INDIRECT($A7&amp;"!$E15")</f>
        <v>7.1260000000000004E-2</v>
      </c>
      <c r="F7" s="275" cm="1">
        <f t="array" aca="1" ref="F7" ca="1">INDIRECT($A7&amp;"!$E16")</f>
        <v>9.3299999999999994E-2</v>
      </c>
      <c r="G7" s="275" cm="1">
        <f t="array" aca="1" ref="G7" ca="1">INDIRECT($A7&amp;"!$E17")</f>
        <v>6.7530000000000007E-2</v>
      </c>
      <c r="H7" s="275" cm="1">
        <f t="array" aca="1" ref="H7" ca="1">INDIRECT($A7&amp;"!$E18")</f>
        <v>0.77329999999999999</v>
      </c>
      <c r="I7" s="275" cm="1">
        <f t="array" aca="1" ref="I7" ca="1">INDIRECT($A7&amp;"!$E20")</f>
        <v>8.0350000000000005E-2</v>
      </c>
      <c r="J7" s="275" cm="1">
        <f t="array" aca="1" ref="J7" ca="1">INDIRECT($A7&amp;"!$E21")</f>
        <v>0.157</v>
      </c>
      <c r="K7" s="275" t="str" cm="1">
        <f t="array" aca="1" ref="K7" ca="1">INDIRECT($A7&amp;"!$E22")</f>
        <v>\</v>
      </c>
      <c r="L7" s="275" cm="1">
        <f t="array" aca="1" ref="L7" ca="1">INDIRECT($A7&amp;"!$E23")</f>
        <v>0.38640000000000002</v>
      </c>
      <c r="M7" s="275" cm="1">
        <f t="array" aca="1" ref="M7" ca="1">INDIRECT($A7&amp;"!$E24")</f>
        <v>0.4657</v>
      </c>
      <c r="N7" s="275" cm="1">
        <f t="array" aca="1" ref="N7" ca="1">INDIRECT($A7&amp;"!$E25")</f>
        <v>0.2838</v>
      </c>
      <c r="O7" s="275" cm="1">
        <f t="array" aca="1" ref="O7" ca="1">INDIRECT($A7&amp;"!$E26")</f>
        <v>0.62429999999999997</v>
      </c>
      <c r="P7" s="275" cm="1">
        <f t="array" aca="1" ref="P7" ca="1">INDIRECT($A7&amp;"!$E27")</f>
        <v>9.9140000000000006E-2</v>
      </c>
      <c r="Q7" s="275" cm="1">
        <f t="array" aca="1" ref="Q7" ca="1">INDIRECT($A7&amp;"!$E28")</f>
        <v>3.3580000000000001</v>
      </c>
      <c r="R7" s="289" cm="1">
        <f t="array" aca="1" ref="R7" ca="1">INDIRECT($A7&amp;"!$E5")</f>
        <v>0.1265</v>
      </c>
      <c r="U7" s="282" t="s">
        <v>13</v>
      </c>
      <c r="V7" s="307">
        <f ca="1"/>
        <v>-1.9059405940594056</v>
      </c>
      <c r="X7" s="282" t="str">
        <f ca="1"/>
        <v>LS</v>
      </c>
      <c r="Y7" s="307">
        <f ca="1"/>
        <v>-1.9059405940594056</v>
      </c>
      <c r="AA7" s="282" t="str">
        <f ca="1"/>
        <v>LS</v>
      </c>
      <c r="AB7" s="303">
        <f ca="1"/>
        <v>-0.32711913778036705</v>
      </c>
    </row>
    <row r="8" spans="1:28" thickBot="1">
      <c r="A8" s="291">
        <v>8</v>
      </c>
      <c r="B8" s="274" cm="1">
        <f t="array" aca="1" ref="B8" ca="1">INDIRECT($A8&amp;"!$E12")</f>
        <v>0.60729999999999995</v>
      </c>
      <c r="C8" s="275" cm="1">
        <f t="array" aca="1" ref="C8" ca="1">INDIRECT($A8&amp;"!$E13")</f>
        <v>0.78800000000000003</v>
      </c>
      <c r="D8" s="275" t="str" cm="1">
        <f t="array" aca="1" ref="D8" ca="1">INDIRECT($A8&amp;"!$E14")</f>
        <v>\</v>
      </c>
      <c r="E8" s="275" cm="1">
        <f t="array" aca="1" ref="E8" ca="1">INDIRECT($A8&amp;"!$E15")</f>
        <v>0.55689999999999995</v>
      </c>
      <c r="F8" s="275" cm="1">
        <f t="array" aca="1" ref="F8" ca="1">INDIRECT($A8&amp;"!$E16")</f>
        <v>0.63129999999999997</v>
      </c>
      <c r="G8" s="275" cm="1">
        <f t="array" aca="1" ref="G8" ca="1">INDIRECT($A8&amp;"!$E17")</f>
        <v>0.62919999999999998</v>
      </c>
      <c r="H8" s="275" cm="1">
        <f t="array" aca="1" ref="H8" ca="1">INDIRECT($A8&amp;"!$E18")</f>
        <v>0.79120000000000001</v>
      </c>
      <c r="I8" s="275" cm="1">
        <f t="array" aca="1" ref="I8" ca="1">INDIRECT($A8&amp;"!$E20")</f>
        <v>0.80220000000000002</v>
      </c>
      <c r="J8" s="275" cm="1">
        <f t="array" aca="1" ref="J8" ca="1">INDIRECT($A8&amp;"!$E21")</f>
        <v>0.62109999999999999</v>
      </c>
      <c r="K8" s="275" cm="1">
        <f t="array" aca="1" ref="K8" ca="1">INDIRECT($A8&amp;"!$E22")</f>
        <v>0.378</v>
      </c>
      <c r="L8" s="275" cm="1">
        <f t="array" aca="1" ref="L8" ca="1">INDIRECT($A8&amp;"!$E23")</f>
        <v>0.72589999999999999</v>
      </c>
      <c r="M8" s="275" cm="1">
        <f t="array" aca="1" ref="M8" ca="1">INDIRECT($A8&amp;"!$E24")</f>
        <v>0.74639999999999995</v>
      </c>
      <c r="N8" s="275" cm="1">
        <f t="array" aca="1" ref="N8" ca="1">INDIRECT($A8&amp;"!$E25")</f>
        <v>0.41489999999999999</v>
      </c>
      <c r="O8" s="275" cm="1">
        <f t="array" aca="1" ref="O8" ca="1">INDIRECT($A8&amp;"!$E26")</f>
        <v>0.72450000000000003</v>
      </c>
      <c r="P8" s="275" cm="1">
        <f t="array" aca="1" ref="P8" ca="1">INDIRECT($A8&amp;"!$E27")</f>
        <v>0.57340000000000002</v>
      </c>
      <c r="Q8" s="275" cm="1">
        <f t="array" aca="1" ref="Q8" ca="1">INDIRECT($A8&amp;"!$E28")</f>
        <v>5.1150000000000002</v>
      </c>
      <c r="R8" s="289" cm="1">
        <f t="array" aca="1" ref="R8" ca="1">INDIRECT($A8&amp;"!$E5")</f>
        <v>2.1400000000000001E-15</v>
      </c>
      <c r="U8" s="282" t="s">
        <v>13</v>
      </c>
      <c r="V8" s="307">
        <f ca="1"/>
        <v>-2.7185770750988141</v>
      </c>
      <c r="X8" s="282" t="str">
        <f ca="1"/>
        <v>LS</v>
      </c>
      <c r="Y8" s="307">
        <f ca="1"/>
        <v>-2.7185770750988141</v>
      </c>
      <c r="AA8" s="282" t="str">
        <f ca="1"/>
        <v>LS</v>
      </c>
      <c r="AB8" s="303">
        <f ca="1"/>
        <v>-2.1087470449172576</v>
      </c>
    </row>
    <row r="9" spans="1:28" ht="15" customHeight="1" thickBot="1">
      <c r="A9" s="291">
        <v>9</v>
      </c>
      <c r="B9" s="274" cm="1">
        <f t="array" aca="1" ref="B9" ca="1">INDIRECT($A9&amp;"!$E12")</f>
        <v>0.75380000000000003</v>
      </c>
      <c r="C9" s="275" cm="1">
        <f t="array" aca="1" ref="C9" ca="1">INDIRECT($A9&amp;"!$E13")</f>
        <v>1.223E-14</v>
      </c>
      <c r="D9" s="275" t="str" cm="1">
        <f t="array" aca="1" ref="D9" ca="1">INDIRECT($A9&amp;"!$E14")</f>
        <v>\</v>
      </c>
      <c r="E9" s="275" cm="1">
        <f t="array" aca="1" ref="E9" ca="1">INDIRECT($A9&amp;"!$E15")</f>
        <v>0.73409999999999997</v>
      </c>
      <c r="F9" s="275" cm="1">
        <f t="array" aca="1" ref="F9" ca="1">INDIRECT($A9&amp;"!$E16")</f>
        <v>7.0779999999999997E-4</v>
      </c>
      <c r="G9" s="275" cm="1">
        <f t="array" aca="1" ref="G9" ca="1">INDIRECT($A9&amp;"!$E17")</f>
        <v>7.0610000000000006E-2</v>
      </c>
      <c r="H9" s="275" cm="1">
        <f t="array" aca="1" ref="H9" ca="1">INDIRECT($A9&amp;"!$E18")</f>
        <v>7.8030000000000002E-2</v>
      </c>
      <c r="I9" s="275" cm="1">
        <f t="array" aca="1" ref="I9" ca="1">INDIRECT($A9&amp;"!$E20")</f>
        <v>0.80510000000000004</v>
      </c>
      <c r="J9" s="275" cm="1">
        <f t="array" aca="1" ref="J9" ca="1">INDIRECT($A9&amp;"!$E21")</f>
        <v>0.17380000000000001</v>
      </c>
      <c r="K9" s="275" cm="1">
        <f t="array" aca="1" ref="K9" ca="1">INDIRECT($A9&amp;"!$E22")</f>
        <v>0.46579999999999999</v>
      </c>
      <c r="L9" s="275" cm="1">
        <f t="array" aca="1" ref="L9" ca="1">INDIRECT($A9&amp;"!$E23")</f>
        <v>0.75</v>
      </c>
      <c r="M9" s="275" cm="1">
        <f t="array" aca="1" ref="M9" ca="1">INDIRECT($A9&amp;"!$E24")</f>
        <v>0.7601</v>
      </c>
      <c r="N9" s="275" cm="1">
        <f t="array" aca="1" ref="N9" ca="1">INDIRECT($A9&amp;"!$E25")</f>
        <v>2.771E+86</v>
      </c>
      <c r="O9" s="275" cm="1">
        <f t="array" aca="1" ref="O9" ca="1">INDIRECT($A9&amp;"!$E26")</f>
        <v>0.78039999999999998</v>
      </c>
      <c r="P9" s="275" cm="1">
        <f t="array" aca="1" ref="P9" ca="1">INDIRECT($A9&amp;"!$E27")</f>
        <v>7.308E-10</v>
      </c>
      <c r="Q9" s="275" cm="1">
        <f t="array" aca="1" ref="Q9" ca="1">INDIRECT($A9&amp;"!$E28")</f>
        <v>2.811E-7</v>
      </c>
      <c r="R9" s="289" cm="1">
        <f t="array" aca="1" ref="R9" ca="1">INDIRECT($A9&amp;"!$E5")</f>
        <v>1.1599999999999999E-15</v>
      </c>
      <c r="U9" s="282" t="s">
        <v>13</v>
      </c>
      <c r="V9" s="307">
        <f ca="1"/>
        <v>-283785046728970.94</v>
      </c>
      <c r="X9" s="282" t="str">
        <f ca="1"/>
        <v>LS</v>
      </c>
      <c r="Y9" s="307">
        <f ca="1"/>
        <v>-283785046728970.94</v>
      </c>
      <c r="AA9" s="282" t="str">
        <f ca="1"/>
        <v>LS</v>
      </c>
      <c r="AB9" s="303">
        <f ca="1"/>
        <v>0.95005359056806005</v>
      </c>
    </row>
    <row r="10" spans="1:28" ht="15" customHeight="1" thickBot="1">
      <c r="A10" s="291">
        <v>10</v>
      </c>
      <c r="B10" s="274" cm="1">
        <f t="array" aca="1" ref="B10" ca="1">INDIRECT($A10&amp;"!$E12")</f>
        <v>0.17399999999999999</v>
      </c>
      <c r="C10" s="275" cm="1">
        <f t="array" aca="1" ref="C10" ca="1">INDIRECT($A10&amp;"!$E13")</f>
        <v>2.3709999999999998E-2</v>
      </c>
      <c r="D10" s="275" cm="1">
        <f t="array" aca="1" ref="D10" ca="1">INDIRECT($A10&amp;"!$E14")</f>
        <v>9.98E-5</v>
      </c>
      <c r="E10" s="275" cm="1">
        <f t="array" aca="1" ref="E10" ca="1">INDIRECT($A10&amp;"!$E15")</f>
        <v>8.9289999999999994E-2</v>
      </c>
      <c r="F10" s="275" cm="1">
        <f t="array" aca="1" ref="F10" ca="1">INDIRECT($A10&amp;"!$E16")</f>
        <v>1.6910000000000001E-2</v>
      </c>
      <c r="G10" s="275" cm="1">
        <f t="array" aca="1" ref="G10" ca="1">INDIRECT($A10&amp;"!$E17")</f>
        <v>1.6969999999999999E-2</v>
      </c>
      <c r="H10" s="275" cm="1">
        <f t="array" aca="1" ref="H10" ca="1">INDIRECT($A10&amp;"!$E18")</f>
        <v>2.283E-2</v>
      </c>
      <c r="I10" s="275" cm="1">
        <f t="array" aca="1" ref="I10" ca="1">INDIRECT($A10&amp;"!$E20")</f>
        <v>1.099</v>
      </c>
      <c r="J10" s="275" cm="1">
        <f t="array" aca="1" ref="J10" ca="1">INDIRECT($A10&amp;"!$E21")</f>
        <v>1.5879999999999998E-2</v>
      </c>
      <c r="K10" s="275" cm="1">
        <f t="array" aca="1" ref="K10" ca="1">INDIRECT($A10&amp;"!$E22")</f>
        <v>0.1241</v>
      </c>
      <c r="L10" s="275" cm="1">
        <f t="array" aca="1" ref="L10" ca="1">INDIRECT($A10&amp;"!$E23")</f>
        <v>0.27460000000000001</v>
      </c>
      <c r="M10" s="275" cm="1">
        <f t="array" aca="1" ref="M10" ca="1">INDIRECT($A10&amp;"!$E24")</f>
        <v>0.1149</v>
      </c>
      <c r="N10" s="275" cm="1">
        <f t="array" aca="1" ref="N10" ca="1">INDIRECT($A10&amp;"!$E25")</f>
        <v>0.20710000000000001</v>
      </c>
      <c r="O10" s="275" cm="1">
        <f t="array" aca="1" ref="O10" ca="1">INDIRECT($A10&amp;"!$E26")</f>
        <v>0.17269999999999999</v>
      </c>
      <c r="P10" s="275" cm="1">
        <f t="array" aca="1" ref="P10" ca="1">INDIRECT($A10&amp;"!$E27")</f>
        <v>2.7300000000000001E-2</v>
      </c>
      <c r="Q10" s="275" cm="1">
        <f t="array" aca="1" ref="Q10" ca="1">INDIRECT($A10&amp;"!$E28")</f>
        <v>0.66159999999999997</v>
      </c>
      <c r="R10" s="289" cm="1">
        <f t="array" aca="1" ref="R10" ca="1">INDIRECT($A10&amp;"!$E5")</f>
        <v>9.2999999999999992E-3</v>
      </c>
      <c r="U10" s="282" t="s">
        <v>13</v>
      </c>
      <c r="V10" s="307">
        <f ca="1"/>
        <v>-649827586206895.63</v>
      </c>
      <c r="X10" s="282" t="str">
        <f ca="1"/>
        <v>LS</v>
      </c>
      <c r="Y10" s="307">
        <f ca="1"/>
        <v>-649827586206895.63</v>
      </c>
      <c r="AA10" s="282" t="str">
        <f ca="1"/>
        <v>QP</v>
      </c>
      <c r="AB10" s="303">
        <f ca="1"/>
        <v>-0.52991452991453003</v>
      </c>
    </row>
    <row r="11" spans="1:28" thickBot="1">
      <c r="A11" s="291">
        <v>11</v>
      </c>
      <c r="B11" s="274" cm="1">
        <f t="array" aca="1" ref="B11" ca="1">INDIRECT($A11&amp;"!$E12")</f>
        <v>0.4556</v>
      </c>
      <c r="C11" s="275" cm="1">
        <f t="array" aca="1" ref="C11" ca="1">INDIRECT($A11&amp;"!$E13")</f>
        <v>0.3478</v>
      </c>
      <c r="D11" s="275" cm="1">
        <f t="array" aca="1" ref="D11" ca="1">INDIRECT($A11&amp;"!$E14")</f>
        <v>0.20569999999999999</v>
      </c>
      <c r="E11" s="275" cm="1">
        <f t="array" aca="1" ref="E11" ca="1">INDIRECT($A11&amp;"!$E15")</f>
        <v>0.29599999999999999</v>
      </c>
      <c r="F11" s="275" cm="1">
        <f t="array" aca="1" ref="F11" ca="1">INDIRECT($A11&amp;"!$E16")</f>
        <v>0.20569999999999999</v>
      </c>
      <c r="G11" s="275" cm="1">
        <f t="array" aca="1" ref="G11" ca="1">INDIRECT($A11&amp;"!$E17")</f>
        <v>0.27750000000000002</v>
      </c>
      <c r="H11" s="275" cm="1">
        <f t="array" aca="1" ref="H11" ca="1">INDIRECT($A11&amp;"!$E18")</f>
        <v>0.34360000000000002</v>
      </c>
      <c r="I11" s="275" cm="1">
        <f t="array" aca="1" ref="I11" ca="1">INDIRECT($A11&amp;"!$E20")</f>
        <v>0.95450000000000002</v>
      </c>
      <c r="J11" s="275" cm="1">
        <f t="array" aca="1" ref="J11" ca="1">INDIRECT($A11&amp;"!$E21")</f>
        <v>0.31080000000000002</v>
      </c>
      <c r="K11" s="275" cm="1">
        <f t="array" aca="1" ref="K11" ca="1">INDIRECT($A11&amp;"!$E22")</f>
        <v>0.31309999999999999</v>
      </c>
      <c r="L11" s="275" cm="1">
        <f t="array" aca="1" ref="L11" ca="1">INDIRECT($A11&amp;"!$E23")</f>
        <v>0.38540000000000002</v>
      </c>
      <c r="M11" s="275" cm="1">
        <f t="array" aca="1" ref="M11" ca="1">INDIRECT($A11&amp;"!$E24")</f>
        <v>0.44059999999999999</v>
      </c>
      <c r="N11" s="275" cm="1">
        <f t="array" aca="1" ref="N11" ca="1">INDIRECT($A11&amp;"!$E25")</f>
        <v>0.52539999999999998</v>
      </c>
      <c r="O11" s="275" cm="1">
        <f t="array" aca="1" ref="O11" ca="1">INDIRECT($A11&amp;"!$E26")</f>
        <v>0.51060000000000005</v>
      </c>
      <c r="P11" s="275" cm="1">
        <f t="array" aca="1" ref="P11" ca="1">INDIRECT($A11&amp;"!$E27")</f>
        <v>0.42599999999999999</v>
      </c>
      <c r="Q11" s="275" cm="1">
        <f t="array" aca="1" ref="Q11" ca="1">INDIRECT($A11&amp;"!$E28")</f>
        <v>0.53059999999999996</v>
      </c>
      <c r="R11" s="289" cm="1">
        <f t="array" aca="1" ref="R11" ca="1">INDIRECT($A11&amp;"!$E5")</f>
        <v>0.34329999999999999</v>
      </c>
      <c r="U11" s="282" t="s">
        <v>13</v>
      </c>
      <c r="V11" s="307">
        <f ca="1"/>
        <v>-17.70967741935484</v>
      </c>
      <c r="X11" s="282" t="str">
        <f ca="1"/>
        <v>LS</v>
      </c>
      <c r="Y11" s="307">
        <f ca="1"/>
        <v>-17.70967741935484</v>
      </c>
      <c r="AA11" s="282" t="str">
        <f ca="1"/>
        <v>QP</v>
      </c>
      <c r="AB11" s="303">
        <f ca="1"/>
        <v>-2.722962962962963</v>
      </c>
    </row>
    <row r="12" spans="1:28" thickBot="1">
      <c r="A12" s="291">
        <v>12</v>
      </c>
      <c r="B12" s="253" t="s">
        <v>60</v>
      </c>
      <c r="C12" s="254" t="s">
        <v>60</v>
      </c>
      <c r="D12" s="254" t="s">
        <v>60</v>
      </c>
      <c r="E12" s="254" t="s">
        <v>60</v>
      </c>
      <c r="F12" s="254" t="s">
        <v>60</v>
      </c>
      <c r="G12" s="254" t="s">
        <v>60</v>
      </c>
      <c r="H12" s="254" t="s">
        <v>60</v>
      </c>
      <c r="I12" s="254" t="s">
        <v>60</v>
      </c>
      <c r="J12" s="254" t="s">
        <v>60</v>
      </c>
      <c r="K12" s="254" t="s">
        <v>60</v>
      </c>
      <c r="L12" s="254" t="s">
        <v>60</v>
      </c>
      <c r="M12" s="254" t="s">
        <v>60</v>
      </c>
      <c r="N12" s="254" t="s">
        <v>60</v>
      </c>
      <c r="O12" s="254" t="s">
        <v>60</v>
      </c>
      <c r="P12" s="254" t="s">
        <v>60</v>
      </c>
      <c r="Q12" s="254" t="s">
        <v>60</v>
      </c>
      <c r="R12" s="289" cm="1">
        <f t="array" aca="1" ref="R12" ca="1">INDIRECT($A12&amp;"!$E5")</f>
        <v>4.8300000000000003E-2</v>
      </c>
      <c r="U12" s="282" t="s">
        <v>13</v>
      </c>
      <c r="V12" s="307">
        <f ca="1"/>
        <v>-0.32711913778036705</v>
      </c>
      <c r="X12" s="282" t="str">
        <f ca="1"/>
        <v>LS</v>
      </c>
      <c r="Y12" s="307">
        <f ca="1"/>
        <v>-0.32711913778036705</v>
      </c>
      <c r="AA12" s="282" t="str">
        <f ca="1"/>
        <v>QP</v>
      </c>
      <c r="AB12" s="303">
        <f ca="1"/>
        <v>-0.58872810357958882</v>
      </c>
    </row>
    <row r="13" spans="1:28" thickBot="1">
      <c r="A13" s="291">
        <v>13</v>
      </c>
      <c r="B13" s="274" cm="1">
        <f t="array" aca="1" ref="B13" ca="1">INDIRECT($A13&amp;"!$E12")</f>
        <v>0.39450000000000002</v>
      </c>
      <c r="C13" s="275" cm="1">
        <f t="array" aca="1" ref="C13" ca="1">INDIRECT($A13&amp;"!$E13")</f>
        <v>0.60660000000000003</v>
      </c>
      <c r="D13" s="275" cm="1">
        <f t="array" aca="1" ref="D13" ca="1">INDIRECT($A13&amp;"!$E14")</f>
        <v>0.32779999999999998</v>
      </c>
      <c r="E13" s="275" cm="1">
        <f t="array" aca="1" ref="E13" ca="1">INDIRECT($A13&amp;"!$E15")</f>
        <v>0.33860000000000001</v>
      </c>
      <c r="F13" s="275" cm="1">
        <f t="array" aca="1" ref="F13" ca="1">INDIRECT($A13&amp;"!$E16")</f>
        <v>0.34060000000000001</v>
      </c>
      <c r="G13" s="275" cm="1">
        <f t="array" aca="1" ref="G13" ca="1">INDIRECT($A13&amp;"!$E17")</f>
        <v>0.3397</v>
      </c>
      <c r="H13" s="275" cm="1">
        <f t="array" aca="1" ref="H13" ca="1">INDIRECT($A13&amp;"!$E18")</f>
        <v>0.60429999999999995</v>
      </c>
      <c r="I13" s="275" cm="1">
        <f t="array" aca="1" ref="I13" ca="1">INDIRECT($A13&amp;"!$E20")</f>
        <v>0.49559999999999998</v>
      </c>
      <c r="J13" s="275" cm="1">
        <f t="array" aca="1" ref="J13" ca="1">INDIRECT($A13&amp;"!$E21")</f>
        <v>0.35089999999999999</v>
      </c>
      <c r="K13" s="275" cm="1">
        <f t="array" aca="1" ref="K13" ca="1">INDIRECT($A13&amp;"!$E22")</f>
        <v>0.28649999999999998</v>
      </c>
      <c r="L13" s="275" cm="1">
        <f t="array" aca="1" ref="L13" ca="1">INDIRECT($A13&amp;"!$E23")</f>
        <v>0.4032</v>
      </c>
      <c r="M13" s="275" cm="1">
        <f t="array" aca="1" ref="M13" ca="1">INDIRECT($A13&amp;"!$E24")</f>
        <v>0.34810000000000002</v>
      </c>
      <c r="N13" s="275" cm="1">
        <f t="array" aca="1" ref="N13" ca="1">INDIRECT($A13&amp;"!$E25")</f>
        <v>0.54569999999999996</v>
      </c>
      <c r="O13" s="275" cm="1">
        <f t="array" aca="1" ref="O13" ca="1">INDIRECT($A13&amp;"!$E26")</f>
        <v>0.40920000000000001</v>
      </c>
      <c r="P13" s="275" cm="1">
        <f t="array" aca="1" ref="P13" ca="1">INDIRECT($A13&amp;"!$E27")</f>
        <v>0.6099</v>
      </c>
      <c r="Q13" s="275" cm="1">
        <f t="array" aca="1" ref="Q13" ca="1">INDIRECT($A13&amp;"!$E28")</f>
        <v>17.13</v>
      </c>
      <c r="R13" s="289" cm="1">
        <f t="array" aca="1" ref="R13" ca="1">INDIRECT($A13&amp;"!$E5")</f>
        <v>0.12690000000000001</v>
      </c>
      <c r="U13" s="282" t="s">
        <v>13</v>
      </c>
      <c r="V13" s="307" t="e">
        <f ca="1"/>
        <v>#VALUE!</v>
      </c>
      <c r="X13" s="282" t="str">
        <f ca="1"/>
        <v>LS</v>
      </c>
      <c r="Y13" s="307">
        <f ca="1"/>
        <v>-2.1087470449172576</v>
      </c>
      <c r="AA13" s="282" t="str">
        <f ca="1"/>
        <v>QP</v>
      </c>
      <c r="AB13" s="303">
        <f ca="1"/>
        <v>0.45509881422924897</v>
      </c>
    </row>
    <row r="14" spans="1:28" thickBot="1">
      <c r="A14" s="291">
        <v>14</v>
      </c>
      <c r="B14" s="274" cm="1">
        <f t="array" aca="1" ref="B14" ca="1">INDIRECT($A14&amp;"!$E12")</f>
        <v>3.7280000000000001E-2</v>
      </c>
      <c r="C14" s="275" cm="1">
        <f t="array" aca="1" ref="C14" ca="1">INDIRECT($A14&amp;"!$E13")</f>
        <v>1.4E-14</v>
      </c>
      <c r="D14" s="275" t="str" cm="1">
        <f t="array" aca="1" ref="D14" ca="1">INDIRECT($A14&amp;"!$E14")</f>
        <v>\</v>
      </c>
      <c r="E14" s="275" cm="1">
        <f t="array" aca="1" ref="E14" ca="1">INDIRECT($A14&amp;"!$E15")</f>
        <v>3.347E-2</v>
      </c>
      <c r="F14" s="275" cm="1">
        <f t="array" aca="1" ref="F14" ca="1">INDIRECT($A14&amp;"!$E16")</f>
        <v>3.9759999999999997E-2</v>
      </c>
      <c r="G14" s="275" cm="1">
        <f t="array" aca="1" ref="G14" ca="1">INDIRECT($A14&amp;"!$E17")</f>
        <v>3.9199999999999999E-2</v>
      </c>
      <c r="H14" s="275" cm="1">
        <f t="array" aca="1" ref="H14" ca="1">INDIRECT($A14&amp;"!$E18")</f>
        <v>1.4710000000000001E-2</v>
      </c>
      <c r="I14" s="275" cm="1">
        <f t="array" aca="1" ref="I14" ca="1">INDIRECT($A14&amp;"!$E20")</f>
        <v>0.80449999999999999</v>
      </c>
      <c r="J14" s="275" cm="1">
        <f t="array" aca="1" ref="J14" ca="1">INDIRECT($A14&amp;"!$E21")</f>
        <v>3.909E-2</v>
      </c>
      <c r="K14" s="275" cm="1">
        <f t="array" aca="1" ref="K14" ca="1">INDIRECT($A14&amp;"!$E22")</f>
        <v>3.8539999999999998E-10</v>
      </c>
      <c r="L14" s="275" cm="1">
        <f t="array" aca="1" ref="L14" ca="1">INDIRECT($A14&amp;"!$E23")</f>
        <v>0.17469999999999999</v>
      </c>
      <c r="M14" s="275" cm="1">
        <f t="array" aca="1" ref="M14" ca="1">INDIRECT($A14&amp;"!$E24")</f>
        <v>0.1951</v>
      </c>
      <c r="N14" s="275" cm="1">
        <f t="array" aca="1" ref="N14" ca="1">INDIRECT($A14&amp;"!$E25")</f>
        <v>0.1429</v>
      </c>
      <c r="O14" s="275" cm="1">
        <f t="array" aca="1" ref="O14" ca="1">INDIRECT($A14&amp;"!$E26")</f>
        <v>0.1368</v>
      </c>
      <c r="P14" s="275" cm="1">
        <f t="array" aca="1" ref="P14" ca="1">INDIRECT($A14&amp;"!$E27")</f>
        <v>3.8539999999999998E-10</v>
      </c>
      <c r="Q14" s="275" cm="1">
        <f t="array" aca="1" ref="Q14" ca="1">INDIRECT($A14&amp;"!$E28")</f>
        <v>3.853E-10</v>
      </c>
      <c r="R14" s="289" cm="1">
        <f t="array" aca="1" ref="R14" ca="1">INDIRECT($A14&amp;"!$E5")</f>
        <v>0.74639999999999995</v>
      </c>
      <c r="U14" s="282" t="s">
        <v>13</v>
      </c>
      <c r="V14" s="307">
        <f ca="1"/>
        <v>-2.1087470449172576</v>
      </c>
      <c r="X14" s="282" t="str">
        <f ca="1"/>
        <v>LS</v>
      </c>
      <c r="Y14" s="307">
        <f ca="1"/>
        <v>0.95005359056806005</v>
      </c>
      <c r="AA14" s="282" t="str">
        <f ca="1"/>
        <v>QP</v>
      </c>
      <c r="AB14" s="303">
        <f ca="1"/>
        <v>-9.543103448275863</v>
      </c>
    </row>
    <row r="15" spans="1:28" thickBot="1">
      <c r="A15" s="385" t="s">
        <v>101</v>
      </c>
      <c r="B15" s="385"/>
      <c r="C15" s="385"/>
      <c r="D15" s="385"/>
      <c r="E15" s="385"/>
      <c r="F15" s="385"/>
      <c r="G15" s="385"/>
      <c r="H15" s="385"/>
      <c r="I15" s="385"/>
      <c r="J15" s="385"/>
      <c r="K15" s="385"/>
      <c r="L15" s="385"/>
      <c r="M15" s="385"/>
      <c r="N15" s="385"/>
      <c r="O15" s="385"/>
      <c r="P15" s="385"/>
      <c r="Q15" s="385"/>
      <c r="R15" s="392"/>
      <c r="U15" s="282" t="s">
        <v>13</v>
      </c>
      <c r="V15" s="307">
        <f ca="1"/>
        <v>0.95005359056806005</v>
      </c>
      <c r="X15" s="282" t="str">
        <f ca="1"/>
        <v>QP</v>
      </c>
      <c r="Y15" s="307">
        <f ca="1"/>
        <v>-0.52991452991453003</v>
      </c>
      <c r="AA15" s="282" t="str">
        <f ca="1"/>
        <v>QP</v>
      </c>
      <c r="AB15" s="303">
        <f ca="1"/>
        <v>-1.5494623655913979</v>
      </c>
    </row>
    <row r="16" spans="1:28" ht="15" customHeight="1">
      <c r="A16" s="393"/>
      <c r="B16" s="393"/>
      <c r="C16" s="393"/>
      <c r="D16" s="393"/>
      <c r="E16" s="393"/>
      <c r="F16" s="393"/>
      <c r="G16" s="393"/>
      <c r="H16" s="393"/>
      <c r="I16" s="393"/>
      <c r="J16" s="393"/>
      <c r="K16" s="393"/>
      <c r="L16" s="393"/>
      <c r="M16" s="393"/>
      <c r="N16" s="393"/>
      <c r="O16" s="393"/>
      <c r="P16" s="393"/>
      <c r="Q16" s="393"/>
      <c r="R16" s="394"/>
      <c r="U16" s="283" t="s">
        <v>14</v>
      </c>
      <c r="V16" s="307" cm="1">
        <f t="array" aca="1" ref="V16:V28" ca="1">C20:C32</f>
        <v>-0.52991452991453003</v>
      </c>
      <c r="X16" s="283" t="str">
        <f ca="1"/>
        <v>QP</v>
      </c>
      <c r="Y16" s="307">
        <f ca="1"/>
        <v>-2.722962962962963</v>
      </c>
      <c r="AA16" s="283" t="str">
        <f ca="1"/>
        <v>QP</v>
      </c>
      <c r="AB16" s="303">
        <f ca="1"/>
        <v>-1.3108068744538317E-2</v>
      </c>
    </row>
    <row r="17" spans="1:28" ht="14.45">
      <c r="B17" s="264"/>
      <c r="C17" s="192"/>
      <c r="E17" s="288"/>
      <c r="F17" s="288"/>
      <c r="U17" s="283" t="s">
        <v>14</v>
      </c>
      <c r="V17" s="307">
        <f ca="1"/>
        <v>-2.722962962962963</v>
      </c>
      <c r="X17" s="283" t="str">
        <f ca="1"/>
        <v>QP</v>
      </c>
      <c r="Y17" s="307">
        <f ca="1"/>
        <v>-144.28571428571428</v>
      </c>
      <c r="AA17" s="283" t="str">
        <f ca="1"/>
        <v>QP</v>
      </c>
      <c r="AB17" s="303">
        <f ca="1"/>
        <v>-3.7801418439716308</v>
      </c>
    </row>
    <row r="18" spans="1:28" thickBot="1">
      <c r="U18" s="283" t="s">
        <v>14</v>
      </c>
      <c r="V18" s="307">
        <f ca="1"/>
        <v>-144.28571428571428</v>
      </c>
      <c r="X18" s="283" t="str">
        <f ca="1"/>
        <v>QP</v>
      </c>
      <c r="Y18" s="307">
        <f ca="1"/>
        <v>-548789808917196.44</v>
      </c>
      <c r="AA18" s="283" t="str">
        <f ca="1"/>
        <v>QP</v>
      </c>
      <c r="AB18" s="303">
        <f ca="1"/>
        <v>0.99999999999998124</v>
      </c>
    </row>
    <row r="19" spans="1:28" thickBot="1">
      <c r="A19" s="276" t="s">
        <v>71</v>
      </c>
      <c r="B19" s="277" t="s">
        <v>13</v>
      </c>
      <c r="C19" s="268" t="s">
        <v>14</v>
      </c>
      <c r="D19" s="269" t="s">
        <v>15</v>
      </c>
      <c r="E19" s="278" t="s">
        <v>16</v>
      </c>
      <c r="F19" s="268" t="s">
        <v>17</v>
      </c>
      <c r="G19" s="278" t="s">
        <v>18</v>
      </c>
      <c r="H19" s="268" t="s">
        <v>19</v>
      </c>
      <c r="I19" s="279" t="s">
        <v>22</v>
      </c>
      <c r="J19" s="270" t="s">
        <v>23</v>
      </c>
      <c r="K19" s="271" t="s">
        <v>72</v>
      </c>
      <c r="L19" s="271" t="s">
        <v>26</v>
      </c>
      <c r="M19" s="271" t="s">
        <v>107</v>
      </c>
      <c r="N19" s="271" t="s">
        <v>108</v>
      </c>
      <c r="O19" s="271" t="s">
        <v>109</v>
      </c>
      <c r="P19" s="271" t="s">
        <v>73</v>
      </c>
      <c r="Q19" s="272" t="s">
        <v>74</v>
      </c>
      <c r="R19" s="280" t="s">
        <v>75</v>
      </c>
      <c r="U19" s="283" t="s">
        <v>14</v>
      </c>
      <c r="V19" s="307">
        <f ca="1"/>
        <v>-548789808917196.44</v>
      </c>
      <c r="X19" s="283" t="str">
        <f ca="1"/>
        <v>QP</v>
      </c>
      <c r="Y19" s="307">
        <f ca="1"/>
        <v>-0.58872810357958882</v>
      </c>
      <c r="AA19" s="283" t="str">
        <f ca="1"/>
        <v>KRG</v>
      </c>
      <c r="AB19" s="303">
        <f ca="1"/>
        <v>-0.23428858722976373</v>
      </c>
    </row>
    <row r="20" spans="1:28" thickBot="1">
      <c r="A20" s="296">
        <v>1</v>
      </c>
      <c r="B20" s="233">
        <f t="shared" ref="B20:Q20" ca="1" si="0">(($R2 - B2) / $R2)</f>
        <v>-1.5268979386626449</v>
      </c>
      <c r="C20" s="233">
        <f t="shared" ca="1" si="0"/>
        <v>-0.52991452991453003</v>
      </c>
      <c r="D20" s="233">
        <f t="shared" ca="1" si="0"/>
        <v>-0.23428858722976373</v>
      </c>
      <c r="E20" s="233">
        <f t="shared" ca="1" si="0"/>
        <v>-0.1814982403217697</v>
      </c>
      <c r="F20" s="233">
        <f t="shared" ca="1" si="0"/>
        <v>-0.23428858722976373</v>
      </c>
      <c r="G20" s="233">
        <f t="shared" ca="1" si="0"/>
        <v>-0.25791855203619901</v>
      </c>
      <c r="H20" s="233">
        <f t="shared" ca="1" si="0"/>
        <v>-0.36199095022624428</v>
      </c>
      <c r="I20" s="233">
        <f t="shared" ca="1" si="0"/>
        <v>-4.2086475615887382</v>
      </c>
      <c r="J20" s="233">
        <f t="shared" ca="1" si="0"/>
        <v>-1.0372046254399196</v>
      </c>
      <c r="K20" s="233">
        <f t="shared" ca="1" si="0"/>
        <v>-0.12569130216189037</v>
      </c>
      <c r="L20" s="233">
        <f t="shared" ca="1" si="0"/>
        <v>-0.33986928104575176</v>
      </c>
      <c r="M20" s="233">
        <f t="shared" ca="1" si="0"/>
        <v>-1.464555052790347</v>
      </c>
      <c r="N20" s="233">
        <f t="shared" ca="1" si="0"/>
        <v>-0.95575666163901474</v>
      </c>
      <c r="O20" s="233">
        <f t="shared" ca="1" si="0"/>
        <v>-1.7134238310708898</v>
      </c>
      <c r="P20" s="233">
        <f t="shared" ca="1" si="0"/>
        <v>-0.46053293112116639</v>
      </c>
      <c r="Q20" s="287">
        <f t="shared" ca="1" si="0"/>
        <v>-27.858722976370036</v>
      </c>
      <c r="R20" s="308" cm="1">
        <f t="array" aca="1" ref="R20" ca="1">INDIRECT($A20&amp;"!$E5")</f>
        <v>0.19889999999999999</v>
      </c>
      <c r="U20" s="283" t="s">
        <v>14</v>
      </c>
      <c r="V20" s="307">
        <f ca="1"/>
        <v>-0.58872810357958882</v>
      </c>
      <c r="X20" s="283" t="str">
        <f ca="1"/>
        <v>QP</v>
      </c>
      <c r="Y20" s="307">
        <f ca="1"/>
        <v>0.45509881422924897</v>
      </c>
      <c r="AA20" s="283" t="str">
        <f ca="1"/>
        <v>KRG</v>
      </c>
      <c r="AB20" s="303">
        <f ca="1"/>
        <v>0.55911111111111111</v>
      </c>
    </row>
    <row r="21" spans="1:28" thickBot="1">
      <c r="A21" s="297">
        <v>2</v>
      </c>
      <c r="B21" s="233">
        <f t="shared" ref="B21:Q21" ca="1" si="1">(($R3 - B3) / $R3)</f>
        <v>-6.3037037037037029</v>
      </c>
      <c r="C21" s="233">
        <f t="shared" ca="1" si="1"/>
        <v>-2.722962962962963</v>
      </c>
      <c r="D21" s="233">
        <f t="shared" ca="1" si="1"/>
        <v>0.55911111111111111</v>
      </c>
      <c r="E21" s="233">
        <f t="shared" ca="1" si="1"/>
        <v>-0.36355555555555541</v>
      </c>
      <c r="F21" s="233">
        <f t="shared" ca="1" si="1"/>
        <v>0.55911111111111111</v>
      </c>
      <c r="G21" s="233">
        <f t="shared" ca="1" si="1"/>
        <v>0.45866666666666667</v>
      </c>
      <c r="H21" s="233">
        <f t="shared" ca="1" si="1"/>
        <v>-2.6977777777777772</v>
      </c>
      <c r="I21" s="233">
        <f t="shared" ca="1" si="1"/>
        <v>-12.167407407407406</v>
      </c>
      <c r="J21" s="233">
        <f t="shared" ca="1" si="1"/>
        <v>-1.7303703703703701</v>
      </c>
      <c r="K21" s="233">
        <f t="shared" ca="1" si="1"/>
        <v>-0.35377777777777775</v>
      </c>
      <c r="L21" s="233">
        <f t="shared" ca="1" si="1"/>
        <v>-1.0488888888888888</v>
      </c>
      <c r="M21" s="233">
        <f t="shared" ca="1" si="1"/>
        <v>-3.2340740740740737</v>
      </c>
      <c r="N21" s="233">
        <f t="shared" ca="1" si="1"/>
        <v>-3.6977777777777772</v>
      </c>
      <c r="O21" s="233">
        <f t="shared" ca="1" si="1"/>
        <v>-6.5659259259259262</v>
      </c>
      <c r="P21" s="233">
        <f t="shared" ca="1" si="1"/>
        <v>-3.1392592592592585</v>
      </c>
      <c r="Q21" s="287">
        <f t="shared" ca="1" si="1"/>
        <v>-1.8459259259259255</v>
      </c>
      <c r="R21" s="308" cm="1">
        <f t="array" aca="1" ref="R21" ca="1">INDIRECT($A21&amp;"!$E5")</f>
        <v>6.7500000000000004E-2</v>
      </c>
      <c r="U21" s="283" t="s">
        <v>14</v>
      </c>
      <c r="V21" s="307">
        <f ca="1"/>
        <v>0.45509881422924897</v>
      </c>
      <c r="X21" s="283" t="str">
        <f ca="1"/>
        <v>QP</v>
      </c>
      <c r="Y21" s="307">
        <f ca="1"/>
        <v>-368224299065419.56</v>
      </c>
      <c r="AA21" s="283" t="str">
        <f ca="1"/>
        <v>KRG</v>
      </c>
      <c r="AB21" s="303">
        <f ca="1"/>
        <v>-0.68659558263518661</v>
      </c>
    </row>
    <row r="22" spans="1:28" thickBot="1">
      <c r="A22" s="297">
        <v>3</v>
      </c>
      <c r="B22" s="233">
        <f t="shared" ref="B22:Q22" ca="1" si="2">(($R4 - B4) / $R4)</f>
        <v>-1164857142857141.8</v>
      </c>
      <c r="C22" s="233">
        <f t="shared" ca="1" si="2"/>
        <v>-144.28571428571428</v>
      </c>
      <c r="D22" s="233">
        <f t="shared" ca="1" si="2"/>
        <v>-192571428570.42859</v>
      </c>
      <c r="E22" s="233">
        <f t="shared" ca="1" si="2"/>
        <v>-1073714285714284.8</v>
      </c>
      <c r="F22" s="233">
        <f t="shared" ca="1" si="2"/>
        <v>-297571428570.42859</v>
      </c>
      <c r="G22" s="233">
        <f t="shared" ca="1" si="2"/>
        <v>-101399999999999</v>
      </c>
      <c r="H22" s="233">
        <f t="shared" ca="1" si="2"/>
        <v>-83228571428570.422</v>
      </c>
      <c r="I22" s="233">
        <f ca="1">(($R4 - I4) / $R4)</f>
        <v>-1150142857142856.3</v>
      </c>
      <c r="J22" s="233">
        <f t="shared" ca="1" si="2"/>
        <v>-194428571428570.44</v>
      </c>
      <c r="K22" s="233">
        <f t="shared" ca="1" si="2"/>
        <v>-742857142857141.88</v>
      </c>
      <c r="L22" s="233">
        <f t="shared" ca="1" si="2"/>
        <v>-1100285714285713.3</v>
      </c>
      <c r="M22" s="233">
        <f t="shared" ca="1" si="2"/>
        <v>-2241428571428570.3</v>
      </c>
      <c r="N22" s="233">
        <f t="shared" ca="1" si="2"/>
        <v>-1159999999999999</v>
      </c>
      <c r="O22" s="233">
        <f t="shared" ca="1" si="2"/>
        <v>-1164142857142856</v>
      </c>
      <c r="P22" s="233">
        <f t="shared" ca="1" si="2"/>
        <v>-583141.85714285704</v>
      </c>
      <c r="Q22" s="287">
        <f t="shared" ca="1" si="2"/>
        <v>-17757141.857142854</v>
      </c>
      <c r="R22" s="308" cm="1">
        <f t="array" aca="1" ref="R22" ca="1">INDIRECT($A22&amp;"!$E5")</f>
        <v>7.0000000000000003E-16</v>
      </c>
      <c r="U22" s="283" t="s">
        <v>14</v>
      </c>
      <c r="V22" s="307">
        <f ca="1"/>
        <v>-368224299065419.56</v>
      </c>
      <c r="X22" s="283" t="str">
        <f ca="1"/>
        <v>QP</v>
      </c>
      <c r="Y22" s="307">
        <f ca="1"/>
        <v>-9.543103448275863</v>
      </c>
      <c r="AA22" s="283" t="str">
        <f ca="1"/>
        <v>KRG</v>
      </c>
      <c r="AB22" s="303">
        <f ca="1"/>
        <v>0.98926881720430104</v>
      </c>
    </row>
    <row r="23" spans="1:28" thickBot="1">
      <c r="A23" s="297">
        <v>4</v>
      </c>
      <c r="B23" s="233">
        <f t="shared" ref="B23:Q23" ca="1" si="3">(($R5 - B5) / $R5)</f>
        <v>-652484076433120</v>
      </c>
      <c r="C23" s="233">
        <f t="shared" ca="1" si="3"/>
        <v>-548789808917196.44</v>
      </c>
      <c r="D23" s="233">
        <f t="shared" ca="1" si="3"/>
        <v>-434522292993629.56</v>
      </c>
      <c r="E23" s="233">
        <f t="shared" ca="1" si="3"/>
        <v>-288407643312100.88</v>
      </c>
      <c r="F23" s="233">
        <f t="shared" ca="1" si="3"/>
        <v>-434522292993629.56</v>
      </c>
      <c r="G23" s="233">
        <f t="shared" ca="1" si="3"/>
        <v>-429044585987260.13</v>
      </c>
      <c r="H23" s="233">
        <f ca="1">(($R5 - H5) / $R5)</f>
        <v>-546751592356686.94</v>
      </c>
      <c r="I23" s="233">
        <f t="shared" ca="1" si="3"/>
        <v>-1230445859872610.5</v>
      </c>
      <c r="J23" s="233">
        <f t="shared" ca="1" si="3"/>
        <v>-545477707006368.44</v>
      </c>
      <c r="K23" s="233">
        <f t="shared" ca="1" si="3"/>
        <v>-346751592356686.88</v>
      </c>
      <c r="L23" s="233">
        <f t="shared" ca="1" si="3"/>
        <v>-333630573248406.69</v>
      </c>
      <c r="M23" s="233">
        <f t="shared" ca="1" si="3"/>
        <v>-723184713375795.13</v>
      </c>
      <c r="N23" s="233">
        <f t="shared" ca="1" si="3"/>
        <v>-1215414012738852.5</v>
      </c>
      <c r="O23" s="233">
        <f t="shared" ca="1" si="3"/>
        <v>-748535031847132.75</v>
      </c>
      <c r="P23" s="233">
        <f t="shared" ca="1" si="3"/>
        <v>-466114649681527.63</v>
      </c>
      <c r="Q23" s="287">
        <f t="shared" ca="1" si="3"/>
        <v>-7.096815286624204E+16</v>
      </c>
      <c r="R23" s="308" cm="1">
        <f t="array" aca="1" ref="R23" ca="1">INDIRECT($A23&amp;"!$E5")</f>
        <v>7.8500000000000004E-16</v>
      </c>
      <c r="U23" s="283" t="s">
        <v>14</v>
      </c>
      <c r="V23" s="307">
        <f ca="1"/>
        <v>-9.543103448275863</v>
      </c>
      <c r="X23" s="283" t="str">
        <f ca="1"/>
        <v>QP</v>
      </c>
      <c r="Y23" s="307">
        <f ca="1"/>
        <v>-1.5494623655913979</v>
      </c>
      <c r="AA23" s="283" t="str">
        <f ca="1"/>
        <v>KRG</v>
      </c>
      <c r="AB23" s="303">
        <f ca="1"/>
        <v>0.40081561316632686</v>
      </c>
    </row>
    <row r="24" spans="1:28" thickBot="1">
      <c r="A24" s="297">
        <v>5</v>
      </c>
      <c r="B24" s="233">
        <f t="shared" ref="B24:Q24" ca="1" si="4">(($R6 - B6) / $R6)</f>
        <v>-1.9059405940594056</v>
      </c>
      <c r="C24" s="233">
        <f t="shared" ca="1" si="4"/>
        <v>-0.58872810357958882</v>
      </c>
      <c r="D24" s="233">
        <f t="shared" ca="1" si="4"/>
        <v>-0.68659558263518661</v>
      </c>
      <c r="E24" s="233">
        <f t="shared" ca="1" si="4"/>
        <v>-1.8594821020563594</v>
      </c>
      <c r="F24" s="233">
        <f t="shared" ca="1" si="4"/>
        <v>-0.68659558263518661</v>
      </c>
      <c r="G24" s="233">
        <f t="shared" ca="1" si="4"/>
        <v>-0.68926123381568927</v>
      </c>
      <c r="H24" s="233">
        <f t="shared" ca="1" si="4"/>
        <v>-0.59101294744859101</v>
      </c>
      <c r="I24" s="233">
        <f t="shared" ca="1" si="4"/>
        <v>-2.2463823305407469</v>
      </c>
      <c r="J24" s="233">
        <f t="shared" ca="1" si="4"/>
        <v>-0.74600152322924607</v>
      </c>
      <c r="K24" s="233">
        <f t="shared" ca="1" si="4"/>
        <v>-0.82444782939832451</v>
      </c>
      <c r="L24" s="233">
        <f t="shared" ca="1" si="4"/>
        <v>-1.3221629855293222</v>
      </c>
      <c r="M24" s="233">
        <f t="shared" ca="1" si="4"/>
        <v>-1.749047981721249</v>
      </c>
      <c r="N24" s="233">
        <f t="shared" ca="1" si="4"/>
        <v>-2.2380045696877375</v>
      </c>
      <c r="O24" s="233">
        <f t="shared" ca="1" si="4"/>
        <v>-1.9390708301599395</v>
      </c>
      <c r="P24" s="233">
        <f t="shared" ca="1" si="4"/>
        <v>-0.30731150038080729</v>
      </c>
      <c r="Q24" s="287">
        <f t="shared" ca="1" si="4"/>
        <v>-422.45773038842344</v>
      </c>
      <c r="R24" s="308" cm="1">
        <f t="array" aca="1" ref="R24" ca="1">INDIRECT($A24&amp;"!$E5")</f>
        <v>0.2626</v>
      </c>
      <c r="U24" s="283" t="s">
        <v>14</v>
      </c>
      <c r="V24" s="307">
        <f ca="1"/>
        <v>-1.5494623655913979</v>
      </c>
      <c r="X24" s="283" t="str">
        <f ca="1"/>
        <v>QP</v>
      </c>
      <c r="Y24" s="307">
        <f ca="1"/>
        <v>-1.3108068744538317E-2</v>
      </c>
      <c r="AA24" s="283" t="str">
        <f ca="1"/>
        <v>KRG</v>
      </c>
      <c r="AB24" s="303">
        <f ca="1"/>
        <v>-1.5831363278171784</v>
      </c>
    </row>
    <row r="25" spans="1:28" thickBot="1">
      <c r="A25" s="297">
        <v>7</v>
      </c>
      <c r="B25" s="233">
        <f t="shared" ref="B25:Q25" ca="1" si="5">(($R7 - B7) / $R7)</f>
        <v>-2.7185770750988141</v>
      </c>
      <c r="C25" s="233">
        <f t="shared" ca="1" si="5"/>
        <v>0.45509881422924897</v>
      </c>
      <c r="D25" s="233" t="e">
        <f t="shared" ca="1" si="5"/>
        <v>#VALUE!</v>
      </c>
      <c r="E25" s="233">
        <f t="shared" ca="1" si="5"/>
        <v>0.43667984189723319</v>
      </c>
      <c r="F25" s="233">
        <f t="shared" ca="1" si="5"/>
        <v>0.26245059288537553</v>
      </c>
      <c r="G25" s="233">
        <f t="shared" ca="1" si="5"/>
        <v>0.46616600790513829</v>
      </c>
      <c r="H25" s="233">
        <f t="shared" ca="1" si="5"/>
        <v>-5.1130434782608702</v>
      </c>
      <c r="I25" s="233">
        <f t="shared" ca="1" si="5"/>
        <v>0.36482213438735173</v>
      </c>
      <c r="J25" s="233">
        <f t="shared" ca="1" si="5"/>
        <v>-0.24110671936758893</v>
      </c>
      <c r="K25" s="233" t="e">
        <f t="shared" ca="1" si="5"/>
        <v>#VALUE!</v>
      </c>
      <c r="L25" s="233">
        <f t="shared" ca="1" si="5"/>
        <v>-2.0545454545454547</v>
      </c>
      <c r="M25" s="233">
        <f t="shared" ca="1" si="5"/>
        <v>-2.6814229249011858</v>
      </c>
      <c r="N25" s="233">
        <f t="shared" ca="1" si="5"/>
        <v>-1.2434782608695651</v>
      </c>
      <c r="O25" s="233">
        <f t="shared" ca="1" si="5"/>
        <v>-3.9351778656126477</v>
      </c>
      <c r="P25" s="233">
        <f t="shared" ca="1" si="5"/>
        <v>0.21628458498023712</v>
      </c>
      <c r="Q25" s="287">
        <f t="shared" ca="1" si="5"/>
        <v>-25.545454545454547</v>
      </c>
      <c r="R25" s="308" cm="1">
        <f t="array" aca="1" ref="R25" ca="1">INDIRECT($A25&amp;"!$E5")</f>
        <v>0.1265</v>
      </c>
      <c r="U25" s="283" t="s">
        <v>14</v>
      </c>
      <c r="V25" s="307">
        <f ca="1"/>
        <v>-1.3108068744538317E-2</v>
      </c>
      <c r="X25" s="283" t="str">
        <f ca="1"/>
        <v>QP</v>
      </c>
      <c r="Y25" s="307">
        <f ca="1"/>
        <v>-3.7801418439716308</v>
      </c>
      <c r="AA25" s="283" t="str">
        <f ca="1"/>
        <v>KPLS</v>
      </c>
      <c r="AB25" s="303">
        <f ca="1"/>
        <v>-0.1814982403217697</v>
      </c>
    </row>
    <row r="26" spans="1:28" thickBot="1">
      <c r="A26" s="297">
        <v>8</v>
      </c>
      <c r="B26" s="233">
        <f t="shared" ref="B26:Q26" ca="1" si="6">(($R8 - B8) / $R8)</f>
        <v>-283785046728970.94</v>
      </c>
      <c r="C26" s="233">
        <f t="shared" ca="1" si="6"/>
        <v>-368224299065419.56</v>
      </c>
      <c r="D26" s="233" t="e">
        <f t="shared" ca="1" si="6"/>
        <v>#VALUE!</v>
      </c>
      <c r="E26" s="233">
        <f t="shared" ca="1" si="6"/>
        <v>-260233644859812.06</v>
      </c>
      <c r="F26" s="233">
        <f t="shared" ca="1" si="6"/>
        <v>-294999999999999</v>
      </c>
      <c r="G26" s="233">
        <f t="shared" ca="1" si="6"/>
        <v>-294018691588784.06</v>
      </c>
      <c r="H26" s="233">
        <f t="shared" ca="1" si="6"/>
        <v>-369719626168223.31</v>
      </c>
      <c r="I26" s="233">
        <f t="shared" ca="1" si="6"/>
        <v>-374859813084111.19</v>
      </c>
      <c r="J26" s="233">
        <f t="shared" ca="1" si="6"/>
        <v>-290233644859812.06</v>
      </c>
      <c r="K26" s="233">
        <f t="shared" ca="1" si="6"/>
        <v>-176635514018690.56</v>
      </c>
      <c r="L26" s="233">
        <f t="shared" ca="1" si="6"/>
        <v>-339205607476634.5</v>
      </c>
      <c r="M26" s="233">
        <f t="shared" ca="1" si="6"/>
        <v>-348785046728970.94</v>
      </c>
      <c r="N26" s="233">
        <f t="shared" ca="1" si="6"/>
        <v>-193878504672896.19</v>
      </c>
      <c r="O26" s="233">
        <f t="shared" ca="1" si="6"/>
        <v>-338551401869157.88</v>
      </c>
      <c r="P26" s="233">
        <f t="shared" ca="1" si="6"/>
        <v>-267943925233643.88</v>
      </c>
      <c r="Q26" s="287">
        <f t="shared" ca="1" si="6"/>
        <v>-2390186915887849.5</v>
      </c>
      <c r="R26" s="308" cm="1">
        <f t="array" aca="1" ref="R26" ca="1">INDIRECT($A26&amp;"!$E5")</f>
        <v>2.1400000000000001E-15</v>
      </c>
      <c r="U26" s="283" t="s">
        <v>14</v>
      </c>
      <c r="V26" s="307" t="e">
        <f ca="1"/>
        <v>#VALUE!</v>
      </c>
      <c r="X26" s="283" t="str">
        <f ca="1"/>
        <v>QP</v>
      </c>
      <c r="Y26" s="307">
        <f ca="1"/>
        <v>0.99999999999998124</v>
      </c>
      <c r="AA26" s="283" t="str">
        <f ca="1"/>
        <v>KPLS</v>
      </c>
      <c r="AB26" s="303">
        <f ca="1"/>
        <v>-0.36355555555555541</v>
      </c>
    </row>
    <row r="27" spans="1:28" thickBot="1">
      <c r="A27" s="297">
        <v>9</v>
      </c>
      <c r="B27" s="233">
        <f t="shared" ref="B27:Q27" ca="1" si="7">(($R9 - B9) / $R9)</f>
        <v>-649827586206895.63</v>
      </c>
      <c r="C27" s="233">
        <f t="shared" ca="1" si="7"/>
        <v>-9.543103448275863</v>
      </c>
      <c r="D27" s="233" t="e">
        <f t="shared" ca="1" si="7"/>
        <v>#VALUE!</v>
      </c>
      <c r="E27" s="233">
        <f t="shared" ca="1" si="7"/>
        <v>-632844827586206</v>
      </c>
      <c r="F27" s="233">
        <f t="shared" ca="1" si="7"/>
        <v>-610172413792.10352</v>
      </c>
      <c r="G27" s="233">
        <f t="shared" ca="1" si="7"/>
        <v>-60870689655171.422</v>
      </c>
      <c r="H27" s="233">
        <f t="shared" ca="1" si="7"/>
        <v>-67267241379309.344</v>
      </c>
      <c r="I27" s="233">
        <f t="shared" ca="1" si="7"/>
        <v>-694051724137930.13</v>
      </c>
      <c r="J27" s="233">
        <f t="shared" ca="1" si="7"/>
        <v>-149827586206895.56</v>
      </c>
      <c r="K27" s="233">
        <f t="shared" ca="1" si="7"/>
        <v>-401551724137930.06</v>
      </c>
      <c r="L27" s="233">
        <f t="shared" ca="1" si="7"/>
        <v>-646551724137930.13</v>
      </c>
      <c r="M27" s="233">
        <f t="shared" ca="1" si="7"/>
        <v>-655258620689654.25</v>
      </c>
      <c r="N27" s="233">
        <f t="shared" ca="1" si="7"/>
        <v>-2.388793103448276E+101</v>
      </c>
      <c r="O27" s="233">
        <f t="shared" ca="1" si="7"/>
        <v>-672758620689654.25</v>
      </c>
      <c r="P27" s="233">
        <f t="shared" ca="1" si="7"/>
        <v>-629999</v>
      </c>
      <c r="Q27" s="287">
        <f t="shared" ca="1" si="7"/>
        <v>-242327585.20689657</v>
      </c>
      <c r="R27" s="308" cm="1">
        <f t="array" aca="1" ref="R27" ca="1">INDIRECT($A27&amp;"!$E5")</f>
        <v>1.1599999999999999E-15</v>
      </c>
      <c r="U27" s="283" t="s">
        <v>14</v>
      </c>
      <c r="V27" s="307">
        <f ca="1"/>
        <v>-3.7801418439716308</v>
      </c>
      <c r="X27" s="283" t="str">
        <f ca="1"/>
        <v>KRG</v>
      </c>
      <c r="Y27" s="307">
        <f ca="1"/>
        <v>-0.23428858722976373</v>
      </c>
      <c r="AA27" s="283" t="str">
        <f ca="1"/>
        <v>KPLS</v>
      </c>
      <c r="AB27" s="303">
        <f ca="1"/>
        <v>-1.8594821020563594</v>
      </c>
    </row>
    <row r="28" spans="1:28" thickBot="1">
      <c r="A28" s="297">
        <v>10</v>
      </c>
      <c r="B28" s="233">
        <f t="shared" ref="B28:Q28" ca="1" si="8">(($R10 - B10) / $R10)</f>
        <v>-17.70967741935484</v>
      </c>
      <c r="C28" s="233">
        <f t="shared" ca="1" si="8"/>
        <v>-1.5494623655913979</v>
      </c>
      <c r="D28" s="233">
        <f t="shared" ca="1" si="8"/>
        <v>0.98926881720430104</v>
      </c>
      <c r="E28" s="233">
        <f t="shared" ca="1" si="8"/>
        <v>-8.6010752688172047</v>
      </c>
      <c r="F28" s="233">
        <f t="shared" ca="1" si="8"/>
        <v>-0.81827956989247341</v>
      </c>
      <c r="G28" s="233">
        <f t="shared" ca="1" si="8"/>
        <v>-0.82473118279569901</v>
      </c>
      <c r="H28" s="233">
        <f t="shared" ca="1" si="8"/>
        <v>-1.4548387096774196</v>
      </c>
      <c r="I28" s="233">
        <f t="shared" ca="1" si="8"/>
        <v>-117.17204301075269</v>
      </c>
      <c r="J28" s="233">
        <f t="shared" ca="1" si="8"/>
        <v>-0.7075268817204301</v>
      </c>
      <c r="K28" s="233">
        <f t="shared" ca="1" si="8"/>
        <v>-12.344086021505378</v>
      </c>
      <c r="L28" s="233">
        <f t="shared" ca="1" si="8"/>
        <v>-28.526881720430115</v>
      </c>
      <c r="M28" s="233">
        <f t="shared" ca="1" si="8"/>
        <v>-11.35483870967742</v>
      </c>
      <c r="N28" s="233">
        <f t="shared" ca="1" si="8"/>
        <v>-21.268817204301076</v>
      </c>
      <c r="O28" s="233">
        <f t="shared" ca="1" si="8"/>
        <v>-17.56989247311828</v>
      </c>
      <c r="P28" s="233">
        <f t="shared" ca="1" si="8"/>
        <v>-1.9354838709677422</v>
      </c>
      <c r="Q28" s="287">
        <f t="shared" ca="1" si="8"/>
        <v>-70.13978494623656</v>
      </c>
      <c r="R28" s="308" cm="1">
        <f t="array" aca="1" ref="R28" ca="1">INDIRECT($A28&amp;"!$E5")</f>
        <v>9.2999999999999992E-3</v>
      </c>
      <c r="U28" s="283" t="s">
        <v>14</v>
      </c>
      <c r="V28" s="307">
        <f ca="1"/>
        <v>0.99999999999998124</v>
      </c>
      <c r="X28" s="283" t="str">
        <f ca="1"/>
        <v>KRG</v>
      </c>
      <c r="Y28" s="307">
        <f ca="1"/>
        <v>0.55911111111111111</v>
      </c>
      <c r="AA28" s="283" t="str">
        <f ca="1"/>
        <v>KPLS</v>
      </c>
      <c r="AB28" s="303">
        <f ca="1"/>
        <v>0.43667984189723319</v>
      </c>
    </row>
    <row r="29" spans="1:28" thickBot="1">
      <c r="A29" s="297">
        <v>11</v>
      </c>
      <c r="B29" s="233">
        <f t="shared" ref="B29:Q29" ca="1" si="9">(($R11 - B11) / $R11)</f>
        <v>-0.32711913778036705</v>
      </c>
      <c r="C29" s="233">
        <f t="shared" ca="1" si="9"/>
        <v>-1.3108068744538317E-2</v>
      </c>
      <c r="D29" s="233">
        <f t="shared" ca="1" si="9"/>
        <v>0.40081561316632686</v>
      </c>
      <c r="E29" s="233">
        <f t="shared" ca="1" si="9"/>
        <v>0.13778036702592489</v>
      </c>
      <c r="F29" s="233">
        <f t="shared" ca="1" si="9"/>
        <v>0.40081561316632686</v>
      </c>
      <c r="G29" s="233">
        <f t="shared" ca="1" si="9"/>
        <v>0.19166909408680446</v>
      </c>
      <c r="H29" s="233">
        <f t="shared" ca="1" si="9"/>
        <v>-8.7387124963595245E-4</v>
      </c>
      <c r="I29" s="233">
        <f t="shared" ca="1" si="9"/>
        <v>-1.780367025924847</v>
      </c>
      <c r="J29" s="233">
        <f t="shared" ca="1" si="9"/>
        <v>9.4669385377221013E-2</v>
      </c>
      <c r="K29" s="233">
        <f t="shared" ca="1" si="9"/>
        <v>8.7969705796679301E-2</v>
      </c>
      <c r="L29" s="233">
        <f t="shared" ca="1" si="9"/>
        <v>-0.12263326536556955</v>
      </c>
      <c r="M29" s="233">
        <f t="shared" ca="1" si="9"/>
        <v>-0.28342557529857265</v>
      </c>
      <c r="N29" s="233">
        <f t="shared" ca="1" si="9"/>
        <v>-0.5304398485289834</v>
      </c>
      <c r="O29" s="233">
        <f t="shared" ca="1" si="9"/>
        <v>-0.48732886688027982</v>
      </c>
      <c r="P29" s="233">
        <f t="shared" ca="1" si="9"/>
        <v>-0.2408971744829595</v>
      </c>
      <c r="Q29" s="287">
        <f t="shared" ca="1" si="9"/>
        <v>-0.54558695018933867</v>
      </c>
      <c r="R29" s="308" cm="1">
        <f t="array" aca="1" ref="R29" ca="1">INDIRECT($A29&amp;"!$E5")</f>
        <v>0.34329999999999999</v>
      </c>
      <c r="U29" s="284" t="s">
        <v>15</v>
      </c>
      <c r="V29" s="307" cm="1">
        <f t="array" aca="1" ref="V29:V41" ca="1">D20:D32</f>
        <v>-0.23428858722976373</v>
      </c>
      <c r="X29" s="284" t="str">
        <f ca="1"/>
        <v>KRG</v>
      </c>
      <c r="Y29" s="307">
        <f ca="1"/>
        <v>-192571428570.42859</v>
      </c>
      <c r="AA29" s="284" t="str">
        <f ca="1"/>
        <v>KPLS</v>
      </c>
      <c r="AB29" s="303">
        <f ca="1"/>
        <v>-8.6010752688172047</v>
      </c>
    </row>
    <row r="30" spans="1:28" thickBot="1">
      <c r="A30" s="297">
        <v>12</v>
      </c>
      <c r="B30" s="233" t="e">
        <f t="shared" ref="B30:Q30" ca="1" si="10">(($R12 - B12) / $R12)</f>
        <v>#VALUE!</v>
      </c>
      <c r="C30" s="233" t="e">
        <f t="shared" ca="1" si="10"/>
        <v>#VALUE!</v>
      </c>
      <c r="D30" s="233" t="e">
        <f t="shared" ca="1" si="10"/>
        <v>#VALUE!</v>
      </c>
      <c r="E30" s="233" t="e">
        <f t="shared" ca="1" si="10"/>
        <v>#VALUE!</v>
      </c>
      <c r="F30" s="233" t="e">
        <f t="shared" ca="1" si="10"/>
        <v>#VALUE!</v>
      </c>
      <c r="G30" s="233" t="e">
        <f t="shared" ca="1" si="10"/>
        <v>#VALUE!</v>
      </c>
      <c r="H30" s="233" t="e">
        <f t="shared" ca="1" si="10"/>
        <v>#VALUE!</v>
      </c>
      <c r="I30" s="233" t="e">
        <f t="shared" ca="1" si="10"/>
        <v>#VALUE!</v>
      </c>
      <c r="J30" s="233" t="e">
        <f t="shared" ca="1" si="10"/>
        <v>#VALUE!</v>
      </c>
      <c r="K30" s="233" t="e">
        <f t="shared" ca="1" si="10"/>
        <v>#VALUE!</v>
      </c>
      <c r="L30" s="233" t="e">
        <f t="shared" ca="1" si="10"/>
        <v>#VALUE!</v>
      </c>
      <c r="M30" s="233" t="e">
        <f t="shared" ca="1" si="10"/>
        <v>#VALUE!</v>
      </c>
      <c r="N30" s="233" t="e">
        <f t="shared" ca="1" si="10"/>
        <v>#VALUE!</v>
      </c>
      <c r="O30" s="233" t="e">
        <f t="shared" ca="1" si="10"/>
        <v>#VALUE!</v>
      </c>
      <c r="P30" s="233" t="e">
        <f t="shared" ca="1" si="10"/>
        <v>#VALUE!</v>
      </c>
      <c r="Q30" s="287" t="e">
        <f t="shared" ca="1" si="10"/>
        <v>#VALUE!</v>
      </c>
      <c r="R30" s="308" cm="1">
        <f t="array" aca="1" ref="R30" ca="1">INDIRECT($A30&amp;"!$E5")</f>
        <v>4.8300000000000003E-2</v>
      </c>
      <c r="U30" s="284" t="s">
        <v>15</v>
      </c>
      <c r="V30" s="307">
        <f ca="1"/>
        <v>0.55911111111111111</v>
      </c>
      <c r="X30" s="284" t="str">
        <f ca="1"/>
        <v>KRG</v>
      </c>
      <c r="Y30" s="307">
        <f ca="1"/>
        <v>-434522292993629.56</v>
      </c>
      <c r="AA30" s="284" t="str">
        <f ca="1"/>
        <v>KPLS</v>
      </c>
      <c r="AB30" s="303">
        <f ca="1"/>
        <v>0.13778036702592489</v>
      </c>
    </row>
    <row r="31" spans="1:28" ht="14.45">
      <c r="A31" s="297">
        <v>13</v>
      </c>
      <c r="B31" s="233">
        <f t="shared" ref="B31:Q31" ca="1" si="11">(($R13 - B13) / $R13)</f>
        <v>-2.1087470449172576</v>
      </c>
      <c r="C31" s="233">
        <f t="shared" ca="1" si="11"/>
        <v>-3.7801418439716308</v>
      </c>
      <c r="D31" s="233">
        <f t="shared" ca="1" si="11"/>
        <v>-1.5831363278171784</v>
      </c>
      <c r="E31" s="233">
        <f t="shared" ca="1" si="11"/>
        <v>-1.6682427107959021</v>
      </c>
      <c r="F31" s="233">
        <f t="shared" ca="1" si="11"/>
        <v>-1.6840031520882583</v>
      </c>
      <c r="G31" s="233">
        <f t="shared" ca="1" si="11"/>
        <v>-1.6769109535066979</v>
      </c>
      <c r="H31" s="233">
        <f t="shared" ca="1" si="11"/>
        <v>-3.7620173364854206</v>
      </c>
      <c r="I31" s="233">
        <f ca="1">(($R13 - I13) / $R13)</f>
        <v>-2.9054373522458623</v>
      </c>
      <c r="J31" s="233">
        <f t="shared" ca="1" si="11"/>
        <v>-1.7651694247438925</v>
      </c>
      <c r="K31" s="233">
        <f t="shared" ca="1" si="11"/>
        <v>-1.2576832151300232</v>
      </c>
      <c r="L31" s="233">
        <f t="shared" ca="1" si="11"/>
        <v>-2.1773049645390068</v>
      </c>
      <c r="M31" s="233">
        <f t="shared" ca="1" si="11"/>
        <v>-1.743104806934594</v>
      </c>
      <c r="N31" s="233">
        <f t="shared" ca="1" si="11"/>
        <v>-3.3002364066193848</v>
      </c>
      <c r="O31" s="233">
        <f t="shared" ca="1" si="11"/>
        <v>-2.2245862884160754</v>
      </c>
      <c r="P31" s="233">
        <f t="shared" ca="1" si="11"/>
        <v>-3.8061465721040184</v>
      </c>
      <c r="Q31" s="287">
        <f t="shared" ca="1" si="11"/>
        <v>-133.98817966903073</v>
      </c>
      <c r="R31" s="308" cm="1">
        <f t="array" aca="1" ref="R31" ca="1">INDIRECT($A31&amp;"!$E5")</f>
        <v>0.12690000000000001</v>
      </c>
      <c r="U31" s="284" t="s">
        <v>15</v>
      </c>
      <c r="V31" s="307">
        <f ca="1"/>
        <v>-192571428570.42859</v>
      </c>
      <c r="X31" s="284" t="str">
        <f ca="1"/>
        <v>KRG</v>
      </c>
      <c r="Y31" s="307">
        <f ca="1"/>
        <v>-0.68659558263518661</v>
      </c>
      <c r="AA31" s="284" t="str">
        <f ca="1"/>
        <v>KPLS</v>
      </c>
      <c r="AB31" s="303">
        <f ca="1"/>
        <v>-1.6682427107959021</v>
      </c>
    </row>
    <row r="32" spans="1:28" ht="14.45">
      <c r="A32" s="297">
        <v>14</v>
      </c>
      <c r="B32" s="233">
        <f t="shared" ref="B32:Q32" ca="1" si="12">(($R14 - B14) / $R14)</f>
        <v>0.95005359056806005</v>
      </c>
      <c r="C32" s="233">
        <f t="shared" ca="1" si="12"/>
        <v>0.99999999999998124</v>
      </c>
      <c r="D32" s="233" t="e">
        <f t="shared" ca="1" si="12"/>
        <v>#VALUE!</v>
      </c>
      <c r="E32" s="233">
        <f t="shared" ca="1" si="12"/>
        <v>0.95515809217577707</v>
      </c>
      <c r="F32" s="233">
        <f t="shared" ca="1" si="12"/>
        <v>0.94673097534833861</v>
      </c>
      <c r="G32" s="233">
        <f t="shared" ca="1" si="12"/>
        <v>0.947481243301179</v>
      </c>
      <c r="H32" s="233">
        <f t="shared" ca="1" si="12"/>
        <v>0.9802920685959271</v>
      </c>
      <c r="I32" s="233">
        <f t="shared" ca="1" si="12"/>
        <v>-7.7840300107181196E-2</v>
      </c>
      <c r="J32" s="233">
        <f t="shared" ca="1" si="12"/>
        <v>0.94762861736334414</v>
      </c>
      <c r="K32" s="233">
        <f t="shared" ca="1" si="12"/>
        <v>0.99999999948365481</v>
      </c>
      <c r="L32" s="233">
        <f t="shared" ca="1" si="12"/>
        <v>0.76594319399785638</v>
      </c>
      <c r="M32" s="233">
        <f t="shared" ca="1" si="12"/>
        <v>0.73861200428724538</v>
      </c>
      <c r="N32" s="233">
        <f t="shared" ca="1" si="12"/>
        <v>0.80854769560557338</v>
      </c>
      <c r="O32" s="233">
        <f t="shared" ca="1" si="12"/>
        <v>0.81672025723472663</v>
      </c>
      <c r="P32" s="233">
        <f t="shared" ca="1" si="12"/>
        <v>0.99999999948365481</v>
      </c>
      <c r="Q32" s="287">
        <f t="shared" ca="1" si="12"/>
        <v>0.99999999948378882</v>
      </c>
      <c r="R32" s="308" cm="1">
        <f t="array" aca="1" ref="R32" ca="1">INDIRECT($A32&amp;"!$E5")</f>
        <v>0.74639999999999995</v>
      </c>
      <c r="U32" s="284" t="s">
        <v>15</v>
      </c>
      <c r="V32" s="307">
        <f ca="1"/>
        <v>-434522292993629.56</v>
      </c>
      <c r="X32" s="284" t="str">
        <f ca="1"/>
        <v>KRG</v>
      </c>
      <c r="Y32" s="307">
        <f ca="1"/>
        <v>0.98926881720430104</v>
      </c>
      <c r="AA32" s="284" t="str">
        <f ca="1"/>
        <v>KPLS</v>
      </c>
      <c r="AB32" s="303">
        <f ca="1"/>
        <v>0.95515809217577707</v>
      </c>
    </row>
    <row r="33" spans="1:28" ht="14.45">
      <c r="A33" s="385" t="s">
        <v>105</v>
      </c>
      <c r="B33" s="385"/>
      <c r="C33" s="385"/>
      <c r="D33" s="385"/>
      <c r="E33" s="385"/>
      <c r="F33" s="385"/>
      <c r="G33" s="385"/>
      <c r="H33" s="385"/>
      <c r="I33" s="385"/>
      <c r="J33" s="385"/>
      <c r="K33" s="385"/>
      <c r="L33" s="385"/>
      <c r="M33" s="385"/>
      <c r="N33" s="385"/>
      <c r="O33" s="385"/>
      <c r="P33" s="385"/>
      <c r="Q33" s="385"/>
      <c r="R33" s="392"/>
      <c r="U33" s="284" t="s">
        <v>15</v>
      </c>
      <c r="V33" s="307">
        <f ca="1"/>
        <v>-0.68659558263518661</v>
      </c>
      <c r="X33" s="284" t="str">
        <f ca="1"/>
        <v>KRG</v>
      </c>
      <c r="Y33" s="307">
        <f ca="1"/>
        <v>0.40081561316632686</v>
      </c>
      <c r="AA33" s="284" t="str">
        <f ca="1"/>
        <v>KPLSK</v>
      </c>
      <c r="AB33" s="303">
        <f ca="1"/>
        <v>-0.23428858722976373</v>
      </c>
    </row>
    <row r="34" spans="1:28" ht="14.45">
      <c r="A34" s="393"/>
      <c r="B34" s="393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393"/>
      <c r="R34" s="394"/>
      <c r="U34" s="284" t="s">
        <v>15</v>
      </c>
      <c r="V34" s="307" t="e">
        <f ca="1"/>
        <v>#VALUE!</v>
      </c>
      <c r="X34" s="284" t="str">
        <f ca="1"/>
        <v>KRG</v>
      </c>
      <c r="Y34" s="307">
        <f ca="1"/>
        <v>-1.5831363278171784</v>
      </c>
      <c r="AA34" s="284" t="str">
        <f ca="1"/>
        <v>KPLSK</v>
      </c>
      <c r="AB34" s="303">
        <f ca="1"/>
        <v>0.55911111111111111</v>
      </c>
    </row>
    <row r="35" spans="1:28" ht="14.45">
      <c r="D35" s="192"/>
      <c r="E35" s="288"/>
      <c r="F35" s="288"/>
      <c r="H35" s="228"/>
      <c r="U35" s="284" t="s">
        <v>15</v>
      </c>
      <c r="V35" s="307" t="e">
        <f ca="1"/>
        <v>#VALUE!</v>
      </c>
      <c r="X35" s="284" t="str">
        <f ca="1"/>
        <v>KPLS</v>
      </c>
      <c r="Y35" s="307">
        <f ca="1"/>
        <v>-0.1814982403217697</v>
      </c>
      <c r="AA35" s="284" t="str">
        <f ca="1"/>
        <v>KPLSK</v>
      </c>
      <c r="AB35" s="303">
        <f ca="1"/>
        <v>-0.68659558263518661</v>
      </c>
    </row>
    <row r="36" spans="1:28" thickBot="1">
      <c r="U36" s="284" t="s">
        <v>15</v>
      </c>
      <c r="V36" s="307" t="e">
        <f ca="1"/>
        <v>#VALUE!</v>
      </c>
      <c r="X36" s="284" t="str">
        <f ca="1"/>
        <v>KPLS</v>
      </c>
      <c r="Y36" s="307">
        <f ca="1"/>
        <v>-0.36355555555555541</v>
      </c>
      <c r="AA36" s="284" t="str">
        <f ca="1"/>
        <v>KPLSK</v>
      </c>
      <c r="AB36" s="303">
        <f ca="1"/>
        <v>0.26245059288537553</v>
      </c>
    </row>
    <row r="37" spans="1:28" thickBot="1">
      <c r="U37" s="284" t="s">
        <v>15</v>
      </c>
      <c r="V37" s="307">
        <f ca="1"/>
        <v>0.98926881720430104</v>
      </c>
      <c r="X37" s="284" t="str">
        <f ca="1"/>
        <v>KPLS</v>
      </c>
      <c r="Y37" s="307">
        <f ca="1"/>
        <v>-1073714285714284.8</v>
      </c>
      <c r="AA37" s="284" t="str">
        <f ca="1"/>
        <v>KPLSK</v>
      </c>
      <c r="AB37" s="303">
        <f ca="1"/>
        <v>-0.81827956989247341</v>
      </c>
    </row>
    <row r="38" spans="1:28" thickBot="1">
      <c r="U38" s="284" t="s">
        <v>15</v>
      </c>
      <c r="V38" s="307">
        <f ca="1"/>
        <v>0.40081561316632686</v>
      </c>
      <c r="X38" s="284" t="str">
        <f ca="1"/>
        <v>KPLS</v>
      </c>
      <c r="Y38" s="307">
        <f ca="1"/>
        <v>-288407643312100.88</v>
      </c>
      <c r="AA38" s="284" t="str">
        <f ca="1"/>
        <v>KPLSK</v>
      </c>
      <c r="AB38" s="303">
        <f ca="1"/>
        <v>0.40081561316632686</v>
      </c>
    </row>
    <row r="39" spans="1:28" thickBot="1">
      <c r="U39" s="284" t="s">
        <v>15</v>
      </c>
      <c r="V39" s="307" t="e">
        <f ca="1"/>
        <v>#VALUE!</v>
      </c>
      <c r="X39" s="284" t="str">
        <f ca="1"/>
        <v>KPLS</v>
      </c>
      <c r="Y39" s="307">
        <f ca="1"/>
        <v>-1.8594821020563594</v>
      </c>
      <c r="AA39" s="284" t="str">
        <f ca="1"/>
        <v>KPLSK</v>
      </c>
      <c r="AB39" s="303">
        <f ca="1"/>
        <v>-1.6840031520882583</v>
      </c>
    </row>
    <row r="40" spans="1:28" thickBot="1">
      <c r="U40" s="284" t="s">
        <v>15</v>
      </c>
      <c r="V40" s="307">
        <f ca="1"/>
        <v>-1.5831363278171784</v>
      </c>
      <c r="X40" s="284" t="str">
        <f ca="1"/>
        <v>KPLS</v>
      </c>
      <c r="Y40" s="307">
        <f ca="1"/>
        <v>0.43667984189723319</v>
      </c>
      <c r="AA40" s="284" t="str">
        <f ca="1"/>
        <v>KPLSK</v>
      </c>
      <c r="AB40" s="303">
        <f ca="1"/>
        <v>0.94673097534833861</v>
      </c>
    </row>
    <row r="41" spans="1:28" thickBot="1">
      <c r="U41" s="284" t="s">
        <v>15</v>
      </c>
      <c r="V41" s="307" t="e">
        <f ca="1"/>
        <v>#VALUE!</v>
      </c>
      <c r="X41" s="284" t="str">
        <f ca="1"/>
        <v>KPLS</v>
      </c>
      <c r="Y41" s="307">
        <f ca="1"/>
        <v>-260233644859812.06</v>
      </c>
      <c r="AA41" s="284" t="str">
        <f ca="1"/>
        <v>GPX</v>
      </c>
      <c r="AB41" s="303">
        <f ca="1"/>
        <v>-0.25791855203619901</v>
      </c>
    </row>
    <row r="42" spans="1:28" thickBot="1">
      <c r="U42" s="282" t="s">
        <v>16</v>
      </c>
      <c r="V42" s="307" cm="1">
        <f t="array" aca="1" ref="V42:V54" ca="1">E20:E32</f>
        <v>-0.1814982403217697</v>
      </c>
      <c r="X42" s="282" t="str">
        <f ca="1"/>
        <v>KPLS</v>
      </c>
      <c r="Y42" s="307">
        <f ca="1"/>
        <v>-632844827586206</v>
      </c>
      <c r="AA42" s="282" t="str">
        <f ca="1"/>
        <v>GPX</v>
      </c>
      <c r="AB42" s="303">
        <f ca="1"/>
        <v>0.45866666666666667</v>
      </c>
    </row>
    <row r="43" spans="1:28" thickBot="1">
      <c r="U43" s="282" t="s">
        <v>16</v>
      </c>
      <c r="V43" s="307">
        <f ca="1"/>
        <v>-0.36355555555555541</v>
      </c>
      <c r="X43" s="282" t="str">
        <f ca="1"/>
        <v>KPLS</v>
      </c>
      <c r="Y43" s="307">
        <f ca="1"/>
        <v>-8.6010752688172047</v>
      </c>
      <c r="AA43" s="282" t="str">
        <f ca="1"/>
        <v>GPX</v>
      </c>
      <c r="AB43" s="303">
        <f ca="1"/>
        <v>-0.68926123381568927</v>
      </c>
    </row>
    <row r="44" spans="1:28" thickBot="1">
      <c r="U44" s="282" t="s">
        <v>16</v>
      </c>
      <c r="V44" s="307">
        <f ca="1"/>
        <v>-1073714285714284.8</v>
      </c>
      <c r="X44" s="282" t="str">
        <f ca="1"/>
        <v>KPLS</v>
      </c>
      <c r="Y44" s="307">
        <f ca="1"/>
        <v>0.13778036702592489</v>
      </c>
      <c r="AA44" s="282" t="str">
        <f ca="1"/>
        <v>GPX</v>
      </c>
      <c r="AB44" s="303">
        <f ca="1"/>
        <v>0.46616600790513829</v>
      </c>
    </row>
    <row r="45" spans="1:28" thickBot="1">
      <c r="U45" s="282" t="s">
        <v>16</v>
      </c>
      <c r="V45" s="307">
        <f ca="1"/>
        <v>-288407643312100.88</v>
      </c>
      <c r="X45" s="282" t="str">
        <f ca="1"/>
        <v>KPLS</v>
      </c>
      <c r="Y45" s="307">
        <f ca="1"/>
        <v>-1.6682427107959021</v>
      </c>
      <c r="AA45" s="282" t="str">
        <f ca="1"/>
        <v>GPX</v>
      </c>
      <c r="AB45" s="303">
        <f ca="1"/>
        <v>-0.82473118279569901</v>
      </c>
    </row>
    <row r="46" spans="1:28" thickBot="1">
      <c r="U46" s="282" t="s">
        <v>16</v>
      </c>
      <c r="V46" s="307">
        <f ca="1"/>
        <v>-1.8594821020563594</v>
      </c>
      <c r="X46" s="282" t="str">
        <f ca="1"/>
        <v>KPLS</v>
      </c>
      <c r="Y46" s="307">
        <f ca="1"/>
        <v>0.95515809217577707</v>
      </c>
      <c r="AA46" s="282" t="str">
        <f ca="1"/>
        <v>GPX</v>
      </c>
      <c r="AB46" s="303">
        <f ca="1"/>
        <v>0.19166909408680446</v>
      </c>
    </row>
    <row r="47" spans="1:28" thickBot="1">
      <c r="U47" s="282" t="s">
        <v>16</v>
      </c>
      <c r="V47" s="307">
        <f ca="1"/>
        <v>0.43667984189723319</v>
      </c>
      <c r="X47" s="282" t="str">
        <f ca="1"/>
        <v>KPLSK</v>
      </c>
      <c r="Y47" s="307">
        <f ca="1"/>
        <v>-0.23428858722976373</v>
      </c>
      <c r="AA47" s="282" t="str">
        <f ca="1"/>
        <v>GPX</v>
      </c>
      <c r="AB47" s="303">
        <f ca="1"/>
        <v>-1.6769109535066979</v>
      </c>
    </row>
    <row r="48" spans="1:28" thickBot="1">
      <c r="U48" s="282" t="s">
        <v>16</v>
      </c>
      <c r="V48" s="307">
        <f ca="1"/>
        <v>-260233644859812.06</v>
      </c>
      <c r="X48" s="282" t="str">
        <f ca="1"/>
        <v>KPLSK</v>
      </c>
      <c r="Y48" s="307">
        <f ca="1"/>
        <v>0.55911111111111111</v>
      </c>
      <c r="AA48" s="282" t="str">
        <f ca="1"/>
        <v>GPX</v>
      </c>
      <c r="AB48" s="303">
        <f ca="1"/>
        <v>0.947481243301179</v>
      </c>
    </row>
    <row r="49" spans="21:28" thickBot="1">
      <c r="U49" s="282" t="s">
        <v>16</v>
      </c>
      <c r="V49" s="307">
        <f ca="1"/>
        <v>-632844827586206</v>
      </c>
      <c r="X49" s="282" t="str">
        <f ca="1"/>
        <v>KPLSK</v>
      </c>
      <c r="Y49" s="307">
        <f ca="1"/>
        <v>-297571428570.42859</v>
      </c>
      <c r="AA49" s="282" t="str">
        <f ca="1"/>
        <v>RBF</v>
      </c>
      <c r="AB49" s="303">
        <f ca="1"/>
        <v>-0.36199095022624428</v>
      </c>
    </row>
    <row r="50" spans="21:28" thickBot="1">
      <c r="U50" s="282" t="s">
        <v>16</v>
      </c>
      <c r="V50" s="307">
        <f ca="1"/>
        <v>-8.6010752688172047</v>
      </c>
      <c r="X50" s="282" t="str">
        <f ca="1"/>
        <v>KPLSK</v>
      </c>
      <c r="Y50" s="307">
        <f ca="1"/>
        <v>-434522292993629.56</v>
      </c>
      <c r="AA50" s="282" t="str">
        <f ca="1"/>
        <v>RBF</v>
      </c>
      <c r="AB50" s="303">
        <f ca="1"/>
        <v>-2.6977777777777772</v>
      </c>
    </row>
    <row r="51" spans="21:28" thickBot="1">
      <c r="U51" s="282" t="s">
        <v>16</v>
      </c>
      <c r="V51" s="307">
        <f ca="1"/>
        <v>0.13778036702592489</v>
      </c>
      <c r="X51" s="282" t="str">
        <f ca="1"/>
        <v>KPLSK</v>
      </c>
      <c r="Y51" s="307">
        <f ca="1"/>
        <v>-0.68659558263518661</v>
      </c>
      <c r="AA51" s="282" t="str">
        <f ca="1"/>
        <v>RBF</v>
      </c>
      <c r="AB51" s="303">
        <f ca="1"/>
        <v>-0.59101294744859101</v>
      </c>
    </row>
    <row r="52" spans="21:28" thickBot="1">
      <c r="U52" s="282" t="s">
        <v>16</v>
      </c>
      <c r="V52" s="307" t="e">
        <f ca="1"/>
        <v>#VALUE!</v>
      </c>
      <c r="X52" s="282" t="str">
        <f ca="1"/>
        <v>KPLSK</v>
      </c>
      <c r="Y52" s="307">
        <f ca="1"/>
        <v>0.26245059288537553</v>
      </c>
      <c r="AA52" s="282" t="str">
        <f ca="1"/>
        <v>RBF</v>
      </c>
      <c r="AB52" s="303">
        <f ca="1"/>
        <v>-5.1130434782608702</v>
      </c>
    </row>
    <row r="53" spans="21:28" thickBot="1">
      <c r="U53" s="282" t="s">
        <v>16</v>
      </c>
      <c r="V53" s="307">
        <f ca="1"/>
        <v>-1.6682427107959021</v>
      </c>
      <c r="X53" s="282" t="str">
        <f ca="1"/>
        <v>KPLSK</v>
      </c>
      <c r="Y53" s="307">
        <f ca="1"/>
        <v>-294999999999999</v>
      </c>
      <c r="AA53" s="282" t="str">
        <f ca="1"/>
        <v>RBF</v>
      </c>
      <c r="AB53" s="303">
        <f ca="1"/>
        <v>-1.4548387096774196</v>
      </c>
    </row>
    <row r="54" spans="21:28" thickBot="1">
      <c r="U54" s="282" t="s">
        <v>16</v>
      </c>
      <c r="V54" s="307">
        <f ca="1"/>
        <v>0.95515809217577707</v>
      </c>
      <c r="X54" s="282" t="str">
        <f ca="1"/>
        <v>KPLSK</v>
      </c>
      <c r="Y54" s="307">
        <f ca="1"/>
        <v>-610172413792.10352</v>
      </c>
      <c r="AA54" s="282" t="str">
        <f ca="1"/>
        <v>RBF</v>
      </c>
      <c r="AB54" s="303">
        <f ca="1"/>
        <v>-8.7387124963595245E-4</v>
      </c>
    </row>
    <row r="55" spans="21:28" thickBot="1">
      <c r="U55" s="283" t="s">
        <v>17</v>
      </c>
      <c r="V55" s="307" cm="1">
        <f t="array" aca="1" ref="V55:V67" ca="1">F20:F32</f>
        <v>-0.23428858722976373</v>
      </c>
      <c r="X55" s="283" t="str">
        <f ca="1"/>
        <v>KPLSK</v>
      </c>
      <c r="Y55" s="307">
        <f ca="1"/>
        <v>-0.81827956989247341</v>
      </c>
      <c r="AA55" s="283" t="str">
        <f ca="1"/>
        <v>RBF</v>
      </c>
      <c r="AB55" s="303">
        <f ca="1"/>
        <v>-3.7620173364854206</v>
      </c>
    </row>
    <row r="56" spans="21:28" thickBot="1">
      <c r="U56" s="283" t="s">
        <v>17</v>
      </c>
      <c r="V56" s="307">
        <f ca="1"/>
        <v>0.55911111111111111</v>
      </c>
      <c r="X56" s="283" t="str">
        <f ca="1"/>
        <v>KPLSK</v>
      </c>
      <c r="Y56" s="307">
        <f ca="1"/>
        <v>0.40081561316632686</v>
      </c>
      <c r="AA56" s="283" t="str">
        <f ca="1"/>
        <v>RBF</v>
      </c>
      <c r="AB56" s="303">
        <f ca="1"/>
        <v>0.9802920685959271</v>
      </c>
    </row>
    <row r="57" spans="21:28" thickBot="1">
      <c r="U57" s="283" t="s">
        <v>17</v>
      </c>
      <c r="V57" s="307">
        <f ca="1"/>
        <v>-297571428570.42859</v>
      </c>
      <c r="X57" s="283" t="str">
        <f ca="1"/>
        <v>KPLSK</v>
      </c>
      <c r="Y57" s="307">
        <f ca="1"/>
        <v>-1.6840031520882583</v>
      </c>
      <c r="AA57" s="285" t="str">
        <f ca="1"/>
        <v>GPy</v>
      </c>
      <c r="AB57" s="303">
        <f ca="1"/>
        <v>-4.2086475615887382</v>
      </c>
    </row>
    <row r="58" spans="21:28" thickBot="1">
      <c r="U58" s="283" t="s">
        <v>17</v>
      </c>
      <c r="V58" s="307">
        <f ca="1"/>
        <v>-434522292993629.56</v>
      </c>
      <c r="X58" s="283" t="str">
        <f ca="1"/>
        <v>KPLSK</v>
      </c>
      <c r="Y58" s="307">
        <f ca="1"/>
        <v>0.94673097534833861</v>
      </c>
      <c r="AA58" s="285" t="str">
        <f ca="1"/>
        <v>GPy</v>
      </c>
      <c r="AB58" s="303">
        <f ca="1"/>
        <v>-2.2463823305407469</v>
      </c>
    </row>
    <row r="59" spans="21:28" thickBot="1">
      <c r="U59" s="283" t="s">
        <v>17</v>
      </c>
      <c r="V59" s="307">
        <f ca="1"/>
        <v>-0.68659558263518661</v>
      </c>
      <c r="X59" s="283" t="str">
        <f ca="1"/>
        <v>GPX</v>
      </c>
      <c r="Y59" s="307">
        <f ca="1"/>
        <v>-0.25791855203619901</v>
      </c>
      <c r="AA59" s="285" t="str">
        <f ca="1"/>
        <v>GPy</v>
      </c>
      <c r="AB59" s="303">
        <f ca="1"/>
        <v>0.36482213438735173</v>
      </c>
    </row>
    <row r="60" spans="21:28" thickBot="1">
      <c r="U60" s="283" t="s">
        <v>17</v>
      </c>
      <c r="V60" s="307">
        <f ca="1"/>
        <v>0.26245059288537553</v>
      </c>
      <c r="X60" s="283" t="str">
        <f ca="1"/>
        <v>GPX</v>
      </c>
      <c r="Y60" s="307">
        <f ca="1"/>
        <v>0.45866666666666667</v>
      </c>
      <c r="AA60" s="285" t="str">
        <f ca="1"/>
        <v>GPy</v>
      </c>
      <c r="AB60" s="303">
        <f ca="1"/>
        <v>-1.780367025924847</v>
      </c>
    </row>
    <row r="61" spans="21:28" thickBot="1">
      <c r="U61" s="283" t="s">
        <v>17</v>
      </c>
      <c r="V61" s="307">
        <f ca="1"/>
        <v>-294999999999999</v>
      </c>
      <c r="X61" s="283" t="str">
        <f ca="1"/>
        <v>GPX</v>
      </c>
      <c r="Y61" s="307">
        <f ca="1"/>
        <v>-101399999999999</v>
      </c>
      <c r="AA61" s="285" t="str">
        <f ca="1"/>
        <v>GPy</v>
      </c>
      <c r="AB61" s="303">
        <f ca="1"/>
        <v>-2.9054373522458623</v>
      </c>
    </row>
    <row r="62" spans="21:28" thickBot="1">
      <c r="U62" s="283" t="s">
        <v>17</v>
      </c>
      <c r="V62" s="307">
        <f ca="1"/>
        <v>-610172413792.10352</v>
      </c>
      <c r="X62" s="283" t="str">
        <f ca="1"/>
        <v>GPX</v>
      </c>
      <c r="Y62" s="307">
        <f ca="1"/>
        <v>-429044585987260.13</v>
      </c>
      <c r="AA62" s="285" t="str">
        <f ca="1"/>
        <v>GPy</v>
      </c>
      <c r="AB62" s="303">
        <f ca="1"/>
        <v>-7.7840300107181196E-2</v>
      </c>
    </row>
    <row r="63" spans="21:28" ht="15" customHeight="1" thickBot="1">
      <c r="U63" s="283" t="s">
        <v>17</v>
      </c>
      <c r="V63" s="307">
        <f ca="1"/>
        <v>-0.81827956989247341</v>
      </c>
      <c r="X63" s="283" t="str">
        <f ca="1"/>
        <v>GPX</v>
      </c>
      <c r="Y63" s="307">
        <f ca="1"/>
        <v>-0.68926123381568927</v>
      </c>
      <c r="AA63" s="285" t="str">
        <f ca="1"/>
        <v>scikit</v>
      </c>
      <c r="AB63" s="303">
        <f ca="1"/>
        <v>-1.0372046254399196</v>
      </c>
    </row>
    <row r="64" spans="21:28" ht="15" customHeight="1" thickBot="1">
      <c r="U64" s="283" t="s">
        <v>17</v>
      </c>
      <c r="V64" s="307">
        <f ca="1"/>
        <v>0.40081561316632686</v>
      </c>
      <c r="X64" s="283" t="str">
        <f ca="1"/>
        <v>GPX</v>
      </c>
      <c r="Y64" s="307">
        <f ca="1"/>
        <v>0.46616600790513829</v>
      </c>
      <c r="AA64" s="285" t="str">
        <f ca="1"/>
        <v>scikit</v>
      </c>
      <c r="AB64" s="303">
        <f ca="1"/>
        <v>-1.7303703703703701</v>
      </c>
    </row>
    <row r="65" spans="21:28" ht="15" customHeight="1" thickBot="1">
      <c r="U65" s="283" t="s">
        <v>17</v>
      </c>
      <c r="V65" s="307" t="e">
        <f ca="1"/>
        <v>#VALUE!</v>
      </c>
      <c r="X65" s="283" t="str">
        <f ca="1"/>
        <v>GPX</v>
      </c>
      <c r="Y65" s="307">
        <f ca="1"/>
        <v>-294018691588784.06</v>
      </c>
      <c r="AA65" s="285" t="str">
        <f ca="1"/>
        <v>scikit</v>
      </c>
      <c r="AB65" s="303">
        <f ca="1"/>
        <v>-0.74600152322924607</v>
      </c>
    </row>
    <row r="66" spans="21:28" ht="15" customHeight="1" thickBot="1">
      <c r="U66" s="283" t="s">
        <v>17</v>
      </c>
      <c r="V66" s="307">
        <f ca="1"/>
        <v>-1.6840031520882583</v>
      </c>
      <c r="X66" s="283" t="str">
        <f ca="1"/>
        <v>GPX</v>
      </c>
      <c r="Y66" s="307">
        <f ca="1"/>
        <v>-60870689655171.422</v>
      </c>
      <c r="AA66" s="285" t="str">
        <f ca="1"/>
        <v>scikit</v>
      </c>
      <c r="AB66" s="303">
        <f ca="1"/>
        <v>-0.24110671936758893</v>
      </c>
    </row>
    <row r="67" spans="21:28" ht="15" customHeight="1" thickBot="1">
      <c r="U67" s="283" t="s">
        <v>17</v>
      </c>
      <c r="V67" s="307">
        <f ca="1"/>
        <v>0.94673097534833861</v>
      </c>
      <c r="X67" s="283" t="str">
        <f ca="1"/>
        <v>GPX</v>
      </c>
      <c r="Y67" s="307">
        <f ca="1"/>
        <v>-0.82473118279569901</v>
      </c>
      <c r="AA67" s="285" t="str">
        <f ca="1"/>
        <v>scikit</v>
      </c>
      <c r="AB67" s="303">
        <f ca="1"/>
        <v>-0.7075268817204301</v>
      </c>
    </row>
    <row r="68" spans="21:28" ht="15" customHeight="1" thickBot="1">
      <c r="U68" s="282" t="s">
        <v>18</v>
      </c>
      <c r="V68" s="307" cm="1">
        <f t="array" aca="1" ref="V68:V80" ca="1">G20:G32</f>
        <v>-0.25791855203619901</v>
      </c>
      <c r="X68" s="282" t="str">
        <f ca="1"/>
        <v>GPX</v>
      </c>
      <c r="Y68" s="307">
        <f ca="1"/>
        <v>0.19166909408680446</v>
      </c>
      <c r="AA68" s="285" t="str">
        <f ca="1"/>
        <v>scikit</v>
      </c>
      <c r="AB68" s="303">
        <f ca="1"/>
        <v>9.4669385377221013E-2</v>
      </c>
    </row>
    <row r="69" spans="21:28" ht="15" customHeight="1" thickBot="1">
      <c r="U69" s="282" t="s">
        <v>18</v>
      </c>
      <c r="V69" s="307">
        <f ca="1"/>
        <v>0.45866666666666667</v>
      </c>
      <c r="X69" s="282" t="str">
        <f ca="1"/>
        <v>GPX</v>
      </c>
      <c r="Y69" s="307">
        <f ca="1"/>
        <v>-1.6769109535066979</v>
      </c>
      <c r="AA69" s="285" t="str">
        <f ca="1"/>
        <v>scikit</v>
      </c>
      <c r="AB69" s="303">
        <f ca="1"/>
        <v>-1.7651694247438925</v>
      </c>
    </row>
    <row r="70" spans="21:28" ht="15" customHeight="1" thickBot="1">
      <c r="U70" s="282" t="s">
        <v>18</v>
      </c>
      <c r="V70" s="307">
        <f ca="1"/>
        <v>-101399999999999</v>
      </c>
      <c r="X70" s="282" t="str">
        <f ca="1"/>
        <v>GPX</v>
      </c>
      <c r="Y70" s="307">
        <f ca="1"/>
        <v>0.947481243301179</v>
      </c>
      <c r="AA70" s="285" t="str">
        <f ca="1"/>
        <v>scikit</v>
      </c>
      <c r="AB70" s="303">
        <f ca="1"/>
        <v>0.94762861736334414</v>
      </c>
    </row>
    <row r="71" spans="21:28" ht="15" customHeight="1" thickBot="1">
      <c r="U71" s="282" t="s">
        <v>18</v>
      </c>
      <c r="V71" s="307">
        <f ca="1"/>
        <v>-429044585987260.13</v>
      </c>
      <c r="X71" s="282" t="str">
        <f ca="1"/>
        <v>RBF</v>
      </c>
      <c r="Y71" s="307">
        <f ca="1"/>
        <v>-0.36199095022624428</v>
      </c>
      <c r="AA71" s="281" t="str">
        <f ca="1"/>
        <v>GP Dakota</v>
      </c>
      <c r="AB71" s="303">
        <f ca="1"/>
        <v>-0.12569130216189037</v>
      </c>
    </row>
    <row r="72" spans="21:28" ht="15" customHeight="1" thickBot="1">
      <c r="U72" s="282" t="s">
        <v>18</v>
      </c>
      <c r="V72" s="307">
        <f ca="1"/>
        <v>-0.68926123381568927</v>
      </c>
      <c r="X72" s="282" t="str">
        <f ca="1"/>
        <v>RBF</v>
      </c>
      <c r="Y72" s="307">
        <f ca="1"/>
        <v>-2.6977777777777772</v>
      </c>
      <c r="AA72" s="281" t="str">
        <f ca="1"/>
        <v>GP Dakota</v>
      </c>
      <c r="AB72" s="303">
        <f ca="1"/>
        <v>-0.35377777777777775</v>
      </c>
    </row>
    <row r="73" spans="21:28" ht="15" customHeight="1" thickBot="1">
      <c r="U73" s="282" t="s">
        <v>18</v>
      </c>
      <c r="V73" s="307">
        <f ca="1"/>
        <v>0.46616600790513829</v>
      </c>
      <c r="X73" s="282" t="str">
        <f ca="1"/>
        <v>RBF</v>
      </c>
      <c r="Y73" s="307">
        <f ca="1"/>
        <v>-83228571428570.422</v>
      </c>
      <c r="AA73" s="281" t="str">
        <f ca="1"/>
        <v>GP Dakota</v>
      </c>
      <c r="AB73" s="303">
        <f ca="1"/>
        <v>-0.82444782939832451</v>
      </c>
    </row>
    <row r="74" spans="21:28" ht="15" customHeight="1" thickBot="1">
      <c r="U74" s="282" t="s">
        <v>18</v>
      </c>
      <c r="V74" s="307">
        <f ca="1"/>
        <v>-294018691588784.06</v>
      </c>
      <c r="X74" s="282" t="str">
        <f ca="1"/>
        <v>RBF</v>
      </c>
      <c r="Y74" s="307">
        <f ca="1"/>
        <v>-546751592356686.94</v>
      </c>
      <c r="AA74" s="281" t="str">
        <f ca="1"/>
        <v>GP Dakota</v>
      </c>
      <c r="AB74" s="303">
        <f ca="1"/>
        <v>8.7969705796679301E-2</v>
      </c>
    </row>
    <row r="75" spans="21:28" ht="15" customHeight="1" thickBot="1">
      <c r="U75" s="282" t="s">
        <v>18</v>
      </c>
      <c r="V75" s="307">
        <f ca="1"/>
        <v>-60870689655171.422</v>
      </c>
      <c r="X75" s="282" t="str">
        <f ca="1"/>
        <v>RBF</v>
      </c>
      <c r="Y75" s="307">
        <f ca="1"/>
        <v>-0.59101294744859101</v>
      </c>
      <c r="AA75" s="281" t="str">
        <f ca="1"/>
        <v>GP Dakota</v>
      </c>
      <c r="AB75" s="303">
        <f ca="1"/>
        <v>-1.2576832151300232</v>
      </c>
    </row>
    <row r="76" spans="21:28" ht="15" customHeight="1" thickBot="1">
      <c r="U76" s="282" t="s">
        <v>18</v>
      </c>
      <c r="V76" s="307">
        <f ca="1"/>
        <v>-0.82473118279569901</v>
      </c>
      <c r="X76" s="282" t="str">
        <f ca="1"/>
        <v>RBF</v>
      </c>
      <c r="Y76" s="307">
        <f ca="1"/>
        <v>-5.1130434782608702</v>
      </c>
      <c r="AA76" s="281" t="str">
        <f ca="1"/>
        <v>GP Dakota</v>
      </c>
      <c r="AB76" s="303">
        <f ca="1"/>
        <v>0.99999999948365481</v>
      </c>
    </row>
    <row r="77" spans="21:28" ht="15" customHeight="1" thickBot="1">
      <c r="U77" s="282" t="s">
        <v>18</v>
      </c>
      <c r="V77" s="307">
        <f ca="1"/>
        <v>0.19166909408680446</v>
      </c>
      <c r="X77" s="282" t="str">
        <f ca="1"/>
        <v>RBF</v>
      </c>
      <c r="Y77" s="307">
        <f ca="1"/>
        <v>-369719626168223.31</v>
      </c>
      <c r="AA77" s="281" t="str">
        <f ca="1"/>
        <v>mars</v>
      </c>
      <c r="AB77" s="303">
        <f ca="1"/>
        <v>-0.33986928104575176</v>
      </c>
    </row>
    <row r="78" spans="21:28" ht="15" customHeight="1" thickBot="1">
      <c r="U78" s="282" t="s">
        <v>18</v>
      </c>
      <c r="V78" s="307" t="e">
        <f ca="1"/>
        <v>#VALUE!</v>
      </c>
      <c r="X78" s="282" t="str">
        <f ca="1"/>
        <v>RBF</v>
      </c>
      <c r="Y78" s="307">
        <f ca="1"/>
        <v>-67267241379309.344</v>
      </c>
      <c r="AA78" s="281" t="str">
        <f ca="1"/>
        <v>mars</v>
      </c>
      <c r="AB78" s="303">
        <f ca="1"/>
        <v>-1.0488888888888888</v>
      </c>
    </row>
    <row r="79" spans="21:28" ht="15" customHeight="1" thickBot="1">
      <c r="U79" s="282" t="s">
        <v>18</v>
      </c>
      <c r="V79" s="307">
        <f ca="1"/>
        <v>-1.6769109535066979</v>
      </c>
      <c r="X79" s="282" t="str">
        <f ca="1"/>
        <v>RBF</v>
      </c>
      <c r="Y79" s="307">
        <f ca="1"/>
        <v>-1.4548387096774196</v>
      </c>
      <c r="AA79" s="281" t="str">
        <f ca="1"/>
        <v>mars</v>
      </c>
      <c r="AB79" s="303">
        <f ca="1"/>
        <v>-1.3221629855293222</v>
      </c>
    </row>
    <row r="80" spans="21:28" ht="15" customHeight="1" thickBot="1">
      <c r="U80" s="282" t="s">
        <v>18</v>
      </c>
      <c r="V80" s="307">
        <f ca="1"/>
        <v>0.947481243301179</v>
      </c>
      <c r="X80" s="282" t="str">
        <f ca="1"/>
        <v>RBF</v>
      </c>
      <c r="Y80" s="307">
        <f ca="1"/>
        <v>-8.7387124963595245E-4</v>
      </c>
      <c r="AA80" s="281" t="str">
        <f ca="1"/>
        <v>mars</v>
      </c>
      <c r="AB80" s="303">
        <f ca="1"/>
        <v>-2.0545454545454547</v>
      </c>
    </row>
    <row r="81" spans="21:28" ht="15" customHeight="1" thickBot="1">
      <c r="U81" s="283" t="s">
        <v>19</v>
      </c>
      <c r="V81" s="307" cm="1">
        <f t="array" aca="1" ref="V81:V93" ca="1">H20:H32</f>
        <v>-0.36199095022624428</v>
      </c>
      <c r="X81" s="283" t="str">
        <f ca="1"/>
        <v>RBF</v>
      </c>
      <c r="Y81" s="307">
        <f ca="1"/>
        <v>-3.7620173364854206</v>
      </c>
      <c r="AA81" s="281" t="str">
        <f ca="1"/>
        <v>mars</v>
      </c>
      <c r="AB81" s="303">
        <f ca="1"/>
        <v>-0.12263326536556955</v>
      </c>
    </row>
    <row r="82" spans="21:28" ht="15" customHeight="1" thickBot="1">
      <c r="U82" s="283" t="s">
        <v>19</v>
      </c>
      <c r="V82" s="307">
        <f ca="1"/>
        <v>-2.6977777777777772</v>
      </c>
      <c r="X82" s="283" t="str">
        <f ca="1"/>
        <v>RBF</v>
      </c>
      <c r="Y82" s="307">
        <f ca="1"/>
        <v>0.9802920685959271</v>
      </c>
      <c r="AA82" s="281" t="str">
        <f ca="1"/>
        <v>mars</v>
      </c>
      <c r="AB82" s="303">
        <f ca="1"/>
        <v>-2.1773049645390068</v>
      </c>
    </row>
    <row r="83" spans="21:28" ht="15" customHeight="1" thickBot="1">
      <c r="U83" s="283" t="s">
        <v>19</v>
      </c>
      <c r="V83" s="307">
        <f ca="1"/>
        <v>-83228571428570.422</v>
      </c>
      <c r="X83" s="285" t="str">
        <f ca="1"/>
        <v>GPy</v>
      </c>
      <c r="Y83" s="307">
        <f ca="1"/>
        <v>-4.2086475615887382</v>
      </c>
      <c r="AA83" s="281" t="str">
        <f ca="1"/>
        <v>mars</v>
      </c>
      <c r="AB83" s="303">
        <f ca="1"/>
        <v>0.76594319399785638</v>
      </c>
    </row>
    <row r="84" spans="21:28" ht="15" customHeight="1" thickBot="1">
      <c r="U84" s="283" t="s">
        <v>19</v>
      </c>
      <c r="V84" s="307">
        <f ca="1"/>
        <v>-546751592356686.94</v>
      </c>
      <c r="X84" s="285" t="str">
        <f ca="1"/>
        <v>GPy</v>
      </c>
      <c r="Y84" s="307">
        <f ca="1"/>
        <v>-12.167407407407406</v>
      </c>
      <c r="AA84" s="281" t="str">
        <f ca="1"/>
        <v>NN Dakota</v>
      </c>
      <c r="AB84" s="303">
        <f ca="1"/>
        <v>-1.464555052790347</v>
      </c>
    </row>
    <row r="85" spans="21:28" ht="15" customHeight="1" thickBot="1">
      <c r="U85" s="283" t="s">
        <v>19</v>
      </c>
      <c r="V85" s="307">
        <f ca="1"/>
        <v>-0.59101294744859101</v>
      </c>
      <c r="X85" s="285" t="str">
        <f ca="1"/>
        <v>GPy</v>
      </c>
      <c r="Y85" s="307">
        <f ca="1"/>
        <v>-1150142857142856.3</v>
      </c>
      <c r="AA85" s="281" t="str">
        <f ca="1"/>
        <v>NN Dakota</v>
      </c>
      <c r="AB85" s="303">
        <f ca="1"/>
        <v>-3.2340740740740737</v>
      </c>
    </row>
    <row r="86" spans="21:28" ht="15" customHeight="1" thickBot="1">
      <c r="U86" s="283" t="s">
        <v>19</v>
      </c>
      <c r="V86" s="307">
        <f ca="1"/>
        <v>-5.1130434782608702</v>
      </c>
      <c r="X86" s="285" t="str">
        <f ca="1"/>
        <v>GPy</v>
      </c>
      <c r="Y86" s="307">
        <f ca="1"/>
        <v>-1230445859872610.5</v>
      </c>
      <c r="AA86" s="281" t="str">
        <f ca="1"/>
        <v>NN Dakota</v>
      </c>
      <c r="AB86" s="303">
        <f ca="1"/>
        <v>-1.749047981721249</v>
      </c>
    </row>
    <row r="87" spans="21:28" ht="15" customHeight="1" thickBot="1">
      <c r="U87" s="283" t="s">
        <v>19</v>
      </c>
      <c r="V87" s="307">
        <f ca="1"/>
        <v>-369719626168223.31</v>
      </c>
      <c r="X87" s="285" t="str">
        <f ca="1"/>
        <v>GPy</v>
      </c>
      <c r="Y87" s="307">
        <f ca="1"/>
        <v>-2.2463823305407469</v>
      </c>
      <c r="AA87" s="281" t="str">
        <f ca="1"/>
        <v>NN Dakota</v>
      </c>
      <c r="AB87" s="303">
        <f ca="1"/>
        <v>-2.6814229249011858</v>
      </c>
    </row>
    <row r="88" spans="21:28" ht="15" customHeight="1" thickBot="1">
      <c r="U88" s="283" t="s">
        <v>19</v>
      </c>
      <c r="V88" s="307">
        <f ca="1"/>
        <v>-67267241379309.344</v>
      </c>
      <c r="X88" s="285" t="str">
        <f ca="1"/>
        <v>GPy</v>
      </c>
      <c r="Y88" s="307">
        <f ca="1"/>
        <v>0.36482213438735173</v>
      </c>
      <c r="AA88" s="281" t="str">
        <f ca="1"/>
        <v>NN Dakota</v>
      </c>
      <c r="AB88" s="303">
        <f ca="1"/>
        <v>-0.28342557529857265</v>
      </c>
    </row>
    <row r="89" spans="21:28" ht="15" customHeight="1" thickBot="1">
      <c r="U89" s="283" t="s">
        <v>19</v>
      </c>
      <c r="V89" s="307">
        <f ca="1"/>
        <v>-1.4548387096774196</v>
      </c>
      <c r="X89" s="285" t="str">
        <f ca="1"/>
        <v>GPy</v>
      </c>
      <c r="Y89" s="307">
        <f ca="1"/>
        <v>-374859813084111.19</v>
      </c>
      <c r="AA89" s="281" t="str">
        <f ca="1"/>
        <v>NN Dakota</v>
      </c>
      <c r="AB89" s="303">
        <f ca="1"/>
        <v>-1.743104806934594</v>
      </c>
    </row>
    <row r="90" spans="21:28" ht="15" customHeight="1" thickBot="1">
      <c r="U90" s="283" t="s">
        <v>19</v>
      </c>
      <c r="V90" s="307">
        <f ca="1"/>
        <v>-8.7387124963595245E-4</v>
      </c>
      <c r="X90" s="285" t="str">
        <f ca="1"/>
        <v>GPy</v>
      </c>
      <c r="Y90" s="307">
        <f ca="1"/>
        <v>-694051724137930.13</v>
      </c>
      <c r="AA90" s="281" t="str">
        <f ca="1"/>
        <v>NN Dakota</v>
      </c>
      <c r="AB90" s="303">
        <f ca="1"/>
        <v>0.73861200428724538</v>
      </c>
    </row>
    <row r="91" spans="21:28" ht="15" customHeight="1" thickBot="1">
      <c r="U91" s="283" t="s">
        <v>19</v>
      </c>
      <c r="V91" s="307" t="e">
        <f ca="1"/>
        <v>#VALUE!</v>
      </c>
      <c r="X91" s="285" t="str">
        <f ca="1"/>
        <v>GPy</v>
      </c>
      <c r="Y91" s="307">
        <f ca="1"/>
        <v>-117.17204301075269</v>
      </c>
      <c r="AA91" s="281" t="str">
        <f ca="1"/>
        <v>RBF Dakota</v>
      </c>
      <c r="AB91" s="303">
        <f ca="1"/>
        <v>-0.95575666163901474</v>
      </c>
    </row>
    <row r="92" spans="21:28" ht="15" customHeight="1" thickBot="1">
      <c r="U92" s="283" t="s">
        <v>19</v>
      </c>
      <c r="V92" s="307">
        <f ca="1"/>
        <v>-3.7620173364854206</v>
      </c>
      <c r="X92" s="285" t="str">
        <f ca="1"/>
        <v>GPy</v>
      </c>
      <c r="Y92" s="307">
        <f ca="1"/>
        <v>-1.780367025924847</v>
      </c>
      <c r="AA92" s="281" t="str">
        <f ca="1"/>
        <v>RBF Dakota</v>
      </c>
      <c r="AB92" s="303">
        <f ca="1"/>
        <v>-3.6977777777777772</v>
      </c>
    </row>
    <row r="93" spans="21:28" ht="15" customHeight="1" thickBot="1">
      <c r="U93" s="283" t="s">
        <v>19</v>
      </c>
      <c r="V93" s="307">
        <f ca="1"/>
        <v>0.9802920685959271</v>
      </c>
      <c r="X93" s="285" t="str">
        <f ca="1"/>
        <v>GPy</v>
      </c>
      <c r="Y93" s="307">
        <f ca="1"/>
        <v>-2.9054373522458623</v>
      </c>
      <c r="AA93" s="281" t="str">
        <f ca="1"/>
        <v>RBF Dakota</v>
      </c>
      <c r="AB93" s="303">
        <f ca="1"/>
        <v>-2.2380045696877375</v>
      </c>
    </row>
    <row r="94" spans="21:28" ht="15" customHeight="1" thickBot="1">
      <c r="U94" s="285" t="s">
        <v>22</v>
      </c>
      <c r="V94" s="307" cm="1">
        <f t="array" aca="1" ref="V94:V106" ca="1">I20:I32</f>
        <v>-4.2086475615887382</v>
      </c>
      <c r="X94" s="285" t="str">
        <f ca="1"/>
        <v>GPy</v>
      </c>
      <c r="Y94" s="307">
        <f ca="1"/>
        <v>-7.7840300107181196E-2</v>
      </c>
      <c r="AA94" s="281" t="str">
        <f ca="1"/>
        <v>RBF Dakota</v>
      </c>
      <c r="AB94" s="303">
        <f ca="1"/>
        <v>-1.2434782608695651</v>
      </c>
    </row>
    <row r="95" spans="21:28" ht="15" customHeight="1" thickBot="1">
      <c r="U95" s="285" t="s">
        <v>22</v>
      </c>
      <c r="V95" s="307">
        <f ca="1"/>
        <v>-12.167407407407406</v>
      </c>
      <c r="X95" s="285" t="str">
        <f ca="1"/>
        <v>scikit</v>
      </c>
      <c r="Y95" s="307">
        <f ca="1"/>
        <v>-1.0372046254399196</v>
      </c>
      <c r="AA95" s="281" t="str">
        <f ca="1"/>
        <v>RBF Dakota</v>
      </c>
      <c r="AB95" s="303">
        <f ca="1"/>
        <v>-0.5304398485289834</v>
      </c>
    </row>
    <row r="96" spans="21:28" ht="15" customHeight="1" thickBot="1">
      <c r="U96" s="285" t="s">
        <v>22</v>
      </c>
      <c r="V96" s="307">
        <f ca="1"/>
        <v>-1150142857142856.3</v>
      </c>
      <c r="X96" s="285" t="str">
        <f ca="1"/>
        <v>scikit</v>
      </c>
      <c r="Y96" s="307">
        <f ca="1"/>
        <v>-1.7303703703703701</v>
      </c>
      <c r="AA96" s="281" t="str">
        <f ca="1"/>
        <v>RBF Dakota</v>
      </c>
      <c r="AB96" s="303">
        <f ca="1"/>
        <v>-3.3002364066193848</v>
      </c>
    </row>
    <row r="97" spans="21:28" ht="15" customHeight="1" thickBot="1">
      <c r="U97" s="285" t="s">
        <v>22</v>
      </c>
      <c r="V97" s="307">
        <f ca="1"/>
        <v>-1230445859872610.5</v>
      </c>
      <c r="X97" s="285" t="str">
        <f ca="1"/>
        <v>scikit</v>
      </c>
      <c r="Y97" s="307">
        <f ca="1"/>
        <v>-194428571428570.44</v>
      </c>
      <c r="AA97" s="281" t="str">
        <f ca="1"/>
        <v>RBF Dakota</v>
      </c>
      <c r="AB97" s="303">
        <f ca="1"/>
        <v>0.80854769560557338</v>
      </c>
    </row>
    <row r="98" spans="21:28" ht="15" customHeight="1" thickBot="1">
      <c r="U98" s="285" t="s">
        <v>22</v>
      </c>
      <c r="V98" s="307">
        <f ca="1"/>
        <v>-2.2463823305407469</v>
      </c>
      <c r="X98" s="285" t="str">
        <f ca="1"/>
        <v>scikit</v>
      </c>
      <c r="Y98" s="307">
        <f ca="1"/>
        <v>-545477707006368.44</v>
      </c>
      <c r="AA98" s="281" t="str">
        <f ca="1"/>
        <v>Linear Dakota</v>
      </c>
      <c r="AB98" s="303">
        <f ca="1"/>
        <v>-1.7134238310708898</v>
      </c>
    </row>
    <row r="99" spans="21:28" ht="15" customHeight="1" thickBot="1">
      <c r="U99" s="285" t="s">
        <v>22</v>
      </c>
      <c r="V99" s="307">
        <f ca="1"/>
        <v>0.36482213438735173</v>
      </c>
      <c r="X99" s="285" t="str">
        <f ca="1"/>
        <v>scikit</v>
      </c>
      <c r="Y99" s="307">
        <f ca="1"/>
        <v>-0.74600152322924607</v>
      </c>
      <c r="AA99" s="281" t="str">
        <f ca="1"/>
        <v>Linear Dakota</v>
      </c>
      <c r="AB99" s="303">
        <f ca="1"/>
        <v>-6.5659259259259262</v>
      </c>
    </row>
    <row r="100" spans="21:28" ht="15" customHeight="1" thickBot="1">
      <c r="U100" s="285" t="s">
        <v>22</v>
      </c>
      <c r="V100" s="307">
        <f ca="1"/>
        <v>-374859813084111.19</v>
      </c>
      <c r="X100" s="285" t="str">
        <f ca="1"/>
        <v>scikit</v>
      </c>
      <c r="Y100" s="307">
        <f ca="1"/>
        <v>-0.24110671936758893</v>
      </c>
      <c r="AA100" s="281" t="str">
        <f ca="1"/>
        <v>Linear Dakota</v>
      </c>
      <c r="AB100" s="303">
        <f ca="1"/>
        <v>-1.9390708301599395</v>
      </c>
    </row>
    <row r="101" spans="21:28" ht="15" customHeight="1" thickBot="1">
      <c r="U101" s="285" t="s">
        <v>22</v>
      </c>
      <c r="V101" s="307">
        <f ca="1"/>
        <v>-694051724137930.13</v>
      </c>
      <c r="X101" s="285" t="str">
        <f ca="1"/>
        <v>scikit</v>
      </c>
      <c r="Y101" s="307">
        <f ca="1"/>
        <v>-290233644859812.06</v>
      </c>
      <c r="AA101" s="281" t="str">
        <f ca="1"/>
        <v>Linear Dakota</v>
      </c>
      <c r="AB101" s="303">
        <f ca="1"/>
        <v>-3.9351778656126477</v>
      </c>
    </row>
    <row r="102" spans="21:28" ht="15" customHeight="1" thickBot="1">
      <c r="U102" s="285" t="s">
        <v>22</v>
      </c>
      <c r="V102" s="307">
        <f ca="1"/>
        <v>-117.17204301075269</v>
      </c>
      <c r="X102" s="285" t="str">
        <f ca="1"/>
        <v>scikit</v>
      </c>
      <c r="Y102" s="307">
        <f ca="1"/>
        <v>-149827586206895.56</v>
      </c>
      <c r="AA102" s="281" t="str">
        <f ca="1"/>
        <v>Linear Dakota</v>
      </c>
      <c r="AB102" s="303">
        <f ca="1"/>
        <v>-0.48732886688027982</v>
      </c>
    </row>
    <row r="103" spans="21:28" ht="15" customHeight="1" thickBot="1">
      <c r="U103" s="285" t="s">
        <v>22</v>
      </c>
      <c r="V103" s="307">
        <f ca="1"/>
        <v>-1.780367025924847</v>
      </c>
      <c r="X103" s="285" t="str">
        <f ca="1"/>
        <v>scikit</v>
      </c>
      <c r="Y103" s="307">
        <f ca="1"/>
        <v>-0.7075268817204301</v>
      </c>
      <c r="AA103" s="281" t="str">
        <f ca="1"/>
        <v>Linear Dakota</v>
      </c>
      <c r="AB103" s="303">
        <f ca="1"/>
        <v>-2.2245862884160754</v>
      </c>
    </row>
    <row r="104" spans="21:28" ht="15" customHeight="1" thickBot="1">
      <c r="U104" s="285" t="s">
        <v>22</v>
      </c>
      <c r="V104" s="307" t="e">
        <f ca="1"/>
        <v>#VALUE!</v>
      </c>
      <c r="X104" s="285" t="str">
        <f ca="1"/>
        <v>scikit</v>
      </c>
      <c r="Y104" s="307">
        <f ca="1"/>
        <v>9.4669385377221013E-2</v>
      </c>
      <c r="AA104" s="281" t="str">
        <f ca="1"/>
        <v>Linear Dakota</v>
      </c>
      <c r="AB104" s="303">
        <f ca="1"/>
        <v>0.81672025723472663</v>
      </c>
    </row>
    <row r="105" spans="21:28" ht="15" customHeight="1" thickBot="1">
      <c r="U105" s="285" t="s">
        <v>22</v>
      </c>
      <c r="V105" s="307">
        <f ca="1"/>
        <v>-2.9054373522458623</v>
      </c>
      <c r="X105" s="285" t="str">
        <f ca="1"/>
        <v>scikit</v>
      </c>
      <c r="Y105" s="307">
        <f ca="1"/>
        <v>-1.7651694247438925</v>
      </c>
      <c r="AA105" s="281" t="str">
        <f ca="1"/>
        <v>Quad Dakota</v>
      </c>
      <c r="AB105" s="303">
        <f ca="1"/>
        <v>-0.46053293112116639</v>
      </c>
    </row>
    <row r="106" spans="21:28" ht="15" customHeight="1" thickBot="1">
      <c r="U106" s="285" t="s">
        <v>22</v>
      </c>
      <c r="V106" s="307">
        <f ca="1"/>
        <v>-7.7840300107181196E-2</v>
      </c>
      <c r="X106" s="285" t="str">
        <f ca="1"/>
        <v>scikit</v>
      </c>
      <c r="Y106" s="307">
        <f ca="1"/>
        <v>0.94762861736334414</v>
      </c>
      <c r="AA106" s="281" t="str">
        <f ca="1"/>
        <v>Quad Dakota</v>
      </c>
      <c r="AB106" s="303">
        <f ca="1"/>
        <v>-3.1392592592592585</v>
      </c>
    </row>
    <row r="107" spans="21:28" ht="15" customHeight="1" thickBot="1">
      <c r="U107" s="286" t="s">
        <v>23</v>
      </c>
      <c r="V107" s="307" cm="1">
        <f t="array" aca="1" ref="V107:V119" ca="1">J20:J32</f>
        <v>-1.0372046254399196</v>
      </c>
      <c r="X107" s="281" t="str">
        <f ca="1"/>
        <v>GP Dakota</v>
      </c>
      <c r="Y107" s="307">
        <f ca="1"/>
        <v>-0.12569130216189037</v>
      </c>
      <c r="AA107" s="281" t="str">
        <f ca="1"/>
        <v>Quad Dakota</v>
      </c>
      <c r="AB107" s="303">
        <f ca="1"/>
        <v>-0.30731150038080729</v>
      </c>
    </row>
    <row r="108" spans="21:28" ht="15" customHeight="1" thickBot="1">
      <c r="U108" s="286" t="s">
        <v>23</v>
      </c>
      <c r="V108" s="307">
        <f ca="1"/>
        <v>-1.7303703703703701</v>
      </c>
      <c r="X108" s="281" t="str">
        <f ca="1"/>
        <v>GP Dakota</v>
      </c>
      <c r="Y108" s="307">
        <f ca="1"/>
        <v>-0.35377777777777775</v>
      </c>
      <c r="AA108" s="281" t="str">
        <f ca="1"/>
        <v>Quad Dakota</v>
      </c>
      <c r="AB108" s="303">
        <f ca="1"/>
        <v>0.21628458498023712</v>
      </c>
    </row>
    <row r="109" spans="21:28" ht="15" customHeight="1" thickBot="1">
      <c r="U109" s="286" t="s">
        <v>23</v>
      </c>
      <c r="V109" s="307">
        <f ca="1"/>
        <v>-194428571428570.44</v>
      </c>
      <c r="X109" s="281" t="str">
        <f ca="1"/>
        <v>GP Dakota</v>
      </c>
      <c r="Y109" s="307">
        <f ca="1"/>
        <v>-742857142857141.88</v>
      </c>
      <c r="AA109" s="281" t="str">
        <f ca="1"/>
        <v>Quad Dakota</v>
      </c>
      <c r="AB109" s="303">
        <f ca="1"/>
        <v>-1.9354838709677422</v>
      </c>
    </row>
    <row r="110" spans="21:28" ht="15" customHeight="1" thickBot="1">
      <c r="U110" s="286" t="s">
        <v>23</v>
      </c>
      <c r="V110" s="307">
        <f ca="1"/>
        <v>-545477707006368.44</v>
      </c>
      <c r="X110" s="281" t="str">
        <f ca="1"/>
        <v>GP Dakota</v>
      </c>
      <c r="Y110" s="307">
        <f ca="1"/>
        <v>-346751592356686.88</v>
      </c>
      <c r="AA110" s="281" t="str">
        <f ca="1"/>
        <v>Quad Dakota</v>
      </c>
      <c r="AB110" s="303">
        <f ca="1"/>
        <v>-0.2408971744829595</v>
      </c>
    </row>
    <row r="111" spans="21:28" ht="15" customHeight="1" thickBot="1">
      <c r="U111" s="286" t="s">
        <v>23</v>
      </c>
      <c r="V111" s="307">
        <f ca="1"/>
        <v>-0.74600152322924607</v>
      </c>
      <c r="X111" s="281" t="str">
        <f ca="1"/>
        <v>GP Dakota</v>
      </c>
      <c r="Y111" s="307">
        <f ca="1"/>
        <v>-0.82444782939832451</v>
      </c>
      <c r="AA111" s="281" t="str">
        <f ca="1"/>
        <v>Quad Dakota</v>
      </c>
      <c r="AB111" s="303">
        <f ca="1"/>
        <v>-3.8061465721040184</v>
      </c>
    </row>
    <row r="112" spans="21:28" ht="15" customHeight="1" thickBot="1">
      <c r="U112" s="286" t="s">
        <v>23</v>
      </c>
      <c r="V112" s="307">
        <f ca="1"/>
        <v>-0.24110671936758893</v>
      </c>
      <c r="X112" s="281" t="str">
        <f ca="1"/>
        <v>GP Dakota</v>
      </c>
      <c r="Y112" s="307">
        <f ca="1"/>
        <v>-176635514018690.56</v>
      </c>
      <c r="AA112" s="281" t="str">
        <f ca="1"/>
        <v>Quad Dakota</v>
      </c>
      <c r="AB112" s="303">
        <f ca="1"/>
        <v>0.99999999948365481</v>
      </c>
    </row>
    <row r="113" spans="21:28" ht="15" customHeight="1" thickBot="1">
      <c r="U113" s="286" t="s">
        <v>23</v>
      </c>
      <c r="V113" s="307">
        <f ca="1"/>
        <v>-290233644859812.06</v>
      </c>
      <c r="X113" s="281" t="str">
        <f ca="1"/>
        <v>GP Dakota</v>
      </c>
      <c r="Y113" s="307">
        <f ca="1"/>
        <v>-401551724137930.06</v>
      </c>
      <c r="AA113" s="281" t="str">
        <f ca="1"/>
        <v>Cubic Dakota</v>
      </c>
      <c r="AB113" s="303">
        <f ca="1"/>
        <v>-1.8459259259259255</v>
      </c>
    </row>
    <row r="114" spans="21:28" ht="15" customHeight="1" thickBot="1">
      <c r="U114" s="286" t="s">
        <v>23</v>
      </c>
      <c r="V114" s="307">
        <f ca="1"/>
        <v>-149827586206895.56</v>
      </c>
      <c r="X114" s="281" t="str">
        <f ca="1"/>
        <v>GP Dakota</v>
      </c>
      <c r="Y114" s="307">
        <f ca="1"/>
        <v>-12.344086021505378</v>
      </c>
      <c r="AA114" s="281" t="str">
        <f ca="1"/>
        <v>Cubic Dakota</v>
      </c>
      <c r="AB114" s="303">
        <f ca="1"/>
        <v>-0.54558695018933867</v>
      </c>
    </row>
    <row r="115" spans="21:28" ht="15" customHeight="1" thickBot="1">
      <c r="U115" s="286" t="s">
        <v>23</v>
      </c>
      <c r="V115" s="307">
        <f ca="1"/>
        <v>-0.7075268817204301</v>
      </c>
      <c r="X115" s="281" t="str">
        <f ca="1"/>
        <v>GP Dakota</v>
      </c>
      <c r="Y115" s="307">
        <f ca="1"/>
        <v>8.7969705796679301E-2</v>
      </c>
      <c r="AA115" s="281" t="str">
        <f ca="1"/>
        <v>Cubic Dakota</v>
      </c>
      <c r="AB115" s="303">
        <f ca="1"/>
        <v>0.99999999948378882</v>
      </c>
    </row>
    <row r="116" spans="21:28" ht="15" customHeight="1" thickBot="1">
      <c r="U116" s="286" t="s">
        <v>23</v>
      </c>
      <c r="V116" s="307">
        <f ca="1"/>
        <v>9.4669385377221013E-2</v>
      </c>
      <c r="X116" s="281" t="str">
        <f ca="1"/>
        <v>GP Dakota</v>
      </c>
      <c r="Y116" s="307">
        <f ca="1"/>
        <v>-1.2576832151300232</v>
      </c>
    </row>
    <row r="117" spans="21:28" ht="15" customHeight="1" thickBot="1">
      <c r="U117" s="286" t="s">
        <v>23</v>
      </c>
      <c r="V117" s="307" t="e">
        <f ca="1"/>
        <v>#VALUE!</v>
      </c>
      <c r="X117" s="281" t="str">
        <f ca="1"/>
        <v>GP Dakota</v>
      </c>
      <c r="Y117" s="307">
        <f ca="1"/>
        <v>0.99999999948365481</v>
      </c>
    </row>
    <row r="118" spans="21:28" ht="15" customHeight="1" thickBot="1">
      <c r="U118" s="286" t="s">
        <v>23</v>
      </c>
      <c r="V118" s="307">
        <f ca="1"/>
        <v>-1.7651694247438925</v>
      </c>
      <c r="X118" s="281" t="str">
        <f ca="1"/>
        <v>mars</v>
      </c>
      <c r="Y118" s="307">
        <f ca="1"/>
        <v>-0.33986928104575176</v>
      </c>
    </row>
    <row r="119" spans="21:28" ht="15" customHeight="1" thickBot="1">
      <c r="U119" s="286" t="s">
        <v>23</v>
      </c>
      <c r="V119" s="307">
        <f ca="1"/>
        <v>0.94762861736334414</v>
      </c>
      <c r="X119" s="281" t="str">
        <f ca="1"/>
        <v>mars</v>
      </c>
      <c r="Y119" s="307">
        <f ca="1"/>
        <v>-1.0488888888888888</v>
      </c>
    </row>
    <row r="120" spans="21:28" ht="15" customHeight="1" thickBot="1">
      <c r="U120" s="281" t="s">
        <v>72</v>
      </c>
      <c r="V120" s="307" cm="1">
        <f t="array" aca="1" ref="V120:V132" ca="1">K20:K32</f>
        <v>-0.12569130216189037</v>
      </c>
      <c r="X120" s="281" t="str">
        <f ca="1"/>
        <v>mars</v>
      </c>
      <c r="Y120" s="307">
        <f ca="1"/>
        <v>-1100285714285713.3</v>
      </c>
    </row>
    <row r="121" spans="21:28" ht="15" customHeight="1" thickBot="1">
      <c r="U121" s="281" t="s">
        <v>72</v>
      </c>
      <c r="V121" s="307">
        <f ca="1"/>
        <v>-0.35377777777777775</v>
      </c>
      <c r="X121" s="281" t="str">
        <f ca="1"/>
        <v>mars</v>
      </c>
      <c r="Y121" s="307">
        <f ca="1"/>
        <v>-333630573248406.69</v>
      </c>
    </row>
    <row r="122" spans="21:28" ht="15" customHeight="1" thickBot="1">
      <c r="U122" s="281" t="s">
        <v>72</v>
      </c>
      <c r="V122" s="307">
        <f ca="1"/>
        <v>-742857142857141.88</v>
      </c>
      <c r="X122" s="281" t="str">
        <f ca="1"/>
        <v>mars</v>
      </c>
      <c r="Y122" s="307">
        <f ca="1"/>
        <v>-1.3221629855293222</v>
      </c>
    </row>
    <row r="123" spans="21:28" ht="15" customHeight="1" thickBot="1">
      <c r="U123" s="281" t="s">
        <v>72</v>
      </c>
      <c r="V123" s="307">
        <f ca="1"/>
        <v>-346751592356686.88</v>
      </c>
      <c r="X123" s="281" t="str">
        <f ca="1"/>
        <v>mars</v>
      </c>
      <c r="Y123" s="307">
        <f ca="1"/>
        <v>-2.0545454545454547</v>
      </c>
    </row>
    <row r="124" spans="21:28" ht="15" customHeight="1" thickBot="1">
      <c r="U124" s="281" t="s">
        <v>72</v>
      </c>
      <c r="V124" s="307">
        <f ca="1"/>
        <v>-0.82444782939832451</v>
      </c>
      <c r="X124" s="281" t="str">
        <f ca="1"/>
        <v>mars</v>
      </c>
      <c r="Y124" s="307">
        <f ca="1"/>
        <v>-339205607476634.5</v>
      </c>
    </row>
    <row r="125" spans="21:28" ht="15" customHeight="1" thickBot="1">
      <c r="U125" s="281" t="s">
        <v>72</v>
      </c>
      <c r="V125" s="307" t="e">
        <f ca="1"/>
        <v>#VALUE!</v>
      </c>
      <c r="X125" s="281" t="str">
        <f ca="1"/>
        <v>mars</v>
      </c>
      <c r="Y125" s="307">
        <f ca="1"/>
        <v>-646551724137930.13</v>
      </c>
    </row>
    <row r="126" spans="21:28" ht="15" customHeight="1" thickBot="1">
      <c r="U126" s="281" t="s">
        <v>72</v>
      </c>
      <c r="V126" s="307">
        <f ca="1"/>
        <v>-176635514018690.56</v>
      </c>
      <c r="X126" s="281" t="str">
        <f ca="1"/>
        <v>mars</v>
      </c>
      <c r="Y126" s="307">
        <f ca="1"/>
        <v>-28.526881720430115</v>
      </c>
    </row>
    <row r="127" spans="21:28" ht="15" customHeight="1" thickBot="1">
      <c r="U127" s="281" t="s">
        <v>72</v>
      </c>
      <c r="V127" s="307">
        <f ca="1"/>
        <v>-401551724137930.06</v>
      </c>
      <c r="X127" s="281" t="str">
        <f ca="1"/>
        <v>mars</v>
      </c>
      <c r="Y127" s="307">
        <f ca="1"/>
        <v>-0.12263326536556955</v>
      </c>
    </row>
    <row r="128" spans="21:28" ht="15" customHeight="1" thickBot="1">
      <c r="U128" s="281" t="s">
        <v>72</v>
      </c>
      <c r="V128" s="307">
        <f ca="1"/>
        <v>-12.344086021505378</v>
      </c>
      <c r="X128" s="281" t="str">
        <f ca="1"/>
        <v>mars</v>
      </c>
      <c r="Y128" s="307">
        <f ca="1"/>
        <v>-2.1773049645390068</v>
      </c>
    </row>
    <row r="129" spans="21:25" ht="15" customHeight="1" thickBot="1">
      <c r="U129" s="281" t="s">
        <v>72</v>
      </c>
      <c r="V129" s="307">
        <f ca="1"/>
        <v>8.7969705796679301E-2</v>
      </c>
      <c r="X129" s="281" t="str">
        <f ca="1"/>
        <v>mars</v>
      </c>
      <c r="Y129" s="307">
        <f ca="1"/>
        <v>0.76594319399785638</v>
      </c>
    </row>
    <row r="130" spans="21:25" ht="15" customHeight="1" thickBot="1">
      <c r="U130" s="281" t="s">
        <v>72</v>
      </c>
      <c r="V130" s="307" t="e">
        <f ca="1"/>
        <v>#VALUE!</v>
      </c>
      <c r="X130" s="281" t="str">
        <f ca="1"/>
        <v>NN Dakota</v>
      </c>
      <c r="Y130" s="307">
        <f ca="1"/>
        <v>-1.464555052790347</v>
      </c>
    </row>
    <row r="131" spans="21:25" ht="15" customHeight="1" thickBot="1">
      <c r="U131" s="281" t="s">
        <v>72</v>
      </c>
      <c r="V131" s="307">
        <f ca="1"/>
        <v>-1.2576832151300232</v>
      </c>
      <c r="X131" s="281" t="str">
        <f ca="1"/>
        <v>NN Dakota</v>
      </c>
      <c r="Y131" s="307">
        <f ca="1"/>
        <v>-3.2340740740740737</v>
      </c>
    </row>
    <row r="132" spans="21:25" ht="15" customHeight="1" thickBot="1">
      <c r="U132" s="281" t="s">
        <v>72</v>
      </c>
      <c r="V132" s="307">
        <f ca="1"/>
        <v>0.99999999948365481</v>
      </c>
      <c r="X132" s="281" t="str">
        <f ca="1"/>
        <v>NN Dakota</v>
      </c>
      <c r="Y132" s="307">
        <f ca="1"/>
        <v>-2241428571428570.3</v>
      </c>
    </row>
    <row r="133" spans="21:25" ht="15" customHeight="1" thickBot="1">
      <c r="U133" s="281" t="s">
        <v>26</v>
      </c>
      <c r="V133" s="307" cm="1">
        <f t="array" aca="1" ref="V133:V145" ca="1">L20:L32</f>
        <v>-0.33986928104575176</v>
      </c>
      <c r="X133" s="281" t="str">
        <f ca="1"/>
        <v>NN Dakota</v>
      </c>
      <c r="Y133" s="307">
        <f ca="1"/>
        <v>-723184713375795.13</v>
      </c>
    </row>
    <row r="134" spans="21:25" ht="15" customHeight="1" thickBot="1">
      <c r="U134" s="281" t="s">
        <v>26</v>
      </c>
      <c r="V134" s="307">
        <f ca="1"/>
        <v>-1.0488888888888888</v>
      </c>
      <c r="X134" s="281" t="str">
        <f ca="1"/>
        <v>NN Dakota</v>
      </c>
      <c r="Y134" s="307">
        <f ca="1"/>
        <v>-1.749047981721249</v>
      </c>
    </row>
    <row r="135" spans="21:25" ht="15" customHeight="1" thickBot="1">
      <c r="U135" s="281" t="s">
        <v>26</v>
      </c>
      <c r="V135" s="307">
        <f ca="1"/>
        <v>-1100285714285713.3</v>
      </c>
      <c r="X135" s="281" t="str">
        <f ca="1"/>
        <v>NN Dakota</v>
      </c>
      <c r="Y135" s="307">
        <f ca="1"/>
        <v>-2.6814229249011858</v>
      </c>
    </row>
    <row r="136" spans="21:25" ht="15" customHeight="1" thickBot="1">
      <c r="U136" s="281" t="s">
        <v>26</v>
      </c>
      <c r="V136" s="307">
        <f ca="1"/>
        <v>-333630573248406.69</v>
      </c>
      <c r="X136" s="281" t="str">
        <f ca="1"/>
        <v>NN Dakota</v>
      </c>
      <c r="Y136" s="307">
        <f ca="1"/>
        <v>-348785046728970.94</v>
      </c>
    </row>
    <row r="137" spans="21:25" ht="15" customHeight="1" thickBot="1">
      <c r="U137" s="281" t="s">
        <v>26</v>
      </c>
      <c r="V137" s="307">
        <f ca="1"/>
        <v>-1.3221629855293222</v>
      </c>
      <c r="X137" s="281" t="str">
        <f ca="1"/>
        <v>NN Dakota</v>
      </c>
      <c r="Y137" s="307">
        <f ca="1"/>
        <v>-655258620689654.25</v>
      </c>
    </row>
    <row r="138" spans="21:25" ht="15" customHeight="1" thickBot="1">
      <c r="U138" s="281" t="s">
        <v>26</v>
      </c>
      <c r="V138" s="307">
        <f ca="1"/>
        <v>-2.0545454545454547</v>
      </c>
      <c r="X138" s="281" t="str">
        <f ca="1"/>
        <v>NN Dakota</v>
      </c>
      <c r="Y138" s="307">
        <f ca="1"/>
        <v>-11.35483870967742</v>
      </c>
    </row>
    <row r="139" spans="21:25" ht="15" customHeight="1" thickBot="1">
      <c r="U139" s="281" t="s">
        <v>26</v>
      </c>
      <c r="V139" s="307">
        <f ca="1"/>
        <v>-339205607476634.5</v>
      </c>
      <c r="X139" s="281" t="str">
        <f ca="1"/>
        <v>NN Dakota</v>
      </c>
      <c r="Y139" s="307">
        <f ca="1"/>
        <v>-0.28342557529857265</v>
      </c>
    </row>
    <row r="140" spans="21:25" ht="15" customHeight="1" thickBot="1">
      <c r="U140" s="281" t="s">
        <v>26</v>
      </c>
      <c r="V140" s="307">
        <f ca="1"/>
        <v>-646551724137930.13</v>
      </c>
      <c r="X140" s="281" t="str">
        <f ca="1"/>
        <v>NN Dakota</v>
      </c>
      <c r="Y140" s="307">
        <f ca="1"/>
        <v>-1.743104806934594</v>
      </c>
    </row>
    <row r="141" spans="21:25" ht="15" customHeight="1" thickBot="1">
      <c r="U141" s="281" t="s">
        <v>26</v>
      </c>
      <c r="V141" s="307">
        <f ca="1"/>
        <v>-28.526881720430115</v>
      </c>
      <c r="X141" s="281" t="str">
        <f ca="1"/>
        <v>NN Dakota</v>
      </c>
      <c r="Y141" s="307">
        <f ca="1"/>
        <v>0.73861200428724538</v>
      </c>
    </row>
    <row r="142" spans="21:25" ht="15" customHeight="1" thickBot="1">
      <c r="U142" s="281" t="s">
        <v>26</v>
      </c>
      <c r="V142" s="307">
        <f ca="1"/>
        <v>-0.12263326536556955</v>
      </c>
      <c r="X142" s="281" t="str">
        <f ca="1"/>
        <v>RBF Dakota</v>
      </c>
      <c r="Y142" s="307">
        <f ca="1"/>
        <v>-0.95575666163901474</v>
      </c>
    </row>
    <row r="143" spans="21:25" ht="15" customHeight="1" thickBot="1">
      <c r="U143" s="281" t="s">
        <v>26</v>
      </c>
      <c r="V143" s="307" t="e">
        <f ca="1"/>
        <v>#VALUE!</v>
      </c>
      <c r="X143" s="281" t="str">
        <f ca="1"/>
        <v>RBF Dakota</v>
      </c>
      <c r="Y143" s="307">
        <f ca="1"/>
        <v>-3.6977777777777772</v>
      </c>
    </row>
    <row r="144" spans="21:25" ht="15" customHeight="1" thickBot="1">
      <c r="U144" s="281" t="s">
        <v>26</v>
      </c>
      <c r="V144" s="307">
        <f ca="1"/>
        <v>-2.1773049645390068</v>
      </c>
      <c r="X144" s="281" t="str">
        <f ca="1"/>
        <v>RBF Dakota</v>
      </c>
      <c r="Y144" s="307">
        <f ca="1"/>
        <v>-1159999999999999</v>
      </c>
    </row>
    <row r="145" spans="21:25" ht="15" customHeight="1" thickBot="1">
      <c r="U145" s="281" t="s">
        <v>26</v>
      </c>
      <c r="V145" s="307">
        <f ca="1"/>
        <v>0.76594319399785638</v>
      </c>
      <c r="X145" s="281" t="str">
        <f ca="1"/>
        <v>RBF Dakota</v>
      </c>
      <c r="Y145" s="307">
        <f ca="1"/>
        <v>-1215414012738852.5</v>
      </c>
    </row>
    <row r="146" spans="21:25" ht="15" customHeight="1" thickBot="1">
      <c r="U146" s="281" t="s">
        <v>107</v>
      </c>
      <c r="V146" s="307" cm="1">
        <f t="array" aca="1" ref="V146:V158" ca="1">M20:M32</f>
        <v>-1.464555052790347</v>
      </c>
      <c r="X146" s="281" t="str">
        <f ca="1"/>
        <v>RBF Dakota</v>
      </c>
      <c r="Y146" s="307">
        <f ca="1"/>
        <v>-2.2380045696877375</v>
      </c>
    </row>
    <row r="147" spans="21:25" ht="15" customHeight="1" thickBot="1">
      <c r="U147" s="281" t="s">
        <v>107</v>
      </c>
      <c r="V147" s="307">
        <f ca="1"/>
        <v>-3.2340740740740737</v>
      </c>
      <c r="X147" s="281" t="str">
        <f ca="1"/>
        <v>RBF Dakota</v>
      </c>
      <c r="Y147" s="307">
        <f ca="1"/>
        <v>-1.2434782608695651</v>
      </c>
    </row>
    <row r="148" spans="21:25" ht="15" customHeight="1" thickBot="1">
      <c r="U148" s="281" t="s">
        <v>107</v>
      </c>
      <c r="V148" s="307">
        <f ca="1"/>
        <v>-2241428571428570.3</v>
      </c>
      <c r="X148" s="281" t="str">
        <f ca="1"/>
        <v>RBF Dakota</v>
      </c>
      <c r="Y148" s="307">
        <f ca="1"/>
        <v>-193878504672896.19</v>
      </c>
    </row>
    <row r="149" spans="21:25" ht="15" customHeight="1" thickBot="1">
      <c r="U149" s="281" t="s">
        <v>107</v>
      </c>
      <c r="V149" s="307">
        <f ca="1"/>
        <v>-723184713375795.13</v>
      </c>
      <c r="X149" s="281" t="str">
        <f ca="1"/>
        <v>RBF Dakota</v>
      </c>
      <c r="Y149" s="307">
        <f ca="1"/>
        <v>-2.388793103448276E+101</v>
      </c>
    </row>
    <row r="150" spans="21:25" ht="15" customHeight="1" thickBot="1">
      <c r="U150" s="281" t="s">
        <v>107</v>
      </c>
      <c r="V150" s="307">
        <f ca="1"/>
        <v>-1.749047981721249</v>
      </c>
      <c r="X150" s="281" t="str">
        <f ca="1"/>
        <v>RBF Dakota</v>
      </c>
      <c r="Y150" s="307">
        <f ca="1"/>
        <v>-21.268817204301076</v>
      </c>
    </row>
    <row r="151" spans="21:25" ht="15" customHeight="1" thickBot="1">
      <c r="U151" s="281" t="s">
        <v>107</v>
      </c>
      <c r="V151" s="307">
        <f ca="1"/>
        <v>-2.6814229249011858</v>
      </c>
      <c r="X151" s="281" t="str">
        <f ca="1"/>
        <v>RBF Dakota</v>
      </c>
      <c r="Y151" s="307">
        <f ca="1"/>
        <v>-0.5304398485289834</v>
      </c>
    </row>
    <row r="152" spans="21:25" ht="15" customHeight="1" thickBot="1">
      <c r="U152" s="281" t="s">
        <v>107</v>
      </c>
      <c r="V152" s="307">
        <f ca="1"/>
        <v>-348785046728970.94</v>
      </c>
      <c r="X152" s="281" t="str">
        <f ca="1"/>
        <v>RBF Dakota</v>
      </c>
      <c r="Y152" s="307">
        <f ca="1"/>
        <v>-3.3002364066193848</v>
      </c>
    </row>
    <row r="153" spans="21:25" ht="15" customHeight="1" thickBot="1">
      <c r="U153" s="281" t="s">
        <v>107</v>
      </c>
      <c r="V153" s="307">
        <f ca="1"/>
        <v>-655258620689654.25</v>
      </c>
      <c r="X153" s="281" t="str">
        <f ca="1"/>
        <v>RBF Dakota</v>
      </c>
      <c r="Y153" s="307">
        <f ca="1"/>
        <v>0.80854769560557338</v>
      </c>
    </row>
    <row r="154" spans="21:25" ht="15" customHeight="1" thickBot="1">
      <c r="U154" s="281" t="s">
        <v>107</v>
      </c>
      <c r="V154" s="307">
        <f ca="1"/>
        <v>-11.35483870967742</v>
      </c>
      <c r="X154" s="281" t="str">
        <f ca="1"/>
        <v>Linear Dakota</v>
      </c>
      <c r="Y154" s="307">
        <f ca="1"/>
        <v>-1.7134238310708898</v>
      </c>
    </row>
    <row r="155" spans="21:25" ht="15" customHeight="1" thickBot="1">
      <c r="U155" s="281" t="s">
        <v>107</v>
      </c>
      <c r="V155" s="307">
        <f ca="1"/>
        <v>-0.28342557529857265</v>
      </c>
      <c r="X155" s="281" t="str">
        <f ca="1"/>
        <v>Linear Dakota</v>
      </c>
      <c r="Y155" s="307">
        <f ca="1"/>
        <v>-6.5659259259259262</v>
      </c>
    </row>
    <row r="156" spans="21:25" ht="15" customHeight="1" thickBot="1">
      <c r="U156" s="281" t="s">
        <v>107</v>
      </c>
      <c r="V156" s="307" t="e">
        <f ca="1"/>
        <v>#VALUE!</v>
      </c>
      <c r="X156" s="281" t="str">
        <f ca="1"/>
        <v>Linear Dakota</v>
      </c>
      <c r="Y156" s="307">
        <f ca="1"/>
        <v>-1164142857142856</v>
      </c>
    </row>
    <row r="157" spans="21:25" ht="15" customHeight="1" thickBot="1">
      <c r="U157" s="281" t="s">
        <v>107</v>
      </c>
      <c r="V157" s="307">
        <f ca="1"/>
        <v>-1.743104806934594</v>
      </c>
      <c r="X157" s="281" t="str">
        <f ca="1"/>
        <v>Linear Dakota</v>
      </c>
      <c r="Y157" s="307">
        <f ca="1"/>
        <v>-748535031847132.75</v>
      </c>
    </row>
    <row r="158" spans="21:25" ht="15" customHeight="1" thickBot="1">
      <c r="U158" s="281" t="s">
        <v>107</v>
      </c>
      <c r="V158" s="307">
        <f ca="1"/>
        <v>0.73861200428724538</v>
      </c>
      <c r="X158" s="281" t="str">
        <f ca="1"/>
        <v>Linear Dakota</v>
      </c>
      <c r="Y158" s="307">
        <f ca="1"/>
        <v>-1.9390708301599395</v>
      </c>
    </row>
    <row r="159" spans="21:25" ht="15" customHeight="1" thickBot="1">
      <c r="U159" s="281" t="s">
        <v>108</v>
      </c>
      <c r="V159" s="307" cm="1">
        <f t="array" aca="1" ref="V159:V171" ca="1">N20:N32</f>
        <v>-0.95575666163901474</v>
      </c>
      <c r="X159" s="281" t="str">
        <f ca="1"/>
        <v>Linear Dakota</v>
      </c>
      <c r="Y159" s="307">
        <f ca="1"/>
        <v>-3.9351778656126477</v>
      </c>
    </row>
    <row r="160" spans="21:25" ht="15" customHeight="1" thickBot="1">
      <c r="U160" s="281" t="s">
        <v>108</v>
      </c>
      <c r="V160" s="307">
        <f ca="1"/>
        <v>-3.6977777777777772</v>
      </c>
      <c r="X160" s="281" t="str">
        <f ca="1"/>
        <v>Linear Dakota</v>
      </c>
      <c r="Y160" s="307">
        <f ca="1"/>
        <v>-338551401869157.88</v>
      </c>
    </row>
    <row r="161" spans="21:25" ht="15" customHeight="1" thickBot="1">
      <c r="U161" s="281" t="s">
        <v>108</v>
      </c>
      <c r="V161" s="307">
        <f ca="1"/>
        <v>-1159999999999999</v>
      </c>
      <c r="X161" s="281" t="str">
        <f ca="1"/>
        <v>Linear Dakota</v>
      </c>
      <c r="Y161" s="307">
        <f ca="1"/>
        <v>-672758620689654.25</v>
      </c>
    </row>
    <row r="162" spans="21:25" ht="15" customHeight="1" thickBot="1">
      <c r="U162" s="281" t="s">
        <v>108</v>
      </c>
      <c r="V162" s="307">
        <f ca="1"/>
        <v>-1215414012738852.5</v>
      </c>
      <c r="X162" s="281" t="str">
        <f ca="1"/>
        <v>Linear Dakota</v>
      </c>
      <c r="Y162" s="307">
        <f ca="1"/>
        <v>-17.56989247311828</v>
      </c>
    </row>
    <row r="163" spans="21:25" ht="15" customHeight="1" thickBot="1">
      <c r="U163" s="281" t="s">
        <v>108</v>
      </c>
      <c r="V163" s="307">
        <f ca="1"/>
        <v>-2.2380045696877375</v>
      </c>
      <c r="X163" s="281" t="str">
        <f ca="1"/>
        <v>Linear Dakota</v>
      </c>
      <c r="Y163" s="307">
        <f ca="1"/>
        <v>-0.48732886688027982</v>
      </c>
    </row>
    <row r="164" spans="21:25" ht="15" customHeight="1" thickBot="1">
      <c r="U164" s="281" t="s">
        <v>108</v>
      </c>
      <c r="V164" s="307">
        <f ca="1"/>
        <v>-1.2434782608695651</v>
      </c>
      <c r="X164" s="281" t="str">
        <f ca="1"/>
        <v>Linear Dakota</v>
      </c>
      <c r="Y164" s="307">
        <f ca="1"/>
        <v>-2.2245862884160754</v>
      </c>
    </row>
    <row r="165" spans="21:25" ht="15" customHeight="1" thickBot="1">
      <c r="U165" s="281" t="s">
        <v>108</v>
      </c>
      <c r="V165" s="307">
        <f ca="1"/>
        <v>-193878504672896.19</v>
      </c>
      <c r="X165" s="281" t="str">
        <f ca="1"/>
        <v>Linear Dakota</v>
      </c>
      <c r="Y165" s="307">
        <f ca="1"/>
        <v>0.81672025723472663</v>
      </c>
    </row>
    <row r="166" spans="21:25" ht="15" customHeight="1" thickBot="1">
      <c r="U166" s="281" t="s">
        <v>108</v>
      </c>
      <c r="V166" s="307">
        <f ca="1"/>
        <v>-2.388793103448276E+101</v>
      </c>
      <c r="X166" s="281" t="str">
        <f ca="1"/>
        <v>Quad Dakota</v>
      </c>
      <c r="Y166" s="307">
        <f ca="1"/>
        <v>-0.46053293112116639</v>
      </c>
    </row>
    <row r="167" spans="21:25" ht="15" customHeight="1" thickBot="1">
      <c r="U167" s="281" t="s">
        <v>108</v>
      </c>
      <c r="V167" s="307">
        <f ca="1"/>
        <v>-21.268817204301076</v>
      </c>
      <c r="X167" s="281" t="str">
        <f ca="1"/>
        <v>Quad Dakota</v>
      </c>
      <c r="Y167" s="307">
        <f ca="1"/>
        <v>-3.1392592592592585</v>
      </c>
    </row>
    <row r="168" spans="21:25" ht="15" customHeight="1" thickBot="1">
      <c r="U168" s="281" t="s">
        <v>108</v>
      </c>
      <c r="V168" s="307">
        <f ca="1"/>
        <v>-0.5304398485289834</v>
      </c>
      <c r="X168" s="281" t="str">
        <f ca="1"/>
        <v>Quad Dakota</v>
      </c>
      <c r="Y168" s="307">
        <f ca="1"/>
        <v>-583141.85714285704</v>
      </c>
    </row>
    <row r="169" spans="21:25" ht="15" customHeight="1" thickBot="1">
      <c r="U169" s="281" t="s">
        <v>108</v>
      </c>
      <c r="V169" s="307" t="e">
        <f ca="1"/>
        <v>#VALUE!</v>
      </c>
      <c r="X169" s="281" t="str">
        <f ca="1"/>
        <v>Quad Dakota</v>
      </c>
      <c r="Y169" s="307">
        <f ca="1"/>
        <v>-466114649681527.63</v>
      </c>
    </row>
    <row r="170" spans="21:25" ht="15" customHeight="1" thickBot="1">
      <c r="U170" s="281" t="s">
        <v>108</v>
      </c>
      <c r="V170" s="307">
        <f ca="1"/>
        <v>-3.3002364066193848</v>
      </c>
      <c r="X170" s="281" t="str">
        <f ca="1"/>
        <v>Quad Dakota</v>
      </c>
      <c r="Y170" s="307">
        <f ca="1"/>
        <v>-0.30731150038080729</v>
      </c>
    </row>
    <row r="171" spans="21:25" ht="15" customHeight="1" thickBot="1">
      <c r="U171" s="281" t="s">
        <v>108</v>
      </c>
      <c r="V171" s="307">
        <f ca="1"/>
        <v>0.80854769560557338</v>
      </c>
      <c r="X171" s="281" t="str">
        <f ca="1"/>
        <v>Quad Dakota</v>
      </c>
      <c r="Y171" s="307">
        <f ca="1"/>
        <v>0.21628458498023712</v>
      </c>
    </row>
    <row r="172" spans="21:25" ht="15" customHeight="1" thickBot="1">
      <c r="U172" s="281" t="s">
        <v>109</v>
      </c>
      <c r="V172" s="307" cm="1">
        <f t="array" aca="1" ref="V172:V184" ca="1">O20:O32</f>
        <v>-1.7134238310708898</v>
      </c>
      <c r="X172" s="281" t="str">
        <f ca="1"/>
        <v>Quad Dakota</v>
      </c>
      <c r="Y172" s="307">
        <f ca="1"/>
        <v>-267943925233643.88</v>
      </c>
    </row>
    <row r="173" spans="21:25" ht="15" customHeight="1" thickBot="1">
      <c r="U173" s="281" t="s">
        <v>109</v>
      </c>
      <c r="V173" s="307">
        <f ca="1"/>
        <v>-6.5659259259259262</v>
      </c>
      <c r="X173" s="281" t="str">
        <f ca="1"/>
        <v>Quad Dakota</v>
      </c>
      <c r="Y173" s="307">
        <f ca="1"/>
        <v>-629999</v>
      </c>
    </row>
    <row r="174" spans="21:25" ht="15" customHeight="1" thickBot="1">
      <c r="U174" s="281" t="s">
        <v>109</v>
      </c>
      <c r="V174" s="307">
        <f ca="1"/>
        <v>-1164142857142856</v>
      </c>
      <c r="X174" s="281" t="str">
        <f ca="1"/>
        <v>Quad Dakota</v>
      </c>
      <c r="Y174" s="307">
        <f ca="1"/>
        <v>-1.9354838709677422</v>
      </c>
    </row>
    <row r="175" spans="21:25" ht="15" customHeight="1" thickBot="1">
      <c r="U175" s="281" t="s">
        <v>109</v>
      </c>
      <c r="V175" s="307">
        <f ca="1"/>
        <v>-748535031847132.75</v>
      </c>
      <c r="X175" s="281" t="str">
        <f ca="1"/>
        <v>Quad Dakota</v>
      </c>
      <c r="Y175" s="307">
        <f ca="1"/>
        <v>-0.2408971744829595</v>
      </c>
    </row>
    <row r="176" spans="21:25" ht="15" customHeight="1" thickBot="1">
      <c r="U176" s="281" t="s">
        <v>109</v>
      </c>
      <c r="V176" s="307">
        <f ca="1"/>
        <v>-1.9390708301599395</v>
      </c>
      <c r="X176" s="281" t="str">
        <f ca="1"/>
        <v>Quad Dakota</v>
      </c>
      <c r="Y176" s="307">
        <f ca="1"/>
        <v>-3.8061465721040184</v>
      </c>
    </row>
    <row r="177" spans="21:25" ht="15" customHeight="1" thickBot="1">
      <c r="U177" s="281" t="s">
        <v>109</v>
      </c>
      <c r="V177" s="307">
        <f ca="1"/>
        <v>-3.9351778656126477</v>
      </c>
      <c r="X177" s="281" t="str">
        <f ca="1"/>
        <v>Quad Dakota</v>
      </c>
      <c r="Y177" s="307">
        <f ca="1"/>
        <v>0.99999999948365481</v>
      </c>
    </row>
    <row r="178" spans="21:25" ht="15" customHeight="1" thickBot="1">
      <c r="U178" s="281" t="s">
        <v>109</v>
      </c>
      <c r="V178" s="307">
        <f ca="1"/>
        <v>-338551401869157.88</v>
      </c>
      <c r="X178" s="281" t="str">
        <f ca="1"/>
        <v>Cubic Dakota</v>
      </c>
      <c r="Y178" s="307">
        <f ca="1"/>
        <v>-27.858722976370036</v>
      </c>
    </row>
    <row r="179" spans="21:25" ht="15" customHeight="1" thickBot="1">
      <c r="U179" s="281" t="s">
        <v>109</v>
      </c>
      <c r="V179" s="307">
        <f ca="1"/>
        <v>-672758620689654.25</v>
      </c>
      <c r="X179" s="281" t="str">
        <f ca="1"/>
        <v>Cubic Dakota</v>
      </c>
      <c r="Y179" s="307">
        <f ca="1"/>
        <v>-1.8459259259259255</v>
      </c>
    </row>
    <row r="180" spans="21:25" ht="15" customHeight="1" thickBot="1">
      <c r="U180" s="281" t="s">
        <v>109</v>
      </c>
      <c r="V180" s="307">
        <f ca="1"/>
        <v>-17.56989247311828</v>
      </c>
      <c r="X180" s="281" t="str">
        <f ca="1"/>
        <v>Cubic Dakota</v>
      </c>
      <c r="Y180" s="307">
        <f ca="1"/>
        <v>-17757141.857142854</v>
      </c>
    </row>
    <row r="181" spans="21:25" ht="15" customHeight="1" thickBot="1">
      <c r="U181" s="281" t="s">
        <v>109</v>
      </c>
      <c r="V181" s="307">
        <f ca="1"/>
        <v>-0.48732886688027982</v>
      </c>
      <c r="X181" s="281" t="str">
        <f ca="1"/>
        <v>Cubic Dakota</v>
      </c>
      <c r="Y181" s="307">
        <f ca="1"/>
        <v>-7.096815286624204E+16</v>
      </c>
    </row>
    <row r="182" spans="21:25" ht="15" customHeight="1" thickBot="1">
      <c r="U182" s="281" t="s">
        <v>109</v>
      </c>
      <c r="V182" s="307" t="e">
        <f ca="1"/>
        <v>#VALUE!</v>
      </c>
      <c r="X182" s="281" t="str">
        <f ca="1"/>
        <v>Cubic Dakota</v>
      </c>
      <c r="Y182" s="307">
        <f ca="1"/>
        <v>-422.45773038842344</v>
      </c>
    </row>
    <row r="183" spans="21:25" ht="15" customHeight="1" thickBot="1">
      <c r="U183" s="281" t="s">
        <v>109</v>
      </c>
      <c r="V183" s="307">
        <f ca="1"/>
        <v>-2.2245862884160754</v>
      </c>
      <c r="X183" s="281" t="str">
        <f ca="1"/>
        <v>Cubic Dakota</v>
      </c>
      <c r="Y183" s="307">
        <f ca="1"/>
        <v>-25.545454545454547</v>
      </c>
    </row>
    <row r="184" spans="21:25" ht="15" customHeight="1" thickBot="1">
      <c r="U184" s="281" t="s">
        <v>109</v>
      </c>
      <c r="V184" s="307">
        <f ca="1"/>
        <v>0.81672025723472663</v>
      </c>
      <c r="X184" s="281" t="str">
        <f ca="1"/>
        <v>Cubic Dakota</v>
      </c>
      <c r="Y184" s="307">
        <f ca="1"/>
        <v>-2390186915887849.5</v>
      </c>
    </row>
    <row r="185" spans="21:25" ht="15" customHeight="1" thickBot="1">
      <c r="U185" s="281" t="s">
        <v>73</v>
      </c>
      <c r="V185" s="307" cm="1">
        <f t="array" aca="1" ref="V185:V197" ca="1">P20:P32</f>
        <v>-0.46053293112116639</v>
      </c>
      <c r="X185" s="281" t="str">
        <f ca="1"/>
        <v>Cubic Dakota</v>
      </c>
      <c r="Y185" s="307">
        <f ca="1"/>
        <v>-242327585.20689657</v>
      </c>
    </row>
    <row r="186" spans="21:25" ht="15" customHeight="1" thickBot="1">
      <c r="U186" s="281" t="s">
        <v>73</v>
      </c>
      <c r="V186" s="307">
        <f ca="1"/>
        <v>-3.1392592592592585</v>
      </c>
      <c r="X186" s="281" t="str">
        <f ca="1"/>
        <v>Cubic Dakota</v>
      </c>
      <c r="Y186" s="307">
        <f ca="1"/>
        <v>-70.13978494623656</v>
      </c>
    </row>
    <row r="187" spans="21:25" ht="15" customHeight="1" thickBot="1">
      <c r="U187" s="281" t="s">
        <v>73</v>
      </c>
      <c r="V187" s="307">
        <f ca="1"/>
        <v>-583141.85714285704</v>
      </c>
      <c r="X187" s="281" t="str">
        <f ca="1"/>
        <v>Cubic Dakota</v>
      </c>
      <c r="Y187" s="307">
        <f ca="1"/>
        <v>-0.54558695018933867</v>
      </c>
    </row>
    <row r="188" spans="21:25" ht="15" customHeight="1" thickBot="1">
      <c r="U188" s="281" t="s">
        <v>73</v>
      </c>
      <c r="V188" s="307">
        <f ca="1"/>
        <v>-466114649681527.63</v>
      </c>
      <c r="X188" s="281" t="str">
        <f ca="1"/>
        <v>Cubic Dakota</v>
      </c>
      <c r="Y188" s="307">
        <f ca="1"/>
        <v>-133.98817966903073</v>
      </c>
    </row>
    <row r="189" spans="21:25" ht="15" customHeight="1" thickBot="1">
      <c r="U189" s="281" t="s">
        <v>73</v>
      </c>
      <c r="V189" s="307">
        <f ca="1"/>
        <v>-0.30731150038080729</v>
      </c>
      <c r="X189" s="281" t="str">
        <f ca="1"/>
        <v>Cubic Dakota</v>
      </c>
      <c r="Y189" s="307">
        <f ca="1"/>
        <v>0.99999999948378882</v>
      </c>
    </row>
    <row r="190" spans="21:25" ht="15" customHeight="1" thickBot="1">
      <c r="U190" s="281" t="s">
        <v>73</v>
      </c>
      <c r="V190" s="307">
        <f ca="1"/>
        <v>0.21628458498023712</v>
      </c>
    </row>
    <row r="191" spans="21:25" ht="15" customHeight="1" thickBot="1">
      <c r="U191" s="281" t="s">
        <v>73</v>
      </c>
      <c r="V191" s="307">
        <f ca="1"/>
        <v>-267943925233643.88</v>
      </c>
    </row>
    <row r="192" spans="21:25" ht="15" customHeight="1" thickBot="1">
      <c r="U192" s="281" t="s">
        <v>73</v>
      </c>
      <c r="V192" s="307">
        <f ca="1"/>
        <v>-629999</v>
      </c>
    </row>
    <row r="193" spans="21:22" ht="15" customHeight="1" thickBot="1">
      <c r="U193" s="281" t="s">
        <v>73</v>
      </c>
      <c r="V193" s="307">
        <f ca="1"/>
        <v>-1.9354838709677422</v>
      </c>
    </row>
    <row r="194" spans="21:22" ht="15" customHeight="1" thickBot="1">
      <c r="U194" s="281" t="s">
        <v>73</v>
      </c>
      <c r="V194" s="307">
        <f ca="1"/>
        <v>-0.2408971744829595</v>
      </c>
    </row>
    <row r="195" spans="21:22" ht="15" customHeight="1" thickBot="1">
      <c r="U195" s="281" t="s">
        <v>73</v>
      </c>
      <c r="V195" s="307" t="e">
        <f ca="1"/>
        <v>#VALUE!</v>
      </c>
    </row>
    <row r="196" spans="21:22" ht="15" customHeight="1" thickBot="1">
      <c r="U196" s="281" t="s">
        <v>73</v>
      </c>
      <c r="V196" s="307">
        <f ca="1"/>
        <v>-3.8061465721040184</v>
      </c>
    </row>
    <row r="197" spans="21:22" ht="15" customHeight="1" thickBot="1">
      <c r="U197" s="281" t="s">
        <v>73</v>
      </c>
      <c r="V197" s="307">
        <f ca="1"/>
        <v>0.99999999948365481</v>
      </c>
    </row>
    <row r="198" spans="21:22" ht="15" customHeight="1" thickBot="1">
      <c r="U198" s="281" t="s">
        <v>74</v>
      </c>
      <c r="V198" s="307" cm="1">
        <f t="array" aca="1" ref="V198:V210" ca="1">Q20:Q32</f>
        <v>-27.858722976370036</v>
      </c>
    </row>
    <row r="199" spans="21:22" ht="15" customHeight="1" thickBot="1">
      <c r="U199" s="281" t="s">
        <v>74</v>
      </c>
      <c r="V199" s="307">
        <f ca="1"/>
        <v>-1.8459259259259255</v>
      </c>
    </row>
    <row r="200" spans="21:22" ht="15" customHeight="1" thickBot="1">
      <c r="U200" s="281" t="s">
        <v>74</v>
      </c>
      <c r="V200" s="307">
        <f ca="1"/>
        <v>-17757141.857142854</v>
      </c>
    </row>
    <row r="201" spans="21:22" ht="15" customHeight="1" thickBot="1">
      <c r="U201" s="281" t="s">
        <v>74</v>
      </c>
      <c r="V201" s="307">
        <f ca="1"/>
        <v>-7.096815286624204E+16</v>
      </c>
    </row>
    <row r="202" spans="21:22" ht="15" customHeight="1" thickBot="1">
      <c r="U202" s="281" t="s">
        <v>74</v>
      </c>
      <c r="V202" s="307">
        <f ca="1"/>
        <v>-422.45773038842344</v>
      </c>
    </row>
    <row r="203" spans="21:22" ht="15" customHeight="1" thickBot="1">
      <c r="U203" s="281" t="s">
        <v>74</v>
      </c>
      <c r="V203" s="307">
        <f ca="1"/>
        <v>-25.545454545454547</v>
      </c>
    </row>
    <row r="204" spans="21:22" ht="15" customHeight="1" thickBot="1">
      <c r="U204" s="281" t="s">
        <v>74</v>
      </c>
      <c r="V204" s="307">
        <f ca="1"/>
        <v>-2390186915887849.5</v>
      </c>
    </row>
    <row r="205" spans="21:22" ht="15" customHeight="1" thickBot="1">
      <c r="U205" s="281" t="s">
        <v>74</v>
      </c>
      <c r="V205" s="307">
        <f ca="1"/>
        <v>-242327585.20689657</v>
      </c>
    </row>
    <row r="206" spans="21:22" ht="15" customHeight="1" thickBot="1">
      <c r="U206" s="281" t="s">
        <v>74</v>
      </c>
      <c r="V206" s="307">
        <f ca="1"/>
        <v>-70.13978494623656</v>
      </c>
    </row>
    <row r="207" spans="21:22" ht="15" customHeight="1" thickBot="1">
      <c r="U207" s="281" t="s">
        <v>74</v>
      </c>
      <c r="V207" s="307">
        <f ca="1"/>
        <v>-0.54558695018933867</v>
      </c>
    </row>
    <row r="208" spans="21:22" ht="15" customHeight="1" thickBot="1">
      <c r="U208" s="281" t="s">
        <v>74</v>
      </c>
      <c r="V208" s="307" t="e">
        <f ca="1"/>
        <v>#VALUE!</v>
      </c>
    </row>
    <row r="209" spans="21:22" ht="15" customHeight="1" thickBot="1">
      <c r="U209" s="281" t="s">
        <v>74</v>
      </c>
      <c r="V209" s="307">
        <f ca="1"/>
        <v>-133.98817966903073</v>
      </c>
    </row>
    <row r="210" spans="21:22" ht="15" customHeight="1" thickBot="1">
      <c r="U210" s="281" t="s">
        <v>74</v>
      </c>
      <c r="V210" s="307">
        <f ca="1"/>
        <v>0.99999999948378882</v>
      </c>
    </row>
  </sheetData>
  <mergeCells count="5">
    <mergeCell ref="A33:R34"/>
    <mergeCell ref="A15:R16"/>
    <mergeCell ref="U1:V1"/>
    <mergeCell ref="X1:Y1"/>
    <mergeCell ref="AA1:AB1"/>
  </mergeCells>
  <conditionalFormatting sqref="B20:Q32"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Q21"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Q22"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5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Q30">
    <cfRule type="colorScale" priority="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Q32">
    <cfRule type="colorScale" priority="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F27">
    <cfRule type="colorScale" priority="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H22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I22"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I27">
    <cfRule type="colorScale" priority="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K27"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M27">
    <cfRule type="colorScale" priority="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7:Q27">
    <cfRule type="colorScale" priority="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4 B2:Q11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4 B2:Q11">
    <cfRule type="colorScale" priority="4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4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4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4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Q12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Q12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2">
    <cfRule type="colorScale" priority="39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3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3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11"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Q2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">
    <cfRule type="colorScale" priority="3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Q4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3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Q5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Q7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Q8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Q9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Q10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Q11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B14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821F-278D-4982-B0D3-2F5510FA99FC}">
  <dimension ref="A1:AB216"/>
  <sheetViews>
    <sheetView topLeftCell="A45" zoomScale="70" zoomScaleNormal="70" workbookViewId="0">
      <selection activeCell="B70" sqref="B70"/>
    </sheetView>
  </sheetViews>
  <sheetFormatPr defaultColWidth="9.140625" defaultRowHeight="15" customHeight="1"/>
  <cols>
    <col min="1" max="1" width="11.85546875" style="193" bestFit="1" customWidth="1"/>
    <col min="2" max="10" width="9.140625" style="193" bestFit="1" customWidth="1"/>
    <col min="11" max="11" width="10.42578125" style="193" bestFit="1" customWidth="1"/>
    <col min="12" max="12" width="9.140625" style="193" bestFit="1" customWidth="1"/>
    <col min="13" max="13" width="10.5703125" style="193" bestFit="1" customWidth="1"/>
    <col min="14" max="14" width="11.42578125" style="193" bestFit="1" customWidth="1"/>
    <col min="15" max="15" width="13.85546875" style="193" bestFit="1" customWidth="1"/>
    <col min="16" max="17" width="12.85546875" style="193" bestFit="1" customWidth="1"/>
    <col min="18" max="18" width="11.85546875" style="193" customWidth="1"/>
    <col min="19" max="19" width="9.140625" style="193" bestFit="1"/>
    <col min="20" max="20" width="10" style="193" bestFit="1" customWidth="1"/>
    <col min="21" max="21" width="13.85546875" style="193" bestFit="1" customWidth="1"/>
    <col min="22" max="22" width="16" style="193" customWidth="1"/>
    <col min="23" max="23" width="5.28515625" style="193" customWidth="1"/>
    <col min="24" max="24" width="13.85546875" style="193" bestFit="1" customWidth="1"/>
    <col min="25" max="25" width="13.42578125" style="193" customWidth="1"/>
    <col min="26" max="26" width="5.140625" style="193" customWidth="1"/>
    <col min="27" max="27" width="13.85546875" style="193" bestFit="1" customWidth="1"/>
    <col min="28" max="28" width="12.5703125" style="193" bestFit="1" customWidth="1"/>
    <col min="29" max="16384" width="9.140625" style="193"/>
  </cols>
  <sheetData>
    <row r="1" spans="1:28" thickBot="1">
      <c r="A1" s="133" t="s">
        <v>71</v>
      </c>
      <c r="B1" s="210" t="s">
        <v>13</v>
      </c>
      <c r="C1" s="211" t="s">
        <v>14</v>
      </c>
      <c r="D1" s="212" t="s">
        <v>15</v>
      </c>
      <c r="E1" s="213" t="s">
        <v>16</v>
      </c>
      <c r="F1" s="211" t="s">
        <v>17</v>
      </c>
      <c r="G1" s="213" t="s">
        <v>18</v>
      </c>
      <c r="H1" s="211" t="s">
        <v>19</v>
      </c>
      <c r="I1" s="214" t="s">
        <v>22</v>
      </c>
      <c r="J1" s="215" t="s">
        <v>23</v>
      </c>
      <c r="K1" s="216" t="s">
        <v>72</v>
      </c>
      <c r="L1" s="216" t="s">
        <v>26</v>
      </c>
      <c r="M1" s="216" t="s">
        <v>107</v>
      </c>
      <c r="N1" s="216" t="s">
        <v>108</v>
      </c>
      <c r="O1" s="216" t="s">
        <v>109</v>
      </c>
      <c r="P1" s="216" t="s">
        <v>73</v>
      </c>
      <c r="Q1" s="217" t="s">
        <v>74</v>
      </c>
      <c r="R1" s="209" t="s">
        <v>75</v>
      </c>
      <c r="U1" s="367" t="s">
        <v>110</v>
      </c>
      <c r="V1" s="369"/>
      <c r="W1" s="264" t="s">
        <v>93</v>
      </c>
      <c r="X1" s="391" t="s">
        <v>94</v>
      </c>
      <c r="Y1" s="391"/>
      <c r="Z1" s="264" t="s">
        <v>93</v>
      </c>
      <c r="AA1" s="391" t="s">
        <v>95</v>
      </c>
      <c r="AB1" s="384"/>
    </row>
    <row r="2" spans="1:28" thickBot="1">
      <c r="A2" s="133">
        <v>1</v>
      </c>
      <c r="B2" s="274" cm="1">
        <f t="array" aca="1" ref="B2" ca="1">INDIRECT($A2&amp;"!$F12")</f>
        <v>2.9870000000000001</v>
      </c>
      <c r="C2" s="275" cm="1">
        <f t="array" aca="1" ref="C2" ca="1">INDIRECT($A2&amp;"!$F13")</f>
        <v>1.5189999999999999</v>
      </c>
      <c r="D2" s="275" cm="1">
        <f t="array" aca="1" ref="D2" ca="1">INDIRECT($A2&amp;"!$F14")</f>
        <v>1.256</v>
      </c>
      <c r="E2" s="275" cm="1">
        <f t="array" aca="1" ref="E2" ca="1">INDIRECT($A2&amp;"!$F15")</f>
        <v>1.6839999999999999</v>
      </c>
      <c r="F2" s="275" cm="1">
        <f t="array" aca="1" ref="F2" ca="1">INDIRECT($A2&amp;"!$F16")</f>
        <v>1.256</v>
      </c>
      <c r="G2" s="275" cm="1">
        <f t="array" aca="1" ref="G2" ca="1">INDIRECT($A2&amp;"!$F17")</f>
        <v>1.272</v>
      </c>
      <c r="H2" s="275" cm="1">
        <f t="array" aca="1" ref="H2" ca="1">INDIRECT($A2&amp;"!$F18")</f>
        <v>1.43</v>
      </c>
      <c r="I2" s="275" cm="1">
        <f t="array" aca="1" ref="I2" ca="1">INDIRECT($A2&amp;"!$F20")</f>
        <v>6.718</v>
      </c>
      <c r="J2" s="275" cm="1">
        <f t="array" aca="1" ref="J2" ca="1">INDIRECT($A2&amp;"!$F21")</f>
        <v>2.2690000000000001</v>
      </c>
      <c r="K2" s="275" cm="1">
        <f t="array" aca="1" ref="K2" ca="1">INDIRECT($A2&amp;"!$F22")</f>
        <v>1.3240000000000001</v>
      </c>
      <c r="L2" s="275" cm="1">
        <f t="array" aca="1" ref="L2" ca="1">INDIRECT($A2&amp;"!$F23")</f>
        <v>1.706</v>
      </c>
      <c r="M2" s="275" cm="1">
        <f t="array" aca="1" ref="M2" ca="1">INDIRECT($A2&amp;"!$F24")</f>
        <v>3.7389999999999999</v>
      </c>
      <c r="N2" s="275" cm="1">
        <f t="array" aca="1" ref="N2" ca="1">INDIRECT($A2&amp;"!$F25")</f>
        <v>2.226</v>
      </c>
      <c r="O2" s="275" cm="1">
        <f t="array" aca="1" ref="O2" ca="1">INDIRECT($A2&amp;"!$F26")</f>
        <v>3.92</v>
      </c>
      <c r="P2" s="275" cm="1">
        <f t="array" aca="1" ref="P2" ca="1">INDIRECT($A2&amp;"!$F27")</f>
        <v>1.643</v>
      </c>
      <c r="Q2" s="275" cm="1">
        <f t="array" aca="1" ref="Q2" ca="1">INDIRECT($A2&amp;"!$F28")</f>
        <v>36.53</v>
      </c>
      <c r="R2" s="289" cm="1">
        <f t="array" aca="1" ref="R2" ca="1">INDIRECT($A2&amp;"!$F5")</f>
        <v>0.96919999999999995</v>
      </c>
      <c r="U2" s="290" t="s">
        <v>79</v>
      </c>
      <c r="V2" s="305" t="s">
        <v>96</v>
      </c>
      <c r="W2" s="264"/>
      <c r="X2" s="302" t="s">
        <v>79</v>
      </c>
      <c r="Y2" s="302" t="s">
        <v>96</v>
      </c>
      <c r="Z2" s="264"/>
      <c r="AA2" s="302" t="s">
        <v>79</v>
      </c>
      <c r="AB2" s="108" t="s">
        <v>96</v>
      </c>
    </row>
    <row r="3" spans="1:28" thickBot="1">
      <c r="A3" s="291">
        <v>2</v>
      </c>
      <c r="B3" s="274" cm="1">
        <f t="array" aca="1" ref="B3" ca="1">INDIRECT($A3&amp;"!$F12")</f>
        <v>6.3949999999999996</v>
      </c>
      <c r="C3" s="275" cm="1">
        <f t="array" aca="1" ref="C3" ca="1">INDIRECT($A3&amp;"!$F13")</f>
        <v>4.2619999999999996</v>
      </c>
      <c r="D3" s="275" cm="1">
        <f t="array" aca="1" ref="D3" ca="1">INDIRECT($A3&amp;"!$F14")</f>
        <v>0.73540000000000005</v>
      </c>
      <c r="E3" s="275" cm="1">
        <f t="array" aca="1" ref="E3" ca="1">INDIRECT($A3&amp;"!$F15")</f>
        <v>2.6680000000000001</v>
      </c>
      <c r="F3" s="275" cm="1">
        <f t="array" aca="1" ref="F3" ca="1">INDIRECT($A3&amp;"!$F16")</f>
        <v>0.73540000000000005</v>
      </c>
      <c r="G3" s="275" cm="1">
        <f t="array" aca="1" ref="G3" ca="1">INDIRECT($A3&amp;"!$F17")</f>
        <v>0.9617</v>
      </c>
      <c r="H3" s="275" cm="1">
        <f t="array" aca="1" ref="H3" ca="1">INDIRECT($A3&amp;"!$F18")</f>
        <v>4.282</v>
      </c>
      <c r="I3" s="275" cm="1">
        <f t="array" aca="1" ref="I3" ca="1">INDIRECT($A3&amp;"!$F20")</f>
        <v>8.7970000000000006</v>
      </c>
      <c r="J3" s="275" cm="1">
        <f t="array" aca="1" ref="J3" ca="1">INDIRECT($A3&amp;"!$F21")</f>
        <v>4.4690000000000003</v>
      </c>
      <c r="K3" s="275" cm="1">
        <f t="array" aca="1" ref="K3" ca="1">INDIRECT($A3&amp;"!$F22")</f>
        <v>2.9860000000000002</v>
      </c>
      <c r="L3" s="275" cm="1">
        <f t="array" aca="1" ref="L3" ca="1">INDIRECT($A3&amp;"!$F23")</f>
        <v>1.8120000000000001</v>
      </c>
      <c r="M3" s="275" cm="1">
        <f t="array" aca="1" ref="M3" ca="1">INDIRECT($A3&amp;"!$F24")</f>
        <v>5.5019999999999998</v>
      </c>
      <c r="N3" s="275" cm="1">
        <f t="array" aca="1" ref="N3" ca="1">INDIRECT($A3&amp;"!$F25")</f>
        <v>4.9649999999999999</v>
      </c>
      <c r="O3" s="275" cm="1">
        <f t="array" aca="1" ref="O3" ca="1">INDIRECT($A3&amp;"!$F26")</f>
        <v>7.0039999999999996</v>
      </c>
      <c r="P3" s="275" cm="1">
        <f t="array" aca="1" ref="P3" ca="1">INDIRECT($A3&amp;"!$F27")</f>
        <v>4.3849999999999998</v>
      </c>
      <c r="Q3" s="275" cm="1">
        <f t="array" aca="1" ref="Q3" ca="1">INDIRECT($A3&amp;"!$F28")</f>
        <v>2.4380000000000002</v>
      </c>
      <c r="R3" s="289" cm="1">
        <f t="array" aca="1" ref="R3" ca="1">INDIRECT($A3&amp;"!$F5")</f>
        <v>0.7571</v>
      </c>
      <c r="U3" s="301" t="s">
        <v>13</v>
      </c>
      <c r="V3" s="306" cm="1">
        <f t="array" aca="1" ref="V3:V15" ca="1">B20:B32</f>
        <v>-2.0819232356582753</v>
      </c>
      <c r="W3" s="233"/>
      <c r="X3" s="301" t="str" cm="1">
        <f t="array" aca="1" ref="X3:Y189" ca="1">_xlfn._xlws.FILTER(U3:V210,ISNUMBER(V3:V210))</f>
        <v>LS</v>
      </c>
      <c r="Y3" s="306">
        <f ca="1"/>
        <v>-2.0819232356582753</v>
      </c>
      <c r="Z3" s="264"/>
      <c r="AA3" s="301" t="str" cm="1">
        <f t="array" aca="1" ref="AA3:AB109" ca="1">_xlfn._xlws.FILTER(X3:Y189, (Y3:Y189 &gt;= -10))</f>
        <v>LS</v>
      </c>
      <c r="AB3" s="303">
        <f ca="1"/>
        <v>-2.0819232356582753</v>
      </c>
    </row>
    <row r="4" spans="1:28" thickBot="1">
      <c r="A4" s="291">
        <v>3</v>
      </c>
      <c r="B4" s="274" cm="1">
        <f t="array" aca="1" ref="B4" ca="1">INDIRECT($A4&amp;"!$F12")</f>
        <v>3</v>
      </c>
      <c r="C4" s="275" cm="1">
        <f t="array" aca="1" ref="C4" ca="1">INDIRECT($A4&amp;"!$F13")</f>
        <v>2.352E-13</v>
      </c>
      <c r="D4" s="275" cm="1">
        <f t="array" aca="1" ref="D4" ca="1">INDIRECT($A4&amp;"!$F14")</f>
        <v>5.9270000000000004E-4</v>
      </c>
      <c r="E4" s="275" cm="1">
        <f t="array" aca="1" ref="E4" ca="1">INDIRECT($A4&amp;"!$F15")</f>
        <v>2.8809999999999998</v>
      </c>
      <c r="F4" s="275" cm="1">
        <f t="array" aca="1" ref="F4" ca="1">INDIRECT($A4&amp;"!$F16")</f>
        <v>9.1330000000000003E-4</v>
      </c>
      <c r="G4" s="275" cm="1">
        <f t="array" aca="1" ref="G4" ca="1">INDIRECT($A4&amp;"!$F17")</f>
        <v>0.30690000000000001</v>
      </c>
      <c r="H4" s="275" cm="1">
        <f t="array" aca="1" ref="H4" ca="1">INDIRECT($A4&amp;"!$F18")</f>
        <v>0.26219999999999999</v>
      </c>
      <c r="I4" s="275" cm="1">
        <f t="array" aca="1" ref="I4" ca="1">INDIRECT($A4&amp;"!$F20")</f>
        <v>3.0670000000000002</v>
      </c>
      <c r="J4" s="275" cm="1">
        <f t="array" aca="1" ref="J4" ca="1">INDIRECT($A4&amp;"!$F21")</f>
        <v>0.59499999999999997</v>
      </c>
      <c r="K4" s="275" cm="1">
        <f t="array" aca="1" ref="K4" ca="1">INDIRECT($A4&amp;"!$F22")</f>
        <v>2.8260000000000001</v>
      </c>
      <c r="L4" s="275" cm="1">
        <f t="array" aca="1" ref="L4" ca="1">INDIRECT($A4&amp;"!$F23")</f>
        <v>3.7509999999999999</v>
      </c>
      <c r="M4" s="275" cm="1">
        <f t="array" aca="1" ref="M4" ca="1">INDIRECT($A4&amp;"!$F24")</f>
        <v>4.9349999999999996</v>
      </c>
      <c r="N4" s="275" cm="1">
        <f t="array" aca="1" ref="N4" ca="1">INDIRECT($A4&amp;"!$F25")</f>
        <v>327.2</v>
      </c>
      <c r="O4" s="275" cm="1">
        <f t="array" aca="1" ref="O4" ca="1">INDIRECT($A4&amp;"!$F26")</f>
        <v>4.8899999999999997</v>
      </c>
      <c r="P4" s="275" cm="1">
        <f t="array" aca="1" ref="P4" ca="1">INDIRECT($A4&amp;"!$F27")</f>
        <v>1.893E-9</v>
      </c>
      <c r="Q4" s="275" cm="1">
        <f t="array" aca="1" ref="Q4" ca="1">INDIRECT($A4&amp;"!$F28")</f>
        <v>9.0660000000000006E-8</v>
      </c>
      <c r="R4" s="289" cm="1">
        <f t="array" aca="1" ref="R4" ca="1">INDIRECT($A4&amp;"!$F5")</f>
        <v>5.8000000000000004E-15</v>
      </c>
      <c r="U4" s="301" t="s">
        <v>13</v>
      </c>
      <c r="V4" s="306">
        <f ca="1"/>
        <v>-7.4467045304451185</v>
      </c>
      <c r="W4" s="293"/>
      <c r="X4" s="301" t="str">
        <f ca="1"/>
        <v>LS</v>
      </c>
      <c r="Y4" s="335">
        <f ca="1"/>
        <v>-7.4467045304451185</v>
      </c>
      <c r="Z4" s="264"/>
      <c r="AA4" s="301" t="str">
        <f ca="1"/>
        <v>LS</v>
      </c>
      <c r="AB4" s="303">
        <f ca="1"/>
        <v>-7.4467045304451185</v>
      </c>
    </row>
    <row r="5" spans="1:28" thickBot="1">
      <c r="A5" s="291">
        <v>4</v>
      </c>
      <c r="B5" s="274" cm="1">
        <f t="array" aca="1" ref="B5" ca="1">INDIRECT($A5&amp;"!$F12")</f>
        <v>2.3119999999999998</v>
      </c>
      <c r="C5" s="275" cm="1">
        <f t="array" aca="1" ref="C5" ca="1">INDIRECT($A5&amp;"!$F13")</f>
        <v>2.1459999999999999</v>
      </c>
      <c r="D5" s="275" cm="1">
        <f t="array" aca="1" ref="D5" ca="1">INDIRECT($A5&amp;"!$F14")</f>
        <v>1.958</v>
      </c>
      <c r="E5" s="275" cm="1">
        <f t="array" aca="1" ref="E5" ca="1">INDIRECT($A5&amp;"!$F15")</f>
        <v>1.1499999999999999</v>
      </c>
      <c r="F5" s="275" cm="1">
        <f t="array" aca="1" ref="F5" ca="1">INDIRECT($A5&amp;"!$F16")</f>
        <v>1.958</v>
      </c>
      <c r="G5" s="275" cm="1">
        <f t="array" aca="1" ref="G5" ca="1">INDIRECT($A5&amp;"!$F17")</f>
        <v>1.9770000000000001</v>
      </c>
      <c r="H5" s="275" cm="1">
        <f t="array" aca="1" ref="H5" ca="1">INDIRECT($A5&amp;"!$F18")</f>
        <v>2.0510000000000002</v>
      </c>
      <c r="I5" s="275" cm="1">
        <f t="array" aca="1" ref="I5" ca="1">INDIRECT($A5&amp;"!$F20")</f>
        <v>6.2759999999999998</v>
      </c>
      <c r="J5" s="275" cm="1">
        <f t="array" aca="1" ref="J5" ca="1">INDIRECT($A5&amp;"!$F21")</f>
        <v>2.6419999999999999</v>
      </c>
      <c r="K5" s="275" cm="1">
        <f t="array" aca="1" ref="K5" ca="1">INDIRECT($A5&amp;"!$F22")</f>
        <v>1.3080000000000001</v>
      </c>
      <c r="L5" s="275" cm="1">
        <f t="array" aca="1" ref="L5" ca="1">INDIRECT($A5&amp;"!$F23")</f>
        <v>1.5129999999999999</v>
      </c>
      <c r="M5" s="275" cm="1">
        <f t="array" aca="1" ref="M5" ca="1">INDIRECT($A5&amp;"!$F24")</f>
        <v>3.444</v>
      </c>
      <c r="N5" s="275" cm="1">
        <f t="array" aca="1" ref="N5" ca="1">INDIRECT($A5&amp;"!$F25")</f>
        <v>54.09</v>
      </c>
      <c r="O5" s="275" cm="1">
        <f t="array" aca="1" ref="O5" ca="1">INDIRECT($A5&amp;"!$F26")</f>
        <v>2.964</v>
      </c>
      <c r="P5" s="275" cm="1">
        <f t="array" aca="1" ref="P5" ca="1">INDIRECT($A5&amp;"!$F27")</f>
        <v>2.0030000000000001</v>
      </c>
      <c r="Q5" s="275" cm="1">
        <f t="array" aca="1" ref="Q5" ca="1">INDIRECT($A5&amp;"!$F28")</f>
        <v>313.3</v>
      </c>
      <c r="R5" s="289" cm="1">
        <f t="array" aca="1" ref="R5" ca="1">INDIRECT($A5&amp;"!$F5")</f>
        <v>5.8000000000000004E-15</v>
      </c>
      <c r="U5" s="301" t="s">
        <v>13</v>
      </c>
      <c r="V5" s="306">
        <f ca="1"/>
        <v>-517241379310343.81</v>
      </c>
      <c r="W5" s="293"/>
      <c r="X5" s="301" t="str">
        <f ca="1"/>
        <v>LS</v>
      </c>
      <c r="Y5" s="335">
        <f ca="1"/>
        <v>-517241379310343.81</v>
      </c>
      <c r="Z5" s="264"/>
      <c r="AA5" s="301" t="str">
        <f ca="1"/>
        <v>LS</v>
      </c>
      <c r="AB5" s="303">
        <f ca="1"/>
        <v>-3.1442674225393419</v>
      </c>
    </row>
    <row r="6" spans="1:28" ht="15" customHeight="1" thickBot="1">
      <c r="A6" s="291">
        <v>5</v>
      </c>
      <c r="B6" s="274" cm="1">
        <f t="array" aca="1" ref="B6" ca="1">INDIRECT($A6&amp;"!$F12")</f>
        <v>4.24</v>
      </c>
      <c r="C6" s="275" cm="1">
        <f t="array" aca="1" ref="C6" ca="1">INDIRECT($A6&amp;"!$F13")</f>
        <v>2.016</v>
      </c>
      <c r="D6" s="275" cm="1">
        <f t="array" aca="1" ref="D6" ca="1">INDIRECT($A6&amp;"!$F14")</f>
        <v>2.7730000000000001</v>
      </c>
      <c r="E6" s="275" cm="1">
        <f t="array" aca="1" ref="E6" ca="1">INDIRECT($A6&amp;"!$F15")</f>
        <v>4.4080000000000004</v>
      </c>
      <c r="F6" s="275" cm="1">
        <f t="array" aca="1" ref="F6" ca="1">INDIRECT($A6&amp;"!$F16")</f>
        <v>2.7730000000000001</v>
      </c>
      <c r="G6" s="275" cm="1">
        <f t="array" aca="1" ref="G6" ca="1">INDIRECT($A6&amp;"!$F17")</f>
        <v>2.7850000000000001</v>
      </c>
      <c r="H6" s="275" cm="1">
        <f t="array" aca="1" ref="H6" ca="1">INDIRECT($A6&amp;"!$F18")</f>
        <v>2.044</v>
      </c>
      <c r="I6" s="275" cm="1">
        <f t="array" aca="1" ref="I6" ca="1">INDIRECT($A6&amp;"!$F20")</f>
        <v>5.14</v>
      </c>
      <c r="J6" s="275" cm="1">
        <f t="array" aca="1" ref="J6" ca="1">INDIRECT($A6&amp;"!$F21")</f>
        <v>2.9430000000000001</v>
      </c>
      <c r="K6" s="275" cm="1">
        <f t="array" aca="1" ref="K6" ca="1">INDIRECT($A6&amp;"!$F22")</f>
        <v>2.8490000000000002</v>
      </c>
      <c r="L6" s="275" cm="1">
        <f t="array" aca="1" ref="L6" ca="1">INDIRECT($A6&amp;"!$F23")</f>
        <v>3.54</v>
      </c>
      <c r="M6" s="275" cm="1">
        <f t="array" aca="1" ref="M6" ca="1">INDIRECT($A6&amp;"!$F24")</f>
        <v>4.008</v>
      </c>
      <c r="N6" s="275" cm="1">
        <f t="array" aca="1" ref="N6" ca="1">INDIRECT($A6&amp;"!$F25")</f>
        <v>18.45</v>
      </c>
      <c r="O6" s="275" cm="1">
        <f t="array" aca="1" ref="O6" ca="1">INDIRECT($A6&amp;"!$F26")</f>
        <v>4.6749999999999998</v>
      </c>
      <c r="P6" s="275" cm="1">
        <f t="array" aca="1" ref="P6" ca="1">INDIRECT($A6&amp;"!$F27")</f>
        <v>1.893</v>
      </c>
      <c r="Q6" s="275" cm="1">
        <f t="array" aca="1" ref="Q6" ca="1">INDIRECT($A6&amp;"!$F28")</f>
        <v>761.6</v>
      </c>
      <c r="R6" s="289" cm="1">
        <f t="array" aca="1" ref="R6" ca="1">INDIRECT($A6&amp;"!$F5")</f>
        <v>1.0230999999999999</v>
      </c>
      <c r="U6" s="301" t="s">
        <v>13</v>
      </c>
      <c r="V6" s="306">
        <f ca="1"/>
        <v>-398620689655171.38</v>
      </c>
      <c r="W6" s="293"/>
      <c r="X6" s="301" t="str">
        <f ca="1"/>
        <v>LS</v>
      </c>
      <c r="Y6" s="335">
        <f ca="1"/>
        <v>-398620689655171.38</v>
      </c>
      <c r="Z6" s="264"/>
      <c r="AA6" s="301" t="str">
        <f ca="1"/>
        <v>LS</v>
      </c>
      <c r="AB6" s="303">
        <f ca="1"/>
        <v>-2.8632253822127245</v>
      </c>
    </row>
    <row r="7" spans="1:28" thickBot="1">
      <c r="A7" s="291">
        <v>7</v>
      </c>
      <c r="B7" s="274" cm="1">
        <f t="array" aca="1" ref="B7" ca="1">INDIRECT($A7&amp;"!$F12")</f>
        <v>2.35</v>
      </c>
      <c r="C7" s="275" cm="1">
        <f t="array" aca="1" ref="C7" ca="1">INDIRECT($A7&amp;"!$F13")</f>
        <v>0.53900000000000003</v>
      </c>
      <c r="D7" s="275" t="str" cm="1">
        <f t="array" aca="1" ref="D7" ca="1">INDIRECT($A7&amp;"!$F14")</f>
        <v>\</v>
      </c>
      <c r="E7" s="275" cm="1">
        <f t="array" aca="1" ref="E7" ca="1">INDIRECT($A7&amp;"!$F15")</f>
        <v>0.48249999999999998</v>
      </c>
      <c r="F7" s="275" cm="1">
        <f t="array" aca="1" ref="F7" ca="1">INDIRECT($A7&amp;"!$F16")</f>
        <v>0.84799999999999998</v>
      </c>
      <c r="G7" s="275" cm="1">
        <f t="array" aca="1" ref="G7" ca="1">INDIRECT($A7&amp;"!$F17")</f>
        <v>0.53</v>
      </c>
      <c r="H7" s="275" cm="1">
        <f t="array" aca="1" ref="H7" ca="1">INDIRECT($A7&amp;"!$F18")</f>
        <v>4.0910000000000002</v>
      </c>
      <c r="I7" s="275" cm="1">
        <f t="array" aca="1" ref="I7" ca="1">INDIRECT($A7&amp;"!$F20")</f>
        <v>0.49659999999999999</v>
      </c>
      <c r="J7" s="275" cm="1">
        <f t="array" aca="1" ref="J7" ca="1">INDIRECT($A7&amp;"!$F21")</f>
        <v>0.81699999999999995</v>
      </c>
      <c r="K7" s="275" t="str" cm="1">
        <f t="array" aca="1" ref="K7" ca="1">INDIRECT($A7&amp;"!$F22")</f>
        <v>\</v>
      </c>
      <c r="L7" s="275" cm="1">
        <f t="array" aca="1" ref="L7" ca="1">INDIRECT($A7&amp;"!$F23")</f>
        <v>2.2679999999999998</v>
      </c>
      <c r="M7" s="275" cm="1">
        <f t="array" aca="1" ref="M7" ca="1">INDIRECT($A7&amp;"!$F24")</f>
        <v>2.976</v>
      </c>
      <c r="N7" s="275" cm="1">
        <f t="array" aca="1" ref="N7" ca="1">INDIRECT($A7&amp;"!$F25")</f>
        <v>2.9169999999999998</v>
      </c>
      <c r="O7" s="275" cm="1">
        <f t="array" aca="1" ref="O7" ca="1">INDIRECT($A7&amp;"!$F26")</f>
        <v>3.5640000000000001</v>
      </c>
      <c r="P7" s="275" cm="1">
        <f t="array" aca="1" ref="P7" ca="1">INDIRECT($A7&amp;"!$F27")</f>
        <v>1.248</v>
      </c>
      <c r="Q7" s="275" cm="1">
        <f t="array" aca="1" ref="Q7" ca="1">INDIRECT($A7&amp;"!$F28")</f>
        <v>19.23</v>
      </c>
      <c r="R7" s="289" cm="1">
        <f t="array" aca="1" ref="R7" ca="1">INDIRECT($A7&amp;"!$F5")</f>
        <v>0.60829999999999995</v>
      </c>
      <c r="U7" s="301" t="s">
        <v>13</v>
      </c>
      <c r="V7" s="306">
        <f ca="1"/>
        <v>-3.1442674225393419</v>
      </c>
      <c r="W7" s="293"/>
      <c r="X7" s="301" t="str">
        <f ca="1"/>
        <v>LS</v>
      </c>
      <c r="Y7" s="335">
        <f ca="1"/>
        <v>-3.1442674225393419</v>
      </c>
      <c r="Z7" s="264"/>
      <c r="AA7" s="301" t="str">
        <f ca="1"/>
        <v>LS</v>
      </c>
      <c r="AB7" s="303">
        <f ca="1"/>
        <v>-3.1606661768307616</v>
      </c>
    </row>
    <row r="8" spans="1:28" thickBot="1">
      <c r="A8" s="291">
        <v>8</v>
      </c>
      <c r="B8" s="274" cm="1">
        <f t="array" aca="1" ref="B8" ca="1">INDIRECT($A8&amp;"!$F12")</f>
        <v>2.7189999999999999</v>
      </c>
      <c r="C8" s="275" cm="1">
        <f t="array" aca="1" ref="C8" ca="1">INDIRECT($A8&amp;"!$F13")</f>
        <v>3.8610000000000002</v>
      </c>
      <c r="D8" s="275" t="str" cm="1">
        <f t="array" aca="1" ref="D8" ca="1">INDIRECT($A8&amp;"!$F14")</f>
        <v>\</v>
      </c>
      <c r="E8" s="275" cm="1">
        <f t="array" aca="1" ref="E8" ca="1">INDIRECT($A8&amp;"!$F15")</f>
        <v>2.4420000000000002</v>
      </c>
      <c r="F8" s="275" cm="1">
        <f t="array" aca="1" ref="F8" ca="1">INDIRECT($A8&amp;"!$F16")</f>
        <v>2.786</v>
      </c>
      <c r="G8" s="275" cm="1">
        <f t="array" aca="1" ref="G8" ca="1">INDIRECT($A8&amp;"!$F17")</f>
        <v>2.891</v>
      </c>
      <c r="H8" s="275" cm="1">
        <f t="array" aca="1" ref="H8" ca="1">INDIRECT($A8&amp;"!$F18")</f>
        <v>3.8580000000000001</v>
      </c>
      <c r="I8" s="275" cm="1">
        <f t="array" aca="1" ref="I8" ca="1">INDIRECT($A8&amp;"!$F20")</f>
        <v>3.7320000000000002</v>
      </c>
      <c r="J8" s="275" cm="1">
        <f t="array" aca="1" ref="J8" ca="1">INDIRECT($A8&amp;"!$F21")</f>
        <v>2.9209999999999998</v>
      </c>
      <c r="K8" s="275" cm="1">
        <f t="array" aca="1" ref="K8" ca="1">INDIRECT($A8&amp;"!$F22")</f>
        <v>1.7110000000000001</v>
      </c>
      <c r="L8" s="275" cm="1">
        <f t="array" aca="1" ref="L8" ca="1">INDIRECT($A8&amp;"!$F23")</f>
        <v>3.8170000000000002</v>
      </c>
      <c r="M8" s="275" cm="1">
        <f t="array" aca="1" ref="M8" ca="1">INDIRECT($A8&amp;"!$F24")</f>
        <v>3.9340000000000002</v>
      </c>
      <c r="N8" s="275" cm="1">
        <f t="array" aca="1" ref="N8" ca="1">INDIRECT($A8&amp;"!$F25")</f>
        <v>2.4889999999999999</v>
      </c>
      <c r="O8" s="275" cm="1">
        <f t="array" aca="1" ref="O8" ca="1">INDIRECT($A8&amp;"!$F26")</f>
        <v>3.266</v>
      </c>
      <c r="P8" s="275" cm="1">
        <f t="array" aca="1" ref="P8" ca="1">INDIRECT($A8&amp;"!$F27")</f>
        <v>2.8959999999999999</v>
      </c>
      <c r="Q8" s="275" cm="1">
        <f t="array" aca="1" ref="Q8" ca="1">INDIRECT($A8&amp;"!$F28")</f>
        <v>28.59</v>
      </c>
      <c r="R8" s="289" cm="1">
        <f t="array" aca="1" ref="R8" ca="1">INDIRECT($A8&amp;"!$F5")</f>
        <v>1.11E-14</v>
      </c>
      <c r="U8" s="301" t="s">
        <v>13</v>
      </c>
      <c r="V8" s="306">
        <f ca="1"/>
        <v>-2.8632253822127245</v>
      </c>
      <c r="W8" s="293"/>
      <c r="X8" s="301" t="str">
        <f ca="1"/>
        <v>LS</v>
      </c>
      <c r="Y8" s="335">
        <f ca="1"/>
        <v>-2.8632253822127245</v>
      </c>
      <c r="Z8" s="264"/>
      <c r="AA8" s="301" t="str">
        <f ca="1"/>
        <v>LS</v>
      </c>
      <c r="AB8" s="303">
        <f ca="1"/>
        <v>-2.2520471844450056</v>
      </c>
    </row>
    <row r="9" spans="1:28" ht="15" customHeight="1" thickBot="1">
      <c r="A9" s="291">
        <v>9</v>
      </c>
      <c r="B9" s="274" cm="1">
        <f t="array" aca="1" ref="B9" ca="1">INDIRECT($A9&amp;"!$F12")</f>
        <v>3.9620000000000002</v>
      </c>
      <c r="C9" s="275" cm="1">
        <f t="array" aca="1" ref="C9" ca="1">INDIRECT($A9&amp;"!$F13")</f>
        <v>5.2330000000000003E-14</v>
      </c>
      <c r="D9" s="275" t="str" cm="1">
        <f t="array" aca="1" ref="D9" ca="1">INDIRECT($A9&amp;"!$F14")</f>
        <v>\</v>
      </c>
      <c r="E9" s="275" cm="1">
        <f t="array" aca="1" ref="E9" ca="1">INDIRECT($A9&amp;"!$F15")</f>
        <v>3.4729999999999999</v>
      </c>
      <c r="F9" s="275" cm="1">
        <f t="array" aca="1" ref="F9" ca="1">INDIRECT($A9&amp;"!$F16")</f>
        <v>3.2320000000000001E-3</v>
      </c>
      <c r="G9" s="275" cm="1">
        <f t="array" aca="1" ref="G9" ca="1">INDIRECT($A9&amp;"!$F17")</f>
        <v>0.3322</v>
      </c>
      <c r="H9" s="275" cm="1">
        <f t="array" aca="1" ref="H9" ca="1">INDIRECT($A9&amp;"!$F18")</f>
        <v>0.33029999999999998</v>
      </c>
      <c r="I9" s="275" cm="1">
        <f t="array" aca="1" ref="I9" ca="1">INDIRECT($A9&amp;"!$F20")</f>
        <v>3.7490000000000001</v>
      </c>
      <c r="J9" s="275" cm="1">
        <f t="array" aca="1" ref="J9" ca="1">INDIRECT($A9&amp;"!$F21")</f>
        <v>0.74099999999999999</v>
      </c>
      <c r="K9" s="275" cm="1">
        <f t="array" aca="1" ref="K9" ca="1">INDIRECT($A9&amp;"!$F22")</f>
        <v>2.722</v>
      </c>
      <c r="L9" s="275" cm="1">
        <f t="array" aca="1" ref="L9" ca="1">INDIRECT($A9&amp;"!$F23")</f>
        <v>4.2320000000000002</v>
      </c>
      <c r="M9" s="275" cm="1">
        <f t="array" aca="1" ref="M9" ca="1">INDIRECT($A9&amp;"!$F24")</f>
        <v>3.7290000000000001</v>
      </c>
      <c r="N9" s="275" cm="1">
        <f t="array" aca="1" ref="N9" ca="1">INDIRECT($A9&amp;"!$F25")</f>
        <v>5.5389999999999996E+89</v>
      </c>
      <c r="O9" s="275" cm="1">
        <f t="array" aca="1" ref="O9" ca="1">INDIRECT($A9&amp;"!$F26")</f>
        <v>3.5659999999999998</v>
      </c>
      <c r="P9" s="275" cm="1">
        <f t="array" aca="1" ref="P9" ca="1">INDIRECT($A9&amp;"!$F27")</f>
        <v>3.2230000000000001E-9</v>
      </c>
      <c r="Q9" s="275" cm="1">
        <f t="array" aca="1" ref="Q9" ca="1">INDIRECT($A9&amp;"!$F28")</f>
        <v>1.9099999999999999E-6</v>
      </c>
      <c r="R9" s="289" cm="1">
        <f t="array" aca="1" ref="R9" ca="1">INDIRECT($A9&amp;"!$F5")</f>
        <v>2.1400000000000001E-15</v>
      </c>
      <c r="U9" s="301" t="s">
        <v>13</v>
      </c>
      <c r="V9" s="306">
        <f ca="1"/>
        <v>-244954954954953.94</v>
      </c>
      <c r="W9" s="264"/>
      <c r="X9" s="301" t="str">
        <f ca="1"/>
        <v>LS</v>
      </c>
      <c r="Y9" s="306">
        <f ca="1"/>
        <v>-244954954954953.94</v>
      </c>
      <c r="Z9" s="264"/>
      <c r="AA9" s="301" t="str">
        <f ca="1"/>
        <v>LS</v>
      </c>
      <c r="AB9" s="303">
        <f ca="1"/>
        <v>0.93714790677123605</v>
      </c>
    </row>
    <row r="10" spans="1:28" ht="15" customHeight="1" thickBot="1">
      <c r="A10" s="291">
        <v>10</v>
      </c>
      <c r="B10" s="274" cm="1">
        <f t="array" aca="1" ref="B10" ca="1">INDIRECT($A10&amp;"!$F12")</f>
        <v>2.8780000000000001</v>
      </c>
      <c r="C10" s="275" cm="1">
        <f t="array" aca="1" ref="C10" ca="1">INDIRECT($A10&amp;"!$F13")</f>
        <v>0.59389999999999998</v>
      </c>
      <c r="D10" s="275" cm="1">
        <f t="array" aca="1" ref="D10" ca="1">INDIRECT($A10&amp;"!$F14")</f>
        <v>3.9399999999999998E-4</v>
      </c>
      <c r="E10" s="275" cm="1">
        <f t="array" aca="1" ref="E10" ca="1">INDIRECT($A10&amp;"!$F15")</f>
        <v>1.506</v>
      </c>
      <c r="F10" s="275" cm="1">
        <f t="array" aca="1" ref="F10" ca="1">INDIRECT($A10&amp;"!$F16")</f>
        <v>0.20669999999999999</v>
      </c>
      <c r="G10" s="275" cm="1">
        <f t="array" aca="1" ref="G10" ca="1">INDIRECT($A10&amp;"!$F17")</f>
        <v>0.20660000000000001</v>
      </c>
      <c r="H10" s="275" cm="1">
        <f t="array" aca="1" ref="H10" ca="1">INDIRECT($A10&amp;"!$F18")</f>
        <v>0.57079999999999997</v>
      </c>
      <c r="I10" s="275" cm="1">
        <f t="array" aca="1" ref="I10" ca="1">INDIRECT($A10&amp;"!$F20")</f>
        <v>9.2710000000000008</v>
      </c>
      <c r="J10" s="275" cm="1">
        <f t="array" aca="1" ref="J10" ca="1">INDIRECT($A10&amp;"!$F21")</f>
        <v>0.22189999999999999</v>
      </c>
      <c r="K10" s="275" cm="1">
        <f t="array" aca="1" ref="K10" ca="1">INDIRECT($A10&amp;"!$F22")</f>
        <v>2.472</v>
      </c>
      <c r="L10" s="275" cm="1">
        <f t="array" aca="1" ref="L10" ca="1">INDIRECT($A10&amp;"!$F23")</f>
        <v>3.153</v>
      </c>
      <c r="M10" s="275" cm="1">
        <f t="array" aca="1" ref="M10" ca="1">INDIRECT($A10&amp;"!$F24")</f>
        <v>2.9119999999999999</v>
      </c>
      <c r="N10" s="275" cm="1">
        <f t="array" aca="1" ref="N10" ca="1">INDIRECT($A10&amp;"!$F25")</f>
        <v>3.3780000000000001</v>
      </c>
      <c r="O10" s="275" cm="1">
        <f t="array" aca="1" ref="O10" ca="1">INDIRECT($A10&amp;"!$F26")</f>
        <v>3.4319999999999999</v>
      </c>
      <c r="P10" s="275" cm="1">
        <f t="array" aca="1" ref="P10" ca="1">INDIRECT($A10&amp;"!$F27")</f>
        <v>0.8216</v>
      </c>
      <c r="Q10" s="275" cm="1">
        <f t="array" aca="1" ref="Q10" ca="1">INDIRECT($A10&amp;"!$F28")</f>
        <v>4.9109999999999996</v>
      </c>
      <c r="R10" s="289" cm="1">
        <f t="array" aca="1" ref="R10" ca="1">INDIRECT($A10&amp;"!$F5")</f>
        <v>4.2700000000000002E-2</v>
      </c>
      <c r="U10" s="301" t="s">
        <v>13</v>
      </c>
      <c r="V10" s="306">
        <f ca="1"/>
        <v>-1851401869158877.5</v>
      </c>
      <c r="W10" s="264"/>
      <c r="X10" s="301" t="str">
        <f ca="1"/>
        <v>LS</v>
      </c>
      <c r="Y10" s="306">
        <f ca="1"/>
        <v>-1851401869158877.5</v>
      </c>
      <c r="Z10" s="264"/>
      <c r="AA10" s="301" t="str">
        <f ca="1"/>
        <v>QP</v>
      </c>
      <c r="AB10" s="303">
        <f ca="1"/>
        <v>-0.56727197688815512</v>
      </c>
    </row>
    <row r="11" spans="1:28" thickBot="1">
      <c r="A11" s="291">
        <v>11</v>
      </c>
      <c r="B11" s="274" cm="1">
        <f t="array" aca="1" ref="B11" ca="1">INDIRECT($A11&amp;"!$F12")</f>
        <v>8.4939999999999998</v>
      </c>
      <c r="C11" s="275" cm="1">
        <f t="array" aca="1" ref="C11" ca="1">INDIRECT($A11&amp;"!$F13")</f>
        <v>6.4779999999999998</v>
      </c>
      <c r="D11" s="275" cm="1">
        <f t="array" aca="1" ref="D11" ca="1">INDIRECT($A11&amp;"!$F14")</f>
        <v>3.3570000000000002</v>
      </c>
      <c r="E11" s="275" cm="1">
        <f t="array" aca="1" ref="E11" ca="1">INDIRECT($A11&amp;"!$F15")</f>
        <v>5.8869999999999996</v>
      </c>
      <c r="F11" s="275" cm="1">
        <f t="array" aca="1" ref="F11" ca="1">INDIRECT($A11&amp;"!$F16")</f>
        <v>3.3570000000000002</v>
      </c>
      <c r="G11" s="275" cm="1">
        <f t="array" aca="1" ref="G11" ca="1">INDIRECT($A11&amp;"!$F17")</f>
        <v>3.9670000000000001</v>
      </c>
      <c r="H11" s="275" cm="1">
        <f t="array" aca="1" ref="H11" ca="1">INDIRECT($A11&amp;"!$F18")</f>
        <v>6.4489999999999998</v>
      </c>
      <c r="I11" s="275" cm="1">
        <f t="array" aca="1" ref="I11" ca="1">INDIRECT($A11&amp;"!$F20")</f>
        <v>11.9</v>
      </c>
      <c r="J11" s="275" cm="1">
        <f t="array" aca="1" ref="J11" ca="1">INDIRECT($A11&amp;"!$F21")</f>
        <v>7.3689999999999998</v>
      </c>
      <c r="K11" s="275" cm="1">
        <f t="array" aca="1" ref="K11" ca="1">INDIRECT($A11&amp;"!$F22")</f>
        <v>2.7850000000000001</v>
      </c>
      <c r="L11" s="275" cm="1">
        <f t="array" aca="1" ref="L11" ca="1">INDIRECT($A11&amp;"!$F23")</f>
        <v>2.8580000000000001</v>
      </c>
      <c r="M11" s="275" cm="1">
        <f t="array" aca="1" ref="M11" ca="1">INDIRECT($A11&amp;"!$F24")</f>
        <v>5.8259999999999996</v>
      </c>
      <c r="N11" s="275" cm="1">
        <f t="array" aca="1" ref="N11" ca="1">INDIRECT($A11&amp;"!$F25")</f>
        <v>5.7240000000000002</v>
      </c>
      <c r="O11" s="275" cm="1">
        <f t="array" aca="1" ref="O11" ca="1">INDIRECT($A11&amp;"!$F26")</f>
        <v>6.327</v>
      </c>
      <c r="P11" s="275" cm="1">
        <f t="array" aca="1" ref="P11" ca="1">INDIRECT($A11&amp;"!$F27")</f>
        <v>4.63</v>
      </c>
      <c r="Q11" s="275" cm="1">
        <f t="array" aca="1" ref="Q11" ca="1">INDIRECT($A11&amp;"!$F28")</f>
        <v>4.8159999999999998</v>
      </c>
      <c r="R11" s="289" cm="1">
        <f t="array" aca="1" ref="R11" ca="1">INDIRECT($A11&amp;"!$F5")</f>
        <v>2.0415000000000001</v>
      </c>
      <c r="U11" s="301" t="s">
        <v>13</v>
      </c>
      <c r="V11" s="306">
        <f ca="1"/>
        <v>-66.400468384074941</v>
      </c>
      <c r="W11" s="264"/>
      <c r="X11" s="301" t="str">
        <f ca="1"/>
        <v>LS</v>
      </c>
      <c r="Y11" s="306">
        <f ca="1"/>
        <v>-66.400468384074941</v>
      </c>
      <c r="Z11" s="264"/>
      <c r="AA11" s="301" t="str">
        <f ca="1"/>
        <v>QP</v>
      </c>
      <c r="AB11" s="303">
        <f ca="1"/>
        <v>-4.6293752476555277</v>
      </c>
    </row>
    <row r="12" spans="1:28" thickBot="1">
      <c r="A12" s="291">
        <v>12</v>
      </c>
      <c r="B12" s="253" t="s">
        <v>60</v>
      </c>
      <c r="C12" s="254" t="s">
        <v>60</v>
      </c>
      <c r="D12" s="254" t="s">
        <v>60</v>
      </c>
      <c r="E12" s="254" t="s">
        <v>60</v>
      </c>
      <c r="F12" s="254" t="s">
        <v>60</v>
      </c>
      <c r="G12" s="254" t="s">
        <v>60</v>
      </c>
      <c r="H12" s="254" t="s">
        <v>60</v>
      </c>
      <c r="I12" s="254" t="s">
        <v>60</v>
      </c>
      <c r="J12" s="254" t="s">
        <v>60</v>
      </c>
      <c r="K12" s="254" t="s">
        <v>60</v>
      </c>
      <c r="L12" s="254" t="s">
        <v>60</v>
      </c>
      <c r="M12" s="254" t="s">
        <v>60</v>
      </c>
      <c r="N12" s="254" t="s">
        <v>60</v>
      </c>
      <c r="O12" s="254" t="s">
        <v>60</v>
      </c>
      <c r="P12" s="254" t="s">
        <v>60</v>
      </c>
      <c r="Q12" s="254" t="s">
        <v>60</v>
      </c>
      <c r="R12" s="289" cm="1">
        <f t="array" aca="1" ref="R12" ca="1">INDIRECT($A12&amp;"!$F5")</f>
        <v>41.106900000000003</v>
      </c>
      <c r="U12" s="301" t="s">
        <v>13</v>
      </c>
      <c r="V12" s="306">
        <f ca="1"/>
        <v>-3.1606661768307616</v>
      </c>
      <c r="W12" s="264"/>
      <c r="X12" s="301" t="str">
        <f ca="1"/>
        <v>LS</v>
      </c>
      <c r="Y12" s="306">
        <f ca="1"/>
        <v>-3.1606661768307616</v>
      </c>
      <c r="Z12" s="264"/>
      <c r="AA12" s="301" t="str">
        <f ca="1"/>
        <v>QP</v>
      </c>
      <c r="AB12" s="303">
        <f ca="1"/>
        <v>-0.97048186883002663</v>
      </c>
    </row>
    <row r="13" spans="1:28" thickBot="1">
      <c r="A13" s="291">
        <v>13</v>
      </c>
      <c r="B13" s="274" cm="1">
        <f t="array" aca="1" ref="B13" ca="1">INDIRECT($A13&amp;"!$F12")</f>
        <v>18.03</v>
      </c>
      <c r="C13" s="275" cm="1">
        <f t="array" aca="1" ref="C13" ca="1">INDIRECT($A13&amp;"!$F13")</f>
        <v>17.29</v>
      </c>
      <c r="D13" s="275" cm="1">
        <f t="array" aca="1" ref="D13" ca="1">INDIRECT($A13&amp;"!$F14")</f>
        <v>14.21</v>
      </c>
      <c r="E13" s="275" cm="1">
        <f t="array" aca="1" ref="E13" ca="1">INDIRECT($A13&amp;"!$F15")</f>
        <v>11.66</v>
      </c>
      <c r="F13" s="275" cm="1">
        <f t="array" aca="1" ref="F13" ca="1">INDIRECT($A13&amp;"!$F16")</f>
        <v>16.78</v>
      </c>
      <c r="G13" s="275" cm="1">
        <f t="array" aca="1" ref="G13" ca="1">INDIRECT($A13&amp;"!$F17")</f>
        <v>16.68</v>
      </c>
      <c r="H13" s="275" cm="1">
        <f t="array" aca="1" ref="H13" ca="1">INDIRECT($A13&amp;"!$F18")</f>
        <v>17.28</v>
      </c>
      <c r="I13" s="275" cm="1">
        <f t="array" aca="1" ref="I13" ca="1">INDIRECT($A13&amp;"!$F20")</f>
        <v>19.059999999999999</v>
      </c>
      <c r="J13" s="275" cm="1">
        <f t="array" aca="1" ref="J13" ca="1">INDIRECT($A13&amp;"!$F21")</f>
        <v>18.03</v>
      </c>
      <c r="K13" s="275" cm="1">
        <f t="array" aca="1" ref="K13" ca="1">INDIRECT($A13&amp;"!$F22")</f>
        <v>10.68</v>
      </c>
      <c r="L13" s="275" cm="1">
        <f t="array" aca="1" ref="L13" ca="1">INDIRECT($A13&amp;"!$F23")</f>
        <v>14.27</v>
      </c>
      <c r="M13" s="275" cm="1">
        <f t="array" aca="1" ref="M13" ca="1">INDIRECT($A13&amp;"!$F24")</f>
        <v>17.05</v>
      </c>
      <c r="N13" s="275" cm="1">
        <f t="array" aca="1" ref="N13" ca="1">INDIRECT($A13&amp;"!$F25")</f>
        <v>15.07</v>
      </c>
      <c r="O13" s="275" cm="1">
        <f t="array" aca="1" ref="O13" ca="1">INDIRECT($A13&amp;"!$F26")</f>
        <v>16.920000000000002</v>
      </c>
      <c r="P13" s="275" cm="1">
        <f t="array" aca="1" ref="P13" ca="1">INDIRECT($A13&amp;"!$F27")</f>
        <v>16.12</v>
      </c>
      <c r="Q13" s="275" cm="1">
        <f t="array" aca="1" ref="Q13" ca="1">INDIRECT($A13&amp;"!$F28")</f>
        <v>69.48</v>
      </c>
      <c r="R13" s="289" cm="1">
        <f t="array" aca="1" ref="R13" ca="1">INDIRECT($A13&amp;"!$F5")</f>
        <v>5.5442</v>
      </c>
      <c r="U13" s="301" t="s">
        <v>13</v>
      </c>
      <c r="V13" s="306" t="e">
        <f ca="1"/>
        <v>#VALUE!</v>
      </c>
      <c r="W13" s="264"/>
      <c r="X13" s="284" t="str">
        <f ca="1"/>
        <v>LS</v>
      </c>
      <c r="Y13" s="306">
        <f ca="1"/>
        <v>-2.2520471844450056</v>
      </c>
      <c r="Z13" s="264"/>
      <c r="AA13" s="284" t="str">
        <f ca="1"/>
        <v>QP</v>
      </c>
      <c r="AB13" s="303">
        <f ca="1"/>
        <v>0.11392405063291126</v>
      </c>
    </row>
    <row r="14" spans="1:28" thickBot="1">
      <c r="A14" s="294">
        <v>14</v>
      </c>
      <c r="B14" s="274" cm="1">
        <f t="array" aca="1" ref="B14" ca="1">INDIRECT($A14&amp;"!$F12")</f>
        <v>0.17069999999999999</v>
      </c>
      <c r="C14" s="275" cm="1">
        <f t="array" aca="1" ref="C14" ca="1">INDIRECT($A14&amp;"!$F13")</f>
        <v>7.4969999999999995E-14</v>
      </c>
      <c r="D14" s="275" t="str" cm="1">
        <f t="array" aca="1" ref="D14" ca="1">INDIRECT($A14&amp;"!$F14")</f>
        <v>\</v>
      </c>
      <c r="E14" s="275" cm="1">
        <f t="array" aca="1" ref="E14" ca="1">INDIRECT($A14&amp;"!$F15")</f>
        <v>0.16420000000000001</v>
      </c>
      <c r="F14" s="275" cm="1">
        <f t="array" aca="1" ref="F14" ca="1">INDIRECT($A14&amp;"!$F16")</f>
        <v>0.2009</v>
      </c>
      <c r="G14" s="275" cm="1">
        <f t="array" aca="1" ref="G14" ca="1">INDIRECT($A14&amp;"!$F17")</f>
        <v>0.20100000000000001</v>
      </c>
      <c r="H14" s="275" cm="1">
        <f t="array" aca="1" ref="H14" ca="1">INDIRECT($A14&amp;"!$F18")</f>
        <v>7.0199999999999999E-2</v>
      </c>
      <c r="I14" s="275" cm="1">
        <f t="array" aca="1" ref="I14" ca="1">INDIRECT($A14&amp;"!$F20")</f>
        <v>3.1720000000000002</v>
      </c>
      <c r="J14" s="275" cm="1">
        <f t="array" aca="1" ref="J14" ca="1">INDIRECT($A14&amp;"!$F21")</f>
        <v>0.20080000000000001</v>
      </c>
      <c r="K14" s="275" cm="1">
        <f t="array" aca="1" ref="K14" ca="1">INDIRECT($A14&amp;"!$F22")</f>
        <v>1.347E-9</v>
      </c>
      <c r="L14" s="275" cm="1">
        <f t="array" aca="1" ref="L14" ca="1">INDIRECT($A14&amp;"!$F23")</f>
        <v>0.80700000000000005</v>
      </c>
      <c r="M14" s="275" cm="1">
        <f t="array" aca="1" ref="M14" ca="1">INDIRECT($A14&amp;"!$F24")</f>
        <v>1.0209999999999999</v>
      </c>
      <c r="N14" s="275" cm="1">
        <f t="array" aca="1" ref="N14" ca="1">INDIRECT($A14&amp;"!$F25")</f>
        <v>2.7989999999999999</v>
      </c>
      <c r="O14" s="275" cm="1">
        <f t="array" aca="1" ref="O14" ca="1">INDIRECT($A14&amp;"!$F26")</f>
        <v>0.63590000000000002</v>
      </c>
      <c r="P14" s="275" cm="1">
        <f t="array" aca="1" ref="P14" ca="1">INDIRECT($A14&amp;"!$F27")</f>
        <v>1.347E-9</v>
      </c>
      <c r="Q14" s="275" cm="1">
        <f t="array" aca="1" ref="Q14" ca="1">INDIRECT($A14&amp;"!$F28")</f>
        <v>1.347E-9</v>
      </c>
      <c r="R14" s="295" cm="1">
        <f t="array" aca="1" ref="R14" ca="1">INDIRECT($A14&amp;"!$F5")</f>
        <v>2.7159</v>
      </c>
      <c r="U14" s="301" t="s">
        <v>13</v>
      </c>
      <c r="V14" s="306">
        <f ca="1"/>
        <v>-2.2520471844450056</v>
      </c>
      <c r="W14" s="264"/>
      <c r="X14" s="284" t="str">
        <f ca="1"/>
        <v>LS</v>
      </c>
      <c r="Y14" s="306">
        <f ca="1"/>
        <v>0.93714790677123605</v>
      </c>
      <c r="Z14" s="264"/>
      <c r="AA14" s="284" t="str">
        <f ca="1"/>
        <v>QP</v>
      </c>
      <c r="AB14" s="303">
        <f ca="1"/>
        <v>-2.1731569924075433</v>
      </c>
    </row>
    <row r="15" spans="1:28" thickBot="1">
      <c r="A15" s="385" t="s">
        <v>112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7"/>
      <c r="U15" s="301" t="s">
        <v>13</v>
      </c>
      <c r="V15" s="306">
        <f ca="1"/>
        <v>0.93714790677123605</v>
      </c>
      <c r="W15" s="264"/>
      <c r="X15" s="284" t="str">
        <f ca="1"/>
        <v>QP</v>
      </c>
      <c r="Y15" s="306">
        <f ca="1"/>
        <v>-0.56727197688815512</v>
      </c>
      <c r="Z15" s="264"/>
      <c r="AA15" s="284" t="str">
        <f ca="1"/>
        <v>QP</v>
      </c>
      <c r="AB15" s="303">
        <f ca="1"/>
        <v>-2.1185743660041121</v>
      </c>
    </row>
    <row r="16" spans="1:28" ht="15" customHeight="1" thickBot="1">
      <c r="A16" s="388"/>
      <c r="B16" s="389"/>
      <c r="C16" s="389"/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89"/>
      <c r="P16" s="389"/>
      <c r="Q16" s="389"/>
      <c r="R16" s="390"/>
      <c r="U16" s="284" t="s">
        <v>14</v>
      </c>
      <c r="V16" s="306" cm="1">
        <f t="array" aca="1" ref="V16:V28" ca="1">C20:C32</f>
        <v>-0.56727197688815512</v>
      </c>
      <c r="W16" s="264"/>
      <c r="X16" s="284" t="str">
        <f ca="1"/>
        <v>QP</v>
      </c>
      <c r="Y16" s="306">
        <f ca="1"/>
        <v>-4.6293752476555277</v>
      </c>
      <c r="Z16" s="264"/>
      <c r="AA16" s="284" t="str">
        <f ca="1"/>
        <v>QP</v>
      </c>
      <c r="AB16" s="303">
        <f ca="1"/>
        <v>0.99999999999997236</v>
      </c>
    </row>
    <row r="17" spans="1:28" thickBot="1">
      <c r="U17" s="284" t="s">
        <v>14</v>
      </c>
      <c r="V17" s="306">
        <f ca="1"/>
        <v>-4.6293752476555277</v>
      </c>
      <c r="W17" s="264"/>
      <c r="X17" s="284" t="str">
        <f ca="1"/>
        <v>QP</v>
      </c>
      <c r="Y17" s="306">
        <f ca="1"/>
        <v>-39.551724137931032</v>
      </c>
      <c r="Z17" s="264"/>
      <c r="AA17" s="284" t="str">
        <f ca="1"/>
        <v>KRG</v>
      </c>
      <c r="AB17" s="303">
        <f ca="1"/>
        <v>-0.29591415600495263</v>
      </c>
    </row>
    <row r="18" spans="1:28" thickBot="1">
      <c r="U18" s="284" t="s">
        <v>14</v>
      </c>
      <c r="V18" s="306">
        <f ca="1"/>
        <v>-39.551724137931032</v>
      </c>
      <c r="W18" s="264"/>
      <c r="X18" s="284" t="str">
        <f ca="1"/>
        <v>QP</v>
      </c>
      <c r="Y18" s="306">
        <f ca="1"/>
        <v>-369999999999998.94</v>
      </c>
      <c r="Z18" s="264"/>
      <c r="AA18" s="284" t="str">
        <f ca="1"/>
        <v>KRG</v>
      </c>
      <c r="AB18" s="303">
        <f ca="1"/>
        <v>2.8661999735834026E-2</v>
      </c>
    </row>
    <row r="19" spans="1:28" thickBot="1">
      <c r="A19" s="276" t="s">
        <v>71</v>
      </c>
      <c r="B19" s="277" t="s">
        <v>13</v>
      </c>
      <c r="C19" s="268" t="s">
        <v>14</v>
      </c>
      <c r="D19" s="269" t="s">
        <v>15</v>
      </c>
      <c r="E19" s="278" t="s">
        <v>16</v>
      </c>
      <c r="F19" s="268" t="s">
        <v>17</v>
      </c>
      <c r="G19" s="278" t="s">
        <v>18</v>
      </c>
      <c r="H19" s="268" t="s">
        <v>19</v>
      </c>
      <c r="I19" s="279" t="s">
        <v>22</v>
      </c>
      <c r="J19" s="270" t="s">
        <v>23</v>
      </c>
      <c r="K19" s="271" t="s">
        <v>72</v>
      </c>
      <c r="L19" s="271" t="s">
        <v>26</v>
      </c>
      <c r="M19" s="271" t="s">
        <v>107</v>
      </c>
      <c r="N19" s="271" t="s">
        <v>108</v>
      </c>
      <c r="O19" s="271" t="s">
        <v>109</v>
      </c>
      <c r="P19" s="271" t="s">
        <v>73</v>
      </c>
      <c r="Q19" s="272" t="s">
        <v>74</v>
      </c>
      <c r="R19" s="280" t="s">
        <v>75</v>
      </c>
      <c r="U19" s="284" t="s">
        <v>14</v>
      </c>
      <c r="V19" s="306">
        <f ca="1"/>
        <v>-369999999999998.94</v>
      </c>
      <c r="W19" s="264"/>
      <c r="X19" s="284" t="str">
        <f ca="1"/>
        <v>QP</v>
      </c>
      <c r="Y19" s="306">
        <f ca="1"/>
        <v>-0.97048186883002663</v>
      </c>
      <c r="Z19" s="264"/>
      <c r="AA19" s="284" t="str">
        <f ca="1"/>
        <v>KRG</v>
      </c>
      <c r="AB19" s="303">
        <f ca="1"/>
        <v>-1.7103899912032063</v>
      </c>
    </row>
    <row r="20" spans="1:28" thickBot="1">
      <c r="A20" s="296">
        <v>1</v>
      </c>
      <c r="B20" s="233">
        <f t="shared" ref="B20:Q20" ca="1" si="0">(($R2 - B2) / $R2)</f>
        <v>-2.0819232356582753</v>
      </c>
      <c r="C20" s="233">
        <f t="shared" ca="1" si="0"/>
        <v>-0.56727197688815512</v>
      </c>
      <c r="D20" s="233">
        <f t="shared" ca="1" si="0"/>
        <v>-0.29591415600495263</v>
      </c>
      <c r="E20" s="233">
        <f t="shared" ca="1" si="0"/>
        <v>-0.7375154766817994</v>
      </c>
      <c r="F20" s="233">
        <f t="shared" ca="1" si="0"/>
        <v>-0.29591415600495263</v>
      </c>
      <c r="G20" s="233">
        <f t="shared" ca="1" si="0"/>
        <v>-0.31242261659100296</v>
      </c>
      <c r="H20" s="233">
        <f t="shared" ca="1" si="0"/>
        <v>-0.47544366487825013</v>
      </c>
      <c r="I20" s="233">
        <f t="shared" ca="1" si="0"/>
        <v>-5.9314898885678913</v>
      </c>
      <c r="J20" s="233">
        <f t="shared" ca="1" si="0"/>
        <v>-1.3411060668592658</v>
      </c>
      <c r="K20" s="233">
        <f t="shared" ca="1" si="0"/>
        <v>-0.36607511349566668</v>
      </c>
      <c r="L20" s="233">
        <f t="shared" ca="1" si="0"/>
        <v>-0.76021460998761869</v>
      </c>
      <c r="M20" s="233">
        <f t="shared" ca="1" si="0"/>
        <v>-2.8578208832026415</v>
      </c>
      <c r="N20" s="233">
        <f t="shared" ca="1" si="0"/>
        <v>-1.2967395790342553</v>
      </c>
      <c r="O20" s="233">
        <f t="shared" ca="1" si="0"/>
        <v>-3.044572843582336</v>
      </c>
      <c r="P20" s="233">
        <f t="shared" ca="1" si="0"/>
        <v>-0.69521254643004549</v>
      </c>
      <c r="Q20" s="287">
        <f t="shared" ca="1" si="0"/>
        <v>-36.690879075526212</v>
      </c>
      <c r="R20" s="289" cm="1">
        <f t="array" aca="1" ref="R20" ca="1">INDIRECT($A20&amp;"!$F5")</f>
        <v>0.96919999999999995</v>
      </c>
      <c r="U20" s="284" t="s">
        <v>14</v>
      </c>
      <c r="V20" s="306">
        <f ca="1"/>
        <v>-0.97048186883002663</v>
      </c>
      <c r="W20" s="264"/>
      <c r="X20" s="284" t="str">
        <f ca="1"/>
        <v>QP</v>
      </c>
      <c r="Y20" s="306">
        <f ca="1"/>
        <v>0.11392405063291126</v>
      </c>
      <c r="Z20" s="264"/>
      <c r="AA20" s="284" t="str">
        <f ca="1"/>
        <v>KRG</v>
      </c>
      <c r="AB20" s="303">
        <f ca="1"/>
        <v>0.99077283372365343</v>
      </c>
    </row>
    <row r="21" spans="1:28" thickBot="1">
      <c r="A21" s="297">
        <v>2</v>
      </c>
      <c r="B21" s="233">
        <f t="shared" ref="B21:Q21" ca="1" si="1">(($R3 - B3) / $R3)</f>
        <v>-7.4467045304451185</v>
      </c>
      <c r="C21" s="233">
        <f t="shared" ca="1" si="1"/>
        <v>-4.6293752476555277</v>
      </c>
      <c r="D21" s="233">
        <f t="shared" ca="1" si="1"/>
        <v>2.8661999735834026E-2</v>
      </c>
      <c r="E21" s="233">
        <f t="shared" ca="1" si="1"/>
        <v>-2.5239730550785899</v>
      </c>
      <c r="F21" s="233">
        <f t="shared" ca="1" si="1"/>
        <v>2.8661999735834026E-2</v>
      </c>
      <c r="G21" s="233">
        <f t="shared" ca="1" si="1"/>
        <v>-0.27024171179500728</v>
      </c>
      <c r="H21" s="233">
        <f t="shared" ca="1" si="1"/>
        <v>-4.6557918372738083</v>
      </c>
      <c r="I21" s="233">
        <f t="shared" ca="1" si="1"/>
        <v>-10.619336943600583</v>
      </c>
      <c r="J21" s="233">
        <f t="shared" ca="1" si="1"/>
        <v>-4.902786950204729</v>
      </c>
      <c r="K21" s="233">
        <f t="shared" ca="1" si="1"/>
        <v>-2.9439968300092461</v>
      </c>
      <c r="L21" s="233">
        <f t="shared" ca="1" si="1"/>
        <v>-1.3933430194161933</v>
      </c>
      <c r="M21" s="233">
        <f t="shared" ca="1" si="1"/>
        <v>-6.2672038039889042</v>
      </c>
      <c r="N21" s="233">
        <f t="shared" ca="1" si="1"/>
        <v>-5.5579183727380785</v>
      </c>
      <c r="O21" s="233">
        <f t="shared" ca="1" si="1"/>
        <v>-8.2510896843217534</v>
      </c>
      <c r="P21" s="233">
        <f t="shared" ca="1" si="1"/>
        <v>-4.7918372738079515</v>
      </c>
      <c r="Q21" s="287">
        <f t="shared" ca="1" si="1"/>
        <v>-2.2201822744683666</v>
      </c>
      <c r="R21" s="289" cm="1">
        <f t="array" aca="1" ref="R21" ca="1">INDIRECT($A21&amp;"!$F5")</f>
        <v>0.7571</v>
      </c>
      <c r="U21" s="284" t="s">
        <v>14</v>
      </c>
      <c r="V21" s="306">
        <f ca="1"/>
        <v>0.11392405063291126</v>
      </c>
      <c r="W21" s="264"/>
      <c r="X21" s="284" t="str">
        <f ca="1"/>
        <v>QP</v>
      </c>
      <c r="Y21" s="306">
        <f ca="1"/>
        <v>-347837837837836.88</v>
      </c>
      <c r="Z21" s="264"/>
      <c r="AA21" s="284" t="str">
        <f ca="1"/>
        <v>KRG</v>
      </c>
      <c r="AB21" s="303">
        <f ca="1"/>
        <v>-0.64437913299044824</v>
      </c>
    </row>
    <row r="22" spans="1:28" thickBot="1">
      <c r="A22" s="297">
        <v>3</v>
      </c>
      <c r="B22" s="233">
        <f t="shared" ref="B22:Q22" ca="1" si="2">(($R4 - B4) / $R4)</f>
        <v>-517241379310343.81</v>
      </c>
      <c r="C22" s="233">
        <f t="shared" ca="1" si="2"/>
        <v>-39.551724137931032</v>
      </c>
      <c r="D22" s="233">
        <f t="shared" ca="1" si="2"/>
        <v>-102189655171.41379</v>
      </c>
      <c r="E22" s="233">
        <f t="shared" ca="1" si="2"/>
        <v>-496724137931033.44</v>
      </c>
      <c r="F22" s="233">
        <f t="shared" ca="1" si="2"/>
        <v>-157465517240.3793</v>
      </c>
      <c r="G22" s="233">
        <f t="shared" ca="1" si="2"/>
        <v>-52913793103447.281</v>
      </c>
      <c r="H22" s="233">
        <f t="shared" ca="1" si="2"/>
        <v>-45206896551723.141</v>
      </c>
      <c r="I22" s="233">
        <f t="shared" ca="1" si="2"/>
        <v>-528793103448274.88</v>
      </c>
      <c r="J22" s="233">
        <f t="shared" ca="1" si="2"/>
        <v>-102586206896550.72</v>
      </c>
      <c r="K22" s="233">
        <f t="shared" ca="1" si="2"/>
        <v>-487241379310343.81</v>
      </c>
      <c r="L22" s="233">
        <f t="shared" ca="1" si="2"/>
        <v>-646724137931033.38</v>
      </c>
      <c r="M22" s="233">
        <f t="shared" ca="1" si="2"/>
        <v>-850862068965516</v>
      </c>
      <c r="N22" s="233">
        <f t="shared" ca="1" si="2"/>
        <v>-5.6413793103448272E+16</v>
      </c>
      <c r="O22" s="233">
        <f t="shared" ca="1" si="2"/>
        <v>-843103448275860.88</v>
      </c>
      <c r="P22" s="233">
        <f t="shared" ca="1" si="2"/>
        <v>-326378.31034482754</v>
      </c>
      <c r="Q22" s="287">
        <f t="shared" ca="1" si="2"/>
        <v>-15631033.482758619</v>
      </c>
      <c r="R22" s="289" cm="1">
        <f t="array" aca="1" ref="R22" ca="1">INDIRECT($A22&amp;"!$F5")</f>
        <v>5.8000000000000004E-15</v>
      </c>
      <c r="U22" s="284" t="s">
        <v>14</v>
      </c>
      <c r="V22" s="306">
        <f ca="1"/>
        <v>-347837837837836.88</v>
      </c>
      <c r="W22" s="264"/>
      <c r="X22" s="284" t="str">
        <f ca="1"/>
        <v>QP</v>
      </c>
      <c r="Y22" s="306">
        <f ca="1"/>
        <v>-23.453271028037385</v>
      </c>
      <c r="Z22" s="264"/>
      <c r="AA22" s="284" t="str">
        <f ca="1"/>
        <v>KRG</v>
      </c>
      <c r="AB22" s="303">
        <f ca="1"/>
        <v>-1.5630388514122868</v>
      </c>
    </row>
    <row r="23" spans="1:28" thickBot="1">
      <c r="A23" s="297">
        <v>4</v>
      </c>
      <c r="B23" s="233">
        <f t="shared" ref="B23:Q23" ca="1" si="3">(($R5 - B5) / $R5)</f>
        <v>-398620689655171.38</v>
      </c>
      <c r="C23" s="233">
        <f t="shared" ca="1" si="3"/>
        <v>-369999999999998.94</v>
      </c>
      <c r="D23" s="233">
        <f t="shared" ca="1" si="3"/>
        <v>-337586206896550.69</v>
      </c>
      <c r="E23" s="233">
        <f t="shared" ca="1" si="3"/>
        <v>-198275862068964.5</v>
      </c>
      <c r="F23" s="233">
        <f t="shared" ca="1" si="3"/>
        <v>-337586206896550.69</v>
      </c>
      <c r="G23" s="233">
        <f t="shared" ca="1" si="3"/>
        <v>-340862068965516.25</v>
      </c>
      <c r="H23" s="233">
        <f t="shared" ca="1" si="3"/>
        <v>-353620689655171.44</v>
      </c>
      <c r="I23" s="233">
        <f t="shared" ca="1" si="3"/>
        <v>-1082068965517240.3</v>
      </c>
      <c r="J23" s="233">
        <f t="shared" ca="1" si="3"/>
        <v>-455517241379309.31</v>
      </c>
      <c r="K23" s="233">
        <f t="shared" ca="1" si="3"/>
        <v>-225517241379309.34</v>
      </c>
      <c r="L23" s="233">
        <f t="shared" ca="1" si="3"/>
        <v>-260862068965516.22</v>
      </c>
      <c r="M23" s="233">
        <f t="shared" ca="1" si="3"/>
        <v>-593793103448274.88</v>
      </c>
      <c r="N23" s="233">
        <f t="shared" ca="1" si="3"/>
        <v>-9325862068965516</v>
      </c>
      <c r="O23" s="233">
        <f t="shared" ca="1" si="3"/>
        <v>-511034482758619.63</v>
      </c>
      <c r="P23" s="233">
        <f t="shared" ca="1" si="3"/>
        <v>-345344827586205.88</v>
      </c>
      <c r="Q23" s="287">
        <f t="shared" ca="1" si="3"/>
        <v>-5.4017241379310344E+16</v>
      </c>
      <c r="R23" s="289" cm="1">
        <f t="array" aca="1" ref="R23" ca="1">INDIRECT($A23&amp;"!$F5")</f>
        <v>5.8000000000000004E-15</v>
      </c>
      <c r="U23" s="284" t="s">
        <v>14</v>
      </c>
      <c r="V23" s="306">
        <f ca="1"/>
        <v>-23.453271028037385</v>
      </c>
      <c r="W23" s="264"/>
      <c r="X23" s="284" t="str">
        <f ca="1"/>
        <v>QP</v>
      </c>
      <c r="Y23" s="306">
        <f ca="1"/>
        <v>-12.908665105386417</v>
      </c>
      <c r="Z23" s="264"/>
      <c r="AA23" s="284" t="str">
        <f ca="1"/>
        <v>KPLS</v>
      </c>
      <c r="AB23" s="303">
        <f ca="1"/>
        <v>-0.7375154766817994</v>
      </c>
    </row>
    <row r="24" spans="1:28" thickBot="1">
      <c r="A24" s="297">
        <v>5</v>
      </c>
      <c r="B24" s="233">
        <f t="shared" ref="B24:P24" ca="1" si="4">(($R6 - B6) / $R6)</f>
        <v>-3.1442674225393419</v>
      </c>
      <c r="C24" s="233">
        <f t="shared" ca="1" si="4"/>
        <v>-0.97048186883002663</v>
      </c>
      <c r="D24" s="233">
        <f t="shared" ca="1" si="4"/>
        <v>-1.7103899912032063</v>
      </c>
      <c r="E24" s="233">
        <f t="shared" ca="1" si="4"/>
        <v>-3.3084742449418441</v>
      </c>
      <c r="F24" s="233">
        <f t="shared" ca="1" si="4"/>
        <v>-1.7103899912032063</v>
      </c>
      <c r="G24" s="233">
        <f t="shared" ca="1" si="4"/>
        <v>-1.7221190499462422</v>
      </c>
      <c r="H24" s="233">
        <f t="shared" ca="1" si="4"/>
        <v>-0.99784967256377699</v>
      </c>
      <c r="I24" s="233">
        <f t="shared" ca="1" si="4"/>
        <v>-4.0239468282670314</v>
      </c>
      <c r="J24" s="233">
        <f t="shared" ca="1" si="4"/>
        <v>-1.8765516567295477</v>
      </c>
      <c r="K24" s="233">
        <f t="shared" ca="1" si="4"/>
        <v>-1.7846740299091002</v>
      </c>
      <c r="L24" s="233">
        <f t="shared" ca="1" si="4"/>
        <v>-2.4600723291955826</v>
      </c>
      <c r="M24" s="233">
        <f t="shared" ca="1" si="4"/>
        <v>-2.9175056201739813</v>
      </c>
      <c r="N24" s="233">
        <f t="shared" ca="1" si="4"/>
        <v>-17.033427817417653</v>
      </c>
      <c r="O24" s="233">
        <f t="shared" ca="1" si="4"/>
        <v>-3.5694458019743918</v>
      </c>
      <c r="P24" s="233">
        <f t="shared" ca="1" si="4"/>
        <v>-0.85025901671390891</v>
      </c>
      <c r="Q24" s="287">
        <f ca="1">(($R6 - Q6) / $R6)</f>
        <v>-743.40426155801003</v>
      </c>
      <c r="R24" s="289" cm="1">
        <f t="array" aca="1" ref="R24" ca="1">INDIRECT($A24&amp;"!$F5")</f>
        <v>1.0230999999999999</v>
      </c>
      <c r="U24" s="284" t="s">
        <v>14</v>
      </c>
      <c r="V24" s="306">
        <f ca="1"/>
        <v>-12.908665105386417</v>
      </c>
      <c r="W24" s="264"/>
      <c r="X24" s="284" t="str">
        <f ca="1"/>
        <v>QP</v>
      </c>
      <c r="Y24" s="306">
        <f ca="1"/>
        <v>-2.1731569924075433</v>
      </c>
      <c r="Z24" s="264"/>
      <c r="AA24" s="284" t="str">
        <f ca="1"/>
        <v>KPLS</v>
      </c>
      <c r="AB24" s="303">
        <f ca="1"/>
        <v>-2.5239730550785899</v>
      </c>
    </row>
    <row r="25" spans="1:28" thickBot="1">
      <c r="A25" s="297">
        <v>7</v>
      </c>
      <c r="B25" s="233">
        <f t="shared" ref="B25:Q25" ca="1" si="5">(($R7 - B7) / $R7)</f>
        <v>-2.8632253822127245</v>
      </c>
      <c r="C25" s="233">
        <f t="shared" ca="1" si="5"/>
        <v>0.11392405063291126</v>
      </c>
      <c r="D25" s="233" t="e">
        <f t="shared" ca="1" si="5"/>
        <v>#VALUE!</v>
      </c>
      <c r="E25" s="233">
        <f t="shared" ca="1" si="5"/>
        <v>0.20680585237547258</v>
      </c>
      <c r="F25" s="233">
        <f t="shared" ca="1" si="5"/>
        <v>-0.3940489889856979</v>
      </c>
      <c r="G25" s="233">
        <f t="shared" ca="1" si="5"/>
        <v>0.12871938188393872</v>
      </c>
      <c r="H25" s="233">
        <f t="shared" ca="1" si="5"/>
        <v>-5.7253000164392578</v>
      </c>
      <c r="I25" s="233">
        <f t="shared" ca="1" si="5"/>
        <v>0.18362650008219625</v>
      </c>
      <c r="J25" s="233">
        <f t="shared" ca="1" si="5"/>
        <v>-0.34308729245438108</v>
      </c>
      <c r="K25" s="233" t="e">
        <f t="shared" ca="1" si="5"/>
        <v>#VALUE!</v>
      </c>
      <c r="L25" s="233">
        <f t="shared" ca="1" si="5"/>
        <v>-2.7284234752589183</v>
      </c>
      <c r="M25" s="233">
        <f t="shared" ca="1" si="5"/>
        <v>-3.8923228670064121</v>
      </c>
      <c r="N25" s="233">
        <f t="shared" ca="1" si="5"/>
        <v>-3.7953312510274539</v>
      </c>
      <c r="O25" s="233">
        <f t="shared" ca="1" si="5"/>
        <v>-4.8589511754068724</v>
      </c>
      <c r="P25" s="233">
        <f t="shared" ca="1" si="5"/>
        <v>-1.0516192668091404</v>
      </c>
      <c r="Q25" s="287">
        <f t="shared" ca="1" si="5"/>
        <v>-30.612691106361996</v>
      </c>
      <c r="R25" s="289" cm="1">
        <f t="array" aca="1" ref="R25" ca="1">INDIRECT($A25&amp;"!$F5")</f>
        <v>0.60829999999999995</v>
      </c>
      <c r="U25" s="284" t="s">
        <v>14</v>
      </c>
      <c r="V25" s="306">
        <f ca="1"/>
        <v>-2.1731569924075433</v>
      </c>
      <c r="W25" s="264"/>
      <c r="X25" s="284" t="str">
        <f ca="1"/>
        <v>QP</v>
      </c>
      <c r="Y25" s="306">
        <f ca="1"/>
        <v>-2.1185743660041121</v>
      </c>
      <c r="Z25" s="264"/>
      <c r="AA25" s="284" t="str">
        <f ca="1"/>
        <v>KPLS</v>
      </c>
      <c r="AB25" s="303">
        <f ca="1"/>
        <v>-3.3084742449418441</v>
      </c>
    </row>
    <row r="26" spans="1:28" thickBot="1">
      <c r="A26" s="297">
        <v>8</v>
      </c>
      <c r="B26" s="233">
        <f t="shared" ref="B26:Q26" ca="1" si="6">(($R8 - B8) / $R8)</f>
        <v>-244954954954953.94</v>
      </c>
      <c r="C26" s="233">
        <f t="shared" ca="1" si="6"/>
        <v>-347837837837836.88</v>
      </c>
      <c r="D26" s="233" t="e">
        <f t="shared" ca="1" si="6"/>
        <v>#VALUE!</v>
      </c>
      <c r="E26" s="233">
        <f t="shared" ca="1" si="6"/>
        <v>-219999999999999.03</v>
      </c>
      <c r="F26" s="233">
        <f t="shared" ca="1" si="6"/>
        <v>-250990990990990</v>
      </c>
      <c r="G26" s="233">
        <f t="shared" ca="1" si="6"/>
        <v>-260450450450449.47</v>
      </c>
      <c r="H26" s="233">
        <f t="shared" ca="1" si="6"/>
        <v>-347567567567566.56</v>
      </c>
      <c r="I26" s="233">
        <f t="shared" ca="1" si="6"/>
        <v>-336216216216215.25</v>
      </c>
      <c r="J26" s="233">
        <f t="shared" ca="1" si="6"/>
        <v>-263153153153152.16</v>
      </c>
      <c r="K26" s="233">
        <f t="shared" ca="1" si="6"/>
        <v>-154144144144143.16</v>
      </c>
      <c r="L26" s="233">
        <f t="shared" ca="1" si="6"/>
        <v>-343873873873872.88</v>
      </c>
      <c r="M26" s="233">
        <f t="shared" ca="1" si="6"/>
        <v>-354414414414413.44</v>
      </c>
      <c r="N26" s="233">
        <f t="shared" ca="1" si="6"/>
        <v>-224234234234233.22</v>
      </c>
      <c r="O26" s="233">
        <f t="shared" ca="1" si="6"/>
        <v>-294234234234233.25</v>
      </c>
      <c r="P26" s="233">
        <f t="shared" ca="1" si="6"/>
        <v>-260900900900899.91</v>
      </c>
      <c r="Q26" s="287">
        <f t="shared" ca="1" si="6"/>
        <v>-2575675675675675</v>
      </c>
      <c r="R26" s="289" cm="1">
        <f t="array" aca="1" ref="R26" ca="1">INDIRECT($A26&amp;"!$F5")</f>
        <v>1.11E-14</v>
      </c>
      <c r="U26" s="284" t="s">
        <v>14</v>
      </c>
      <c r="V26" s="306" t="e">
        <f ca="1"/>
        <v>#VALUE!</v>
      </c>
      <c r="W26" s="264"/>
      <c r="X26" s="284" t="str">
        <f ca="1"/>
        <v>QP</v>
      </c>
      <c r="Y26" s="306">
        <f ca="1"/>
        <v>0.99999999999997236</v>
      </c>
      <c r="Z26" s="264"/>
      <c r="AA26" s="284" t="str">
        <f ca="1"/>
        <v>KPLS</v>
      </c>
      <c r="AB26" s="303">
        <f ca="1"/>
        <v>0.20680585237547258</v>
      </c>
    </row>
    <row r="27" spans="1:28" thickBot="1">
      <c r="A27" s="297">
        <v>9</v>
      </c>
      <c r="B27" s="233">
        <f t="shared" ref="B27:Q27" ca="1" si="7">(($R9 - B9) / $R9)</f>
        <v>-1851401869158877.5</v>
      </c>
      <c r="C27" s="233">
        <f t="shared" ca="1" si="7"/>
        <v>-23.453271028037385</v>
      </c>
      <c r="D27" s="233" t="e">
        <f t="shared" ca="1" si="7"/>
        <v>#VALUE!</v>
      </c>
      <c r="E27" s="233">
        <f t="shared" ca="1" si="7"/>
        <v>-1622897196261681</v>
      </c>
      <c r="F27" s="233">
        <f t="shared" ca="1" si="7"/>
        <v>-1510280373830.7756</v>
      </c>
      <c r="G27" s="233">
        <f t="shared" ca="1" si="7"/>
        <v>-155233644859812.06</v>
      </c>
      <c r="H27" s="233">
        <f t="shared" ca="1" si="7"/>
        <v>-154345794392522.34</v>
      </c>
      <c r="I27" s="233">
        <f t="shared" ca="1" si="7"/>
        <v>-1751869158878503.8</v>
      </c>
      <c r="J27" s="233">
        <f t="shared" ca="1" si="7"/>
        <v>-346261682242989.63</v>
      </c>
      <c r="K27" s="233">
        <f t="shared" ca="1" si="7"/>
        <v>-1271962616822428.8</v>
      </c>
      <c r="L27" s="233">
        <f t="shared" ca="1" si="7"/>
        <v>-1977570093457943.3</v>
      </c>
      <c r="M27" s="233">
        <f t="shared" ca="1" si="7"/>
        <v>-1742523364485980.3</v>
      </c>
      <c r="N27" s="233">
        <f t="shared" ca="1" si="7"/>
        <v>-2.5883177570093455E+104</v>
      </c>
      <c r="O27" s="233">
        <f t="shared" ca="1" si="7"/>
        <v>-1666355140186914.8</v>
      </c>
      <c r="P27" s="233">
        <f t="shared" ca="1" si="7"/>
        <v>-1506073.7663551401</v>
      </c>
      <c r="Q27" s="287">
        <f t="shared" ca="1" si="7"/>
        <v>-892523363.48598123</v>
      </c>
      <c r="R27" s="289" cm="1">
        <f t="array" aca="1" ref="R27" ca="1">INDIRECT($A27&amp;"!$F5")</f>
        <v>2.1400000000000001E-15</v>
      </c>
      <c r="U27" s="284" t="s">
        <v>14</v>
      </c>
      <c r="V27" s="306">
        <f ca="1"/>
        <v>-2.1185743660041121</v>
      </c>
      <c r="W27" s="264"/>
      <c r="X27" s="284" t="str">
        <f ca="1"/>
        <v>KRG</v>
      </c>
      <c r="Y27" s="306">
        <f ca="1"/>
        <v>-0.29591415600495263</v>
      </c>
      <c r="Z27" s="264"/>
      <c r="AA27" s="284" t="str">
        <f ca="1"/>
        <v>KPLS</v>
      </c>
      <c r="AB27" s="303">
        <f ca="1"/>
        <v>-1.883663972569189</v>
      </c>
    </row>
    <row r="28" spans="1:28" thickBot="1">
      <c r="A28" s="297">
        <v>10</v>
      </c>
      <c r="B28" s="233">
        <f t="shared" ref="B28:Q28" ca="1" si="8">(($R10 - B10) / $R10)</f>
        <v>-66.400468384074941</v>
      </c>
      <c r="C28" s="233">
        <f t="shared" ca="1" si="8"/>
        <v>-12.908665105386417</v>
      </c>
      <c r="D28" s="233">
        <f t="shared" ca="1" si="8"/>
        <v>0.99077283372365343</v>
      </c>
      <c r="E28" s="233">
        <f t="shared" ca="1" si="8"/>
        <v>-34.269320843091336</v>
      </c>
      <c r="F28" s="233">
        <f t="shared" ca="1" si="8"/>
        <v>-3.8407494145199057</v>
      </c>
      <c r="G28" s="233">
        <f t="shared" ca="1" si="8"/>
        <v>-3.8384074941451987</v>
      </c>
      <c r="H28" s="233">
        <f t="shared" ca="1" si="8"/>
        <v>-12.36768149882904</v>
      </c>
      <c r="I28" s="233">
        <f t="shared" ca="1" si="8"/>
        <v>-216.11943793911007</v>
      </c>
      <c r="J28" s="233">
        <f t="shared" ca="1" si="8"/>
        <v>-4.1967213114754092</v>
      </c>
      <c r="K28" s="233">
        <f t="shared" ca="1" si="8"/>
        <v>-56.892271662763463</v>
      </c>
      <c r="L28" s="233">
        <f t="shared" ca="1" si="8"/>
        <v>-72.840749414519905</v>
      </c>
      <c r="M28" s="233">
        <f t="shared" ca="1" si="8"/>
        <v>-67.1967213114754</v>
      </c>
      <c r="N28" s="233">
        <f t="shared" ca="1" si="8"/>
        <v>-78.110070257611241</v>
      </c>
      <c r="O28" s="233">
        <f t="shared" ca="1" si="8"/>
        <v>-79.374707259953155</v>
      </c>
      <c r="P28" s="233">
        <f t="shared" ca="1" si="8"/>
        <v>-18.24121779859485</v>
      </c>
      <c r="Q28" s="287">
        <f t="shared" ca="1" si="8"/>
        <v>-114.01170960187352</v>
      </c>
      <c r="R28" s="289" cm="1">
        <f t="array" aca="1" ref="R28" ca="1">INDIRECT($A28&amp;"!$F5")</f>
        <v>4.2700000000000002E-2</v>
      </c>
      <c r="U28" s="284" t="s">
        <v>14</v>
      </c>
      <c r="V28" s="306">
        <f ca="1"/>
        <v>0.99999999999997236</v>
      </c>
      <c r="W28" s="264"/>
      <c r="X28" s="284" t="str">
        <f ca="1"/>
        <v>KRG</v>
      </c>
      <c r="Y28" s="306">
        <f ca="1"/>
        <v>2.8661999735834026E-2</v>
      </c>
      <c r="Z28" s="264"/>
      <c r="AA28" s="284" t="str">
        <f ca="1"/>
        <v>KPLS</v>
      </c>
      <c r="AB28" s="303">
        <f ca="1"/>
        <v>-1.1030987338119116</v>
      </c>
    </row>
    <row r="29" spans="1:28" thickBot="1">
      <c r="A29" s="297">
        <v>11</v>
      </c>
      <c r="B29" s="233">
        <f t="shared" ref="B29:Q29" ca="1" si="9">(($R11 - B11) / $R11)</f>
        <v>-3.1606661768307616</v>
      </c>
      <c r="C29" s="233">
        <f t="shared" ca="1" si="9"/>
        <v>-2.1731569924075433</v>
      </c>
      <c r="D29" s="233">
        <f t="shared" ca="1" si="9"/>
        <v>-0.64437913299044824</v>
      </c>
      <c r="E29" s="233">
        <f t="shared" ca="1" si="9"/>
        <v>-1.883663972569189</v>
      </c>
      <c r="F29" s="233">
        <f t="shared" ca="1" si="9"/>
        <v>-0.64437913299044824</v>
      </c>
      <c r="G29" s="233">
        <f t="shared" ca="1" si="9"/>
        <v>-0.94317903502326716</v>
      </c>
      <c r="H29" s="233">
        <f t="shared" ca="1" si="9"/>
        <v>-2.15895175116336</v>
      </c>
      <c r="I29" s="233">
        <f t="shared" ca="1" si="9"/>
        <v>-4.8290472691648292</v>
      </c>
      <c r="J29" s="233">
        <f t="shared" ca="1" si="9"/>
        <v>-2.6096007837374477</v>
      </c>
      <c r="K29" s="233">
        <f t="shared" ca="1" si="9"/>
        <v>-0.36419299534655891</v>
      </c>
      <c r="L29" s="233">
        <f t="shared" ca="1" si="9"/>
        <v>-0.39995101640950281</v>
      </c>
      <c r="M29" s="233">
        <f t="shared" ca="1" si="9"/>
        <v>-1.853783982365907</v>
      </c>
      <c r="N29" s="233">
        <f t="shared" ca="1" si="9"/>
        <v>-1.8038207200587804</v>
      </c>
      <c r="O29" s="233">
        <f t="shared" ca="1" si="9"/>
        <v>-2.0991917707567964</v>
      </c>
      <c r="P29" s="233">
        <f t="shared" ca="1" si="9"/>
        <v>-1.2679402400195934</v>
      </c>
      <c r="Q29" s="287">
        <f t="shared" ca="1" si="9"/>
        <v>-1.3590497183443544</v>
      </c>
      <c r="R29" s="289" cm="1">
        <f t="array" aca="1" ref="R29" ca="1">INDIRECT($A29&amp;"!$F5")</f>
        <v>2.0415000000000001</v>
      </c>
      <c r="U29" s="284" t="s">
        <v>15</v>
      </c>
      <c r="V29" s="306" cm="1">
        <f t="array" aca="1" ref="V29:V41" ca="1">D20:D32</f>
        <v>-0.29591415600495263</v>
      </c>
      <c r="W29" s="264"/>
      <c r="X29" s="284" t="str">
        <f ca="1"/>
        <v>KRG</v>
      </c>
      <c r="Y29" s="306">
        <f ca="1"/>
        <v>-102189655171.41379</v>
      </c>
      <c r="Z29" s="264"/>
      <c r="AA29" s="284" t="str">
        <f ca="1"/>
        <v>KPLS</v>
      </c>
      <c r="AB29" s="303">
        <f ca="1"/>
        <v>0.93954122022165765</v>
      </c>
    </row>
    <row r="30" spans="1:28" thickBot="1">
      <c r="A30" s="297">
        <v>12</v>
      </c>
      <c r="B30" s="233" t="e">
        <f t="shared" ref="B30:Q30" ca="1" si="10">(($R12 - B12) / $R12)</f>
        <v>#VALUE!</v>
      </c>
      <c r="C30" s="233" t="e">
        <f t="shared" ca="1" si="10"/>
        <v>#VALUE!</v>
      </c>
      <c r="D30" s="233" t="e">
        <f t="shared" ca="1" si="10"/>
        <v>#VALUE!</v>
      </c>
      <c r="E30" s="233" t="e">
        <f t="shared" ca="1" si="10"/>
        <v>#VALUE!</v>
      </c>
      <c r="F30" s="233" t="e">
        <f t="shared" ca="1" si="10"/>
        <v>#VALUE!</v>
      </c>
      <c r="G30" s="233" t="e">
        <f t="shared" ca="1" si="10"/>
        <v>#VALUE!</v>
      </c>
      <c r="H30" s="233" t="e">
        <f t="shared" ca="1" si="10"/>
        <v>#VALUE!</v>
      </c>
      <c r="I30" s="233" t="e">
        <f t="shared" ca="1" si="10"/>
        <v>#VALUE!</v>
      </c>
      <c r="J30" s="233" t="e">
        <f t="shared" ca="1" si="10"/>
        <v>#VALUE!</v>
      </c>
      <c r="K30" s="233" t="e">
        <f t="shared" ca="1" si="10"/>
        <v>#VALUE!</v>
      </c>
      <c r="L30" s="233" t="e">
        <f t="shared" ca="1" si="10"/>
        <v>#VALUE!</v>
      </c>
      <c r="M30" s="233" t="e">
        <f t="shared" ca="1" si="10"/>
        <v>#VALUE!</v>
      </c>
      <c r="N30" s="233" t="e">
        <f t="shared" ca="1" si="10"/>
        <v>#VALUE!</v>
      </c>
      <c r="O30" s="233" t="e">
        <f t="shared" ca="1" si="10"/>
        <v>#VALUE!</v>
      </c>
      <c r="P30" s="233" t="e">
        <f t="shared" ca="1" si="10"/>
        <v>#VALUE!</v>
      </c>
      <c r="Q30" s="287" t="e">
        <f t="shared" ca="1" si="10"/>
        <v>#VALUE!</v>
      </c>
      <c r="R30" s="289" cm="1">
        <f t="array" aca="1" ref="R30" ca="1">INDIRECT($A30&amp;"!$F5")</f>
        <v>41.106900000000003</v>
      </c>
      <c r="U30" s="284" t="s">
        <v>15</v>
      </c>
      <c r="V30" s="306">
        <f ca="1"/>
        <v>2.8661999735834026E-2</v>
      </c>
      <c r="W30" s="264"/>
      <c r="X30" s="284" t="str">
        <f ca="1"/>
        <v>KRG</v>
      </c>
      <c r="Y30" s="306">
        <f ca="1"/>
        <v>-337586206896550.69</v>
      </c>
      <c r="Z30" s="264"/>
      <c r="AA30" s="284" t="str">
        <f ca="1"/>
        <v>KPLSK</v>
      </c>
      <c r="AB30" s="303">
        <f ca="1"/>
        <v>-0.29591415600495263</v>
      </c>
    </row>
    <row r="31" spans="1:28" thickBot="1">
      <c r="A31" s="297">
        <v>13</v>
      </c>
      <c r="B31" s="233">
        <f t="shared" ref="B31:Q31" ca="1" si="11">(($R13 - B13) / $R13)</f>
        <v>-2.2520471844450056</v>
      </c>
      <c r="C31" s="233">
        <f t="shared" ca="1" si="11"/>
        <v>-2.1185743660041121</v>
      </c>
      <c r="D31" s="233">
        <f t="shared" ca="1" si="11"/>
        <v>-1.5630388514122868</v>
      </c>
      <c r="E31" s="233">
        <f t="shared" ca="1" si="11"/>
        <v>-1.1030987338119116</v>
      </c>
      <c r="F31" s="233">
        <f t="shared" ca="1" si="11"/>
        <v>-2.0265863424840376</v>
      </c>
      <c r="G31" s="233">
        <f t="shared" ca="1" si="11"/>
        <v>-2.0085494751271598</v>
      </c>
      <c r="H31" s="233">
        <f t="shared" ca="1" si="11"/>
        <v>-2.1167706792684249</v>
      </c>
      <c r="I31" s="233">
        <f t="shared" ca="1" si="11"/>
        <v>-2.4378269182208432</v>
      </c>
      <c r="J31" s="233">
        <f t="shared" ca="1" si="11"/>
        <v>-2.2520471844450056</v>
      </c>
      <c r="K31" s="233">
        <f t="shared" ca="1" si="11"/>
        <v>-0.92633743371451238</v>
      </c>
      <c r="L31" s="233">
        <f t="shared" ca="1" si="11"/>
        <v>-1.5738609718264132</v>
      </c>
      <c r="M31" s="233">
        <f t="shared" ca="1" si="11"/>
        <v>-2.0752858843476067</v>
      </c>
      <c r="N31" s="233">
        <f t="shared" ca="1" si="11"/>
        <v>-1.7181559106814328</v>
      </c>
      <c r="O31" s="233">
        <f t="shared" ca="1" si="11"/>
        <v>-2.051837956783666</v>
      </c>
      <c r="P31" s="233">
        <f t="shared" ca="1" si="11"/>
        <v>-1.9075430179286463</v>
      </c>
      <c r="Q31" s="287">
        <f t="shared" ca="1" si="11"/>
        <v>-11.532015439558457</v>
      </c>
      <c r="R31" s="289" cm="1">
        <f t="array" aca="1" ref="R31" ca="1">INDIRECT($A31&amp;"!$F5")</f>
        <v>5.5442</v>
      </c>
      <c r="U31" s="284" t="s">
        <v>15</v>
      </c>
      <c r="V31" s="306">
        <f ca="1"/>
        <v>-102189655171.41379</v>
      </c>
      <c r="W31" s="264"/>
      <c r="X31" s="284" t="str">
        <f ca="1"/>
        <v>KRG</v>
      </c>
      <c r="Y31" s="306">
        <f ca="1"/>
        <v>-1.7103899912032063</v>
      </c>
      <c r="Z31" s="264"/>
      <c r="AA31" s="284" t="str">
        <f ca="1"/>
        <v>KPLSK</v>
      </c>
      <c r="AB31" s="303">
        <f ca="1"/>
        <v>2.8661999735834026E-2</v>
      </c>
    </row>
    <row r="32" spans="1:28" thickBot="1">
      <c r="A32" s="297">
        <v>14</v>
      </c>
      <c r="B32" s="233">
        <f t="shared" ref="B32:Q32" ca="1" si="12">(($R14 - B14) / $R14)</f>
        <v>0.93714790677123605</v>
      </c>
      <c r="C32" s="233">
        <f t="shared" ca="1" si="12"/>
        <v>0.99999999999997236</v>
      </c>
      <c r="D32" s="233" t="e">
        <f t="shared" ca="1" si="12"/>
        <v>#VALUE!</v>
      </c>
      <c r="E32" s="233">
        <f t="shared" ca="1" si="12"/>
        <v>0.93954122022165765</v>
      </c>
      <c r="F32" s="233">
        <f t="shared" ca="1" si="12"/>
        <v>0.92602820427850807</v>
      </c>
      <c r="G32" s="233">
        <f t="shared" ca="1" si="12"/>
        <v>0.92599138407157844</v>
      </c>
      <c r="H32" s="233">
        <f t="shared" ca="1" si="12"/>
        <v>0.97415221473544689</v>
      </c>
      <c r="I32" s="233">
        <f t="shared" ca="1" si="12"/>
        <v>-0.16793696380573667</v>
      </c>
      <c r="J32" s="233">
        <f t="shared" ca="1" si="12"/>
        <v>0.92606502448543759</v>
      </c>
      <c r="K32" s="233">
        <f t="shared" ca="1" si="12"/>
        <v>0.99999999950403184</v>
      </c>
      <c r="L32" s="233">
        <f t="shared" ca="1" si="12"/>
        <v>0.70286093007842709</v>
      </c>
      <c r="M32" s="233">
        <f t="shared" ca="1" si="12"/>
        <v>0.62406568724916234</v>
      </c>
      <c r="N32" s="233">
        <f t="shared" ca="1" si="12"/>
        <v>-3.0597591958466789E-2</v>
      </c>
      <c r="O32" s="233">
        <f t="shared" ca="1" si="12"/>
        <v>0.76586030413490924</v>
      </c>
      <c r="P32" s="233">
        <f t="shared" ca="1" si="12"/>
        <v>0.99999999950403184</v>
      </c>
      <c r="Q32" s="287">
        <f t="shared" ca="1" si="12"/>
        <v>0.99999999950403184</v>
      </c>
      <c r="R32" s="289" cm="1">
        <f t="array" aca="1" ref="R32" ca="1">INDIRECT($A32&amp;"!$F5")</f>
        <v>2.7159</v>
      </c>
      <c r="U32" s="284" t="s">
        <v>15</v>
      </c>
      <c r="V32" s="306">
        <f ca="1"/>
        <v>-337586206896550.69</v>
      </c>
      <c r="W32" s="264"/>
      <c r="X32" s="284" t="str">
        <f ca="1"/>
        <v>KRG</v>
      </c>
      <c r="Y32" s="306">
        <f ca="1"/>
        <v>0.99077283372365343</v>
      </c>
      <c r="Z32" s="264"/>
      <c r="AA32" s="284" t="str">
        <f ca="1"/>
        <v>KPLSK</v>
      </c>
      <c r="AB32" s="303">
        <f ca="1"/>
        <v>-1.7103899912032063</v>
      </c>
    </row>
    <row r="33" spans="1:28" thickBot="1">
      <c r="A33" s="385" t="s">
        <v>113</v>
      </c>
      <c r="B33" s="386"/>
      <c r="C33" s="386"/>
      <c r="D33" s="386"/>
      <c r="E33" s="386"/>
      <c r="F33" s="386"/>
      <c r="G33" s="386"/>
      <c r="H33" s="386"/>
      <c r="I33" s="386"/>
      <c r="J33" s="386"/>
      <c r="K33" s="386"/>
      <c r="L33" s="386"/>
      <c r="M33" s="386"/>
      <c r="N33" s="386"/>
      <c r="O33" s="386"/>
      <c r="P33" s="386"/>
      <c r="Q33" s="386"/>
      <c r="R33" s="387"/>
      <c r="U33" s="284" t="s">
        <v>15</v>
      </c>
      <c r="V33" s="306">
        <f ca="1"/>
        <v>-1.7103899912032063</v>
      </c>
      <c r="W33" s="264"/>
      <c r="X33" s="284" t="str">
        <f ca="1"/>
        <v>KRG</v>
      </c>
      <c r="Y33" s="306">
        <f ca="1"/>
        <v>-0.64437913299044824</v>
      </c>
      <c r="Z33" s="264"/>
      <c r="AA33" s="284" t="str">
        <f ca="1"/>
        <v>KPLSK</v>
      </c>
      <c r="AB33" s="303">
        <f ca="1"/>
        <v>-0.3940489889856979</v>
      </c>
    </row>
    <row r="34" spans="1:28" thickBot="1">
      <c r="A34" s="388"/>
      <c r="B34" s="389"/>
      <c r="C34" s="389"/>
      <c r="D34" s="389"/>
      <c r="E34" s="389"/>
      <c r="F34" s="389"/>
      <c r="G34" s="389"/>
      <c r="H34" s="389"/>
      <c r="I34" s="389"/>
      <c r="J34" s="389"/>
      <c r="K34" s="389"/>
      <c r="L34" s="389"/>
      <c r="M34" s="389"/>
      <c r="N34" s="389"/>
      <c r="O34" s="389"/>
      <c r="P34" s="389"/>
      <c r="Q34" s="389"/>
      <c r="R34" s="390"/>
      <c r="U34" s="284" t="s">
        <v>15</v>
      </c>
      <c r="V34" s="306" t="e">
        <f ca="1"/>
        <v>#VALUE!</v>
      </c>
      <c r="W34" s="264"/>
      <c r="X34" s="284" t="str">
        <f ca="1"/>
        <v>KRG</v>
      </c>
      <c r="Y34" s="306">
        <f ca="1"/>
        <v>-1.5630388514122868</v>
      </c>
      <c r="Z34" s="264"/>
      <c r="AA34" s="284" t="str">
        <f ca="1"/>
        <v>KPLSK</v>
      </c>
      <c r="AB34" s="303">
        <f ca="1"/>
        <v>-3.8407494145199057</v>
      </c>
    </row>
    <row r="35" spans="1:28" thickBot="1">
      <c r="D35" s="192"/>
      <c r="E35" s="288"/>
      <c r="F35" s="288"/>
      <c r="H35" s="228"/>
      <c r="U35" s="284" t="s">
        <v>15</v>
      </c>
      <c r="V35" s="306" t="e">
        <f ca="1"/>
        <v>#VALUE!</v>
      </c>
      <c r="W35" s="264"/>
      <c r="X35" s="284" t="str">
        <f ca="1"/>
        <v>KPLS</v>
      </c>
      <c r="Y35" s="306">
        <f ca="1"/>
        <v>-0.7375154766817994</v>
      </c>
      <c r="Z35" s="264"/>
      <c r="AA35" s="284" t="str">
        <f ca="1"/>
        <v>KPLSK</v>
      </c>
      <c r="AB35" s="303">
        <f ca="1"/>
        <v>-0.64437913299044824</v>
      </c>
    </row>
    <row r="36" spans="1:28" thickBot="1">
      <c r="B36" s="298"/>
      <c r="C36" s="273"/>
      <c r="U36" s="284" t="s">
        <v>15</v>
      </c>
      <c r="V36" s="306" t="e">
        <f ca="1"/>
        <v>#VALUE!</v>
      </c>
      <c r="W36" s="264"/>
      <c r="X36" s="284" t="str">
        <f ca="1"/>
        <v>KPLS</v>
      </c>
      <c r="Y36" s="306">
        <f ca="1"/>
        <v>-2.5239730550785899</v>
      </c>
      <c r="Z36" s="264"/>
      <c r="AA36" s="284" t="str">
        <f ca="1"/>
        <v>KPLSK</v>
      </c>
      <c r="AB36" s="303">
        <f ca="1"/>
        <v>-2.0265863424840376</v>
      </c>
    </row>
    <row r="37" spans="1:28" thickBot="1">
      <c r="B37" s="298"/>
      <c r="U37" s="284" t="s">
        <v>15</v>
      </c>
      <c r="V37" s="306">
        <f ca="1"/>
        <v>0.99077283372365343</v>
      </c>
      <c r="W37" s="264"/>
      <c r="X37" s="284" t="str">
        <f ca="1"/>
        <v>KPLS</v>
      </c>
      <c r="Y37" s="306">
        <f ca="1"/>
        <v>-496724137931033.44</v>
      </c>
      <c r="Z37" s="264"/>
      <c r="AA37" s="284" t="str">
        <f ca="1"/>
        <v>KPLSK</v>
      </c>
      <c r="AB37" s="303">
        <f ca="1"/>
        <v>0.92602820427850807</v>
      </c>
    </row>
    <row r="38" spans="1:28" thickBot="1">
      <c r="U38" s="284" t="s">
        <v>15</v>
      </c>
      <c r="V38" s="306">
        <f ca="1"/>
        <v>-0.64437913299044824</v>
      </c>
      <c r="W38" s="264"/>
      <c r="X38" s="284" t="str">
        <f ca="1"/>
        <v>KPLS</v>
      </c>
      <c r="Y38" s="306">
        <f ca="1"/>
        <v>-198275862068964.5</v>
      </c>
      <c r="Z38" s="264"/>
      <c r="AA38" s="284" t="str">
        <f ca="1"/>
        <v>GPX</v>
      </c>
      <c r="AB38" s="303">
        <f ca="1"/>
        <v>-0.31242261659100296</v>
      </c>
    </row>
    <row r="39" spans="1:28" thickBot="1">
      <c r="U39" s="284" t="s">
        <v>15</v>
      </c>
      <c r="V39" s="306" t="e">
        <f ca="1"/>
        <v>#VALUE!</v>
      </c>
      <c r="W39" s="264"/>
      <c r="X39" s="301" t="str">
        <f ca="1"/>
        <v>KPLS</v>
      </c>
      <c r="Y39" s="306">
        <f ca="1"/>
        <v>-3.3084742449418441</v>
      </c>
      <c r="Z39" s="264"/>
      <c r="AA39" s="301" t="str">
        <f ca="1"/>
        <v>GPX</v>
      </c>
      <c r="AB39" s="303">
        <f ca="1"/>
        <v>-0.27024171179500728</v>
      </c>
    </row>
    <row r="40" spans="1:28" thickBot="1">
      <c r="U40" s="284" t="s">
        <v>15</v>
      </c>
      <c r="V40" s="306">
        <f ca="1"/>
        <v>-1.5630388514122868</v>
      </c>
      <c r="W40" s="264"/>
      <c r="X40" s="301" t="str">
        <f ca="1"/>
        <v>KPLS</v>
      </c>
      <c r="Y40" s="306">
        <f ca="1"/>
        <v>0.20680585237547258</v>
      </c>
      <c r="Z40" s="264"/>
      <c r="AA40" s="301" t="str">
        <f ca="1"/>
        <v>GPX</v>
      </c>
      <c r="AB40" s="303">
        <f ca="1"/>
        <v>-1.7221190499462422</v>
      </c>
    </row>
    <row r="41" spans="1:28" thickBot="1">
      <c r="U41" s="284" t="s">
        <v>15</v>
      </c>
      <c r="V41" s="306" t="e">
        <f ca="1"/>
        <v>#VALUE!</v>
      </c>
      <c r="W41" s="264"/>
      <c r="X41" s="301" t="str">
        <f ca="1"/>
        <v>KPLS</v>
      </c>
      <c r="Y41" s="306">
        <f ca="1"/>
        <v>-219999999999999.03</v>
      </c>
      <c r="Z41" s="264"/>
      <c r="AA41" s="301" t="str">
        <f ca="1"/>
        <v>GPX</v>
      </c>
      <c r="AB41" s="303">
        <f ca="1"/>
        <v>0.12871938188393872</v>
      </c>
    </row>
    <row r="42" spans="1:28" thickBot="1">
      <c r="U42" s="301" t="s">
        <v>16</v>
      </c>
      <c r="V42" s="306" cm="1">
        <f t="array" aca="1" ref="V42:V54" ca="1">E20:E32</f>
        <v>-0.7375154766817994</v>
      </c>
      <c r="W42" s="264"/>
      <c r="X42" s="301" t="str">
        <f ca="1"/>
        <v>KPLS</v>
      </c>
      <c r="Y42" s="306">
        <f ca="1"/>
        <v>-1622897196261681</v>
      </c>
      <c r="Z42" s="264"/>
      <c r="AA42" s="301" t="str">
        <f ca="1"/>
        <v>GPX</v>
      </c>
      <c r="AB42" s="303">
        <f ca="1"/>
        <v>-3.8384074941451987</v>
      </c>
    </row>
    <row r="43" spans="1:28" thickBot="1">
      <c r="U43" s="301" t="s">
        <v>16</v>
      </c>
      <c r="V43" s="306">
        <f ca="1"/>
        <v>-2.5239730550785899</v>
      </c>
      <c r="W43" s="264"/>
      <c r="X43" s="301" t="str">
        <f ca="1"/>
        <v>KPLS</v>
      </c>
      <c r="Y43" s="306">
        <f ca="1"/>
        <v>-34.269320843091336</v>
      </c>
      <c r="Z43" s="264"/>
      <c r="AA43" s="301" t="str">
        <f ca="1"/>
        <v>GPX</v>
      </c>
      <c r="AB43" s="303">
        <f ca="1"/>
        <v>-0.94317903502326716</v>
      </c>
    </row>
    <row r="44" spans="1:28" thickBot="1">
      <c r="U44" s="301" t="s">
        <v>16</v>
      </c>
      <c r="V44" s="306">
        <f ca="1"/>
        <v>-496724137931033.44</v>
      </c>
      <c r="W44" s="264"/>
      <c r="X44" s="301" t="str">
        <f ca="1"/>
        <v>KPLS</v>
      </c>
      <c r="Y44" s="306">
        <f ca="1"/>
        <v>-1.883663972569189</v>
      </c>
      <c r="Z44" s="264"/>
      <c r="AA44" s="301" t="str">
        <f ca="1"/>
        <v>GPX</v>
      </c>
      <c r="AB44" s="303">
        <f ca="1"/>
        <v>-2.0085494751271598</v>
      </c>
    </row>
    <row r="45" spans="1:28" thickBot="1">
      <c r="U45" s="301" t="s">
        <v>16</v>
      </c>
      <c r="V45" s="306">
        <f ca="1"/>
        <v>-198275862068964.5</v>
      </c>
      <c r="W45" s="264"/>
      <c r="X45" s="301" t="str">
        <f ca="1"/>
        <v>KPLS</v>
      </c>
      <c r="Y45" s="306">
        <f ca="1"/>
        <v>-1.1030987338119116</v>
      </c>
      <c r="Z45" s="264"/>
      <c r="AA45" s="301" t="str">
        <f ca="1"/>
        <v>GPX</v>
      </c>
      <c r="AB45" s="303">
        <f ca="1"/>
        <v>0.92599138407157844</v>
      </c>
    </row>
    <row r="46" spans="1:28" thickBot="1">
      <c r="U46" s="301" t="s">
        <v>16</v>
      </c>
      <c r="V46" s="306">
        <f ca="1"/>
        <v>-3.3084742449418441</v>
      </c>
      <c r="W46" s="264"/>
      <c r="X46" s="301" t="str">
        <f ca="1"/>
        <v>KPLS</v>
      </c>
      <c r="Y46" s="306">
        <f ca="1"/>
        <v>0.93954122022165765</v>
      </c>
      <c r="Z46" s="264"/>
      <c r="AA46" s="301" t="str">
        <f ca="1"/>
        <v>RBF</v>
      </c>
      <c r="AB46" s="303">
        <f ca="1"/>
        <v>-0.47544366487825013</v>
      </c>
    </row>
    <row r="47" spans="1:28" thickBot="1">
      <c r="U47" s="301" t="s">
        <v>16</v>
      </c>
      <c r="V47" s="306">
        <f ca="1"/>
        <v>0.20680585237547258</v>
      </c>
      <c r="W47" s="264"/>
      <c r="X47" s="301" t="str">
        <f ca="1"/>
        <v>KPLSK</v>
      </c>
      <c r="Y47" s="306">
        <f ca="1"/>
        <v>-0.29591415600495263</v>
      </c>
      <c r="Z47" s="264"/>
      <c r="AA47" s="301" t="str">
        <f ca="1"/>
        <v>RBF</v>
      </c>
      <c r="AB47" s="303">
        <f ca="1"/>
        <v>-4.6557918372738083</v>
      </c>
    </row>
    <row r="48" spans="1:28" thickBot="1">
      <c r="U48" s="301" t="s">
        <v>16</v>
      </c>
      <c r="V48" s="306">
        <f ca="1"/>
        <v>-219999999999999.03</v>
      </c>
      <c r="W48" s="264"/>
      <c r="X48" s="301" t="str">
        <f ca="1"/>
        <v>KPLSK</v>
      </c>
      <c r="Y48" s="306">
        <f ca="1"/>
        <v>2.8661999735834026E-2</v>
      </c>
      <c r="Z48" s="264"/>
      <c r="AA48" s="301" t="str">
        <f ca="1"/>
        <v>RBF</v>
      </c>
      <c r="AB48" s="303">
        <f ca="1"/>
        <v>-0.99784967256377699</v>
      </c>
    </row>
    <row r="49" spans="21:28" thickBot="1">
      <c r="U49" s="301" t="s">
        <v>16</v>
      </c>
      <c r="V49" s="306">
        <f ca="1"/>
        <v>-1622897196261681</v>
      </c>
      <c r="W49" s="264"/>
      <c r="X49" s="301" t="str">
        <f ca="1"/>
        <v>KPLSK</v>
      </c>
      <c r="Y49" s="306">
        <f ca="1"/>
        <v>-157465517240.3793</v>
      </c>
      <c r="Z49" s="264"/>
      <c r="AA49" s="301" t="str">
        <f ca="1"/>
        <v>RBF</v>
      </c>
      <c r="AB49" s="303">
        <f ca="1"/>
        <v>-5.7253000164392578</v>
      </c>
    </row>
    <row r="50" spans="21:28" thickBot="1">
      <c r="U50" s="301" t="s">
        <v>16</v>
      </c>
      <c r="V50" s="306">
        <f ca="1"/>
        <v>-34.269320843091336</v>
      </c>
      <c r="W50" s="264"/>
      <c r="X50" s="301" t="str">
        <f ca="1"/>
        <v>KPLSK</v>
      </c>
      <c r="Y50" s="306">
        <f ca="1"/>
        <v>-337586206896550.69</v>
      </c>
      <c r="Z50" s="264"/>
      <c r="AA50" s="301" t="str">
        <f ca="1"/>
        <v>RBF</v>
      </c>
      <c r="AB50" s="303">
        <f ca="1"/>
        <v>-2.15895175116336</v>
      </c>
    </row>
    <row r="51" spans="21:28" thickBot="1">
      <c r="U51" s="301" t="s">
        <v>16</v>
      </c>
      <c r="V51" s="306">
        <f ca="1"/>
        <v>-1.883663972569189</v>
      </c>
      <c r="W51" s="264"/>
      <c r="X51" s="301" t="str">
        <f ca="1"/>
        <v>KPLSK</v>
      </c>
      <c r="Y51" s="306">
        <f ca="1"/>
        <v>-1.7103899912032063</v>
      </c>
      <c r="Z51" s="264"/>
      <c r="AA51" s="301" t="str">
        <f ca="1"/>
        <v>RBF</v>
      </c>
      <c r="AB51" s="303">
        <f ca="1"/>
        <v>-2.1167706792684249</v>
      </c>
    </row>
    <row r="52" spans="21:28" thickBot="1">
      <c r="U52" s="301" t="s">
        <v>16</v>
      </c>
      <c r="V52" s="306" t="e">
        <f ca="1"/>
        <v>#VALUE!</v>
      </c>
      <c r="W52" s="264"/>
      <c r="X52" s="284" t="str">
        <f ca="1"/>
        <v>KPLSK</v>
      </c>
      <c r="Y52" s="306">
        <f ca="1"/>
        <v>-0.3940489889856979</v>
      </c>
      <c r="Z52" s="264"/>
      <c r="AA52" s="284" t="str">
        <f ca="1"/>
        <v>RBF</v>
      </c>
      <c r="AB52" s="303">
        <f ca="1"/>
        <v>0.97415221473544689</v>
      </c>
    </row>
    <row r="53" spans="21:28" thickBot="1">
      <c r="U53" s="301" t="s">
        <v>16</v>
      </c>
      <c r="V53" s="306">
        <f ca="1"/>
        <v>-1.1030987338119116</v>
      </c>
      <c r="W53" s="264"/>
      <c r="X53" s="284" t="str">
        <f ca="1"/>
        <v>KPLSK</v>
      </c>
      <c r="Y53" s="306">
        <f ca="1"/>
        <v>-250990990990990</v>
      </c>
      <c r="Z53" s="264"/>
      <c r="AA53" s="304" t="str">
        <f ca="1"/>
        <v>GPy</v>
      </c>
      <c r="AB53" s="303">
        <f ca="1"/>
        <v>-5.9314898885678913</v>
      </c>
    </row>
    <row r="54" spans="21:28" thickBot="1">
      <c r="U54" s="301" t="s">
        <v>16</v>
      </c>
      <c r="V54" s="306">
        <f ca="1"/>
        <v>0.93954122022165765</v>
      </c>
      <c r="W54" s="264"/>
      <c r="X54" s="284" t="str">
        <f ca="1"/>
        <v>KPLSK</v>
      </c>
      <c r="Y54" s="306">
        <f ca="1"/>
        <v>-1510280373830.7756</v>
      </c>
      <c r="Z54" s="264"/>
      <c r="AA54" s="304" t="str">
        <f ca="1"/>
        <v>GPy</v>
      </c>
      <c r="AB54" s="303">
        <f ca="1"/>
        <v>-4.0239468282670314</v>
      </c>
    </row>
    <row r="55" spans="21:28" thickBot="1">
      <c r="U55" s="284" t="s">
        <v>17</v>
      </c>
      <c r="V55" s="306" cm="1">
        <f t="array" aca="1" ref="V55:V67" ca="1">F20:F32</f>
        <v>-0.29591415600495263</v>
      </c>
      <c r="W55" s="264"/>
      <c r="X55" s="284" t="str">
        <f ca="1"/>
        <v>KPLSK</v>
      </c>
      <c r="Y55" s="306">
        <f ca="1"/>
        <v>-3.8407494145199057</v>
      </c>
      <c r="Z55" s="264"/>
      <c r="AA55" s="304" t="str">
        <f ca="1"/>
        <v>GPy</v>
      </c>
      <c r="AB55" s="303">
        <f ca="1"/>
        <v>0.18362650008219625</v>
      </c>
    </row>
    <row r="56" spans="21:28" thickBot="1">
      <c r="U56" s="284" t="s">
        <v>17</v>
      </c>
      <c r="V56" s="306">
        <f ca="1"/>
        <v>2.8661999735834026E-2</v>
      </c>
      <c r="W56" s="264"/>
      <c r="X56" s="284" t="str">
        <f ca="1"/>
        <v>KPLSK</v>
      </c>
      <c r="Y56" s="306">
        <f ca="1"/>
        <v>-0.64437913299044824</v>
      </c>
      <c r="Z56" s="264"/>
      <c r="AA56" s="304" t="str">
        <f ca="1"/>
        <v>GPy</v>
      </c>
      <c r="AB56" s="303">
        <f ca="1"/>
        <v>-4.8290472691648292</v>
      </c>
    </row>
    <row r="57" spans="21:28" thickBot="1">
      <c r="U57" s="284" t="s">
        <v>17</v>
      </c>
      <c r="V57" s="306">
        <f ca="1"/>
        <v>-157465517240.3793</v>
      </c>
      <c r="W57" s="264"/>
      <c r="X57" s="301" t="str">
        <f ca="1"/>
        <v>KPLSK</v>
      </c>
      <c r="Y57" s="306">
        <f ca="1"/>
        <v>-2.0265863424840376</v>
      </c>
      <c r="Z57" s="264"/>
      <c r="AA57" s="304" t="str">
        <f ca="1"/>
        <v>GPy</v>
      </c>
      <c r="AB57" s="303">
        <f ca="1"/>
        <v>-2.4378269182208432</v>
      </c>
    </row>
    <row r="58" spans="21:28" thickBot="1">
      <c r="U58" s="284" t="s">
        <v>17</v>
      </c>
      <c r="V58" s="306">
        <f ca="1"/>
        <v>-337586206896550.69</v>
      </c>
      <c r="W58" s="264"/>
      <c r="X58" s="301" t="str">
        <f ca="1"/>
        <v>KPLSK</v>
      </c>
      <c r="Y58" s="306">
        <f ca="1"/>
        <v>0.92602820427850807</v>
      </c>
      <c r="Z58" s="264"/>
      <c r="AA58" s="304" t="str">
        <f ca="1"/>
        <v>GPy</v>
      </c>
      <c r="AB58" s="303">
        <f ca="1"/>
        <v>-0.16793696380573667</v>
      </c>
    </row>
    <row r="59" spans="21:28" thickBot="1">
      <c r="U59" s="284" t="s">
        <v>17</v>
      </c>
      <c r="V59" s="306">
        <f ca="1"/>
        <v>-1.7103899912032063</v>
      </c>
      <c r="W59" s="264"/>
      <c r="X59" s="301" t="str">
        <f ca="1"/>
        <v>GPX</v>
      </c>
      <c r="Y59" s="306">
        <f ca="1"/>
        <v>-0.31242261659100296</v>
      </c>
      <c r="Z59" s="264"/>
      <c r="AA59" s="304" t="str">
        <f ca="1"/>
        <v>scikit</v>
      </c>
      <c r="AB59" s="303">
        <f ca="1"/>
        <v>-1.3411060668592658</v>
      </c>
    </row>
    <row r="60" spans="21:28" thickBot="1">
      <c r="U60" s="284" t="s">
        <v>17</v>
      </c>
      <c r="V60" s="306">
        <f ca="1"/>
        <v>-0.3940489889856979</v>
      </c>
      <c r="W60" s="264"/>
      <c r="X60" s="301" t="str">
        <f ca="1"/>
        <v>GPX</v>
      </c>
      <c r="Y60" s="306">
        <f ca="1"/>
        <v>-0.27024171179500728</v>
      </c>
      <c r="Z60" s="264"/>
      <c r="AA60" s="304" t="str">
        <f ca="1"/>
        <v>scikit</v>
      </c>
      <c r="AB60" s="303">
        <f ca="1"/>
        <v>-4.902786950204729</v>
      </c>
    </row>
    <row r="61" spans="21:28" thickBot="1">
      <c r="U61" s="284" t="s">
        <v>17</v>
      </c>
      <c r="V61" s="306">
        <f ca="1"/>
        <v>-250990990990990</v>
      </c>
      <c r="W61" s="264"/>
      <c r="X61" s="301" t="str">
        <f ca="1"/>
        <v>GPX</v>
      </c>
      <c r="Y61" s="306">
        <f ca="1"/>
        <v>-52913793103447.281</v>
      </c>
      <c r="Z61" s="264"/>
      <c r="AA61" s="304" t="str">
        <f ca="1"/>
        <v>scikit</v>
      </c>
      <c r="AB61" s="303">
        <f ca="1"/>
        <v>-1.8765516567295477</v>
      </c>
    </row>
    <row r="62" spans="21:28" thickBot="1">
      <c r="U62" s="284" t="s">
        <v>17</v>
      </c>
      <c r="V62" s="306">
        <f ca="1"/>
        <v>-1510280373830.7756</v>
      </c>
      <c r="W62" s="264"/>
      <c r="X62" s="301" t="str">
        <f ca="1"/>
        <v>GPX</v>
      </c>
      <c r="Y62" s="306">
        <f ca="1"/>
        <v>-340862068965516.25</v>
      </c>
      <c r="Z62" s="264"/>
      <c r="AA62" s="304" t="str">
        <f ca="1"/>
        <v>scikit</v>
      </c>
      <c r="AB62" s="303">
        <f ca="1"/>
        <v>-0.34308729245438108</v>
      </c>
    </row>
    <row r="63" spans="21:28" ht="15" customHeight="1" thickBot="1">
      <c r="U63" s="284" t="s">
        <v>17</v>
      </c>
      <c r="V63" s="306">
        <f ca="1"/>
        <v>-3.8407494145199057</v>
      </c>
      <c r="W63" s="264"/>
      <c r="X63" s="301" t="str">
        <f ca="1"/>
        <v>GPX</v>
      </c>
      <c r="Y63" s="306">
        <f ca="1"/>
        <v>-1.7221190499462422</v>
      </c>
      <c r="Z63" s="264"/>
      <c r="AA63" s="304" t="str">
        <f ca="1"/>
        <v>scikit</v>
      </c>
      <c r="AB63" s="303">
        <f ca="1"/>
        <v>-4.1967213114754092</v>
      </c>
    </row>
    <row r="64" spans="21:28" ht="15" customHeight="1" thickBot="1">
      <c r="U64" s="284" t="s">
        <v>17</v>
      </c>
      <c r="V64" s="306">
        <f ca="1"/>
        <v>-0.64437913299044824</v>
      </c>
      <c r="W64" s="264"/>
      <c r="X64" s="301" t="str">
        <f ca="1"/>
        <v>GPX</v>
      </c>
      <c r="Y64" s="306">
        <f ca="1"/>
        <v>0.12871938188393872</v>
      </c>
      <c r="Z64" s="264"/>
      <c r="AA64" s="304" t="str">
        <f ca="1"/>
        <v>scikit</v>
      </c>
      <c r="AB64" s="303">
        <f ca="1"/>
        <v>-2.6096007837374477</v>
      </c>
    </row>
    <row r="65" spans="21:28" ht="15" customHeight="1" thickBot="1">
      <c r="U65" s="284" t="s">
        <v>17</v>
      </c>
      <c r="V65" s="306" t="e">
        <f ca="1"/>
        <v>#VALUE!</v>
      </c>
      <c r="W65" s="264"/>
      <c r="X65" s="301" t="str">
        <f ca="1"/>
        <v>GPX</v>
      </c>
      <c r="Y65" s="306">
        <f ca="1"/>
        <v>-260450450450449.47</v>
      </c>
      <c r="Z65" s="264"/>
      <c r="AA65" s="304" t="str">
        <f ca="1"/>
        <v>scikit</v>
      </c>
      <c r="AB65" s="303">
        <f ca="1"/>
        <v>-2.2520471844450056</v>
      </c>
    </row>
    <row r="66" spans="21:28" ht="15" customHeight="1" thickBot="1">
      <c r="U66" s="284" t="s">
        <v>17</v>
      </c>
      <c r="V66" s="306">
        <f ca="1"/>
        <v>-2.0265863424840376</v>
      </c>
      <c r="W66" s="264"/>
      <c r="X66" s="301" t="str">
        <f ca="1"/>
        <v>GPX</v>
      </c>
      <c r="Y66" s="306">
        <f ca="1"/>
        <v>-155233644859812.06</v>
      </c>
      <c r="Z66" s="264"/>
      <c r="AA66" s="304" t="str">
        <f ca="1"/>
        <v>scikit</v>
      </c>
      <c r="AB66" s="303">
        <f ca="1"/>
        <v>0.92606502448543759</v>
      </c>
    </row>
    <row r="67" spans="21:28" ht="15" customHeight="1" thickBot="1">
      <c r="U67" s="284" t="s">
        <v>17</v>
      </c>
      <c r="V67" s="306">
        <f ca="1"/>
        <v>0.92602820427850807</v>
      </c>
      <c r="W67" s="264"/>
      <c r="X67" s="284" t="str">
        <f ca="1"/>
        <v>GPX</v>
      </c>
      <c r="Y67" s="306">
        <f ca="1"/>
        <v>-3.8384074941451987</v>
      </c>
      <c r="Z67" s="264"/>
      <c r="AA67" s="300" t="str">
        <f ca="1"/>
        <v>GP Dakota</v>
      </c>
      <c r="AB67" s="303">
        <f ca="1"/>
        <v>-0.36607511349566668</v>
      </c>
    </row>
    <row r="68" spans="21:28" ht="15" customHeight="1" thickBot="1">
      <c r="U68" s="301" t="s">
        <v>18</v>
      </c>
      <c r="V68" s="306" cm="1">
        <f t="array" aca="1" ref="V68:V80" ca="1">G20:G32</f>
        <v>-0.31242261659100296</v>
      </c>
      <c r="W68" s="264"/>
      <c r="X68" s="284" t="str">
        <f ca="1"/>
        <v>GPX</v>
      </c>
      <c r="Y68" s="306">
        <f ca="1"/>
        <v>-0.94317903502326716</v>
      </c>
      <c r="Z68" s="264"/>
      <c r="AA68" s="300" t="str">
        <f ca="1"/>
        <v>GP Dakota</v>
      </c>
      <c r="AB68" s="303">
        <f ca="1"/>
        <v>-2.9439968300092461</v>
      </c>
    </row>
    <row r="69" spans="21:28" ht="15" customHeight="1" thickBot="1">
      <c r="U69" s="301" t="s">
        <v>18</v>
      </c>
      <c r="V69" s="306">
        <f ca="1"/>
        <v>-0.27024171179500728</v>
      </c>
      <c r="W69" s="264"/>
      <c r="X69" s="284" t="str">
        <f ca="1"/>
        <v>GPX</v>
      </c>
      <c r="Y69" s="306">
        <f ca="1"/>
        <v>-2.0085494751271598</v>
      </c>
      <c r="Z69" s="264"/>
      <c r="AA69" s="300" t="str">
        <f ca="1"/>
        <v>GP Dakota</v>
      </c>
      <c r="AB69" s="303">
        <f ca="1"/>
        <v>-1.7846740299091002</v>
      </c>
    </row>
    <row r="70" spans="21:28" ht="15" customHeight="1" thickBot="1">
      <c r="U70" s="301" t="s">
        <v>18</v>
      </c>
      <c r="V70" s="306">
        <f ca="1"/>
        <v>-52913793103447.281</v>
      </c>
      <c r="W70" s="264"/>
      <c r="X70" s="284" t="str">
        <f ca="1"/>
        <v>GPX</v>
      </c>
      <c r="Y70" s="306">
        <f ca="1"/>
        <v>0.92599138407157844</v>
      </c>
      <c r="Z70" s="264"/>
      <c r="AA70" s="300" t="str">
        <f ca="1"/>
        <v>GP Dakota</v>
      </c>
      <c r="AB70" s="303">
        <f ca="1"/>
        <v>-0.36419299534655891</v>
      </c>
    </row>
    <row r="71" spans="21:28" ht="15" customHeight="1" thickBot="1">
      <c r="U71" s="301" t="s">
        <v>18</v>
      </c>
      <c r="V71" s="306">
        <f ca="1"/>
        <v>-340862068965516.25</v>
      </c>
      <c r="W71" s="264"/>
      <c r="X71" s="284" t="str">
        <f ca="1"/>
        <v>RBF</v>
      </c>
      <c r="Y71" s="306">
        <f ca="1"/>
        <v>-0.47544366487825013</v>
      </c>
      <c r="Z71" s="264"/>
      <c r="AA71" s="300" t="str">
        <f ca="1"/>
        <v>GP Dakota</v>
      </c>
      <c r="AB71" s="303">
        <f ca="1"/>
        <v>-0.92633743371451238</v>
      </c>
    </row>
    <row r="72" spans="21:28" ht="15" customHeight="1" thickBot="1">
      <c r="U72" s="301" t="s">
        <v>18</v>
      </c>
      <c r="V72" s="306">
        <f ca="1"/>
        <v>-1.7221190499462422</v>
      </c>
      <c r="W72" s="264"/>
      <c r="X72" s="284" t="str">
        <f ca="1"/>
        <v>RBF</v>
      </c>
      <c r="Y72" s="306">
        <f ca="1"/>
        <v>-4.6557918372738083</v>
      </c>
      <c r="Z72" s="264"/>
      <c r="AA72" s="300" t="str">
        <f ca="1"/>
        <v>GP Dakota</v>
      </c>
      <c r="AB72" s="303">
        <f ca="1"/>
        <v>0.99999999950403184</v>
      </c>
    </row>
    <row r="73" spans="21:28" ht="15" customHeight="1" thickBot="1">
      <c r="U73" s="301" t="s">
        <v>18</v>
      </c>
      <c r="V73" s="306">
        <f ca="1"/>
        <v>0.12871938188393872</v>
      </c>
      <c r="W73" s="264"/>
      <c r="X73" s="284" t="str">
        <f ca="1"/>
        <v>RBF</v>
      </c>
      <c r="Y73" s="306">
        <f ca="1"/>
        <v>-45206896551723.141</v>
      </c>
      <c r="Z73" s="264"/>
      <c r="AA73" s="300" t="str">
        <f ca="1"/>
        <v>mars</v>
      </c>
      <c r="AB73" s="303">
        <f ca="1"/>
        <v>-0.76021460998761869</v>
      </c>
    </row>
    <row r="74" spans="21:28" ht="15" customHeight="1" thickBot="1">
      <c r="U74" s="301" t="s">
        <v>18</v>
      </c>
      <c r="V74" s="306">
        <f ca="1"/>
        <v>-260450450450449.47</v>
      </c>
      <c r="W74" s="264"/>
      <c r="X74" s="284" t="str">
        <f ca="1"/>
        <v>RBF</v>
      </c>
      <c r="Y74" s="306">
        <f ca="1"/>
        <v>-353620689655171.44</v>
      </c>
      <c r="Z74" s="264"/>
      <c r="AA74" s="300" t="str">
        <f ca="1"/>
        <v>mars</v>
      </c>
      <c r="AB74" s="303">
        <f ca="1"/>
        <v>-1.3933430194161933</v>
      </c>
    </row>
    <row r="75" spans="21:28" ht="15" customHeight="1" thickBot="1">
      <c r="U75" s="301" t="s">
        <v>18</v>
      </c>
      <c r="V75" s="306">
        <f ca="1"/>
        <v>-155233644859812.06</v>
      </c>
      <c r="W75" s="264"/>
      <c r="X75" s="284" t="str">
        <f ca="1"/>
        <v>RBF</v>
      </c>
      <c r="Y75" s="306">
        <f ca="1"/>
        <v>-0.99784967256377699</v>
      </c>
      <c r="Z75" s="264"/>
      <c r="AA75" s="300" t="str">
        <f ca="1"/>
        <v>mars</v>
      </c>
      <c r="AB75" s="303">
        <f ca="1"/>
        <v>-2.4600723291955826</v>
      </c>
    </row>
    <row r="76" spans="21:28" ht="15" customHeight="1" thickBot="1">
      <c r="U76" s="301" t="s">
        <v>18</v>
      </c>
      <c r="V76" s="306">
        <f ca="1"/>
        <v>-3.8384074941451987</v>
      </c>
      <c r="W76" s="264"/>
      <c r="X76" s="284" t="str">
        <f ca="1"/>
        <v>RBF</v>
      </c>
      <c r="Y76" s="306">
        <f ca="1"/>
        <v>-5.7253000164392578</v>
      </c>
      <c r="Z76" s="264"/>
      <c r="AA76" s="300" t="str">
        <f ca="1"/>
        <v>mars</v>
      </c>
      <c r="AB76" s="303">
        <f ca="1"/>
        <v>-2.7284234752589183</v>
      </c>
    </row>
    <row r="77" spans="21:28" ht="15" customHeight="1" thickBot="1">
      <c r="U77" s="301" t="s">
        <v>18</v>
      </c>
      <c r="V77" s="306">
        <f ca="1"/>
        <v>-0.94317903502326716</v>
      </c>
      <c r="W77" s="264"/>
      <c r="X77" s="284" t="str">
        <f ca="1"/>
        <v>RBF</v>
      </c>
      <c r="Y77" s="306">
        <f ca="1"/>
        <v>-347567567567566.56</v>
      </c>
      <c r="Z77" s="264"/>
      <c r="AA77" s="300" t="str">
        <f ca="1"/>
        <v>mars</v>
      </c>
      <c r="AB77" s="303">
        <f ca="1"/>
        <v>-0.39995101640950281</v>
      </c>
    </row>
    <row r="78" spans="21:28" ht="15" customHeight="1" thickBot="1">
      <c r="U78" s="301" t="s">
        <v>18</v>
      </c>
      <c r="V78" s="306" t="e">
        <f ca="1"/>
        <v>#VALUE!</v>
      </c>
      <c r="W78" s="264"/>
      <c r="X78" s="284" t="str">
        <f ca="1"/>
        <v>RBF</v>
      </c>
      <c r="Y78" s="306">
        <f ca="1"/>
        <v>-154345794392522.34</v>
      </c>
      <c r="Z78" s="264"/>
      <c r="AA78" s="300" t="str">
        <f ca="1"/>
        <v>mars</v>
      </c>
      <c r="AB78" s="303">
        <f ca="1"/>
        <v>-1.5738609718264132</v>
      </c>
    </row>
    <row r="79" spans="21:28" ht="15" customHeight="1" thickBot="1">
      <c r="U79" s="301" t="s">
        <v>18</v>
      </c>
      <c r="V79" s="306">
        <f ca="1"/>
        <v>-2.0085494751271598</v>
      </c>
      <c r="W79" s="264"/>
      <c r="X79" s="284" t="str">
        <f ca="1"/>
        <v>RBF</v>
      </c>
      <c r="Y79" s="306">
        <f ca="1"/>
        <v>-12.36768149882904</v>
      </c>
      <c r="Z79" s="264"/>
      <c r="AA79" s="300" t="str">
        <f ca="1"/>
        <v>mars</v>
      </c>
      <c r="AB79" s="303">
        <f ca="1"/>
        <v>0.70286093007842709</v>
      </c>
    </row>
    <row r="80" spans="21:28" ht="15" customHeight="1" thickBot="1">
      <c r="U80" s="301" t="s">
        <v>18</v>
      </c>
      <c r="V80" s="306">
        <f ca="1"/>
        <v>0.92599138407157844</v>
      </c>
      <c r="W80" s="264"/>
      <c r="X80" s="284" t="str">
        <f ca="1"/>
        <v>RBF</v>
      </c>
      <c r="Y80" s="306">
        <f ca="1"/>
        <v>-2.15895175116336</v>
      </c>
      <c r="Z80" s="264"/>
      <c r="AA80" s="300" t="str">
        <f ca="1"/>
        <v>NN Dakota</v>
      </c>
      <c r="AB80" s="303">
        <f ca="1"/>
        <v>-2.8578208832026415</v>
      </c>
    </row>
    <row r="81" spans="21:28" ht="15" customHeight="1" thickBot="1">
      <c r="U81" s="284" t="s">
        <v>19</v>
      </c>
      <c r="V81" s="306" cm="1">
        <f t="array" aca="1" ref="V81:V93" ca="1">H20:H32</f>
        <v>-0.47544366487825013</v>
      </c>
      <c r="W81" s="264"/>
      <c r="X81" s="284" t="str">
        <f ca="1"/>
        <v>RBF</v>
      </c>
      <c r="Y81" s="306">
        <f ca="1"/>
        <v>-2.1167706792684249</v>
      </c>
      <c r="Z81" s="264"/>
      <c r="AA81" s="300" t="str">
        <f ca="1"/>
        <v>NN Dakota</v>
      </c>
      <c r="AB81" s="303">
        <f ca="1"/>
        <v>-6.2672038039889042</v>
      </c>
    </row>
    <row r="82" spans="21:28" ht="15" customHeight="1" thickBot="1">
      <c r="U82" s="284" t="s">
        <v>19</v>
      </c>
      <c r="V82" s="306">
        <f ca="1"/>
        <v>-4.6557918372738083</v>
      </c>
      <c r="W82" s="264"/>
      <c r="X82" s="284" t="str">
        <f ca="1"/>
        <v>RBF</v>
      </c>
      <c r="Y82" s="306">
        <f ca="1"/>
        <v>0.97415221473544689</v>
      </c>
      <c r="Z82" s="264"/>
      <c r="AA82" s="300" t="str">
        <f ca="1"/>
        <v>NN Dakota</v>
      </c>
      <c r="AB82" s="303">
        <f ca="1"/>
        <v>-2.9175056201739813</v>
      </c>
    </row>
    <row r="83" spans="21:28" ht="15" customHeight="1" thickBot="1">
      <c r="U83" s="284" t="s">
        <v>19</v>
      </c>
      <c r="V83" s="306">
        <f ca="1"/>
        <v>-45206896551723.141</v>
      </c>
      <c r="W83" s="264"/>
      <c r="X83" s="304" t="str">
        <f ca="1"/>
        <v>GPy</v>
      </c>
      <c r="Y83" s="306">
        <f ca="1"/>
        <v>-5.9314898885678913</v>
      </c>
      <c r="Z83" s="264"/>
      <c r="AA83" s="300" t="str">
        <f ca="1"/>
        <v>NN Dakota</v>
      </c>
      <c r="AB83" s="303">
        <f ca="1"/>
        <v>-3.8923228670064121</v>
      </c>
    </row>
    <row r="84" spans="21:28" ht="15" customHeight="1" thickBot="1">
      <c r="U84" s="284" t="s">
        <v>19</v>
      </c>
      <c r="V84" s="306">
        <f ca="1"/>
        <v>-353620689655171.44</v>
      </c>
      <c r="W84" s="264"/>
      <c r="X84" s="304" t="str">
        <f ca="1"/>
        <v>GPy</v>
      </c>
      <c r="Y84" s="306">
        <f ca="1"/>
        <v>-10.619336943600583</v>
      </c>
      <c r="Z84" s="264"/>
      <c r="AA84" s="300" t="str">
        <f ca="1"/>
        <v>NN Dakota</v>
      </c>
      <c r="AB84" s="303">
        <f ca="1"/>
        <v>-1.853783982365907</v>
      </c>
    </row>
    <row r="85" spans="21:28" ht="15" customHeight="1" thickBot="1">
      <c r="U85" s="284" t="s">
        <v>19</v>
      </c>
      <c r="V85" s="306">
        <f ca="1"/>
        <v>-0.99784967256377699</v>
      </c>
      <c r="W85" s="264"/>
      <c r="X85" s="304" t="str">
        <f ca="1"/>
        <v>GPy</v>
      </c>
      <c r="Y85" s="306">
        <f ca="1"/>
        <v>-528793103448274.88</v>
      </c>
      <c r="Z85" s="264"/>
      <c r="AA85" s="300" t="str">
        <f ca="1"/>
        <v>NN Dakota</v>
      </c>
      <c r="AB85" s="303">
        <f ca="1"/>
        <v>-2.0752858843476067</v>
      </c>
    </row>
    <row r="86" spans="21:28" ht="15" customHeight="1" thickBot="1">
      <c r="U86" s="284" t="s">
        <v>19</v>
      </c>
      <c r="V86" s="306">
        <f ca="1"/>
        <v>-5.7253000164392578</v>
      </c>
      <c r="W86" s="264"/>
      <c r="X86" s="304" t="str">
        <f ca="1"/>
        <v>GPy</v>
      </c>
      <c r="Y86" s="306">
        <f ca="1"/>
        <v>-1082068965517240.3</v>
      </c>
      <c r="Z86" s="264"/>
      <c r="AA86" s="300" t="str">
        <f ca="1"/>
        <v>NN Dakota</v>
      </c>
      <c r="AB86" s="303">
        <f ca="1"/>
        <v>0.62406568724916234</v>
      </c>
    </row>
    <row r="87" spans="21:28" ht="15" customHeight="1" thickBot="1">
      <c r="U87" s="284" t="s">
        <v>19</v>
      </c>
      <c r="V87" s="306">
        <f ca="1"/>
        <v>-347567567567566.56</v>
      </c>
      <c r="W87" s="264"/>
      <c r="X87" s="304" t="str">
        <f ca="1"/>
        <v>GPy</v>
      </c>
      <c r="Y87" s="306">
        <f ca="1"/>
        <v>-4.0239468282670314</v>
      </c>
      <c r="Z87" s="264"/>
      <c r="AA87" s="300" t="str">
        <f ca="1"/>
        <v>RBF Dakota</v>
      </c>
      <c r="AB87" s="303">
        <f ca="1"/>
        <v>-1.2967395790342553</v>
      </c>
    </row>
    <row r="88" spans="21:28" ht="15" customHeight="1" thickBot="1">
      <c r="U88" s="284" t="s">
        <v>19</v>
      </c>
      <c r="V88" s="306">
        <f ca="1"/>
        <v>-154345794392522.34</v>
      </c>
      <c r="W88" s="264"/>
      <c r="X88" s="304" t="str">
        <f ca="1"/>
        <v>GPy</v>
      </c>
      <c r="Y88" s="306">
        <f ca="1"/>
        <v>0.18362650008219625</v>
      </c>
      <c r="Z88" s="264"/>
      <c r="AA88" s="300" t="str">
        <f ca="1"/>
        <v>RBF Dakota</v>
      </c>
      <c r="AB88" s="303">
        <f ca="1"/>
        <v>-5.5579183727380785</v>
      </c>
    </row>
    <row r="89" spans="21:28" ht="15" customHeight="1" thickBot="1">
      <c r="U89" s="284" t="s">
        <v>19</v>
      </c>
      <c r="V89" s="306">
        <f ca="1"/>
        <v>-12.36768149882904</v>
      </c>
      <c r="W89" s="264"/>
      <c r="X89" s="304" t="str">
        <f ca="1"/>
        <v>GPy</v>
      </c>
      <c r="Y89" s="306">
        <f ca="1"/>
        <v>-336216216216215.25</v>
      </c>
      <c r="Z89" s="264"/>
      <c r="AA89" s="300" t="str">
        <f ca="1"/>
        <v>RBF Dakota</v>
      </c>
      <c r="AB89" s="303">
        <f ca="1"/>
        <v>-3.7953312510274539</v>
      </c>
    </row>
    <row r="90" spans="21:28" ht="15" customHeight="1" thickBot="1">
      <c r="U90" s="284" t="s">
        <v>19</v>
      </c>
      <c r="V90" s="306">
        <f ca="1"/>
        <v>-2.15895175116336</v>
      </c>
      <c r="W90" s="264"/>
      <c r="X90" s="304" t="str">
        <f ca="1"/>
        <v>GPy</v>
      </c>
      <c r="Y90" s="306">
        <f ca="1"/>
        <v>-1751869158878503.8</v>
      </c>
      <c r="Z90" s="264"/>
      <c r="AA90" s="300" t="str">
        <f ca="1"/>
        <v>RBF Dakota</v>
      </c>
      <c r="AB90" s="303">
        <f ca="1"/>
        <v>-1.8038207200587804</v>
      </c>
    </row>
    <row r="91" spans="21:28" ht="15" customHeight="1" thickBot="1">
      <c r="U91" s="284" t="s">
        <v>19</v>
      </c>
      <c r="V91" s="306" t="e">
        <f ca="1"/>
        <v>#VALUE!</v>
      </c>
      <c r="W91" s="264"/>
      <c r="X91" s="304" t="str">
        <f ca="1"/>
        <v>GPy</v>
      </c>
      <c r="Y91" s="306">
        <f ca="1"/>
        <v>-216.11943793911007</v>
      </c>
      <c r="Z91" s="264"/>
      <c r="AA91" s="300" t="str">
        <f ca="1"/>
        <v>RBF Dakota</v>
      </c>
      <c r="AB91" s="303">
        <f ca="1"/>
        <v>-1.7181559106814328</v>
      </c>
    </row>
    <row r="92" spans="21:28" ht="15" customHeight="1" thickBot="1">
      <c r="U92" s="284" t="s">
        <v>19</v>
      </c>
      <c r="V92" s="306">
        <f ca="1"/>
        <v>-2.1167706792684249</v>
      </c>
      <c r="W92" s="264"/>
      <c r="X92" s="304" t="str">
        <f ca="1"/>
        <v>GPy</v>
      </c>
      <c r="Y92" s="306">
        <f ca="1"/>
        <v>-4.8290472691648292</v>
      </c>
      <c r="Z92" s="264"/>
      <c r="AA92" s="300" t="str">
        <f ca="1"/>
        <v>RBF Dakota</v>
      </c>
      <c r="AB92" s="303">
        <f ca="1"/>
        <v>-3.0597591958466789E-2</v>
      </c>
    </row>
    <row r="93" spans="21:28" ht="15" customHeight="1" thickBot="1">
      <c r="U93" s="284" t="s">
        <v>19</v>
      </c>
      <c r="V93" s="306">
        <f ca="1"/>
        <v>0.97415221473544689</v>
      </c>
      <c r="W93" s="264"/>
      <c r="X93" s="304" t="str">
        <f ca="1"/>
        <v>GPy</v>
      </c>
      <c r="Y93" s="306">
        <f ca="1"/>
        <v>-2.4378269182208432</v>
      </c>
      <c r="Z93" s="264"/>
      <c r="AA93" s="300" t="str">
        <f ca="1"/>
        <v>Linear Dakota</v>
      </c>
      <c r="AB93" s="303">
        <f ca="1"/>
        <v>-3.044572843582336</v>
      </c>
    </row>
    <row r="94" spans="21:28" ht="15" customHeight="1" thickBot="1">
      <c r="U94" s="304" t="s">
        <v>22</v>
      </c>
      <c r="V94" s="306" cm="1">
        <f t="array" aca="1" ref="V94:V106" ca="1">I20:I32</f>
        <v>-5.9314898885678913</v>
      </c>
      <c r="W94" s="264"/>
      <c r="X94" s="304" t="str">
        <f ca="1"/>
        <v>GPy</v>
      </c>
      <c r="Y94" s="306">
        <f ca="1"/>
        <v>-0.16793696380573667</v>
      </c>
      <c r="Z94" s="264"/>
      <c r="AA94" s="300" t="str">
        <f ca="1"/>
        <v>Linear Dakota</v>
      </c>
      <c r="AB94" s="303">
        <f ca="1"/>
        <v>-8.2510896843217534</v>
      </c>
    </row>
    <row r="95" spans="21:28" ht="15" customHeight="1" thickBot="1">
      <c r="U95" s="304" t="s">
        <v>22</v>
      </c>
      <c r="V95" s="306">
        <f ca="1"/>
        <v>-10.619336943600583</v>
      </c>
      <c r="W95" s="264"/>
      <c r="X95" s="304" t="str">
        <f ca="1"/>
        <v>scikit</v>
      </c>
      <c r="Y95" s="306">
        <f ca="1"/>
        <v>-1.3411060668592658</v>
      </c>
      <c r="Z95" s="264"/>
      <c r="AA95" s="300" t="str">
        <f ca="1"/>
        <v>Linear Dakota</v>
      </c>
      <c r="AB95" s="303">
        <f ca="1"/>
        <v>-3.5694458019743918</v>
      </c>
    </row>
    <row r="96" spans="21:28" ht="15" customHeight="1" thickBot="1">
      <c r="U96" s="304" t="s">
        <v>22</v>
      </c>
      <c r="V96" s="306">
        <f ca="1"/>
        <v>-528793103448274.88</v>
      </c>
      <c r="W96" s="264"/>
      <c r="X96" s="304" t="str">
        <f ca="1"/>
        <v>scikit</v>
      </c>
      <c r="Y96" s="306">
        <f ca="1"/>
        <v>-4.902786950204729</v>
      </c>
      <c r="Z96" s="264"/>
      <c r="AA96" s="300" t="str">
        <f ca="1"/>
        <v>Linear Dakota</v>
      </c>
      <c r="AB96" s="303">
        <f ca="1"/>
        <v>-4.8589511754068724</v>
      </c>
    </row>
    <row r="97" spans="21:28" ht="15" customHeight="1" thickBot="1">
      <c r="U97" s="304" t="s">
        <v>22</v>
      </c>
      <c r="V97" s="306">
        <f ca="1"/>
        <v>-1082068965517240.3</v>
      </c>
      <c r="W97" s="264"/>
      <c r="X97" s="304" t="str">
        <f ca="1"/>
        <v>scikit</v>
      </c>
      <c r="Y97" s="306">
        <f ca="1"/>
        <v>-102586206896550.72</v>
      </c>
      <c r="Z97" s="264"/>
      <c r="AA97" s="300" t="str">
        <f ca="1"/>
        <v>Linear Dakota</v>
      </c>
      <c r="AB97" s="303">
        <f ca="1"/>
        <v>-2.0991917707567964</v>
      </c>
    </row>
    <row r="98" spans="21:28" ht="15" customHeight="1" thickBot="1">
      <c r="U98" s="304" t="s">
        <v>22</v>
      </c>
      <c r="V98" s="306">
        <f ca="1"/>
        <v>-4.0239468282670314</v>
      </c>
      <c r="W98" s="264"/>
      <c r="X98" s="304" t="str">
        <f ca="1"/>
        <v>scikit</v>
      </c>
      <c r="Y98" s="306">
        <f ca="1"/>
        <v>-455517241379309.31</v>
      </c>
      <c r="Z98" s="264"/>
      <c r="AA98" s="300" t="str">
        <f ca="1"/>
        <v>Linear Dakota</v>
      </c>
      <c r="AB98" s="303">
        <f ca="1"/>
        <v>-2.051837956783666</v>
      </c>
    </row>
    <row r="99" spans="21:28" ht="15" customHeight="1" thickBot="1">
      <c r="U99" s="304" t="s">
        <v>22</v>
      </c>
      <c r="V99" s="306">
        <f ca="1"/>
        <v>0.18362650008219625</v>
      </c>
      <c r="W99" s="264"/>
      <c r="X99" s="304" t="str">
        <f ca="1"/>
        <v>scikit</v>
      </c>
      <c r="Y99" s="306">
        <f ca="1"/>
        <v>-1.8765516567295477</v>
      </c>
      <c r="Z99" s="264"/>
      <c r="AA99" s="300" t="str">
        <f ca="1"/>
        <v>Linear Dakota</v>
      </c>
      <c r="AB99" s="303">
        <f ca="1"/>
        <v>0.76586030413490924</v>
      </c>
    </row>
    <row r="100" spans="21:28" ht="15" customHeight="1" thickBot="1">
      <c r="U100" s="304" t="s">
        <v>22</v>
      </c>
      <c r="V100" s="306">
        <f ca="1"/>
        <v>-336216216216215.25</v>
      </c>
      <c r="W100" s="264"/>
      <c r="X100" s="304" t="str">
        <f ca="1"/>
        <v>scikit</v>
      </c>
      <c r="Y100" s="306">
        <f ca="1"/>
        <v>-0.34308729245438108</v>
      </c>
      <c r="Z100" s="264"/>
      <c r="AA100" s="300" t="str">
        <f ca="1"/>
        <v>Quad Dakota</v>
      </c>
      <c r="AB100" s="303">
        <f ca="1"/>
        <v>-0.69521254643004549</v>
      </c>
    </row>
    <row r="101" spans="21:28" ht="15" customHeight="1" thickBot="1">
      <c r="U101" s="304" t="s">
        <v>22</v>
      </c>
      <c r="V101" s="306">
        <f ca="1"/>
        <v>-1751869158878503.8</v>
      </c>
      <c r="W101" s="264"/>
      <c r="X101" s="304" t="str">
        <f ca="1"/>
        <v>scikit</v>
      </c>
      <c r="Y101" s="306">
        <f ca="1"/>
        <v>-263153153153152.16</v>
      </c>
      <c r="Z101" s="264"/>
      <c r="AA101" s="300" t="str">
        <f ca="1"/>
        <v>Quad Dakota</v>
      </c>
      <c r="AB101" s="303">
        <f ca="1"/>
        <v>-4.7918372738079515</v>
      </c>
    </row>
    <row r="102" spans="21:28" ht="15" customHeight="1" thickBot="1">
      <c r="U102" s="304" t="s">
        <v>22</v>
      </c>
      <c r="V102" s="306">
        <f ca="1"/>
        <v>-216.11943793911007</v>
      </c>
      <c r="W102" s="264"/>
      <c r="X102" s="304" t="str">
        <f ca="1"/>
        <v>scikit</v>
      </c>
      <c r="Y102" s="306">
        <f ca="1"/>
        <v>-346261682242989.63</v>
      </c>
      <c r="Z102" s="264"/>
      <c r="AA102" s="300" t="str">
        <f ca="1"/>
        <v>Quad Dakota</v>
      </c>
      <c r="AB102" s="303">
        <f ca="1"/>
        <v>-0.85025901671390891</v>
      </c>
    </row>
    <row r="103" spans="21:28" ht="15" customHeight="1" thickBot="1">
      <c r="U103" s="304" t="s">
        <v>22</v>
      </c>
      <c r="V103" s="306">
        <f ca="1"/>
        <v>-4.8290472691648292</v>
      </c>
      <c r="W103" s="264"/>
      <c r="X103" s="299" t="str">
        <f ca="1"/>
        <v>scikit</v>
      </c>
      <c r="Y103" s="306">
        <f ca="1"/>
        <v>-4.1967213114754092</v>
      </c>
      <c r="Z103" s="264"/>
      <c r="AA103" s="300" t="str">
        <f ca="1"/>
        <v>Quad Dakota</v>
      </c>
      <c r="AB103" s="303">
        <f ca="1"/>
        <v>-1.0516192668091404</v>
      </c>
    </row>
    <row r="104" spans="21:28" ht="15" customHeight="1" thickBot="1">
      <c r="U104" s="304" t="s">
        <v>22</v>
      </c>
      <c r="V104" s="306" t="e">
        <f ca="1"/>
        <v>#VALUE!</v>
      </c>
      <c r="W104" s="264"/>
      <c r="X104" s="299" t="str">
        <f ca="1"/>
        <v>scikit</v>
      </c>
      <c r="Y104" s="306">
        <f ca="1"/>
        <v>-2.6096007837374477</v>
      </c>
      <c r="Z104" s="264"/>
      <c r="AA104" s="300" t="str">
        <f ca="1"/>
        <v>Quad Dakota</v>
      </c>
      <c r="AB104" s="303">
        <f ca="1"/>
        <v>-1.2679402400195934</v>
      </c>
    </row>
    <row r="105" spans="21:28" ht="15" customHeight="1" thickBot="1">
      <c r="U105" s="304" t="s">
        <v>22</v>
      </c>
      <c r="V105" s="306">
        <f ca="1"/>
        <v>-2.4378269182208432</v>
      </c>
      <c r="W105" s="264"/>
      <c r="X105" s="299" t="str">
        <f ca="1"/>
        <v>scikit</v>
      </c>
      <c r="Y105" s="306">
        <f ca="1"/>
        <v>-2.2520471844450056</v>
      </c>
      <c r="Z105" s="264"/>
      <c r="AA105" s="300" t="str">
        <f ca="1"/>
        <v>Quad Dakota</v>
      </c>
      <c r="AB105" s="303">
        <f ca="1"/>
        <v>-1.9075430179286463</v>
      </c>
    </row>
    <row r="106" spans="21:28" ht="15" customHeight="1" thickBot="1">
      <c r="U106" s="304" t="s">
        <v>22</v>
      </c>
      <c r="V106" s="306">
        <f ca="1"/>
        <v>-0.16793696380573667</v>
      </c>
      <c r="W106" s="264"/>
      <c r="X106" s="299" t="str">
        <f ca="1"/>
        <v>scikit</v>
      </c>
      <c r="Y106" s="306">
        <f ca="1"/>
        <v>0.92606502448543759</v>
      </c>
      <c r="Z106" s="264"/>
      <c r="AA106" s="300" t="str">
        <f ca="1"/>
        <v>Quad Dakota</v>
      </c>
      <c r="AB106" s="303">
        <f ca="1"/>
        <v>0.99999999950403184</v>
      </c>
    </row>
    <row r="107" spans="21:28" ht="15" customHeight="1" thickBot="1">
      <c r="U107" s="299" t="s">
        <v>23</v>
      </c>
      <c r="V107" s="306" cm="1">
        <f t="array" aca="1" ref="V107:V119" ca="1">J20:J32</f>
        <v>-1.3411060668592658</v>
      </c>
      <c r="W107" s="264"/>
      <c r="X107" s="300" t="str">
        <f ca="1"/>
        <v>GP Dakota</v>
      </c>
      <c r="Y107" s="306">
        <f ca="1"/>
        <v>-0.36607511349566668</v>
      </c>
      <c r="Z107" s="264"/>
      <c r="AA107" s="300" t="str">
        <f ca="1"/>
        <v>Cubic Dakota</v>
      </c>
      <c r="AB107" s="303">
        <f ca="1"/>
        <v>-2.2201822744683666</v>
      </c>
    </row>
    <row r="108" spans="21:28" ht="15" customHeight="1" thickBot="1">
      <c r="U108" s="299" t="s">
        <v>23</v>
      </c>
      <c r="V108" s="306">
        <f ca="1"/>
        <v>-4.902786950204729</v>
      </c>
      <c r="W108" s="264"/>
      <c r="X108" s="300" t="str">
        <f ca="1"/>
        <v>GP Dakota</v>
      </c>
      <c r="Y108" s="306">
        <f ca="1"/>
        <v>-2.9439968300092461</v>
      </c>
      <c r="Z108" s="264"/>
      <c r="AA108" s="300" t="str">
        <f ca="1"/>
        <v>Cubic Dakota</v>
      </c>
      <c r="AB108" s="303">
        <f ca="1"/>
        <v>-1.3590497183443544</v>
      </c>
    </row>
    <row r="109" spans="21:28" ht="15" customHeight="1" thickBot="1">
      <c r="U109" s="299" t="s">
        <v>23</v>
      </c>
      <c r="V109" s="306">
        <f ca="1"/>
        <v>-102586206896550.72</v>
      </c>
      <c r="W109" s="264"/>
      <c r="X109" s="300" t="str">
        <f ca="1"/>
        <v>GP Dakota</v>
      </c>
      <c r="Y109" s="306">
        <f ca="1"/>
        <v>-487241379310343.81</v>
      </c>
      <c r="Z109" s="264"/>
      <c r="AA109" s="300" t="str">
        <f ca="1"/>
        <v>Cubic Dakota</v>
      </c>
      <c r="AB109" s="303">
        <f ca="1"/>
        <v>0.99999999950403184</v>
      </c>
    </row>
    <row r="110" spans="21:28" ht="15" customHeight="1" thickBot="1">
      <c r="U110" s="299" t="s">
        <v>23</v>
      </c>
      <c r="V110" s="306">
        <f ca="1"/>
        <v>-455517241379309.31</v>
      </c>
      <c r="W110" s="264"/>
      <c r="X110" s="300" t="str">
        <f ca="1"/>
        <v>GP Dakota</v>
      </c>
      <c r="Y110" s="306">
        <f ca="1"/>
        <v>-225517241379309.34</v>
      </c>
      <c r="Z110" s="264"/>
      <c r="AA110" s="264"/>
    </row>
    <row r="111" spans="21:28" ht="15" customHeight="1" thickBot="1">
      <c r="U111" s="299" t="s">
        <v>23</v>
      </c>
      <c r="V111" s="306">
        <f ca="1"/>
        <v>-1.8765516567295477</v>
      </c>
      <c r="W111" s="264"/>
      <c r="X111" s="300" t="str">
        <f ca="1"/>
        <v>GP Dakota</v>
      </c>
      <c r="Y111" s="306">
        <f ca="1"/>
        <v>-1.7846740299091002</v>
      </c>
      <c r="Z111" s="264"/>
      <c r="AA111" s="264"/>
    </row>
    <row r="112" spans="21:28" ht="15" customHeight="1" thickBot="1">
      <c r="U112" s="299" t="s">
        <v>23</v>
      </c>
      <c r="V112" s="306">
        <f ca="1"/>
        <v>-0.34308729245438108</v>
      </c>
      <c r="W112" s="264"/>
      <c r="X112" s="300" t="str">
        <f ca="1"/>
        <v>GP Dakota</v>
      </c>
      <c r="Y112" s="306">
        <f ca="1"/>
        <v>-154144144144143.16</v>
      </c>
      <c r="Z112" s="264"/>
      <c r="AA112" s="264"/>
    </row>
    <row r="113" spans="21:27" ht="15" customHeight="1" thickBot="1">
      <c r="U113" s="299" t="s">
        <v>23</v>
      </c>
      <c r="V113" s="306">
        <f ca="1"/>
        <v>-263153153153152.16</v>
      </c>
      <c r="W113" s="264"/>
      <c r="X113" s="300" t="str">
        <f ca="1"/>
        <v>GP Dakota</v>
      </c>
      <c r="Y113" s="306">
        <f ca="1"/>
        <v>-1271962616822428.8</v>
      </c>
      <c r="Z113" s="264"/>
      <c r="AA113" s="264"/>
    </row>
    <row r="114" spans="21:27" ht="15" customHeight="1" thickBot="1">
      <c r="U114" s="299" t="s">
        <v>23</v>
      </c>
      <c r="V114" s="306">
        <f ca="1"/>
        <v>-346261682242989.63</v>
      </c>
      <c r="W114" s="264"/>
      <c r="X114" s="300" t="str">
        <f ca="1"/>
        <v>GP Dakota</v>
      </c>
      <c r="Y114" s="306">
        <f ca="1"/>
        <v>-56.892271662763463</v>
      </c>
      <c r="Z114" s="264"/>
      <c r="AA114" s="264"/>
    </row>
    <row r="115" spans="21:27" ht="15" customHeight="1" thickBot="1">
      <c r="U115" s="299" t="s">
        <v>23</v>
      </c>
      <c r="V115" s="306">
        <f ca="1"/>
        <v>-4.1967213114754092</v>
      </c>
      <c r="W115" s="264"/>
      <c r="X115" s="300" t="str">
        <f ca="1"/>
        <v>GP Dakota</v>
      </c>
      <c r="Y115" s="306">
        <f ca="1"/>
        <v>-0.36419299534655891</v>
      </c>
      <c r="Z115" s="264"/>
    </row>
    <row r="116" spans="21:27" ht="15" customHeight="1" thickBot="1">
      <c r="U116" s="299" t="s">
        <v>23</v>
      </c>
      <c r="V116" s="306">
        <f ca="1"/>
        <v>-2.6096007837374477</v>
      </c>
      <c r="W116" s="264"/>
      <c r="X116" s="300" t="str">
        <f ca="1"/>
        <v>GP Dakota</v>
      </c>
      <c r="Y116" s="306">
        <f ca="1"/>
        <v>-0.92633743371451238</v>
      </c>
      <c r="Z116" s="264"/>
    </row>
    <row r="117" spans="21:27" ht="15" customHeight="1" thickBot="1">
      <c r="U117" s="299" t="s">
        <v>23</v>
      </c>
      <c r="V117" s="306" t="e">
        <f ca="1"/>
        <v>#VALUE!</v>
      </c>
      <c r="W117" s="264"/>
      <c r="X117" s="300" t="str">
        <f ca="1"/>
        <v>GP Dakota</v>
      </c>
      <c r="Y117" s="306">
        <f ca="1"/>
        <v>0.99999999950403184</v>
      </c>
      <c r="Z117" s="264"/>
    </row>
    <row r="118" spans="21:27" ht="15" customHeight="1" thickBot="1">
      <c r="U118" s="299" t="s">
        <v>23</v>
      </c>
      <c r="V118" s="306">
        <f ca="1"/>
        <v>-2.2520471844450056</v>
      </c>
      <c r="W118" s="264"/>
      <c r="X118" s="300" t="str">
        <f ca="1"/>
        <v>mars</v>
      </c>
      <c r="Y118" s="306">
        <f ca="1"/>
        <v>-0.76021460998761869</v>
      </c>
      <c r="Z118" s="264"/>
      <c r="AA118" s="264"/>
    </row>
    <row r="119" spans="21:27" ht="15" customHeight="1" thickBot="1">
      <c r="U119" s="299" t="s">
        <v>23</v>
      </c>
      <c r="V119" s="306">
        <f ca="1"/>
        <v>0.92606502448543759</v>
      </c>
      <c r="W119" s="264"/>
      <c r="X119" s="300" t="str">
        <f ca="1"/>
        <v>mars</v>
      </c>
      <c r="Y119" s="306">
        <f ca="1"/>
        <v>-1.3933430194161933</v>
      </c>
      <c r="Z119" s="264"/>
      <c r="AA119" s="264"/>
    </row>
    <row r="120" spans="21:27" ht="15" customHeight="1" thickBot="1">
      <c r="U120" s="300" t="s">
        <v>72</v>
      </c>
      <c r="V120" s="306" cm="1">
        <f t="array" aca="1" ref="V120:V132" ca="1">K20:K32</f>
        <v>-0.36607511349566668</v>
      </c>
      <c r="W120" s="264"/>
      <c r="X120" s="300" t="str">
        <f ca="1"/>
        <v>mars</v>
      </c>
      <c r="Y120" s="306">
        <f ca="1"/>
        <v>-646724137931033.38</v>
      </c>
      <c r="Z120" s="264"/>
      <c r="AA120" s="264"/>
    </row>
    <row r="121" spans="21:27" ht="15" customHeight="1" thickBot="1">
      <c r="U121" s="300" t="s">
        <v>72</v>
      </c>
      <c r="V121" s="306">
        <f ca="1"/>
        <v>-2.9439968300092461</v>
      </c>
      <c r="W121" s="264"/>
      <c r="X121" s="300" t="str">
        <f ca="1"/>
        <v>mars</v>
      </c>
      <c r="Y121" s="306">
        <f ca="1"/>
        <v>-260862068965516.22</v>
      </c>
      <c r="Z121" s="264"/>
      <c r="AA121" s="264"/>
    </row>
    <row r="122" spans="21:27" ht="15" customHeight="1" thickBot="1">
      <c r="U122" s="300" t="s">
        <v>72</v>
      </c>
      <c r="V122" s="306">
        <f ca="1"/>
        <v>-487241379310343.81</v>
      </c>
      <c r="W122" s="264"/>
      <c r="X122" s="300" t="str">
        <f ca="1"/>
        <v>mars</v>
      </c>
      <c r="Y122" s="306">
        <f ca="1"/>
        <v>-2.4600723291955826</v>
      </c>
      <c r="Z122" s="264"/>
      <c r="AA122" s="264"/>
    </row>
    <row r="123" spans="21:27" ht="15" customHeight="1" thickBot="1">
      <c r="U123" s="300" t="s">
        <v>72</v>
      </c>
      <c r="V123" s="306">
        <f ca="1"/>
        <v>-225517241379309.34</v>
      </c>
      <c r="W123" s="264"/>
      <c r="X123" s="300" t="str">
        <f ca="1"/>
        <v>mars</v>
      </c>
      <c r="Y123" s="306">
        <f ca="1"/>
        <v>-2.7284234752589183</v>
      </c>
      <c r="Z123" s="264"/>
      <c r="AA123" s="264"/>
    </row>
    <row r="124" spans="21:27" ht="15" customHeight="1" thickBot="1">
      <c r="U124" s="300" t="s">
        <v>72</v>
      </c>
      <c r="V124" s="306">
        <f ca="1"/>
        <v>-1.7846740299091002</v>
      </c>
      <c r="W124" s="264"/>
      <c r="X124" s="300" t="str">
        <f ca="1"/>
        <v>mars</v>
      </c>
      <c r="Y124" s="306">
        <f ca="1"/>
        <v>-343873873873872.88</v>
      </c>
      <c r="Z124" s="264"/>
    </row>
    <row r="125" spans="21:27" ht="15" customHeight="1" thickBot="1">
      <c r="U125" s="300" t="s">
        <v>72</v>
      </c>
      <c r="V125" s="306" t="e">
        <f ca="1"/>
        <v>#VALUE!</v>
      </c>
      <c r="W125" s="264"/>
      <c r="X125" s="300" t="str">
        <f ca="1"/>
        <v>mars</v>
      </c>
      <c r="Y125" s="306">
        <f ca="1"/>
        <v>-1977570093457943.3</v>
      </c>
      <c r="Z125" s="264"/>
    </row>
    <row r="126" spans="21:27" ht="15" customHeight="1" thickBot="1">
      <c r="U126" s="300" t="s">
        <v>72</v>
      </c>
      <c r="V126" s="306">
        <f ca="1"/>
        <v>-154144144144143.16</v>
      </c>
      <c r="W126" s="264"/>
      <c r="X126" s="300" t="str">
        <f ca="1"/>
        <v>mars</v>
      </c>
      <c r="Y126" s="306">
        <f ca="1"/>
        <v>-72.840749414519905</v>
      </c>
      <c r="Z126" s="264"/>
    </row>
    <row r="127" spans="21:27" ht="15" customHeight="1" thickBot="1">
      <c r="U127" s="300" t="s">
        <v>72</v>
      </c>
      <c r="V127" s="306">
        <f ca="1"/>
        <v>-1271962616822428.8</v>
      </c>
      <c r="W127" s="264"/>
      <c r="X127" s="300" t="str">
        <f ca="1"/>
        <v>mars</v>
      </c>
      <c r="Y127" s="306">
        <f ca="1"/>
        <v>-0.39995101640950281</v>
      </c>
      <c r="Z127" s="264"/>
      <c r="AA127" s="264"/>
    </row>
    <row r="128" spans="21:27" ht="15" customHeight="1" thickBot="1">
      <c r="U128" s="300" t="s">
        <v>72</v>
      </c>
      <c r="V128" s="306">
        <f ca="1"/>
        <v>-56.892271662763463</v>
      </c>
      <c r="W128" s="264"/>
      <c r="X128" s="300" t="str">
        <f ca="1"/>
        <v>mars</v>
      </c>
      <c r="Y128" s="306">
        <f ca="1"/>
        <v>-1.5738609718264132</v>
      </c>
      <c r="Z128" s="264"/>
      <c r="AA128" s="264"/>
    </row>
    <row r="129" spans="21:27" ht="15" customHeight="1" thickBot="1">
      <c r="U129" s="300" t="s">
        <v>72</v>
      </c>
      <c r="V129" s="306">
        <f ca="1"/>
        <v>-0.36419299534655891</v>
      </c>
      <c r="W129" s="264"/>
      <c r="X129" s="300" t="str">
        <f ca="1"/>
        <v>mars</v>
      </c>
      <c r="Y129" s="306">
        <f ca="1"/>
        <v>0.70286093007842709</v>
      </c>
      <c r="Z129" s="264"/>
      <c r="AA129" s="264"/>
    </row>
    <row r="130" spans="21:27" ht="15" customHeight="1" thickBot="1">
      <c r="U130" s="300" t="s">
        <v>72</v>
      </c>
      <c r="V130" s="306" t="e">
        <f ca="1"/>
        <v>#VALUE!</v>
      </c>
      <c r="W130" s="264"/>
      <c r="X130" s="300" t="str">
        <f ca="1"/>
        <v>NN Dakota</v>
      </c>
      <c r="Y130" s="306">
        <f ca="1"/>
        <v>-2.8578208832026415</v>
      </c>
      <c r="Z130" s="264"/>
      <c r="AA130" s="264"/>
    </row>
    <row r="131" spans="21:27" ht="15" customHeight="1" thickBot="1">
      <c r="U131" s="300" t="s">
        <v>72</v>
      </c>
      <c r="V131" s="306">
        <f ca="1"/>
        <v>-0.92633743371451238</v>
      </c>
      <c r="W131" s="264"/>
      <c r="X131" s="300" t="str">
        <f ca="1"/>
        <v>NN Dakota</v>
      </c>
      <c r="Y131" s="306">
        <f ca="1"/>
        <v>-6.2672038039889042</v>
      </c>
      <c r="Z131" s="264"/>
      <c r="AA131" s="264"/>
    </row>
    <row r="132" spans="21:27" ht="15" customHeight="1" thickBot="1">
      <c r="U132" s="300" t="s">
        <v>72</v>
      </c>
      <c r="V132" s="306">
        <f ca="1"/>
        <v>0.99999999950403184</v>
      </c>
      <c r="W132" s="264"/>
      <c r="X132" s="300" t="str">
        <f ca="1"/>
        <v>NN Dakota</v>
      </c>
      <c r="Y132" s="306">
        <f ca="1"/>
        <v>-850862068965516</v>
      </c>
      <c r="Z132" s="264"/>
      <c r="AA132" s="264"/>
    </row>
    <row r="133" spans="21:27" ht="15" customHeight="1" thickBot="1">
      <c r="U133" s="300" t="s">
        <v>26</v>
      </c>
      <c r="V133" s="306" cm="1">
        <f t="array" aca="1" ref="V133:V145" ca="1">L20:L32</f>
        <v>-0.76021460998761869</v>
      </c>
      <c r="W133" s="264"/>
      <c r="X133" s="300" t="str">
        <f ca="1"/>
        <v>NN Dakota</v>
      </c>
      <c r="Y133" s="306">
        <f ca="1"/>
        <v>-593793103448274.88</v>
      </c>
      <c r="Z133" s="264"/>
      <c r="AA133" s="264"/>
    </row>
    <row r="134" spans="21:27" ht="15" customHeight="1" thickBot="1">
      <c r="U134" s="300" t="s">
        <v>26</v>
      </c>
      <c r="V134" s="306">
        <f ca="1"/>
        <v>-1.3933430194161933</v>
      </c>
      <c r="W134" s="264"/>
      <c r="X134" s="300" t="str">
        <f ca="1"/>
        <v>NN Dakota</v>
      </c>
      <c r="Y134" s="306">
        <f ca="1"/>
        <v>-2.9175056201739813</v>
      </c>
      <c r="Z134" s="264"/>
      <c r="AA134" s="264"/>
    </row>
    <row r="135" spans="21:27" ht="15" customHeight="1" thickBot="1">
      <c r="U135" s="300" t="s">
        <v>26</v>
      </c>
      <c r="V135" s="306">
        <f ca="1"/>
        <v>-646724137931033.38</v>
      </c>
      <c r="W135" s="264"/>
      <c r="X135" s="300" t="str">
        <f ca="1"/>
        <v>NN Dakota</v>
      </c>
      <c r="Y135" s="306">
        <f ca="1"/>
        <v>-3.8923228670064121</v>
      </c>
      <c r="Z135" s="264"/>
      <c r="AA135" s="264"/>
    </row>
    <row r="136" spans="21:27" ht="15" customHeight="1" thickBot="1">
      <c r="U136" s="300" t="s">
        <v>26</v>
      </c>
      <c r="V136" s="306">
        <f ca="1"/>
        <v>-260862068965516.22</v>
      </c>
      <c r="W136" s="264"/>
      <c r="X136" s="300" t="str">
        <f ca="1"/>
        <v>NN Dakota</v>
      </c>
      <c r="Y136" s="306">
        <f ca="1"/>
        <v>-354414414414413.44</v>
      </c>
      <c r="Z136" s="264"/>
      <c r="AA136" s="264"/>
    </row>
    <row r="137" spans="21:27" ht="15" customHeight="1" thickBot="1">
      <c r="U137" s="300" t="s">
        <v>26</v>
      </c>
      <c r="V137" s="306">
        <f ca="1"/>
        <v>-2.4600723291955826</v>
      </c>
      <c r="W137" s="264"/>
      <c r="X137" s="300" t="str">
        <f ca="1"/>
        <v>NN Dakota</v>
      </c>
      <c r="Y137" s="306">
        <f ca="1"/>
        <v>-1742523364485980.3</v>
      </c>
      <c r="Z137" s="264"/>
      <c r="AA137" s="264"/>
    </row>
    <row r="138" spans="21:27" ht="15" customHeight="1" thickBot="1">
      <c r="U138" s="300" t="s">
        <v>26</v>
      </c>
      <c r="V138" s="306">
        <f ca="1"/>
        <v>-2.7284234752589183</v>
      </c>
      <c r="W138" s="264"/>
      <c r="X138" s="300" t="str">
        <f ca="1"/>
        <v>NN Dakota</v>
      </c>
      <c r="Y138" s="306">
        <f ca="1"/>
        <v>-67.1967213114754</v>
      </c>
      <c r="Z138" s="264"/>
      <c r="AA138" s="264"/>
    </row>
    <row r="139" spans="21:27" ht="15" customHeight="1" thickBot="1">
      <c r="U139" s="300" t="s">
        <v>26</v>
      </c>
      <c r="V139" s="306">
        <f ca="1"/>
        <v>-343873873873872.88</v>
      </c>
      <c r="W139" s="264"/>
      <c r="X139" s="300" t="str">
        <f ca="1"/>
        <v>NN Dakota</v>
      </c>
      <c r="Y139" s="306">
        <f ca="1"/>
        <v>-1.853783982365907</v>
      </c>
      <c r="Z139" s="264"/>
      <c r="AA139" s="264"/>
    </row>
    <row r="140" spans="21:27" ht="15" customHeight="1" thickBot="1">
      <c r="U140" s="300" t="s">
        <v>26</v>
      </c>
      <c r="V140" s="306">
        <f ca="1"/>
        <v>-1977570093457943.3</v>
      </c>
      <c r="W140" s="264"/>
      <c r="X140" s="300" t="str">
        <f ca="1"/>
        <v>NN Dakota</v>
      </c>
      <c r="Y140" s="306">
        <f ca="1"/>
        <v>-2.0752858843476067</v>
      </c>
      <c r="Z140" s="264"/>
      <c r="AA140" s="264"/>
    </row>
    <row r="141" spans="21:27" ht="15" customHeight="1" thickBot="1">
      <c r="U141" s="300" t="s">
        <v>26</v>
      </c>
      <c r="V141" s="306">
        <f ca="1"/>
        <v>-72.840749414519905</v>
      </c>
      <c r="W141" s="264"/>
      <c r="X141" s="300" t="str">
        <f ca="1"/>
        <v>NN Dakota</v>
      </c>
      <c r="Y141" s="306">
        <f ca="1"/>
        <v>0.62406568724916234</v>
      </c>
      <c r="Z141" s="264"/>
      <c r="AA141" s="264"/>
    </row>
    <row r="142" spans="21:27" ht="15" customHeight="1" thickBot="1">
      <c r="U142" s="300" t="s">
        <v>26</v>
      </c>
      <c r="V142" s="306">
        <f ca="1"/>
        <v>-0.39995101640950281</v>
      </c>
      <c r="W142" s="264"/>
      <c r="X142" s="300" t="str">
        <f ca="1"/>
        <v>RBF Dakota</v>
      </c>
      <c r="Y142" s="306">
        <f ca="1"/>
        <v>-1.2967395790342553</v>
      </c>
      <c r="Z142" s="264"/>
      <c r="AA142" s="264"/>
    </row>
    <row r="143" spans="21:27" ht="15" customHeight="1" thickBot="1">
      <c r="U143" s="300" t="s">
        <v>26</v>
      </c>
      <c r="V143" s="306" t="e">
        <f ca="1"/>
        <v>#VALUE!</v>
      </c>
      <c r="W143" s="264"/>
      <c r="X143" s="300" t="str">
        <f ca="1"/>
        <v>RBF Dakota</v>
      </c>
      <c r="Y143" s="306">
        <f ca="1"/>
        <v>-5.5579183727380785</v>
      </c>
      <c r="Z143" s="264"/>
      <c r="AA143" s="264"/>
    </row>
    <row r="144" spans="21:27" ht="15" customHeight="1" thickBot="1">
      <c r="U144" s="300" t="s">
        <v>26</v>
      </c>
      <c r="V144" s="306">
        <f ca="1"/>
        <v>-1.5738609718264132</v>
      </c>
      <c r="W144" s="264"/>
      <c r="X144" s="300" t="str">
        <f ca="1"/>
        <v>RBF Dakota</v>
      </c>
      <c r="Y144" s="306">
        <f ca="1"/>
        <v>-5.6413793103448272E+16</v>
      </c>
      <c r="Z144" s="264"/>
      <c r="AA144" s="264"/>
    </row>
    <row r="145" spans="21:27" ht="15" customHeight="1" thickBot="1">
      <c r="U145" s="300" t="s">
        <v>26</v>
      </c>
      <c r="V145" s="306">
        <f ca="1"/>
        <v>0.70286093007842709</v>
      </c>
      <c r="W145" s="264"/>
      <c r="X145" s="300" t="str">
        <f ca="1"/>
        <v>RBF Dakota</v>
      </c>
      <c r="Y145" s="306">
        <f ca="1"/>
        <v>-9325862068965516</v>
      </c>
      <c r="Z145" s="264"/>
      <c r="AA145" s="264"/>
    </row>
    <row r="146" spans="21:27" ht="15" customHeight="1" thickBot="1">
      <c r="U146" s="300" t="s">
        <v>107</v>
      </c>
      <c r="V146" s="306" cm="1">
        <f t="array" aca="1" ref="V146:V158" ca="1">M20:M32</f>
        <v>-2.8578208832026415</v>
      </c>
      <c r="W146" s="264"/>
      <c r="X146" s="300" t="str">
        <f ca="1"/>
        <v>RBF Dakota</v>
      </c>
      <c r="Y146" s="306">
        <f ca="1"/>
        <v>-17.033427817417653</v>
      </c>
      <c r="Z146" s="264"/>
      <c r="AA146" s="264"/>
    </row>
    <row r="147" spans="21:27" ht="15" customHeight="1" thickBot="1">
      <c r="U147" s="300" t="s">
        <v>107</v>
      </c>
      <c r="V147" s="306">
        <f ca="1"/>
        <v>-6.2672038039889042</v>
      </c>
      <c r="W147" s="264"/>
      <c r="X147" s="300" t="str">
        <f ca="1"/>
        <v>RBF Dakota</v>
      </c>
      <c r="Y147" s="306">
        <f ca="1"/>
        <v>-3.7953312510274539</v>
      </c>
      <c r="Z147" s="264"/>
      <c r="AA147" s="264"/>
    </row>
    <row r="148" spans="21:27" ht="15" customHeight="1" thickBot="1">
      <c r="U148" s="300" t="s">
        <v>107</v>
      </c>
      <c r="V148" s="306">
        <f ca="1"/>
        <v>-850862068965516</v>
      </c>
      <c r="W148" s="264"/>
      <c r="X148" s="300" t="str">
        <f ca="1"/>
        <v>RBF Dakota</v>
      </c>
      <c r="Y148" s="306">
        <f ca="1"/>
        <v>-224234234234233.22</v>
      </c>
      <c r="Z148" s="264"/>
      <c r="AA148" s="264"/>
    </row>
    <row r="149" spans="21:27" ht="15" customHeight="1" thickBot="1">
      <c r="U149" s="300" t="s">
        <v>107</v>
      </c>
      <c r="V149" s="306">
        <f ca="1"/>
        <v>-593793103448274.88</v>
      </c>
      <c r="W149" s="264"/>
      <c r="X149" s="300" t="str">
        <f ca="1"/>
        <v>RBF Dakota</v>
      </c>
      <c r="Y149" s="306">
        <f ca="1"/>
        <v>-2.5883177570093455E+104</v>
      </c>
      <c r="Z149" s="264"/>
      <c r="AA149" s="264"/>
    </row>
    <row r="150" spans="21:27" ht="15" customHeight="1" thickBot="1">
      <c r="U150" s="300" t="s">
        <v>107</v>
      </c>
      <c r="V150" s="306">
        <f ca="1"/>
        <v>-2.9175056201739813</v>
      </c>
      <c r="W150" s="264"/>
      <c r="X150" s="300" t="str">
        <f ca="1"/>
        <v>RBF Dakota</v>
      </c>
      <c r="Y150" s="306">
        <f ca="1"/>
        <v>-78.110070257611241</v>
      </c>
      <c r="Z150" s="264"/>
      <c r="AA150" s="264"/>
    </row>
    <row r="151" spans="21:27" ht="15" customHeight="1" thickBot="1">
      <c r="U151" s="300" t="s">
        <v>107</v>
      </c>
      <c r="V151" s="306">
        <f ca="1"/>
        <v>-3.8923228670064121</v>
      </c>
      <c r="W151" s="264"/>
      <c r="X151" s="300" t="str">
        <f ca="1"/>
        <v>RBF Dakota</v>
      </c>
      <c r="Y151" s="306">
        <f ca="1"/>
        <v>-1.8038207200587804</v>
      </c>
      <c r="Z151" s="264"/>
      <c r="AA151" s="264"/>
    </row>
    <row r="152" spans="21:27" ht="15" customHeight="1" thickBot="1">
      <c r="U152" s="300" t="s">
        <v>107</v>
      </c>
      <c r="V152" s="306">
        <f ca="1"/>
        <v>-354414414414413.44</v>
      </c>
      <c r="W152" s="264"/>
      <c r="X152" s="300" t="str">
        <f ca="1"/>
        <v>RBF Dakota</v>
      </c>
      <c r="Y152" s="306">
        <f ca="1"/>
        <v>-1.7181559106814328</v>
      </c>
      <c r="Z152" s="264"/>
      <c r="AA152" s="264"/>
    </row>
    <row r="153" spans="21:27" ht="15" customHeight="1" thickBot="1">
      <c r="U153" s="300" t="s">
        <v>107</v>
      </c>
      <c r="V153" s="306">
        <f ca="1"/>
        <v>-1742523364485980.3</v>
      </c>
      <c r="W153" s="264"/>
      <c r="X153" s="300" t="str">
        <f ca="1"/>
        <v>RBF Dakota</v>
      </c>
      <c r="Y153" s="306">
        <f ca="1"/>
        <v>-3.0597591958466789E-2</v>
      </c>
      <c r="Z153" s="264"/>
      <c r="AA153" s="264"/>
    </row>
    <row r="154" spans="21:27" ht="15" customHeight="1" thickBot="1">
      <c r="U154" s="300" t="s">
        <v>107</v>
      </c>
      <c r="V154" s="306">
        <f ca="1"/>
        <v>-67.1967213114754</v>
      </c>
      <c r="W154" s="264"/>
      <c r="X154" s="300" t="str">
        <f ca="1"/>
        <v>Linear Dakota</v>
      </c>
      <c r="Y154" s="306">
        <f ca="1"/>
        <v>-3.044572843582336</v>
      </c>
      <c r="Z154" s="264"/>
      <c r="AA154" s="264"/>
    </row>
    <row r="155" spans="21:27" ht="15" customHeight="1" thickBot="1">
      <c r="U155" s="300" t="s">
        <v>107</v>
      </c>
      <c r="V155" s="306">
        <f ca="1"/>
        <v>-1.853783982365907</v>
      </c>
      <c r="W155" s="264"/>
      <c r="X155" s="300" t="str">
        <f ca="1"/>
        <v>Linear Dakota</v>
      </c>
      <c r="Y155" s="306">
        <f ca="1"/>
        <v>-8.2510896843217534</v>
      </c>
      <c r="Z155" s="264"/>
      <c r="AA155" s="264"/>
    </row>
    <row r="156" spans="21:27" ht="15" customHeight="1" thickBot="1">
      <c r="U156" s="300" t="s">
        <v>107</v>
      </c>
      <c r="V156" s="306" t="e">
        <f ca="1"/>
        <v>#VALUE!</v>
      </c>
      <c r="W156" s="264"/>
      <c r="X156" s="300" t="str">
        <f ca="1"/>
        <v>Linear Dakota</v>
      </c>
      <c r="Y156" s="306">
        <f ca="1"/>
        <v>-843103448275860.88</v>
      </c>
      <c r="Z156" s="264"/>
      <c r="AA156" s="264"/>
    </row>
    <row r="157" spans="21:27" ht="15" customHeight="1" thickBot="1">
      <c r="U157" s="300" t="s">
        <v>107</v>
      </c>
      <c r="V157" s="306">
        <f ca="1"/>
        <v>-2.0752858843476067</v>
      </c>
      <c r="W157" s="264"/>
      <c r="X157" s="300" t="str">
        <f ca="1"/>
        <v>Linear Dakota</v>
      </c>
      <c r="Y157" s="306">
        <f ca="1"/>
        <v>-511034482758619.63</v>
      </c>
      <c r="Z157" s="264"/>
      <c r="AA157" s="264"/>
    </row>
    <row r="158" spans="21:27" ht="15" customHeight="1" thickBot="1">
      <c r="U158" s="300" t="s">
        <v>107</v>
      </c>
      <c r="V158" s="306">
        <f ca="1"/>
        <v>0.62406568724916234</v>
      </c>
      <c r="W158" s="264"/>
      <c r="X158" s="300" t="str">
        <f ca="1"/>
        <v>Linear Dakota</v>
      </c>
      <c r="Y158" s="306">
        <f ca="1"/>
        <v>-3.5694458019743918</v>
      </c>
      <c r="Z158" s="264"/>
      <c r="AA158" s="264"/>
    </row>
    <row r="159" spans="21:27" ht="15" customHeight="1" thickBot="1">
      <c r="U159" s="300" t="s">
        <v>108</v>
      </c>
      <c r="V159" s="306" cm="1">
        <f t="array" aca="1" ref="V159:V171" ca="1">N20:N32</f>
        <v>-1.2967395790342553</v>
      </c>
      <c r="W159" s="264"/>
      <c r="X159" s="300" t="str">
        <f ca="1"/>
        <v>Linear Dakota</v>
      </c>
      <c r="Y159" s="306">
        <f ca="1"/>
        <v>-4.8589511754068724</v>
      </c>
      <c r="Z159" s="264"/>
      <c r="AA159" s="264"/>
    </row>
    <row r="160" spans="21:27" ht="15" customHeight="1" thickBot="1">
      <c r="U160" s="300" t="s">
        <v>108</v>
      </c>
      <c r="V160" s="306">
        <f ca="1"/>
        <v>-5.5579183727380785</v>
      </c>
      <c r="W160" s="264"/>
      <c r="X160" s="300" t="str">
        <f ca="1"/>
        <v>Linear Dakota</v>
      </c>
      <c r="Y160" s="306">
        <f ca="1"/>
        <v>-294234234234233.25</v>
      </c>
      <c r="Z160" s="264"/>
      <c r="AA160" s="264"/>
    </row>
    <row r="161" spans="21:27" ht="15" customHeight="1" thickBot="1">
      <c r="U161" s="300" t="s">
        <v>108</v>
      </c>
      <c r="V161" s="306">
        <f ca="1"/>
        <v>-5.6413793103448272E+16</v>
      </c>
      <c r="W161" s="264"/>
      <c r="X161" s="300" t="str">
        <f ca="1"/>
        <v>Linear Dakota</v>
      </c>
      <c r="Y161" s="306">
        <f ca="1"/>
        <v>-1666355140186914.8</v>
      </c>
      <c r="Z161" s="264"/>
      <c r="AA161" s="264"/>
    </row>
    <row r="162" spans="21:27" ht="15" customHeight="1" thickBot="1">
      <c r="U162" s="300" t="s">
        <v>108</v>
      </c>
      <c r="V162" s="306">
        <f ca="1"/>
        <v>-9325862068965516</v>
      </c>
      <c r="W162" s="264"/>
      <c r="X162" s="300" t="str">
        <f ca="1"/>
        <v>Linear Dakota</v>
      </c>
      <c r="Y162" s="306">
        <f ca="1"/>
        <v>-79.374707259953155</v>
      </c>
      <c r="Z162" s="264"/>
      <c r="AA162" s="264"/>
    </row>
    <row r="163" spans="21:27" ht="15" customHeight="1" thickBot="1">
      <c r="U163" s="300" t="s">
        <v>108</v>
      </c>
      <c r="V163" s="306">
        <f ca="1"/>
        <v>-17.033427817417653</v>
      </c>
      <c r="W163" s="264"/>
      <c r="X163" s="300" t="str">
        <f ca="1"/>
        <v>Linear Dakota</v>
      </c>
      <c r="Y163" s="306">
        <f ca="1"/>
        <v>-2.0991917707567964</v>
      </c>
      <c r="Z163" s="264"/>
      <c r="AA163" s="264"/>
    </row>
    <row r="164" spans="21:27" ht="15" customHeight="1" thickBot="1">
      <c r="U164" s="300" t="s">
        <v>108</v>
      </c>
      <c r="V164" s="306">
        <f ca="1"/>
        <v>-3.7953312510274539</v>
      </c>
      <c r="W164" s="264"/>
      <c r="X164" s="300" t="str">
        <f ca="1"/>
        <v>Linear Dakota</v>
      </c>
      <c r="Y164" s="306">
        <f ca="1"/>
        <v>-2.051837956783666</v>
      </c>
      <c r="Z164" s="264"/>
      <c r="AA164" s="264"/>
    </row>
    <row r="165" spans="21:27" ht="15" customHeight="1" thickBot="1">
      <c r="U165" s="300" t="s">
        <v>108</v>
      </c>
      <c r="V165" s="306">
        <f ca="1"/>
        <v>-224234234234233.22</v>
      </c>
      <c r="W165" s="264"/>
      <c r="X165" s="300" t="str">
        <f ca="1"/>
        <v>Linear Dakota</v>
      </c>
      <c r="Y165" s="306">
        <f ca="1"/>
        <v>0.76586030413490924</v>
      </c>
      <c r="Z165" s="264"/>
      <c r="AA165" s="264"/>
    </row>
    <row r="166" spans="21:27" ht="15" customHeight="1" thickBot="1">
      <c r="U166" s="300" t="s">
        <v>108</v>
      </c>
      <c r="V166" s="306">
        <f ca="1"/>
        <v>-2.5883177570093455E+104</v>
      </c>
      <c r="W166" s="264"/>
      <c r="X166" s="300" t="str">
        <f ca="1"/>
        <v>Quad Dakota</v>
      </c>
      <c r="Y166" s="306">
        <f ca="1"/>
        <v>-0.69521254643004549</v>
      </c>
      <c r="Z166" s="264"/>
      <c r="AA166" s="264"/>
    </row>
    <row r="167" spans="21:27" ht="15" customHeight="1" thickBot="1">
      <c r="U167" s="300" t="s">
        <v>108</v>
      </c>
      <c r="V167" s="306">
        <f ca="1"/>
        <v>-78.110070257611241</v>
      </c>
      <c r="W167" s="264"/>
      <c r="X167" s="300" t="str">
        <f ca="1"/>
        <v>Quad Dakota</v>
      </c>
      <c r="Y167" s="306">
        <f ca="1"/>
        <v>-4.7918372738079515</v>
      </c>
      <c r="Z167" s="264"/>
      <c r="AA167" s="264"/>
    </row>
    <row r="168" spans="21:27" ht="15" customHeight="1" thickBot="1">
      <c r="U168" s="300" t="s">
        <v>108</v>
      </c>
      <c r="V168" s="306">
        <f ca="1"/>
        <v>-1.8038207200587804</v>
      </c>
      <c r="W168" s="264"/>
      <c r="X168" s="300" t="str">
        <f ca="1"/>
        <v>Quad Dakota</v>
      </c>
      <c r="Y168" s="306">
        <f ca="1"/>
        <v>-326378.31034482754</v>
      </c>
      <c r="Z168" s="264"/>
      <c r="AA168" s="264"/>
    </row>
    <row r="169" spans="21:27" ht="15" customHeight="1" thickBot="1">
      <c r="U169" s="300" t="s">
        <v>108</v>
      </c>
      <c r="V169" s="306" t="e">
        <f ca="1"/>
        <v>#VALUE!</v>
      </c>
      <c r="W169" s="264"/>
      <c r="X169" s="300" t="str">
        <f ca="1"/>
        <v>Quad Dakota</v>
      </c>
      <c r="Y169" s="306">
        <f ca="1"/>
        <v>-345344827586205.88</v>
      </c>
      <c r="Z169" s="264"/>
      <c r="AA169" s="264"/>
    </row>
    <row r="170" spans="21:27" ht="15" customHeight="1" thickBot="1">
      <c r="U170" s="300" t="s">
        <v>108</v>
      </c>
      <c r="V170" s="306">
        <f ca="1"/>
        <v>-1.7181559106814328</v>
      </c>
      <c r="W170" s="264"/>
      <c r="X170" s="300" t="str">
        <f ca="1"/>
        <v>Quad Dakota</v>
      </c>
      <c r="Y170" s="306">
        <f ca="1"/>
        <v>-0.85025901671390891</v>
      </c>
      <c r="Z170" s="264"/>
      <c r="AA170" s="264"/>
    </row>
    <row r="171" spans="21:27" ht="15" customHeight="1" thickBot="1">
      <c r="U171" s="300" t="s">
        <v>108</v>
      </c>
      <c r="V171" s="306">
        <f ca="1"/>
        <v>-3.0597591958466789E-2</v>
      </c>
      <c r="W171" s="264"/>
      <c r="X171" s="300" t="str">
        <f ca="1"/>
        <v>Quad Dakota</v>
      </c>
      <c r="Y171" s="306">
        <f ca="1"/>
        <v>-1.0516192668091404</v>
      </c>
      <c r="Z171" s="264"/>
      <c r="AA171" s="264"/>
    </row>
    <row r="172" spans="21:27" ht="15" customHeight="1" thickBot="1">
      <c r="U172" s="300" t="s">
        <v>109</v>
      </c>
      <c r="V172" s="306" cm="1">
        <f t="array" aca="1" ref="V172:V184" ca="1">O20:O32</f>
        <v>-3.044572843582336</v>
      </c>
      <c r="W172" s="264"/>
      <c r="X172" s="300" t="str">
        <f ca="1"/>
        <v>Quad Dakota</v>
      </c>
      <c r="Y172" s="306">
        <f ca="1"/>
        <v>-260900900900899.91</v>
      </c>
      <c r="Z172" s="264"/>
      <c r="AA172" s="264"/>
    </row>
    <row r="173" spans="21:27" ht="15" customHeight="1" thickBot="1">
      <c r="U173" s="300" t="s">
        <v>109</v>
      </c>
      <c r="V173" s="306">
        <f ca="1"/>
        <v>-8.2510896843217534</v>
      </c>
      <c r="W173" s="264"/>
      <c r="X173" s="300" t="str">
        <f ca="1"/>
        <v>Quad Dakota</v>
      </c>
      <c r="Y173" s="306">
        <f ca="1"/>
        <v>-1506073.7663551401</v>
      </c>
      <c r="Z173" s="264"/>
      <c r="AA173" s="264"/>
    </row>
    <row r="174" spans="21:27" ht="15" customHeight="1" thickBot="1">
      <c r="U174" s="300" t="s">
        <v>109</v>
      </c>
      <c r="V174" s="306">
        <f ca="1"/>
        <v>-843103448275860.88</v>
      </c>
      <c r="W174" s="264"/>
      <c r="X174" s="300" t="str">
        <f ca="1"/>
        <v>Quad Dakota</v>
      </c>
      <c r="Y174" s="306">
        <f ca="1"/>
        <v>-18.24121779859485</v>
      </c>
      <c r="Z174" s="264"/>
      <c r="AA174" s="264"/>
    </row>
    <row r="175" spans="21:27" ht="15" customHeight="1" thickBot="1">
      <c r="U175" s="300" t="s">
        <v>109</v>
      </c>
      <c r="V175" s="306">
        <f ca="1"/>
        <v>-511034482758619.63</v>
      </c>
      <c r="W175" s="264"/>
      <c r="X175" s="300" t="str">
        <f ca="1"/>
        <v>Quad Dakota</v>
      </c>
      <c r="Y175" s="306">
        <f ca="1"/>
        <v>-1.2679402400195934</v>
      </c>
      <c r="Z175" s="264"/>
      <c r="AA175" s="264"/>
    </row>
    <row r="176" spans="21:27" ht="15" customHeight="1" thickBot="1">
      <c r="U176" s="300" t="s">
        <v>109</v>
      </c>
      <c r="V176" s="306">
        <f ca="1"/>
        <v>-3.5694458019743918</v>
      </c>
      <c r="W176" s="264"/>
      <c r="X176" s="300" t="str">
        <f ca="1"/>
        <v>Quad Dakota</v>
      </c>
      <c r="Y176" s="306">
        <f ca="1"/>
        <v>-1.9075430179286463</v>
      </c>
      <c r="Z176" s="264"/>
      <c r="AA176" s="264"/>
    </row>
    <row r="177" spans="21:27" ht="15" customHeight="1" thickBot="1">
      <c r="U177" s="300" t="s">
        <v>109</v>
      </c>
      <c r="V177" s="306">
        <f ca="1"/>
        <v>-4.8589511754068724</v>
      </c>
      <c r="W177" s="264"/>
      <c r="X177" s="300" t="str">
        <f ca="1"/>
        <v>Quad Dakota</v>
      </c>
      <c r="Y177" s="306">
        <f ca="1"/>
        <v>0.99999999950403184</v>
      </c>
      <c r="Z177" s="264"/>
      <c r="AA177" s="264"/>
    </row>
    <row r="178" spans="21:27" ht="15" customHeight="1" thickBot="1">
      <c r="U178" s="300" t="s">
        <v>109</v>
      </c>
      <c r="V178" s="306">
        <f ca="1"/>
        <v>-294234234234233.25</v>
      </c>
      <c r="W178" s="264"/>
      <c r="X178" s="300" t="str">
        <f ca="1"/>
        <v>Cubic Dakota</v>
      </c>
      <c r="Y178" s="306">
        <f ca="1"/>
        <v>-36.690879075526212</v>
      </c>
      <c r="Z178" s="264"/>
      <c r="AA178" s="264"/>
    </row>
    <row r="179" spans="21:27" ht="15" customHeight="1" thickBot="1">
      <c r="U179" s="300" t="s">
        <v>109</v>
      </c>
      <c r="V179" s="306">
        <f ca="1"/>
        <v>-1666355140186914.8</v>
      </c>
      <c r="W179" s="264"/>
      <c r="X179" s="300" t="str">
        <f ca="1"/>
        <v>Cubic Dakota</v>
      </c>
      <c r="Y179" s="306">
        <f ca="1"/>
        <v>-2.2201822744683666</v>
      </c>
      <c r="Z179" s="264"/>
      <c r="AA179" s="264"/>
    </row>
    <row r="180" spans="21:27" ht="15" customHeight="1" thickBot="1">
      <c r="U180" s="300" t="s">
        <v>109</v>
      </c>
      <c r="V180" s="306">
        <f ca="1"/>
        <v>-79.374707259953155</v>
      </c>
      <c r="W180" s="264"/>
      <c r="X180" s="300" t="str">
        <f ca="1"/>
        <v>Cubic Dakota</v>
      </c>
      <c r="Y180" s="306">
        <f ca="1"/>
        <v>-15631033.482758619</v>
      </c>
      <c r="Z180" s="264"/>
      <c r="AA180" s="264"/>
    </row>
    <row r="181" spans="21:27" ht="15" customHeight="1" thickBot="1">
      <c r="U181" s="300" t="s">
        <v>109</v>
      </c>
      <c r="V181" s="306">
        <f ca="1"/>
        <v>-2.0991917707567964</v>
      </c>
      <c r="W181" s="264"/>
      <c r="X181" s="300" t="str">
        <f ca="1"/>
        <v>Cubic Dakota</v>
      </c>
      <c r="Y181" s="306">
        <f ca="1"/>
        <v>-5.4017241379310344E+16</v>
      </c>
      <c r="Z181" s="264"/>
      <c r="AA181" s="264"/>
    </row>
    <row r="182" spans="21:27" ht="15" customHeight="1" thickBot="1">
      <c r="U182" s="300" t="s">
        <v>109</v>
      </c>
      <c r="V182" s="306" t="e">
        <f ca="1"/>
        <v>#VALUE!</v>
      </c>
      <c r="W182" s="264"/>
      <c r="X182" s="300" t="str">
        <f ca="1"/>
        <v>Cubic Dakota</v>
      </c>
      <c r="Y182" s="306">
        <f ca="1"/>
        <v>-743.40426155801003</v>
      </c>
      <c r="Z182" s="264"/>
      <c r="AA182" s="264"/>
    </row>
    <row r="183" spans="21:27" ht="15" customHeight="1" thickBot="1">
      <c r="U183" s="300" t="s">
        <v>109</v>
      </c>
      <c r="V183" s="306">
        <f ca="1"/>
        <v>-2.051837956783666</v>
      </c>
      <c r="W183" s="264"/>
      <c r="X183" s="300" t="str">
        <f ca="1"/>
        <v>Cubic Dakota</v>
      </c>
      <c r="Y183" s="306">
        <f ca="1"/>
        <v>-30.612691106361996</v>
      </c>
      <c r="Z183" s="264"/>
      <c r="AA183" s="264"/>
    </row>
    <row r="184" spans="21:27" ht="15" customHeight="1" thickBot="1">
      <c r="U184" s="300" t="s">
        <v>109</v>
      </c>
      <c r="V184" s="306">
        <f ca="1"/>
        <v>0.76586030413490924</v>
      </c>
      <c r="W184" s="264"/>
      <c r="X184" s="300" t="str">
        <f ca="1"/>
        <v>Cubic Dakota</v>
      </c>
      <c r="Y184" s="306">
        <f ca="1"/>
        <v>-2575675675675675</v>
      </c>
      <c r="Z184" s="264"/>
      <c r="AA184" s="264"/>
    </row>
    <row r="185" spans="21:27" ht="15" customHeight="1" thickBot="1">
      <c r="U185" s="300" t="s">
        <v>73</v>
      </c>
      <c r="V185" s="306" cm="1">
        <f t="array" aca="1" ref="V185:V197" ca="1">P20:P32</f>
        <v>-0.69521254643004549</v>
      </c>
      <c r="W185" s="264"/>
      <c r="X185" s="300" t="str">
        <f ca="1"/>
        <v>Cubic Dakota</v>
      </c>
      <c r="Y185" s="306">
        <f ca="1"/>
        <v>-892523363.48598123</v>
      </c>
      <c r="Z185" s="264"/>
      <c r="AA185" s="264"/>
    </row>
    <row r="186" spans="21:27" ht="15" customHeight="1" thickBot="1">
      <c r="U186" s="300" t="s">
        <v>73</v>
      </c>
      <c r="V186" s="306">
        <f ca="1"/>
        <v>-4.7918372738079515</v>
      </c>
      <c r="W186" s="264"/>
      <c r="X186" s="300" t="str">
        <f ca="1"/>
        <v>Cubic Dakota</v>
      </c>
      <c r="Y186" s="306">
        <f ca="1"/>
        <v>-114.01170960187352</v>
      </c>
      <c r="Z186" s="264"/>
      <c r="AA186" s="264"/>
    </row>
    <row r="187" spans="21:27" ht="15" customHeight="1" thickBot="1">
      <c r="U187" s="300" t="s">
        <v>73</v>
      </c>
      <c r="V187" s="306">
        <f ca="1"/>
        <v>-326378.31034482754</v>
      </c>
      <c r="W187" s="264"/>
      <c r="X187" s="300" t="str">
        <f ca="1"/>
        <v>Cubic Dakota</v>
      </c>
      <c r="Y187" s="306">
        <f ca="1"/>
        <v>-1.3590497183443544</v>
      </c>
      <c r="Z187" s="264"/>
      <c r="AA187" s="264"/>
    </row>
    <row r="188" spans="21:27" ht="15" customHeight="1" thickBot="1">
      <c r="U188" s="300" t="s">
        <v>73</v>
      </c>
      <c r="V188" s="306">
        <f ca="1"/>
        <v>-345344827586205.88</v>
      </c>
      <c r="W188" s="264"/>
      <c r="X188" s="300" t="str">
        <f ca="1"/>
        <v>Cubic Dakota</v>
      </c>
      <c r="Y188" s="306">
        <f ca="1"/>
        <v>-11.532015439558457</v>
      </c>
      <c r="Z188" s="264"/>
      <c r="AA188" s="264"/>
    </row>
    <row r="189" spans="21:27" ht="15" customHeight="1" thickBot="1">
      <c r="U189" s="300" t="s">
        <v>73</v>
      </c>
      <c r="V189" s="306">
        <f ca="1"/>
        <v>-0.85025901671390891</v>
      </c>
      <c r="W189" s="264"/>
      <c r="X189" s="300" t="str">
        <f ca="1"/>
        <v>Cubic Dakota</v>
      </c>
      <c r="Y189" s="306">
        <f ca="1"/>
        <v>0.99999999950403184</v>
      </c>
      <c r="Z189" s="264"/>
      <c r="AA189" s="264"/>
    </row>
    <row r="190" spans="21:27" ht="15" customHeight="1" thickBot="1">
      <c r="U190" s="300" t="s">
        <v>73</v>
      </c>
      <c r="V190" s="306">
        <f ca="1"/>
        <v>-1.0516192668091404</v>
      </c>
      <c r="W190" s="264"/>
      <c r="AA190" s="264"/>
    </row>
    <row r="191" spans="21:27" ht="15" customHeight="1" thickBot="1">
      <c r="U191" s="300" t="s">
        <v>73</v>
      </c>
      <c r="V191" s="306">
        <f ca="1"/>
        <v>-260900900900899.91</v>
      </c>
      <c r="W191" s="264"/>
      <c r="AA191" s="264"/>
    </row>
    <row r="192" spans="21:27" ht="15" customHeight="1" thickBot="1">
      <c r="U192" s="300" t="s">
        <v>73</v>
      </c>
      <c r="V192" s="306">
        <f ca="1"/>
        <v>-1506073.7663551401</v>
      </c>
      <c r="W192" s="264"/>
      <c r="X192" s="264"/>
      <c r="Y192" s="264"/>
      <c r="Z192" s="264"/>
      <c r="AA192" s="264"/>
    </row>
    <row r="193" spans="21:27" ht="15" customHeight="1" thickBot="1">
      <c r="U193" s="300" t="s">
        <v>73</v>
      </c>
      <c r="V193" s="306">
        <f ca="1"/>
        <v>-18.24121779859485</v>
      </c>
      <c r="W193" s="264"/>
      <c r="X193" s="264"/>
      <c r="Y193" s="264"/>
      <c r="Z193" s="264"/>
      <c r="AA193" s="264"/>
    </row>
    <row r="194" spans="21:27" ht="15" customHeight="1" thickBot="1">
      <c r="U194" s="300" t="s">
        <v>73</v>
      </c>
      <c r="V194" s="306">
        <f ca="1"/>
        <v>-1.2679402400195934</v>
      </c>
      <c r="W194" s="264"/>
      <c r="X194" s="264"/>
      <c r="Y194" s="264"/>
      <c r="Z194" s="264"/>
      <c r="AA194" s="264"/>
    </row>
    <row r="195" spans="21:27" ht="15" customHeight="1" thickBot="1">
      <c r="U195" s="300" t="s">
        <v>73</v>
      </c>
      <c r="V195" s="306" t="e">
        <f ca="1"/>
        <v>#VALUE!</v>
      </c>
      <c r="W195" s="264"/>
      <c r="X195" s="264"/>
      <c r="Y195" s="264"/>
      <c r="Z195" s="264"/>
      <c r="AA195" s="264"/>
    </row>
    <row r="196" spans="21:27" ht="15" customHeight="1" thickBot="1">
      <c r="U196" s="300" t="s">
        <v>73</v>
      </c>
      <c r="V196" s="306">
        <f ca="1"/>
        <v>-1.9075430179286463</v>
      </c>
      <c r="W196" s="264"/>
      <c r="X196" s="264"/>
      <c r="Y196" s="264"/>
      <c r="Z196" s="264"/>
      <c r="AA196" s="264"/>
    </row>
    <row r="197" spans="21:27" ht="15" customHeight="1" thickBot="1">
      <c r="U197" s="300" t="s">
        <v>73</v>
      </c>
      <c r="V197" s="306">
        <f ca="1"/>
        <v>0.99999999950403184</v>
      </c>
      <c r="W197" s="264"/>
      <c r="X197" s="264"/>
      <c r="Y197" s="264"/>
      <c r="Z197" s="264"/>
      <c r="AA197" s="264"/>
    </row>
    <row r="198" spans="21:27" ht="15" customHeight="1" thickBot="1">
      <c r="U198" s="300" t="s">
        <v>74</v>
      </c>
      <c r="V198" s="306" cm="1">
        <f t="array" aca="1" ref="V198:V210" ca="1">Q20:Q32</f>
        <v>-36.690879075526212</v>
      </c>
      <c r="W198" s="264"/>
      <c r="X198" s="264"/>
      <c r="Y198" s="264"/>
      <c r="Z198" s="264"/>
      <c r="AA198" s="264"/>
    </row>
    <row r="199" spans="21:27" ht="15" customHeight="1" thickBot="1">
      <c r="U199" s="300" t="s">
        <v>74</v>
      </c>
      <c r="V199" s="306">
        <f ca="1"/>
        <v>-2.2201822744683666</v>
      </c>
      <c r="W199" s="264"/>
      <c r="X199" s="264"/>
      <c r="Y199" s="264"/>
      <c r="Z199" s="264"/>
      <c r="AA199" s="264"/>
    </row>
    <row r="200" spans="21:27" ht="15" customHeight="1" thickBot="1">
      <c r="U200" s="300" t="s">
        <v>74</v>
      </c>
      <c r="V200" s="306">
        <f ca="1"/>
        <v>-15631033.482758619</v>
      </c>
      <c r="W200" s="264"/>
      <c r="X200" s="264"/>
      <c r="Y200" s="264"/>
      <c r="Z200" s="264"/>
      <c r="AA200" s="264"/>
    </row>
    <row r="201" spans="21:27" ht="15" customHeight="1" thickBot="1">
      <c r="U201" s="300" t="s">
        <v>74</v>
      </c>
      <c r="V201" s="306">
        <f ca="1"/>
        <v>-5.4017241379310344E+16</v>
      </c>
      <c r="W201" s="264"/>
      <c r="AA201" s="264"/>
    </row>
    <row r="202" spans="21:27" ht="15" customHeight="1" thickBot="1">
      <c r="U202" s="300" t="s">
        <v>74</v>
      </c>
      <c r="V202" s="306">
        <f ca="1"/>
        <v>-743.40426155801003</v>
      </c>
      <c r="W202" s="264"/>
      <c r="AA202" s="264"/>
    </row>
    <row r="203" spans="21:27" ht="15" customHeight="1" thickBot="1">
      <c r="U203" s="300" t="s">
        <v>74</v>
      </c>
      <c r="V203" s="306">
        <f ca="1"/>
        <v>-30.612691106361996</v>
      </c>
      <c r="W203" s="264"/>
      <c r="AA203" s="264"/>
    </row>
    <row r="204" spans="21:27" ht="15" customHeight="1" thickBot="1">
      <c r="U204" s="300" t="s">
        <v>74</v>
      </c>
      <c r="V204" s="306">
        <f ca="1"/>
        <v>-2575675675675675</v>
      </c>
      <c r="W204" s="264"/>
      <c r="AA204" s="264"/>
    </row>
    <row r="205" spans="21:27" ht="15" customHeight="1" thickBot="1">
      <c r="U205" s="300" t="s">
        <v>74</v>
      </c>
      <c r="V205" s="306">
        <f ca="1"/>
        <v>-892523363.48598123</v>
      </c>
      <c r="W205" s="264"/>
      <c r="AA205" s="264"/>
    </row>
    <row r="206" spans="21:27" ht="15" customHeight="1" thickBot="1">
      <c r="U206" s="300" t="s">
        <v>74</v>
      </c>
      <c r="V206" s="306">
        <f ca="1"/>
        <v>-114.01170960187352</v>
      </c>
      <c r="W206" s="264"/>
      <c r="AA206" s="264"/>
    </row>
    <row r="207" spans="21:27" ht="15" customHeight="1" thickBot="1">
      <c r="U207" s="300" t="s">
        <v>74</v>
      </c>
      <c r="V207" s="306">
        <f ca="1"/>
        <v>-1.3590497183443544</v>
      </c>
      <c r="W207" s="264"/>
      <c r="AA207" s="264"/>
    </row>
    <row r="208" spans="21:27" ht="15" customHeight="1" thickBot="1">
      <c r="U208" s="300" t="s">
        <v>74</v>
      </c>
      <c r="V208" s="306" t="e">
        <f ca="1"/>
        <v>#VALUE!</v>
      </c>
      <c r="W208" s="264"/>
      <c r="X208" s="264"/>
      <c r="Y208" s="264"/>
      <c r="Z208" s="264"/>
      <c r="AA208" s="264"/>
    </row>
    <row r="209" spans="21:27" ht="15" customHeight="1" thickBot="1">
      <c r="U209" s="300" t="s">
        <v>74</v>
      </c>
      <c r="V209" s="306">
        <f ca="1"/>
        <v>-11.532015439558457</v>
      </c>
      <c r="W209" s="264"/>
      <c r="X209" s="264"/>
      <c r="Y209" s="264"/>
      <c r="Z209" s="264"/>
      <c r="AA209" s="264"/>
    </row>
    <row r="210" spans="21:27" ht="15" customHeight="1" thickBot="1">
      <c r="U210" s="300" t="s">
        <v>74</v>
      </c>
      <c r="V210" s="306">
        <f ca="1"/>
        <v>0.99999999950403184</v>
      </c>
      <c r="W210" s="264"/>
      <c r="X210" s="264"/>
      <c r="Y210" s="264"/>
      <c r="Z210" s="264"/>
      <c r="AA210" s="264"/>
    </row>
    <row r="211" spans="21:27" ht="15" customHeight="1">
      <c r="U211" s="264"/>
      <c r="V211" s="264"/>
      <c r="W211" s="264"/>
      <c r="X211" s="264"/>
      <c r="Y211" s="264"/>
      <c r="Z211" s="264"/>
      <c r="AA211" s="264"/>
    </row>
    <row r="212" spans="21:27" ht="15" customHeight="1">
      <c r="U212" s="264"/>
      <c r="V212" s="264"/>
      <c r="W212" s="264"/>
      <c r="X212" s="264"/>
      <c r="Y212" s="264"/>
      <c r="Z212" s="264"/>
      <c r="AA212" s="264"/>
    </row>
    <row r="213" spans="21:27" ht="15" customHeight="1">
      <c r="U213" s="264"/>
      <c r="V213" s="264"/>
      <c r="W213" s="264"/>
      <c r="X213" s="264"/>
      <c r="Y213" s="264"/>
      <c r="Z213" s="264"/>
      <c r="AA213" s="264"/>
    </row>
    <row r="214" spans="21:27" ht="15" customHeight="1">
      <c r="U214" s="264"/>
      <c r="V214" s="264"/>
      <c r="W214" s="264"/>
      <c r="X214" s="264"/>
      <c r="Y214" s="264"/>
      <c r="Z214" s="264"/>
      <c r="AA214" s="264"/>
    </row>
    <row r="215" spans="21:27" ht="15" customHeight="1">
      <c r="U215" s="264"/>
      <c r="V215" s="264"/>
      <c r="W215" s="264"/>
      <c r="X215" s="264"/>
      <c r="Y215" s="264"/>
      <c r="Z215" s="264"/>
      <c r="AA215" s="264"/>
    </row>
    <row r="216" spans="21:27" ht="15" customHeight="1">
      <c r="U216" s="264"/>
      <c r="V216" s="264"/>
      <c r="W216" s="264"/>
      <c r="X216" s="264"/>
      <c r="Y216" s="264"/>
      <c r="Z216" s="264"/>
      <c r="AA216" s="264"/>
    </row>
  </sheetData>
  <mergeCells count="5">
    <mergeCell ref="U1:V1"/>
    <mergeCell ref="X1:Y1"/>
    <mergeCell ref="AA1:AB1"/>
    <mergeCell ref="A15:R16"/>
    <mergeCell ref="A33:R34"/>
  </mergeCells>
  <conditionalFormatting sqref="B20:Q32">
    <cfRule type="colorScale" priority="5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0:Q32">
    <cfRule type="colorScale" priority="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Q32">
    <cfRule type="colorScale" priority="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Q21">
    <cfRule type="colorScale" priority="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Q22">
    <cfRule type="colorScale" priority="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Q30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7:Q27">
    <cfRule type="colorScale" priority="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M27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I27">
    <cfRule type="colorScale" priority="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F27">
    <cfRule type="colorScale" priority="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K27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H22">
    <cfRule type="colorScale" priority="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I22">
    <cfRule type="colorScale" priority="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11 B13:Q14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11 B13:Q14">
    <cfRule type="colorScale" priority="4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4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4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4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4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4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4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4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4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4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4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Q12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Q12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2">
    <cfRule type="colorScale" priority="39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3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3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11"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Q2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">
    <cfRule type="colorScale" priority="3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Q4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3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Q5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3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3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Q7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3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Q8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3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2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Q9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2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Q10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2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Q11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1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B14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4DD6-7D8F-4DA5-AC61-4AC53ECC662C}">
  <dimension ref="A1:AB210"/>
  <sheetViews>
    <sheetView topLeftCell="A16" zoomScale="55" zoomScaleNormal="55" workbookViewId="0">
      <selection activeCell="P66" sqref="P66"/>
    </sheetView>
  </sheetViews>
  <sheetFormatPr defaultColWidth="9.140625" defaultRowHeight="15" customHeight="1"/>
  <cols>
    <col min="1" max="1" width="11.42578125" style="193" bestFit="1" customWidth="1"/>
    <col min="2" max="10" width="8.7109375" style="193" bestFit="1" customWidth="1"/>
    <col min="11" max="11" width="10.28515625" style="193" bestFit="1" customWidth="1"/>
    <col min="12" max="12" width="8.7109375" style="193" bestFit="1" customWidth="1"/>
    <col min="13" max="13" width="10.5703125" style="193" bestFit="1" customWidth="1"/>
    <col min="14" max="14" width="11.140625" style="193" bestFit="1" customWidth="1"/>
    <col min="15" max="15" width="13.28515625" style="193" bestFit="1" customWidth="1"/>
    <col min="16" max="17" width="12.5703125" style="193" bestFit="1" customWidth="1"/>
    <col min="18" max="18" width="8.85546875" style="193" bestFit="1" customWidth="1"/>
    <col min="19" max="20" width="9.140625" style="193"/>
    <col min="21" max="21" width="13.5703125" style="193" bestFit="1" customWidth="1"/>
    <col min="22" max="22" width="13.28515625" style="193" customWidth="1"/>
    <col min="23" max="23" width="2.85546875" style="193" bestFit="1" customWidth="1"/>
    <col min="24" max="24" width="13.5703125" style="193" bestFit="1" customWidth="1"/>
    <col min="25" max="25" width="13.28515625" style="193" bestFit="1" customWidth="1"/>
    <col min="26" max="26" width="9.140625" style="193"/>
    <col min="27" max="27" width="10" style="193" bestFit="1" customWidth="1"/>
    <col min="28" max="28" width="10.28515625" style="193" bestFit="1" customWidth="1"/>
    <col min="29" max="16384" width="9.140625" style="193"/>
  </cols>
  <sheetData>
    <row r="1" spans="1:28" ht="14.45">
      <c r="A1" s="133" t="s">
        <v>71</v>
      </c>
      <c r="B1" s="210" t="s">
        <v>13</v>
      </c>
      <c r="C1" s="211" t="s">
        <v>14</v>
      </c>
      <c r="D1" s="212" t="s">
        <v>15</v>
      </c>
      <c r="E1" s="213" t="s">
        <v>16</v>
      </c>
      <c r="F1" s="211" t="s">
        <v>17</v>
      </c>
      <c r="G1" s="213" t="s">
        <v>18</v>
      </c>
      <c r="H1" s="211" t="s">
        <v>19</v>
      </c>
      <c r="I1" s="214" t="s">
        <v>22</v>
      </c>
      <c r="J1" s="215" t="s">
        <v>23</v>
      </c>
      <c r="K1" s="216" t="s">
        <v>72</v>
      </c>
      <c r="L1" s="216" t="s">
        <v>26</v>
      </c>
      <c r="M1" s="216" t="s">
        <v>107</v>
      </c>
      <c r="N1" s="216" t="s">
        <v>108</v>
      </c>
      <c r="O1" s="216" t="s">
        <v>109</v>
      </c>
      <c r="P1" s="216" t="s">
        <v>73</v>
      </c>
      <c r="Q1" s="217" t="s">
        <v>74</v>
      </c>
      <c r="R1" s="209" t="s">
        <v>75</v>
      </c>
      <c r="U1" s="384" t="s">
        <v>114</v>
      </c>
      <c r="V1" s="384"/>
      <c r="W1" s="193" t="s">
        <v>93</v>
      </c>
      <c r="X1" s="384" t="s">
        <v>94</v>
      </c>
      <c r="Y1" s="384"/>
      <c r="AA1" s="244" t="s">
        <v>115</v>
      </c>
      <c r="AB1" s="245" t="s">
        <v>116</v>
      </c>
    </row>
    <row r="2" spans="1:28" ht="14.45">
      <c r="A2" s="133">
        <v>1</v>
      </c>
      <c r="B2" s="253">
        <v>0</v>
      </c>
      <c r="C2" s="254">
        <v>0</v>
      </c>
      <c r="D2" s="254" cm="1">
        <f t="array" aca="1" ref="D2" ca="1">LOG10(INDIRECT($A2&amp;"!$C14"))</f>
        <v>1.3671694885346808</v>
      </c>
      <c r="E2" s="254" cm="1">
        <f t="array" aca="1" ref="E2" ca="1">LOG10(INDIRECT($A2&amp;"!$C15"))</f>
        <v>-0.20162562331843878</v>
      </c>
      <c r="F2" s="254" cm="1">
        <f t="array" aca="1" ref="F2" ca="1">LOG10(INDIRECT($A2&amp;"!$C16"))</f>
        <v>0.63124078023550911</v>
      </c>
      <c r="G2" s="254" cm="1">
        <f t="array" aca="1" ref="G2" ca="1">LOG10(INDIRECT($A2&amp;"!$C17"))</f>
        <v>-0.78357016912374899</v>
      </c>
      <c r="H2" s="254" cm="1">
        <f t="array" aca="1" ref="H2" ca="1">LOG10(INDIRECT($A2&amp;"!$C18"))</f>
        <v>-1.6703987516434813</v>
      </c>
      <c r="I2" s="254" cm="1">
        <f t="array" aca="1" ref="I2" ca="1">LOG10(INDIRECT($A2&amp;"!$C20"))</f>
        <v>1.0989896394011773</v>
      </c>
      <c r="J2" s="254" cm="1">
        <f t="array" aca="1" ref="J2" ca="1">LOG10(INDIRECT($A2&amp;"!$C21"))</f>
        <v>-0.40110011293611703</v>
      </c>
      <c r="K2" s="254" cm="1">
        <f t="array" aca="1" ref="K2" ca="1">LOG10(INDIRECT($A2&amp;"!$C22"))</f>
        <v>1.414973347970818</v>
      </c>
      <c r="L2" s="254" cm="1">
        <f t="array" aca="1" ref="L2" ca="1">LOG10(INDIRECT($A2&amp;"!$C23"))</f>
        <v>1.4034637013453175</v>
      </c>
      <c r="M2" s="254" cm="1">
        <f t="array" aca="1" ref="M2" ca="1">LOG10(INDIRECT($A2&amp;"!$C24"))</f>
        <v>1.3975924340381167</v>
      </c>
      <c r="N2" s="254" cm="1">
        <f t="array" aca="1" ref="N2" ca="1">LOG10(INDIRECT($A2&amp;"!$C25"))</f>
        <v>1.3967222785037734</v>
      </c>
      <c r="O2" s="254" cm="1">
        <f t="array" aca="1" ref="O2" ca="1">LOG10(INDIRECT($A2&amp;"!$C26"))</f>
        <v>1.3941013020400446</v>
      </c>
      <c r="P2" s="254" cm="1">
        <f t="array" aca="1" ref="P2" ca="1">LOG10(INDIRECT($A2&amp;"!$C27"))</f>
        <v>1.394801777162711</v>
      </c>
      <c r="Q2" s="254" cm="1">
        <f t="array" aca="1" ref="Q2" ca="1">LOG10(INDIRECT($A2&amp;"!$C28"))</f>
        <v>1.6844862921887342</v>
      </c>
      <c r="R2" s="289" cm="1">
        <f t="array" aca="1" ref="R2" ca="1">INDIRECT($A2&amp;"!$E5")</f>
        <v>0.19889999999999999</v>
      </c>
      <c r="U2" s="133" t="s">
        <v>79</v>
      </c>
      <c r="V2" s="133" t="s">
        <v>117</v>
      </c>
      <c r="X2" s="133" t="s">
        <v>79</v>
      </c>
      <c r="Y2" s="133" t="s">
        <v>117</v>
      </c>
      <c r="AA2" s="327">
        <f t="shared" ref="AA2:AA14" ca="1" si="0">MIN(B2:R2)</f>
        <v>-1.6703987516434813</v>
      </c>
      <c r="AB2" s="328">
        <f t="shared" ref="AB2:AB14" ca="1" si="1">MAX(B2:R2)</f>
        <v>1.6844862921887342</v>
      </c>
    </row>
    <row r="3" spans="1:28" ht="14.45">
      <c r="A3" s="291">
        <v>2</v>
      </c>
      <c r="B3" s="253">
        <v>0</v>
      </c>
      <c r="C3" s="254">
        <v>0</v>
      </c>
      <c r="D3" s="254" t="s">
        <v>60</v>
      </c>
      <c r="E3" s="254" cm="1">
        <f t="array" aca="1" ref="E3" ca="1">LOG10(INDIRECT($A3&amp;"!$C15"))</f>
        <v>0.83052451409725847</v>
      </c>
      <c r="F3" s="254" cm="1">
        <f t="array" aca="1" ref="F3" ca="1">LOG10(INDIRECT($A3&amp;"!$C16"))</f>
        <v>1.8722728462242051</v>
      </c>
      <c r="G3" s="254" cm="1">
        <f t="array" aca="1" ref="G3" ca="1">LOG10(INDIRECT($A3&amp;"!$C17"))</f>
        <v>1.039414119176137</v>
      </c>
      <c r="H3" s="254" cm="1">
        <f t="array" aca="1" ref="H3" ca="1">LOG10(INDIRECT($A3&amp;"!$C18"))</f>
        <v>-0.95428594105913234</v>
      </c>
      <c r="I3" s="254" cm="1">
        <f t="array" aca="1" ref="I3" ca="1">LOG10(INDIRECT($A3&amp;"!$C20"))</f>
        <v>2.1199154102579909</v>
      </c>
      <c r="J3" s="254" cm="1">
        <f t="array" aca="1" ref="J3" ca="1">LOG10(INDIRECT($A3&amp;"!$C21"))</f>
        <v>0.8347385189038411</v>
      </c>
      <c r="K3" s="254" cm="1">
        <f t="array" aca="1" ref="K3" ca="1">LOG10(INDIRECT($A3&amp;"!$C22"))</f>
        <v>2.2648178230095364</v>
      </c>
      <c r="L3" s="254" cm="1">
        <f t="array" aca="1" ref="L3" ca="1">LOG10(INDIRECT($A3&amp;"!$C23"))</f>
        <v>2.2407987711173312</v>
      </c>
      <c r="M3" s="254" cm="1">
        <f t="array" aca="1" ref="M3" ca="1">LOG10(INDIRECT($A3&amp;"!$C24"))</f>
        <v>2.236537261488694</v>
      </c>
      <c r="N3" s="254" cm="1">
        <f t="array" aca="1" ref="N3" ca="1">LOG10(INDIRECT($A3&amp;"!$C25"))</f>
        <v>2.2427898094786767</v>
      </c>
      <c r="O3" s="254" cm="1">
        <f t="array" aca="1" ref="O3" ca="1">LOG10(INDIRECT($A3&amp;"!$C26"))</f>
        <v>2.2472365495067641</v>
      </c>
      <c r="P3" s="254" cm="1">
        <f t="array" aca="1" ref="P3" ca="1">LOG10(INDIRECT($A3&amp;"!$C27"))</f>
        <v>2.2377949932739227</v>
      </c>
      <c r="Q3" s="254" cm="1">
        <f t="array" aca="1" ref="Q3" ca="1">LOG10(INDIRECT($A3&amp;"!$C28"))</f>
        <v>2.2319790268315041</v>
      </c>
      <c r="R3" s="289" cm="1">
        <f t="array" aca="1" ref="R3" ca="1">INDIRECT($A3&amp;"!$E5")</f>
        <v>6.7500000000000004E-2</v>
      </c>
      <c r="U3" s="329" t="str" cm="1">
        <f t="array" ref="U3">INDEX($B$1:$Q$1, INT((ROW()-ROW($U$3))/13)+1)</f>
        <v>LS</v>
      </c>
      <c r="V3" s="108" cm="1">
        <f t="array" ref="V3">INDEX($B$2:$Q$14, MOD(ROW()-ROW($V$3),13)+1, INT((ROW()-ROW($V$3))/13)+1)</f>
        <v>0</v>
      </c>
      <c r="X3" s="329" t="str" cm="1">
        <f t="array" aca="1" ref="X3:Y193" ca="1">_xlfn._xlws.FILTER(U3:V210,ISNUMBER(V3:V210))</f>
        <v>LS</v>
      </c>
      <c r="Y3" s="303">
        <f ca="1"/>
        <v>0</v>
      </c>
      <c r="AA3" s="327">
        <f t="shared" ca="1" si="0"/>
        <v>-0.95428594105913234</v>
      </c>
      <c r="AB3" s="328">
        <f t="shared" ca="1" si="1"/>
        <v>2.2648178230095364</v>
      </c>
    </row>
    <row r="4" spans="1:28" ht="14.45">
      <c r="A4" s="291">
        <v>3</v>
      </c>
      <c r="B4" s="253">
        <v>0</v>
      </c>
      <c r="C4" s="254" cm="1">
        <f t="array" aca="1" ref="C4" ca="1">LOG10(INDIRECT($A4&amp;"!$C13"))</f>
        <v>-1.3004224086010909</v>
      </c>
      <c r="D4" s="254" cm="1">
        <f t="array" aca="1" ref="D4" ca="1">LOG10(INDIRECT($A4&amp;"!$C14"))</f>
        <v>2.6810602436318116</v>
      </c>
      <c r="E4" s="254" cm="1">
        <f t="array" aca="1" ref="E4" ca="1">LOG10(INDIRECT($A4&amp;"!$C15"))</f>
        <v>0.29688447553854708</v>
      </c>
      <c r="F4" s="254" cm="1">
        <f t="array" aca="1" ref="F4" ca="1">LOG10(INDIRECT($A4&amp;"!$C16"))</f>
        <v>1.7626785637274363</v>
      </c>
      <c r="G4" s="254" cm="1">
        <f t="array" aca="1" ref="G4" ca="1">LOG10(INDIRECT($A4&amp;"!$C17"))</f>
        <v>0.77677380241210703</v>
      </c>
      <c r="H4" s="254" cm="1">
        <f t="array" aca="1" ref="H4" ca="1">LOG10(INDIRECT($A4&amp;"!$C18"))</f>
        <v>-0.97839728397175774</v>
      </c>
      <c r="I4" s="254" cm="1">
        <f t="array" aca="1" ref="I4" ca="1">LOG10(INDIRECT($A4&amp;"!$C20"))</f>
        <v>0.39322411636129728</v>
      </c>
      <c r="J4" s="254" cm="1">
        <f t="array" aca="1" ref="J4" ca="1">LOG10(INDIRECT($A4&amp;"!$C21"))</f>
        <v>6.7442842776380657E-2</v>
      </c>
      <c r="K4" s="254" cm="1">
        <f t="array" aca="1" ref="K4" ca="1">LOG10(INDIRECT($A4&amp;"!$C22"))</f>
        <v>2.0094508957986941</v>
      </c>
      <c r="L4" s="254" cm="1">
        <f t="array" aca="1" ref="L4" ca="1">LOG10(INDIRECT($A4&amp;"!$C23"))</f>
        <v>1.9731278535996986</v>
      </c>
      <c r="M4" s="254" cm="1">
        <f t="array" aca="1" ref="M4" ca="1">LOG10(INDIRECT($A4&amp;"!$C24"))</f>
        <v>1.9551583869257936</v>
      </c>
      <c r="N4" s="254" cm="1">
        <f t="array" aca="1" ref="N4" ca="1">LOG10(INDIRECT($A4&amp;"!$C25"))</f>
        <v>2.0174507295105362</v>
      </c>
      <c r="O4" s="254" cm="1">
        <f t="array" aca="1" ref="O4" ca="1">LOG10(INDIRECT($A4&amp;"!$C26"))</f>
        <v>2.0588054866759067</v>
      </c>
      <c r="P4" s="254" cm="1">
        <f t="array" aca="1" ref="P4" ca="1">LOG10(INDIRECT($A4&amp;"!$C27"))</f>
        <v>2.0484418035504044</v>
      </c>
      <c r="Q4" s="254" cm="1">
        <f t="array" aca="1" ref="Q4" ca="1">LOG10(INDIRECT($A4&amp;"!$C28"))</f>
        <v>2.7140781649818559</v>
      </c>
      <c r="R4" s="289" cm="1">
        <f t="array" aca="1" ref="R4" ca="1">INDIRECT($A4&amp;"!$E5")</f>
        <v>7.0000000000000003E-16</v>
      </c>
      <c r="U4" s="329" t="str" cm="1">
        <f t="array" ref="U4">INDEX($B$1:$Q$1, INT((ROW()-ROW($U$3))/13)+1)</f>
        <v>LS</v>
      </c>
      <c r="V4" s="108" cm="1">
        <f t="array" ref="V4">INDEX($B$2:$Q$14, MOD(ROW()-ROW($V$3),13)+1, INT((ROW()-ROW($V$3))/13)+1)</f>
        <v>0</v>
      </c>
      <c r="X4" s="329" t="str">
        <f ca="1"/>
        <v>LS</v>
      </c>
      <c r="Y4" s="303">
        <f ca="1"/>
        <v>0</v>
      </c>
      <c r="AA4" s="327">
        <f t="shared" ca="1" si="0"/>
        <v>-1.3004224086010909</v>
      </c>
      <c r="AB4" s="328">
        <f t="shared" ca="1" si="1"/>
        <v>2.7140781649818559</v>
      </c>
    </row>
    <row r="5" spans="1:28" ht="14.45">
      <c r="A5" s="291">
        <v>4</v>
      </c>
      <c r="B5" s="253">
        <v>0</v>
      </c>
      <c r="C5" s="254" cm="1">
        <f t="array" aca="1" ref="C5" ca="1">LOG10(INDIRECT($A5&amp;"!$C13"))</f>
        <v>-1.8018930011265986</v>
      </c>
      <c r="D5" s="254" cm="1">
        <f t="array" aca="1" ref="D5" ca="1">LOG10(INDIRECT($A5&amp;"!$C14"))</f>
        <v>2.7164207338465549</v>
      </c>
      <c r="E5" s="254" cm="1">
        <f t="array" aca="1" ref="E5" ca="1">LOG10(INDIRECT($A5&amp;"!$C15"))</f>
        <v>0.42488163663106698</v>
      </c>
      <c r="F5" s="254" cm="1">
        <f t="array" aca="1" ref="F5" ca="1">LOG10(INDIRECT($A5&amp;"!$C16"))</f>
        <v>1.7805333253164044</v>
      </c>
      <c r="G5" s="254" cm="1">
        <f t="array" aca="1" ref="G5" ca="1">LOG10(INDIRECT($A5&amp;"!$C17"))</f>
        <v>0.80922292168942189</v>
      </c>
      <c r="H5" s="254" cm="1">
        <f t="array" aca="1" ref="H5" ca="1">LOG10(INDIRECT($A5&amp;"!$C18"))</f>
        <v>-0.89551288868760492</v>
      </c>
      <c r="I5" s="254" cm="1">
        <f t="array" aca="1" ref="I5" ca="1">LOG10(INDIRECT($A5&amp;"!$C20"))</f>
        <v>0.78074923110355221</v>
      </c>
      <c r="J5" s="254" cm="1">
        <f t="array" aca="1" ref="J5" ca="1">LOG10(INDIRECT($A5&amp;"!$C21"))</f>
        <v>0.22453306260608574</v>
      </c>
      <c r="K5" s="254" cm="1">
        <f t="array" aca="1" ref="K5" ca="1">LOG10(INDIRECT($A5&amp;"!$C22"))</f>
        <v>2.019116290447073</v>
      </c>
      <c r="L5" s="254" cm="1">
        <f t="array" aca="1" ref="L5" ca="1">LOG10(INDIRECT($A5&amp;"!$C23"))</f>
        <v>1.9879342652321585</v>
      </c>
      <c r="M5" s="254" cm="1">
        <f t="array" aca="1" ref="M5" ca="1">LOG10(INDIRECT($A5&amp;"!$C24"))</f>
        <v>1.9954596866210643</v>
      </c>
      <c r="N5" s="254" cm="1">
        <f t="array" aca="1" ref="N5" ca="1">LOG10(INDIRECT($A5&amp;"!$C25"))</f>
        <v>1.9961612933680071</v>
      </c>
      <c r="O5" s="254" cm="1">
        <f t="array" aca="1" ref="O5" ca="1">LOG10(INDIRECT($A5&amp;"!$C26"))</f>
        <v>2.0073209529227447</v>
      </c>
      <c r="P5" s="254" cm="1">
        <f t="array" aca="1" ref="P5" ca="1">LOG10(INDIRECT($A5&amp;"!$C27"))</f>
        <v>2.0542299098633974</v>
      </c>
      <c r="Q5" s="254" t="s">
        <v>60</v>
      </c>
      <c r="R5" s="289" cm="1">
        <f t="array" aca="1" ref="R5" ca="1">INDIRECT($A5&amp;"!$E5")</f>
        <v>7.8500000000000004E-16</v>
      </c>
      <c r="U5" s="329" t="str" cm="1">
        <f t="array" ref="U5">INDEX($B$1:$Q$1, INT((ROW()-ROW($U$3))/13)+1)</f>
        <v>LS</v>
      </c>
      <c r="V5" s="108" cm="1">
        <f t="array" ref="V5">INDEX($B$2:$Q$14, MOD(ROW()-ROW($V$3),13)+1, INT((ROW()-ROW($V$3))/13)+1)</f>
        <v>0</v>
      </c>
      <c r="X5" s="329" t="str">
        <f ca="1"/>
        <v>LS</v>
      </c>
      <c r="Y5" s="303">
        <f ca="1"/>
        <v>0</v>
      </c>
      <c r="AA5" s="327">
        <f t="shared" ca="1" si="0"/>
        <v>-1.8018930011265986</v>
      </c>
      <c r="AB5" s="328">
        <f t="shared" ca="1" si="1"/>
        <v>2.7164207338465549</v>
      </c>
    </row>
    <row r="6" spans="1:28" ht="15" customHeight="1">
      <c r="A6" s="291">
        <v>5</v>
      </c>
      <c r="B6" s="253" cm="1">
        <f t="array" aca="1" ref="B6" ca="1">LOG10(INDIRECT($A6&amp;"!$C12"))</f>
        <v>-1.9519468268843909</v>
      </c>
      <c r="C6" s="254">
        <v>0</v>
      </c>
      <c r="D6" s="254" cm="1">
        <f t="array" aca="1" ref="D6" ca="1">LOG10(INDIRECT($A6&amp;"!$C14"))</f>
        <v>3.0689276116820721</v>
      </c>
      <c r="E6" s="254" cm="1">
        <f t="array" aca="1" ref="E6" ca="1">LOG10(INDIRECT($A6&amp;"!$C15"))</f>
        <v>0.72181061521254652</v>
      </c>
      <c r="F6" s="254" cm="1">
        <f t="array" aca="1" ref="F6" ca="1">LOG10(INDIRECT($A6&amp;"!$C16"))</f>
        <v>2.1589652603834102</v>
      </c>
      <c r="G6" s="254" cm="1">
        <f t="array" aca="1" ref="G6" ca="1">LOG10(INDIRECT($A6&amp;"!$C17"))</f>
        <v>1.2253092817258628</v>
      </c>
      <c r="H6" s="254" cm="1">
        <f t="array" aca="1" ref="H6" ca="1">LOG10(INDIRECT($A6&amp;"!$C18"))</f>
        <v>-0.45345733652186898</v>
      </c>
      <c r="I6" s="254" cm="1">
        <f t="array" aca="1" ref="I6" ca="1">LOG10(INDIRECT($A6&amp;"!$C20"))</f>
        <v>0.87702561586724881</v>
      </c>
      <c r="J6" s="254" cm="1">
        <f t="array" aca="1" ref="J6" ca="1">LOG10(INDIRECT($A6&amp;"!$C21"))</f>
        <v>0.68797462003455567</v>
      </c>
      <c r="K6" s="254" cm="1">
        <f t="array" aca="1" ref="K6" ca="1">LOG10(INDIRECT($A6&amp;"!$C22"))</f>
        <v>2.2324878663529861</v>
      </c>
      <c r="L6" s="254" cm="1">
        <f t="array" aca="1" ref="L6" ca="1">LOG10(INDIRECT($A6&amp;"!$C23"))</f>
        <v>2.2038484637462346</v>
      </c>
      <c r="M6" s="254" cm="1">
        <f t="array" aca="1" ref="M6" ca="1">LOG10(INDIRECT($A6&amp;"!$C24"))</f>
        <v>2.2180100429843632</v>
      </c>
      <c r="N6" s="254" cm="1">
        <f t="array" aca="1" ref="N6" ca="1">LOG10(INDIRECT($A6&amp;"!$C25"))</f>
        <v>2.220108088040055</v>
      </c>
      <c r="O6" s="254" cm="1">
        <f t="array" aca="1" ref="O6" ca="1">LOG10(INDIRECT($A6&amp;"!$C26"))</f>
        <v>2.2159018132040318</v>
      </c>
      <c r="P6" s="254" cm="1">
        <f t="array" aca="1" ref="P6" ca="1">LOG10(INDIRECT($A6&amp;"!$C27"))</f>
        <v>2.2111205412580492</v>
      </c>
      <c r="Q6" s="254" t="s">
        <v>60</v>
      </c>
      <c r="R6" s="289" cm="1">
        <f t="array" aca="1" ref="R6" ca="1">INDIRECT($A6&amp;"!$E5")</f>
        <v>0.2626</v>
      </c>
      <c r="U6" s="329" t="str" cm="1">
        <f t="array" ref="U6">INDEX($B$1:$Q$1, INT((ROW()-ROW($U$3))/13)+1)</f>
        <v>LS</v>
      </c>
      <c r="V6" s="108" cm="1">
        <f t="array" ref="V6">INDEX($B$2:$Q$14, MOD(ROW()-ROW($V$3),13)+1, INT((ROW()-ROW($V$3))/13)+1)</f>
        <v>0</v>
      </c>
      <c r="X6" s="329" t="str">
        <f ca="1"/>
        <v>LS</v>
      </c>
      <c r="Y6" s="303">
        <f ca="1"/>
        <v>0</v>
      </c>
      <c r="AA6" s="327">
        <f t="shared" ca="1" si="0"/>
        <v>-1.9519468268843909</v>
      </c>
      <c r="AB6" s="328">
        <f t="shared" ca="1" si="1"/>
        <v>3.0689276116820721</v>
      </c>
    </row>
    <row r="7" spans="1:28" ht="14.45">
      <c r="A7" s="291">
        <v>7</v>
      </c>
      <c r="B7" s="253">
        <v>0</v>
      </c>
      <c r="C7" s="254" cm="1">
        <f t="array" aca="1" ref="C7" ca="1">LOG10(INDIRECT($A7&amp;"!$C13"))</f>
        <v>-1.4921441283041692</v>
      </c>
      <c r="D7" s="254" t="s">
        <v>60</v>
      </c>
      <c r="E7" s="254" cm="1">
        <f t="array" aca="1" ref="E7" ca="1">LOG10(INDIRECT($A7&amp;"!$C15"))</f>
        <v>2.2111205412580492</v>
      </c>
      <c r="F7" s="254" cm="1">
        <f t="array" aca="1" ref="F7" ca="1">LOG10(INDIRECT($A7&amp;"!$C16"))</f>
        <v>2.842609239610562</v>
      </c>
      <c r="G7" s="254" cm="1">
        <f t="array" aca="1" ref="G7" ca="1">LOG10(INDIRECT($A7&amp;"!$C17"))</f>
        <v>0.65934563574617699</v>
      </c>
      <c r="H7" s="254">
        <v>0</v>
      </c>
      <c r="I7" s="254" cm="1">
        <f t="array" aca="1" ref="I7" ca="1">LOG10(INDIRECT($A7&amp;"!$C20"))</f>
        <v>2.3850697763319348</v>
      </c>
      <c r="J7" s="254" cm="1">
        <f t="array" aca="1" ref="J7" ca="1">LOG10(INDIRECT($A7&amp;"!$C21"))</f>
        <v>0.88874096068289266</v>
      </c>
      <c r="K7" s="254" t="s">
        <v>60</v>
      </c>
      <c r="L7" s="254" cm="1">
        <f t="array" aca="1" ref="L7" ca="1">LOG10(INDIRECT($A7&amp;"!$C23"))</f>
        <v>2.876621916034273</v>
      </c>
      <c r="M7" s="254" cm="1">
        <f t="array" aca="1" ref="M7" ca="1">LOG10(INDIRECT($A7&amp;"!$C24"))</f>
        <v>2.9644482079166607</v>
      </c>
      <c r="N7" s="254" cm="1">
        <f t="array" aca="1" ref="N7" ca="1">LOG10(INDIRECT($A7&amp;"!$C25"))</f>
        <v>2.8790958795000727</v>
      </c>
      <c r="O7" s="254" cm="1">
        <f t="array" aca="1" ref="O7" ca="1">LOG10(INDIRECT($A7&amp;"!$C26"))</f>
        <v>2.8656960599160706</v>
      </c>
      <c r="P7" s="254" cm="1">
        <f t="array" aca="1" ref="P7" ca="1">LOG10(INDIRECT($A7&amp;"!$C27"))</f>
        <v>2.6095944092252199</v>
      </c>
      <c r="Q7" s="254" t="s">
        <v>60</v>
      </c>
      <c r="R7" s="289" cm="1">
        <f t="array" aca="1" ref="R7" ca="1">INDIRECT($A7&amp;"!$E5")</f>
        <v>0.1265</v>
      </c>
      <c r="U7" s="329" t="str" cm="1">
        <f t="array" ref="U7">INDEX($B$1:$Q$1, INT((ROW()-ROW($U$3))/13)+1)</f>
        <v>LS</v>
      </c>
      <c r="V7" s="108" cm="1">
        <f t="array" aca="1" ref="V7" ca="1">INDEX($B$2:$Q$14, MOD(ROW()-ROW($V$3),13)+1, INT((ROW()-ROW($V$3))/13)+1)</f>
        <v>-1.9519468268843909</v>
      </c>
      <c r="X7" s="329" t="str">
        <f ca="1"/>
        <v>LS</v>
      </c>
      <c r="Y7" s="303">
        <f ca="1"/>
        <v>-1.9519468268843909</v>
      </c>
      <c r="AA7" s="327">
        <f t="shared" ca="1" si="0"/>
        <v>-1.4921441283041692</v>
      </c>
      <c r="AB7" s="328">
        <f t="shared" ca="1" si="1"/>
        <v>2.9644482079166607</v>
      </c>
    </row>
    <row r="8" spans="1:28" ht="14.45">
      <c r="A8" s="291">
        <v>8</v>
      </c>
      <c r="B8" s="253" cm="1">
        <f t="array" aca="1" ref="B8" ca="1">LOG10(INDIRECT($A8&amp;"!$C12"))</f>
        <v>-1.8046539416515803</v>
      </c>
      <c r="C8" s="254" cm="1">
        <f t="array" aca="1" ref="C8" ca="1">LOG10(INDIRECT($A8&amp;"!$C13"))</f>
        <v>-0.7430418474390682</v>
      </c>
      <c r="D8" s="254" t="s">
        <v>60</v>
      </c>
      <c r="E8" s="254" cm="1">
        <f t="array" aca="1" ref="E8" ca="1">LOG10(INDIRECT($A8&amp;"!$C15"))</f>
        <v>1.0145205387579237</v>
      </c>
      <c r="F8" s="254" t="s">
        <v>60</v>
      </c>
      <c r="G8" s="254" t="s">
        <v>60</v>
      </c>
      <c r="H8" s="254" cm="1">
        <f t="array" aca="1" ref="H8" ca="1">LOG10(INDIRECT($A8&amp;"!$C18"))</f>
        <v>-0.21360353862769571</v>
      </c>
      <c r="I8" s="254" cm="1">
        <f t="array" aca="1" ref="I8" ca="1">LOG10(INDIRECT($A8&amp;"!$C20"))</f>
        <v>1.1261314072619844</v>
      </c>
      <c r="J8" s="254" cm="1">
        <f t="array" aca="1" ref="J8" ca="1">LOG10(INDIRECT($A8&amp;"!$C21"))</f>
        <v>0.90671205694296408</v>
      </c>
      <c r="K8" s="254" cm="1">
        <f t="array" aca="1" ref="K8" ca="1">LOG10(INDIRECT($A8&amp;"!$C22"))</f>
        <v>2.2327420627207371</v>
      </c>
      <c r="L8" s="254" cm="1">
        <f t="array" aca="1" ref="L8" ca="1">LOG10(INDIRECT($A8&amp;"!$C23"))</f>
        <v>2.1149444157125847</v>
      </c>
      <c r="M8" s="254" cm="1">
        <f t="array" aca="1" ref="M8" ca="1">LOG10(INDIRECT($A8&amp;"!$C24"))</f>
        <v>2.1306553490220304</v>
      </c>
      <c r="N8" s="254" cm="1">
        <f t="array" aca="1" ref="N8" ca="1">LOG10(INDIRECT($A8&amp;"!$C25"))</f>
        <v>2.1231980750319988</v>
      </c>
      <c r="O8" s="254" cm="1">
        <f t="array" aca="1" ref="O8" ca="1">LOG10(INDIRECT($A8&amp;"!$C26"))</f>
        <v>2.1185953652237619</v>
      </c>
      <c r="P8" s="254" cm="1">
        <f t="array" aca="1" ref="P8" ca="1">LOG10(INDIRECT($A8&amp;"!$C27"))</f>
        <v>2.1192558892779365</v>
      </c>
      <c r="Q8" s="254" t="s">
        <v>60</v>
      </c>
      <c r="R8" s="289" cm="1">
        <f t="array" aca="1" ref="R8" ca="1">INDIRECT($A8&amp;"!$E5")</f>
        <v>2.1400000000000001E-15</v>
      </c>
      <c r="U8" s="329" t="str" cm="1">
        <f t="array" ref="U8">INDEX($B$1:$Q$1, INT((ROW()-ROW($U$3))/13)+1)</f>
        <v>LS</v>
      </c>
      <c r="V8" s="108" cm="1">
        <f t="array" ref="V8">INDEX($B$2:$Q$14, MOD(ROW()-ROW($V$3),13)+1, INT((ROW()-ROW($V$3))/13)+1)</f>
        <v>0</v>
      </c>
      <c r="X8" s="329" t="str">
        <f ca="1"/>
        <v>LS</v>
      </c>
      <c r="Y8" s="303">
        <f ca="1"/>
        <v>0</v>
      </c>
      <c r="AA8" s="327">
        <f t="shared" ca="1" si="0"/>
        <v>-1.8046539416515803</v>
      </c>
      <c r="AB8" s="328">
        <f t="shared" ca="1" si="1"/>
        <v>2.2327420627207371</v>
      </c>
    </row>
    <row r="9" spans="1:28" ht="15" customHeight="1">
      <c r="A9" s="291">
        <v>9</v>
      </c>
      <c r="B9" s="253" cm="1">
        <f t="array" aca="1" ref="B9" ca="1">LOG10(INDIRECT($A9&amp;"!$C12"))</f>
        <v>-2.1194722218011948</v>
      </c>
      <c r="C9" s="254">
        <v>0</v>
      </c>
      <c r="D9" s="254" t="e" cm="1">
        <f t="array" aca="1" ref="D9" ca="1">LOG10(INDIRECT($A9&amp;"!$C14"))</f>
        <v>#VALUE!</v>
      </c>
      <c r="E9" s="254" cm="1">
        <f t="array" aca="1" ref="E9" ca="1">LOG10(INDIRECT($A9&amp;"!$C15"))</f>
        <v>0.37857957611577481</v>
      </c>
      <c r="F9" s="254" cm="1">
        <f t="array" aca="1" ref="F9" ca="1">LOG10(INDIRECT($A9&amp;"!$C16"))</f>
        <v>1.9296743179485878</v>
      </c>
      <c r="G9" s="254" cm="1">
        <f t="array" aca="1" ref="G9" ca="1">LOG10(INDIRECT($A9&amp;"!$C17"))</f>
        <v>0.8480042714972682</v>
      </c>
      <c r="H9" s="254" cm="1">
        <f t="array" aca="1" ref="H9" ca="1">LOG10(INDIRECT($A9&amp;"!$C18"))</f>
        <v>-1.101713721410877</v>
      </c>
      <c r="I9" s="254" cm="1">
        <f t="array" aca="1" ref="I9" ca="1">LOG10(INDIRECT($A9&amp;"!$C20"))</f>
        <v>0.53756725715267517</v>
      </c>
      <c r="J9" s="254" cm="1">
        <f t="array" aca="1" ref="J9" ca="1">LOG10(INDIRECT($A9&amp;"!$C21"))</f>
        <v>0.35005409357903022</v>
      </c>
      <c r="K9" s="254" cm="1">
        <f t="array" aca="1" ref="K9" ca="1">LOG10(INDIRECT($A9&amp;"!$C22"))</f>
        <v>1.8262044234992527</v>
      </c>
      <c r="L9" s="254" cm="1">
        <f t="array" aca="1" ref="L9" ca="1">LOG10(INDIRECT($A9&amp;"!$C23"))</f>
        <v>1.8046845149069404</v>
      </c>
      <c r="M9" s="254" cm="1">
        <f t="array" aca="1" ref="M9" ca="1">LOG10(INDIRECT($A9&amp;"!$C24"))</f>
        <v>1.8114409436741581</v>
      </c>
      <c r="N9" s="254" t="s">
        <v>60</v>
      </c>
      <c r="O9" s="254" cm="1">
        <f t="array" aca="1" ref="O9" ca="1">LOG10(INDIRECT($A9&amp;"!$C26"))</f>
        <v>1.8085485512404054</v>
      </c>
      <c r="P9" s="254" cm="1">
        <f t="array" aca="1" ref="P9" ca="1">LOG10(INDIRECT($A9&amp;"!$C27"))</f>
        <v>1.8125122842899826</v>
      </c>
      <c r="Q9" s="254" cm="1">
        <f t="array" aca="1" ref="Q9" ca="1">LOG10(INDIRECT($A9&amp;"!$C28"))</f>
        <v>2.483301952358167</v>
      </c>
      <c r="R9" s="289" cm="1">
        <f t="array" aca="1" ref="R9" ca="1">INDIRECT($A9&amp;"!$E5")</f>
        <v>1.1599999999999999E-15</v>
      </c>
      <c r="U9" s="329" t="str" cm="1">
        <f t="array" ref="U9">INDEX($B$1:$Q$1, INT((ROW()-ROW($U$3))/13)+1)</f>
        <v>LS</v>
      </c>
      <c r="V9" s="108" cm="1">
        <f t="array" aca="1" ref="V9" ca="1">INDEX($B$2:$Q$14, MOD(ROW()-ROW($V$3),13)+1, INT((ROW()-ROW($V$3))/13)+1)</f>
        <v>-1.8046539416515803</v>
      </c>
      <c r="X9" s="329" t="str">
        <f ca="1"/>
        <v>LS</v>
      </c>
      <c r="Y9" s="303">
        <f ca="1"/>
        <v>-1.8046539416515803</v>
      </c>
      <c r="AA9" s="327" t="e">
        <f t="shared" ca="1" si="0"/>
        <v>#VALUE!</v>
      </c>
      <c r="AB9" s="328" t="e">
        <f t="shared" ca="1" si="1"/>
        <v>#VALUE!</v>
      </c>
    </row>
    <row r="10" spans="1:28" ht="15" customHeight="1">
      <c r="A10" s="291">
        <v>10</v>
      </c>
      <c r="B10" s="253">
        <v>0</v>
      </c>
      <c r="C10" s="254" cm="1">
        <f t="array" aca="1" ref="C10" ca="1">LOG10(INDIRECT($A10&amp;"!$C13"))</f>
        <v>-1.7931741239681502</v>
      </c>
      <c r="D10" s="254" t="s">
        <v>60</v>
      </c>
      <c r="E10" s="254" cm="1">
        <f t="array" aca="1" ref="E10" ca="1">LOG10(INDIRECT($A10&amp;"!$C15"))</f>
        <v>1.4324882557705063</v>
      </c>
      <c r="F10" s="254" cm="1">
        <f t="array" aca="1" ref="F10" ca="1">LOG10(INDIRECT($A10&amp;"!$C16"))</f>
        <v>2.8639173769578603</v>
      </c>
      <c r="G10" s="254" cm="1">
        <f t="array" aca="1" ref="G10" ca="1">LOG10(INDIRECT($A10&amp;"!$C17"))</f>
        <v>2.09377178149873</v>
      </c>
      <c r="H10" s="254" cm="1">
        <f t="array" aca="1" ref="H10" ca="1">LOG10(INDIRECT($A10&amp;"!$C18"))</f>
        <v>-0.24176959154225044</v>
      </c>
      <c r="I10" s="254" cm="1">
        <f t="array" aca="1" ref="I10" ca="1">LOG10(INDIRECT($A10&amp;"!$C20"))</f>
        <v>1.4746532533620627</v>
      </c>
      <c r="J10" s="254" cm="1">
        <f t="array" aca="1" ref="J10" ca="1">LOG10(INDIRECT($A10&amp;"!$C21"))</f>
        <v>1.0759117614827776</v>
      </c>
      <c r="K10" s="254" cm="1">
        <f t="array" aca="1" ref="K10" ca="1">LOG10(INDIRECT($A10&amp;"!$C22"))</f>
        <v>2.3222192947339191</v>
      </c>
      <c r="L10" s="254" cm="1">
        <f t="array" aca="1" ref="L10" ca="1">LOG10(INDIRECT($A10&amp;"!$C23"))</f>
        <v>2.2810333672477277</v>
      </c>
      <c r="M10" s="254" cm="1">
        <f t="array" aca="1" ref="M10" ca="1">LOG10(INDIRECT($A10&amp;"!$C24"))</f>
        <v>2.2977605110991339</v>
      </c>
      <c r="N10" s="254" cm="1">
        <f t="array" aca="1" ref="N10" ca="1">LOG10(INDIRECT($A10&amp;"!$C25"))</f>
        <v>2.2792105126013951</v>
      </c>
      <c r="O10" s="254" cm="1">
        <f t="array" aca="1" ref="O10" ca="1">LOG10(INDIRECT($A10&amp;"!$C26"))</f>
        <v>2.2755416884013098</v>
      </c>
      <c r="P10" s="254" cm="1">
        <f t="array" aca="1" ref="P10" ca="1">LOG10(INDIRECT($A10&amp;"!$C27"))</f>
        <v>2.2496874278053016</v>
      </c>
      <c r="Q10" s="254" t="s">
        <v>60</v>
      </c>
      <c r="R10" s="289" cm="1">
        <f t="array" aca="1" ref="R10" ca="1">INDIRECT($A10&amp;"!$E5")</f>
        <v>9.2999999999999992E-3</v>
      </c>
      <c r="U10" s="329" t="str" cm="1">
        <f t="array" ref="U10">INDEX($B$1:$Q$1, INT((ROW()-ROW($U$3))/13)+1)</f>
        <v>LS</v>
      </c>
      <c r="V10" s="108" cm="1">
        <f t="array" aca="1" ref="V10" ca="1">INDEX($B$2:$Q$14, MOD(ROW()-ROW($V$3),13)+1, INT((ROW()-ROW($V$3))/13)+1)</f>
        <v>-2.1194722218011948</v>
      </c>
      <c r="X10" s="329" t="str">
        <f ca="1"/>
        <v>LS</v>
      </c>
      <c r="Y10" s="303">
        <f ca="1"/>
        <v>-2.1194722218011948</v>
      </c>
      <c r="AA10" s="327">
        <f t="shared" ca="1" si="0"/>
        <v>-1.7931741239681502</v>
      </c>
      <c r="AB10" s="328">
        <f t="shared" ca="1" si="1"/>
        <v>2.8639173769578603</v>
      </c>
    </row>
    <row r="11" spans="1:28" ht="14.45">
      <c r="A11" s="291">
        <v>11</v>
      </c>
      <c r="B11" s="253">
        <v>0</v>
      </c>
      <c r="C11" s="254" cm="1">
        <f t="array" aca="1" ref="C11" ca="1">LOG10(INDIRECT($A11&amp;"!$C13"))</f>
        <v>-1.8018930011265986</v>
      </c>
      <c r="D11" s="254" cm="1">
        <f t="array" aca="1" ref="D11" ca="1">LOG10(INDIRECT($A11&amp;"!$C14"))</f>
        <v>3.0136796972911926</v>
      </c>
      <c r="E11" s="254" cm="1">
        <f t="array" aca="1" ref="E11" ca="1">LOG10(INDIRECT($A11&amp;"!$C15"))</f>
        <v>1.2880255353883627</v>
      </c>
      <c r="F11" s="254" cm="1">
        <f t="array" aca="1" ref="F11" ca="1">LOG10(INDIRECT($A11&amp;"!$C16"))</f>
        <v>2.2778383330020473</v>
      </c>
      <c r="G11" s="254" cm="1">
        <f t="array" aca="1" ref="G11" ca="1">LOG10(INDIRECT($A11&amp;"!$C17"))</f>
        <v>0.88269526238159712</v>
      </c>
      <c r="H11" s="254" cm="1">
        <f t="array" aca="1" ref="H11" ca="1">LOG10(INDIRECT($A11&amp;"!$C18"))</f>
        <v>-0.48918698948750389</v>
      </c>
      <c r="I11" s="254" cm="1">
        <f t="array" aca="1" ref="I11" ca="1">LOG10(INDIRECT($A11&amp;"!$C20"))</f>
        <v>2.3408405498123317</v>
      </c>
      <c r="J11" s="254" cm="1">
        <f t="array" aca="1" ref="J11" ca="1">LOG10(INDIRECT($A11&amp;"!$C21"))</f>
        <v>1.3010299956639813</v>
      </c>
      <c r="K11" s="254" cm="1">
        <f t="array" aca="1" ref="K11" ca="1">LOG10(INDIRECT($A11&amp;"!$C22"))</f>
        <v>2.0362295440862948</v>
      </c>
      <c r="L11" s="254" cm="1">
        <f t="array" aca="1" ref="L11" ca="1">LOG10(INDIRECT($A11&amp;"!$C23"))</f>
        <v>2.0115704435972783</v>
      </c>
      <c r="M11" s="254" cm="1">
        <f t="array" aca="1" ref="M11" ca="1">LOG10(INDIRECT($A11&amp;"!$C24"))</f>
        <v>2.0195316845312554</v>
      </c>
      <c r="N11" s="254" cm="1">
        <f t="array" aca="1" ref="N11" ca="1">LOG10(INDIRECT($A11&amp;"!$C25"))</f>
        <v>2.0166155475571776</v>
      </c>
      <c r="O11" s="254" cm="1">
        <f t="array" aca="1" ref="O11" ca="1">LOG10(INDIRECT($A11&amp;"!$C26"))</f>
        <v>2.0119931146592571</v>
      </c>
      <c r="P11" s="254" cm="1">
        <f t="array" aca="1" ref="P11" ca="1">LOG10(INDIRECT($A11&amp;"!$C27"))</f>
        <v>2.0132586652835167</v>
      </c>
      <c r="Q11" s="254" cm="1">
        <f t="array" aca="1" ref="Q11" ca="1">LOG10(INDIRECT($A11&amp;"!$C28"))</f>
        <v>2.0178677189635055</v>
      </c>
      <c r="R11" s="289" cm="1">
        <f t="array" aca="1" ref="R11" ca="1">INDIRECT($A11&amp;"!$E5")</f>
        <v>0.34329999999999999</v>
      </c>
      <c r="U11" s="329" t="str" cm="1">
        <f t="array" ref="U11">INDEX($B$1:$Q$1, INT((ROW()-ROW($U$3))/13)+1)</f>
        <v>LS</v>
      </c>
      <c r="V11" s="108" cm="1">
        <f t="array" ref="V11">INDEX($B$2:$Q$14, MOD(ROW()-ROW($V$3),13)+1, INT((ROW()-ROW($V$3))/13)+1)</f>
        <v>0</v>
      </c>
      <c r="X11" s="329" t="str">
        <f ca="1"/>
        <v>LS</v>
      </c>
      <c r="Y11" s="303">
        <f ca="1"/>
        <v>0</v>
      </c>
      <c r="AA11" s="327">
        <f t="shared" ca="1" si="0"/>
        <v>-1.8018930011265986</v>
      </c>
      <c r="AB11" s="328">
        <f t="shared" ca="1" si="1"/>
        <v>3.0136796972911926</v>
      </c>
    </row>
    <row r="12" spans="1:28" ht="14.45">
      <c r="A12" s="291">
        <v>12</v>
      </c>
      <c r="B12" s="253" cm="1">
        <f t="array" aca="1" ref="B12" ca="1">LOG10(INDIRECT($A12&amp;"!$C12"))</f>
        <v>-1.8018930011265986</v>
      </c>
      <c r="C12" s="254" cm="1">
        <f t="array" aca="1" ref="C12" ca="1">LOG10(INDIRECT($A12&amp;"!$C13"))</f>
        <v>-1.8057632512761708</v>
      </c>
      <c r="D12" s="254" cm="1">
        <f t="array" aca="1" ref="D12" ca="1">LOG10(INDIRECT($A12&amp;"!$C14"))</f>
        <v>2.1528995963937474</v>
      </c>
      <c r="E12" s="254" cm="1">
        <f t="array" aca="1" ref="E12" ca="1">LOG10(INDIRECT($A12&amp;"!$C15"))</f>
        <v>0.30341207059674197</v>
      </c>
      <c r="F12" s="254" cm="1">
        <f t="array" aca="1" ref="F12" ca="1">LOG10(INDIRECT($A12&amp;"!$C16"))</f>
        <v>1.5293019977879805</v>
      </c>
      <c r="G12" s="254" cm="1">
        <f t="array" aca="1" ref="G12" ca="1">LOG10(INDIRECT($A12&amp;"!$C17"))</f>
        <v>1.7867718963505686E-2</v>
      </c>
      <c r="H12" s="254" cm="1">
        <f t="array" aca="1" ref="H12" ca="1">LOG10(INDIRECT($A12&amp;"!$C18"))</f>
        <v>-0.72170379190872613</v>
      </c>
      <c r="I12" s="254" cm="1">
        <f t="array" aca="1" ref="I12" ca="1">LOG10(INDIRECT($A12&amp;"!$C20"))</f>
        <v>0.362670929725667</v>
      </c>
      <c r="J12" s="254" cm="1">
        <f t="array" aca="1" ref="J12" ca="1">LOG10(INDIRECT($A12&amp;"!$C21"))</f>
        <v>0.22245633667924672</v>
      </c>
      <c r="K12" s="254" cm="1">
        <f t="array" aca="1" ref="K12" ca="1">LOG10(INDIRECT($A12&amp;"!$C22"))</f>
        <v>1.6892200372638355</v>
      </c>
      <c r="L12" s="254" cm="1">
        <f t="array" aca="1" ref="L12" ca="1">LOG10(INDIRECT($A12&amp;"!$C23"))</f>
        <v>1.7093547758343961</v>
      </c>
      <c r="M12" s="254" cm="1">
        <f t="array" aca="1" ref="M12" ca="1">LOG10(INDIRECT($A12&amp;"!$C24"))</f>
        <v>1.6924944075030843</v>
      </c>
      <c r="N12" s="254" cm="1">
        <f t="array" aca="1" ref="N12" ca="1">LOG10(INDIRECT($A12&amp;"!$C25"))</f>
        <v>1.7049222912234017</v>
      </c>
      <c r="O12" s="254" cm="1">
        <f t="array" aca="1" ref="O12" ca="1">LOG10(INDIRECT($A12&amp;"!$C26"))</f>
        <v>1.6980135039391817</v>
      </c>
      <c r="P12" s="254" cm="1">
        <f t="array" aca="1" ref="P12" ca="1">LOG10(INDIRECT($A12&amp;"!$C27"))</f>
        <v>1.6947806360120616</v>
      </c>
      <c r="Q12" s="254" cm="1">
        <f t="array" aca="1" ref="Q12" ca="1">LOG10(INDIRECT($A12&amp;"!$C28"))</f>
        <v>1.841234295506041</v>
      </c>
      <c r="R12" s="289" cm="1">
        <f t="array" aca="1" ref="R12" ca="1">INDIRECT($A12&amp;"!$E5")</f>
        <v>4.8300000000000003E-2</v>
      </c>
      <c r="U12" s="329" t="str" cm="1">
        <f t="array" ref="U12">INDEX($B$1:$Q$1, INT((ROW()-ROW($U$3))/13)+1)</f>
        <v>LS</v>
      </c>
      <c r="V12" s="108" cm="1">
        <f t="array" ref="V12">INDEX($B$2:$Q$14, MOD(ROW()-ROW($V$3),13)+1, INT((ROW()-ROW($V$3))/13)+1)</f>
        <v>0</v>
      </c>
      <c r="X12" s="329" t="str">
        <f ca="1"/>
        <v>LS</v>
      </c>
      <c r="Y12" s="303">
        <f ca="1"/>
        <v>0</v>
      </c>
      <c r="AA12" s="327">
        <f t="shared" ca="1" si="0"/>
        <v>-1.8057632512761708</v>
      </c>
      <c r="AB12" s="328">
        <f t="shared" ca="1" si="1"/>
        <v>2.1528995963937474</v>
      </c>
    </row>
    <row r="13" spans="1:28" ht="14.45">
      <c r="A13" s="291">
        <v>13</v>
      </c>
      <c r="B13" s="253">
        <v>0</v>
      </c>
      <c r="C13" s="254">
        <v>0</v>
      </c>
      <c r="D13" s="254" cm="1">
        <f t="array" aca="1" ref="D13" ca="1">LOG10(INDIRECT($A13&amp;"!$C14"))</f>
        <v>2.3291944150884509</v>
      </c>
      <c r="E13" s="254" cm="1">
        <f t="array" aca="1" ref="E13" ca="1">LOG10(INDIRECT($A13&amp;"!$C15"))</f>
        <v>0.12254352406875435</v>
      </c>
      <c r="F13" s="254" cm="1">
        <f t="array" aca="1" ref="F13" ca="1">LOG10(INDIRECT($A13&amp;"!$C16"))</f>
        <v>1.4659773682858228</v>
      </c>
      <c r="G13" s="254" cm="1">
        <f t="array" aca="1" ref="G13" ca="1">LOG10(INDIRECT($A13&amp;"!$C17"))</f>
        <v>0.39462676427220911</v>
      </c>
      <c r="H13" s="254" cm="1">
        <f t="array" aca="1" ref="H13" ca="1">LOG10(INDIRECT($A13&amp;"!$C18"))</f>
        <v>-1.0219565060900371</v>
      </c>
      <c r="I13" s="254" cm="1">
        <f t="array" aca="1" ref="I13" ca="1">LOG10(INDIRECT($A13&amp;"!$C20"))</f>
        <v>1.7395723444500919</v>
      </c>
      <c r="J13" s="254" cm="1">
        <f t="array" aca="1" ref="J13" ca="1">LOG10(INDIRECT($A13&amp;"!$C21"))</f>
        <v>0.17231096852195424</v>
      </c>
      <c r="K13" s="254" cm="1">
        <f t="array" aca="1" ref="K13" ca="1">LOG10(INDIRECT($A13&amp;"!$C22"))</f>
        <v>1.823930455125564</v>
      </c>
      <c r="L13" s="254" cm="1">
        <f t="array" aca="1" ref="L13" ca="1">LOG10(INDIRECT($A13&amp;"!$C23"))</f>
        <v>1.7960189693471493</v>
      </c>
      <c r="M13" s="254" cm="1">
        <f t="array" aca="1" ref="M13" ca="1">LOG10(INDIRECT($A13&amp;"!$C24"))</f>
        <v>1.7859701251320095</v>
      </c>
      <c r="N13" s="254" cm="1">
        <f t="array" aca="1" ref="N13" ca="1">LOG10(INDIRECT($A13&amp;"!$C25"))</f>
        <v>1.7922515719032641</v>
      </c>
      <c r="O13" s="254" cm="1">
        <f t="array" aca="1" ref="O13" ca="1">LOG10(INDIRECT($A13&amp;"!$C26"))</f>
        <v>1.8130469651601078</v>
      </c>
      <c r="P13" s="254" cm="1">
        <f t="array" aca="1" ref="P13" ca="1">LOG10(INDIRECT($A13&amp;"!$C27"))</f>
        <v>1.7623784293119642</v>
      </c>
      <c r="Q13" s="254" t="s">
        <v>60</v>
      </c>
      <c r="R13" s="289" cm="1">
        <f t="array" aca="1" ref="R13" ca="1">INDIRECT($A13&amp;"!$E5")</f>
        <v>0.12690000000000001</v>
      </c>
      <c r="U13" s="329" t="str" cm="1">
        <f t="array" ref="U13">INDEX($B$1:$Q$1, INT((ROW()-ROW($U$3))/13)+1)</f>
        <v>LS</v>
      </c>
      <c r="V13" s="108" cm="1">
        <f t="array" aca="1" ref="V13" ca="1">INDEX($B$2:$Q$14, MOD(ROW()-ROW($V$3),13)+1, INT((ROW()-ROW($V$3))/13)+1)</f>
        <v>-1.8018930011265986</v>
      </c>
      <c r="X13" s="329" t="str">
        <f ca="1"/>
        <v>LS</v>
      </c>
      <c r="Y13" s="303">
        <f ca="1"/>
        <v>-1.8018930011265986</v>
      </c>
      <c r="AA13" s="327">
        <f t="shared" ca="1" si="0"/>
        <v>-1.0219565060900371</v>
      </c>
      <c r="AB13" s="328">
        <f t="shared" ca="1" si="1"/>
        <v>2.3291944150884509</v>
      </c>
    </row>
    <row r="14" spans="1:28" ht="14.45">
      <c r="A14" s="294">
        <v>14</v>
      </c>
      <c r="B14" s="253" cm="1">
        <f t="array" aca="1" ref="B14" ca="1">LOG10(INDIRECT($A14&amp;"!$C12"))</f>
        <v>-1.7309542903423771</v>
      </c>
      <c r="C14" s="254" cm="1">
        <f t="array" aca="1" ref="C14" ca="1">LOG10(INDIRECT($A14&amp;"!$C13"))</f>
        <v>-1.6859220082207871</v>
      </c>
      <c r="D14" s="254" t="s">
        <v>60</v>
      </c>
      <c r="E14" s="254" cm="1">
        <f t="array" aca="1" ref="E14" ca="1">LOG10(INDIRECT($A14&amp;"!$C15"))</f>
        <v>1.0670708560453701</v>
      </c>
      <c r="F14" s="254" t="s">
        <v>60</v>
      </c>
      <c r="G14" s="254" cm="1">
        <f t="array" aca="1" ref="G14" ca="1">LOG10(INDIRECT($A14&amp;"!$C17"))</f>
        <v>1.7485756169309918</v>
      </c>
      <c r="H14" s="254" cm="1">
        <f t="array" aca="1" ref="H14" ca="1">LOG10(INDIRECT($A14&amp;"!$C18"))</f>
        <v>-0.45345733652186898</v>
      </c>
      <c r="I14" s="254" cm="1">
        <f t="array" aca="1" ref="I14" ca="1">LOG10(INDIRECT($A14&amp;"!$C20"))</f>
        <v>0.96618868095613719</v>
      </c>
      <c r="J14" s="254" cm="1">
        <f t="array" aca="1" ref="J14" ca="1">LOG10(INDIRECT($A14&amp;"!$C21"))</f>
        <v>0.92752434087502866</v>
      </c>
      <c r="K14" s="254" cm="1">
        <f t="array" aca="1" ref="K14" ca="1">LOG10(INDIRECT($A14&amp;"!$C22"))</f>
        <v>2.1258064581395271</v>
      </c>
      <c r="L14" s="254" cm="1">
        <f t="array" aca="1" ref="L14" ca="1">LOG10(INDIRECT($A14&amp;"!$C23"))</f>
        <v>2.1017470739463664</v>
      </c>
      <c r="M14" s="254" cm="1">
        <f t="array" aca="1" ref="M14" ca="1">LOG10(INDIRECT($A14&amp;"!$C24"))</f>
        <v>2.1075491297446862</v>
      </c>
      <c r="N14" s="254" cm="1">
        <f t="array" aca="1" ref="N14" ca="1">LOG10(INDIRECT($A14&amp;"!$C25"))</f>
        <v>2.1095785469043866</v>
      </c>
      <c r="O14" s="254" cm="1">
        <f t="array" aca="1" ref="O14" ca="1">LOG10(INDIRECT($A14&amp;"!$C26"))</f>
        <v>2.1105897102992488</v>
      </c>
      <c r="P14" s="254" cm="1">
        <f t="array" aca="1" ref="P14" ca="1">LOG10(INDIRECT($A14&amp;"!$C27"))</f>
        <v>2.1075491297446862</v>
      </c>
      <c r="Q14" s="254" cm="1">
        <f t="array" aca="1" ref="Q14" ca="1">LOG10(INDIRECT($A14&amp;"!$C28"))</f>
        <v>3.0584260244570052</v>
      </c>
      <c r="R14" s="295" cm="1">
        <f t="array" aca="1" ref="R14" ca="1">INDIRECT($A14&amp;"!$E5")</f>
        <v>0.74639999999999995</v>
      </c>
      <c r="U14" s="329" t="str" cm="1">
        <f t="array" ref="U14">INDEX($B$1:$Q$1, INT((ROW()-ROW($U$3))/13)+1)</f>
        <v>LS</v>
      </c>
      <c r="V14" s="108" cm="1">
        <f t="array" ref="V14">INDEX($B$2:$Q$14, MOD(ROW()-ROW($V$3),13)+1, INT((ROW()-ROW($V$3))/13)+1)</f>
        <v>0</v>
      </c>
      <c r="X14" s="329" t="str">
        <f ca="1"/>
        <v>LS</v>
      </c>
      <c r="Y14" s="303">
        <f ca="1"/>
        <v>0</v>
      </c>
      <c r="AA14" s="327">
        <f t="shared" ca="1" si="0"/>
        <v>-1.7309542903423771</v>
      </c>
      <c r="AB14" s="328">
        <f t="shared" ca="1" si="1"/>
        <v>3.0584260244570052</v>
      </c>
    </row>
    <row r="15" spans="1:28" ht="14.45">
      <c r="A15" s="385" t="s">
        <v>118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7"/>
      <c r="U15" s="329" t="str" cm="1">
        <f t="array" ref="U15">INDEX($B$1:$Q$1, INT((ROW()-ROW($U$3))/13)+1)</f>
        <v>LS</v>
      </c>
      <c r="V15" s="108" cm="1">
        <f t="array" aca="1" ref="V15" ca="1">INDEX($B$2:$Q$14, MOD(ROW()-ROW($V$3),13)+1, INT((ROW()-ROW($V$3))/13)+1)</f>
        <v>-1.7309542903423771</v>
      </c>
      <c r="X15" s="329" t="str">
        <f ca="1"/>
        <v>LS</v>
      </c>
      <c r="Y15" s="303">
        <f ca="1"/>
        <v>-1.7309542903423771</v>
      </c>
      <c r="AA15" s="395" t="s">
        <v>119</v>
      </c>
      <c r="AB15" s="396"/>
    </row>
    <row r="16" spans="1:28" ht="15" customHeight="1" thickBot="1">
      <c r="A16" s="388"/>
      <c r="B16" s="389"/>
      <c r="C16" s="389"/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89"/>
      <c r="P16" s="389"/>
      <c r="Q16" s="389"/>
      <c r="R16" s="390"/>
      <c r="U16" s="329" t="str" cm="1">
        <f t="array" ref="U16">INDEX($B$1:$Q$1, INT((ROW()-ROW($U$3))/13)+1)</f>
        <v>QP</v>
      </c>
      <c r="V16" s="108" cm="1">
        <f t="array" ref="V16">INDEX($B$2:$Q$14, MOD(ROW()-ROW($V$3),13)+1, INT((ROW()-ROW($V$3))/13)+1)</f>
        <v>0</v>
      </c>
      <c r="X16" s="329" t="str">
        <f ca="1"/>
        <v>QP</v>
      </c>
      <c r="Y16" s="303">
        <f ca="1"/>
        <v>0</v>
      </c>
      <c r="AA16" s="397"/>
      <c r="AB16" s="398"/>
    </row>
    <row r="17" spans="1:25" thickBot="1">
      <c r="B17" s="322"/>
      <c r="C17" s="192"/>
      <c r="E17" s="288"/>
      <c r="F17" s="288"/>
      <c r="U17" s="329" t="str" cm="1">
        <f t="array" ref="U17">INDEX($B$1:$Q$1, INT((ROW()-ROW($U$3))/13)+1)</f>
        <v>QP</v>
      </c>
      <c r="V17" s="108" cm="1">
        <f t="array" ref="V17">INDEX($B$2:$Q$14, MOD(ROW()-ROW($V$3),13)+1, INT((ROW()-ROW($V$3))/13)+1)</f>
        <v>0</v>
      </c>
      <c r="X17" s="329" t="str">
        <f ca="1"/>
        <v>QP</v>
      </c>
      <c r="Y17" s="303">
        <f ca="1"/>
        <v>0</v>
      </c>
    </row>
    <row r="18" spans="1:25" ht="14.45">
      <c r="U18" s="329" t="str" cm="1">
        <f t="array" ref="U18">INDEX($B$1:$Q$1, INT((ROW()-ROW($U$3))/13)+1)</f>
        <v>QP</v>
      </c>
      <c r="V18" s="108" cm="1">
        <f t="array" aca="1" ref="V18" ca="1">INDEX($B$2:$Q$14, MOD(ROW()-ROW($V$3),13)+1, INT((ROW()-ROW($V$3))/13)+1)</f>
        <v>-1.3004224086010909</v>
      </c>
      <c r="X18" s="329" t="str">
        <f ca="1"/>
        <v>QP</v>
      </c>
      <c r="Y18" s="303">
        <f ca="1"/>
        <v>-1.3004224086010909</v>
      </c>
    </row>
    <row r="19" spans="1:25" ht="14.45">
      <c r="A19" s="133" t="s">
        <v>71</v>
      </c>
      <c r="B19" s="210" t="s">
        <v>13</v>
      </c>
      <c r="C19" s="211" t="s">
        <v>14</v>
      </c>
      <c r="D19" s="212" t="s">
        <v>15</v>
      </c>
      <c r="E19" s="213" t="s">
        <v>16</v>
      </c>
      <c r="F19" s="211" t="s">
        <v>17</v>
      </c>
      <c r="G19" s="213" t="s">
        <v>18</v>
      </c>
      <c r="H19" s="211" t="s">
        <v>19</v>
      </c>
      <c r="I19" s="214" t="s">
        <v>22</v>
      </c>
      <c r="J19" s="215" t="s">
        <v>23</v>
      </c>
      <c r="K19" s="216" t="s">
        <v>72</v>
      </c>
      <c r="L19" s="216" t="s">
        <v>26</v>
      </c>
      <c r="M19" s="216" t="s">
        <v>107</v>
      </c>
      <c r="N19" s="216" t="s">
        <v>108</v>
      </c>
      <c r="O19" s="216" t="s">
        <v>109</v>
      </c>
      <c r="P19" s="216" t="s">
        <v>73</v>
      </c>
      <c r="Q19" s="217" t="s">
        <v>74</v>
      </c>
      <c r="R19" s="242" t="s">
        <v>75</v>
      </c>
      <c r="U19" s="329" t="str" cm="1">
        <f t="array" ref="U19">INDEX($B$1:$Q$1, INT((ROW()-ROW($U$3))/13)+1)</f>
        <v>QP</v>
      </c>
      <c r="V19" s="108" cm="1">
        <f t="array" aca="1" ref="V19" ca="1">INDEX($B$2:$Q$14, MOD(ROW()-ROW($V$3),13)+1, INT((ROW()-ROW($V$3))/13)+1)</f>
        <v>-1.8018930011265986</v>
      </c>
      <c r="X19" s="329" t="str">
        <f ca="1"/>
        <v>QP</v>
      </c>
      <c r="Y19" s="303">
        <f ca="1"/>
        <v>-1.8018930011265986</v>
      </c>
    </row>
    <row r="20" spans="1:25" ht="14.45">
      <c r="A20" s="133">
        <v>1</v>
      </c>
      <c r="B20" s="253">
        <f t="shared" ref="B20:P20" ca="1" si="2">SUM((B2 - $AA2) / ($AB2 - $AA2))</f>
        <v>0.4979004436275466</v>
      </c>
      <c r="C20" s="254">
        <f t="shared" ca="1" si="2"/>
        <v>0.4979004436275466</v>
      </c>
      <c r="D20" s="254">
        <f t="shared" ca="1" si="2"/>
        <v>0.90541648983251333</v>
      </c>
      <c r="E20" s="254">
        <f t="shared" ca="1" si="2"/>
        <v>0.43780132825275392</v>
      </c>
      <c r="F20" s="254">
        <f t="shared" ca="1" si="2"/>
        <v>0.68605615447552726</v>
      </c>
      <c r="G20" s="254">
        <f t="shared" ca="1" si="2"/>
        <v>0.26433948434391852</v>
      </c>
      <c r="H20" s="254">
        <f t="shared" ca="1" si="2"/>
        <v>0</v>
      </c>
      <c r="I20" s="254">
        <f t="shared" ca="1" si="2"/>
        <v>0.82547936959450741</v>
      </c>
      <c r="J20" s="254">
        <f t="shared" ca="1" si="2"/>
        <v>0.37834340733698313</v>
      </c>
      <c r="K20" s="254">
        <f t="shared" ca="1" si="2"/>
        <v>0.91966552036905058</v>
      </c>
      <c r="L20" s="254">
        <f t="shared" ca="1" si="2"/>
        <v>0.91623480769927945</v>
      </c>
      <c r="M20" s="254">
        <f t="shared" ca="1" si="2"/>
        <v>0.91448474257618539</v>
      </c>
      <c r="N20" s="254">
        <f t="shared" ca="1" si="2"/>
        <v>0.91422537287410177</v>
      </c>
      <c r="O20" s="254">
        <f t="shared" ca="1" si="2"/>
        <v>0.91344413106417832</v>
      </c>
      <c r="P20" s="254">
        <f t="shared" ca="1" si="2"/>
        <v>0.91365292364977058</v>
      </c>
      <c r="Q20" s="254" t="s">
        <v>60</v>
      </c>
      <c r="R20" s="239">
        <f t="shared" ref="R20:R29" ca="1" si="3">SUM((R2 - $AA2) / ($AB2 - $AA2))</f>
        <v>0.55718712481075661</v>
      </c>
      <c r="U20" s="329" t="str" cm="1">
        <f t="array" ref="U20">INDEX($B$1:$Q$1, INT((ROW()-ROW($U$3))/13)+1)</f>
        <v>QP</v>
      </c>
      <c r="V20" s="108" cm="1">
        <f t="array" ref="V20">INDEX($B$2:$Q$14, MOD(ROW()-ROW($V$3),13)+1, INT((ROW()-ROW($V$3))/13)+1)</f>
        <v>0</v>
      </c>
      <c r="X20" s="329" t="str">
        <f ca="1"/>
        <v>QP</v>
      </c>
      <c r="Y20" s="303">
        <f ca="1"/>
        <v>0</v>
      </c>
    </row>
    <row r="21" spans="1:25" ht="14.45">
      <c r="A21" s="291">
        <v>2</v>
      </c>
      <c r="B21" s="253">
        <f t="shared" ref="B21:C29" ca="1" si="4">SUM((B3 - $AA3) / ($AB3 - $AA3))</f>
        <v>0.29644460415062773</v>
      </c>
      <c r="C21" s="254">
        <f t="shared" ca="1" si="4"/>
        <v>0.29644460415062773</v>
      </c>
      <c r="D21" s="254" t="s">
        <v>60</v>
      </c>
      <c r="E21" s="254">
        <f t="shared" ref="E21:Q21" ca="1" si="5">SUM((E3 - $AA3) / ($AB3 - $AA3))</f>
        <v>0.55444328172278134</v>
      </c>
      <c r="F21" s="254">
        <f t="shared" ca="1" si="5"/>
        <v>0.87805768140596119</v>
      </c>
      <c r="G21" s="254">
        <f t="shared" ca="1" si="5"/>
        <v>0.61933389115590509</v>
      </c>
      <c r="H21" s="254">
        <f t="shared" ca="1" si="5"/>
        <v>0</v>
      </c>
      <c r="I21" s="254">
        <f t="shared" ca="1" si="5"/>
        <v>0.95498672196624024</v>
      </c>
      <c r="J21" s="254">
        <f t="shared" ca="1" si="5"/>
        <v>0.5557523432241902</v>
      </c>
      <c r="K21" s="254">
        <f t="shared" ca="1" si="5"/>
        <v>1</v>
      </c>
      <c r="L21" s="254">
        <f t="shared" ca="1" si="5"/>
        <v>0.99253859034918246</v>
      </c>
      <c r="M21" s="254">
        <f t="shared" ca="1" si="5"/>
        <v>0.99121477169002525</v>
      </c>
      <c r="N21" s="254">
        <f t="shared" ca="1" si="5"/>
        <v>0.99315709739563718</v>
      </c>
      <c r="O21" s="254">
        <f t="shared" ca="1" si="5"/>
        <v>0.99453845703918808</v>
      </c>
      <c r="P21" s="254">
        <f t="shared" ca="1" si="5"/>
        <v>0.9916054803708908</v>
      </c>
      <c r="Q21" s="254">
        <f t="shared" ca="1" si="5"/>
        <v>0.98979877674507555</v>
      </c>
      <c r="R21" s="240">
        <f t="shared" ca="1" si="3"/>
        <v>0.31741317333855784</v>
      </c>
      <c r="U21" s="329" t="str" cm="1">
        <f t="array" ref="U21">INDEX($B$1:$Q$1, INT((ROW()-ROW($U$3))/13)+1)</f>
        <v>QP</v>
      </c>
      <c r="V21" s="108" cm="1">
        <f t="array" aca="1" ref="V21" ca="1">INDEX($B$2:$Q$14, MOD(ROW()-ROW($V$3),13)+1, INT((ROW()-ROW($V$3))/13)+1)</f>
        <v>-1.4921441283041692</v>
      </c>
      <c r="X21" s="329" t="str">
        <f ca="1"/>
        <v>QP</v>
      </c>
      <c r="Y21" s="303">
        <f ca="1"/>
        <v>-1.4921441283041692</v>
      </c>
    </row>
    <row r="22" spans="1:25" ht="14.45">
      <c r="A22" s="291">
        <v>3</v>
      </c>
      <c r="B22" s="253">
        <f t="shared" ca="1" si="4"/>
        <v>0.32393130472029363</v>
      </c>
      <c r="C22" s="254">
        <f t="shared" ca="1" si="4"/>
        <v>0</v>
      </c>
      <c r="D22" s="254">
        <f ca="1">SUM((D4 - $AA4) / ($AB4 - $AA4))</f>
        <v>0.9917753352515839</v>
      </c>
      <c r="E22" s="254">
        <f t="shared" ref="E22:Q22" ca="1" si="6">SUM((E4 - $AA4) / ($AB4 - $AA4))</f>
        <v>0.39788433327188188</v>
      </c>
      <c r="F22" s="254">
        <f t="shared" ca="1" si="6"/>
        <v>0.76300922522840897</v>
      </c>
      <c r="G22" s="254">
        <f t="shared" ca="1" si="6"/>
        <v>0.51742331902553396</v>
      </c>
      <c r="H22" s="254">
        <f t="shared" ca="1" si="6"/>
        <v>8.0215488508929372E-2</v>
      </c>
      <c r="I22" s="254">
        <f t="shared" ca="1" si="6"/>
        <v>0.42188224759694248</v>
      </c>
      <c r="J22" s="254">
        <f t="shared" ca="1" si="6"/>
        <v>0.34073111369782427</v>
      </c>
      <c r="K22" s="254">
        <f t="shared" ca="1" si="6"/>
        <v>0.82447946979509812</v>
      </c>
      <c r="L22" s="254">
        <f t="shared" ca="1" si="6"/>
        <v>0.81543150939922315</v>
      </c>
      <c r="M22" s="254">
        <f t="shared" ca="1" si="6"/>
        <v>0.81095536938017543</v>
      </c>
      <c r="N22" s="254">
        <f t="shared" ca="1" si="6"/>
        <v>0.82647220427482004</v>
      </c>
      <c r="O22" s="254">
        <f t="shared" ca="1" si="6"/>
        <v>0.83677354971178464</v>
      </c>
      <c r="P22" s="254">
        <f t="shared" ca="1" si="6"/>
        <v>0.83419198746374323</v>
      </c>
      <c r="Q22" s="254">
        <f t="shared" ca="1" si="6"/>
        <v>1</v>
      </c>
      <c r="R22" s="240">
        <f t="shared" ca="1" si="3"/>
        <v>0.3239313047202938</v>
      </c>
      <c r="U22" s="329" t="str" cm="1">
        <f t="array" ref="U22">INDEX($B$1:$Q$1, INT((ROW()-ROW($U$3))/13)+1)</f>
        <v>QP</v>
      </c>
      <c r="V22" s="108" cm="1">
        <f t="array" aca="1" ref="V22" ca="1">INDEX($B$2:$Q$14, MOD(ROW()-ROW($V$3),13)+1, INT((ROW()-ROW($V$3))/13)+1)</f>
        <v>-0.7430418474390682</v>
      </c>
      <c r="X22" s="329" t="str">
        <f ca="1"/>
        <v>QP</v>
      </c>
      <c r="Y22" s="303">
        <f ca="1"/>
        <v>-0.7430418474390682</v>
      </c>
    </row>
    <row r="23" spans="1:25" ht="14.45">
      <c r="A23" s="291">
        <v>4</v>
      </c>
      <c r="B23" s="253">
        <f t="shared" ca="1" si="4"/>
        <v>0.39879767249878784</v>
      </c>
      <c r="C23" s="254">
        <f t="shared" ca="1" si="4"/>
        <v>0</v>
      </c>
      <c r="D23" s="254">
        <f ca="1">SUM((D5 - $AA5) / ($AB5 - $AA5))</f>
        <v>1</v>
      </c>
      <c r="E23" s="254">
        <f t="shared" ref="E23:P23" ca="1" si="7">SUM((E5 - $AA5) / ($AB5 - $AA5))</f>
        <v>0.49283311615166014</v>
      </c>
      <c r="F23" s="254">
        <f t="shared" ca="1" si="7"/>
        <v>0.79286798938150516</v>
      </c>
      <c r="G23" s="254">
        <f t="shared" ca="1" si="7"/>
        <v>0.57789610814432191</v>
      </c>
      <c r="H23" s="254">
        <f t="shared" ca="1" si="7"/>
        <v>0.20060141141225535</v>
      </c>
      <c r="I23" s="254">
        <f t="shared" ca="1" si="7"/>
        <v>0.57159426806502978</v>
      </c>
      <c r="J23" s="254">
        <f t="shared" ca="1" si="7"/>
        <v>0.44849166804144575</v>
      </c>
      <c r="K23" s="254">
        <f t="shared" ca="1" si="7"/>
        <v>0.84567153050879829</v>
      </c>
      <c r="L23" s="254">
        <f t="shared" ca="1" si="7"/>
        <v>0.83877027773089674</v>
      </c>
      <c r="M23" s="254">
        <f t="shared" ca="1" si="7"/>
        <v>0.84043581532529987</v>
      </c>
      <c r="N23" s="254">
        <f t="shared" ca="1" si="7"/>
        <v>0.84059109598709014</v>
      </c>
      <c r="O23" s="254">
        <f t="shared" ca="1" si="7"/>
        <v>0.84306096864519231</v>
      </c>
      <c r="P23" s="254">
        <f t="shared" ca="1" si="7"/>
        <v>0.85344292963598467</v>
      </c>
      <c r="Q23" s="254" t="s">
        <v>60</v>
      </c>
      <c r="R23" s="240">
        <f t="shared" ca="1" si="3"/>
        <v>0.39879767249878806</v>
      </c>
      <c r="U23" s="329" t="str" cm="1">
        <f t="array" ref="U23">INDEX($B$1:$Q$1, INT((ROW()-ROW($U$3))/13)+1)</f>
        <v>QP</v>
      </c>
      <c r="V23" s="108" cm="1">
        <f t="array" ref="V23">INDEX($B$2:$Q$14, MOD(ROW()-ROW($V$3),13)+1, INT((ROW()-ROW($V$3))/13)+1)</f>
        <v>0</v>
      </c>
      <c r="X23" s="329" t="str">
        <f ca="1"/>
        <v>QP</v>
      </c>
      <c r="Y23" s="303">
        <f ca="1"/>
        <v>0</v>
      </c>
    </row>
    <row r="24" spans="1:25" ht="14.45">
      <c r="A24" s="291">
        <v>5</v>
      </c>
      <c r="B24" s="253">
        <f t="shared" ca="1" si="4"/>
        <v>0</v>
      </c>
      <c r="C24" s="254">
        <f t="shared" ca="1" si="4"/>
        <v>0.38876630968722287</v>
      </c>
      <c r="D24" s="254">
        <f ca="1">SUM((D6 - $AA6) / ($AB6 - $AA6))</f>
        <v>1</v>
      </c>
      <c r="E24" s="254">
        <f t="shared" ref="E24:P24" ca="1" si="8">SUM((E6 - $AA6) / ($AB6 - $AA6))</f>
        <v>0.53252824280153399</v>
      </c>
      <c r="F24" s="254">
        <f t="shared" ca="1" si="8"/>
        <v>0.81876416898438298</v>
      </c>
      <c r="G24" s="254">
        <f t="shared" ca="1" si="8"/>
        <v>0.63280931389262329</v>
      </c>
      <c r="H24" s="254">
        <f t="shared" ca="1" si="8"/>
        <v>0.29845189492337987</v>
      </c>
      <c r="I24" s="254">
        <f t="shared" ca="1" si="8"/>
        <v>0.56344218071291874</v>
      </c>
      <c r="J24" s="254">
        <f t="shared" ca="1" si="8"/>
        <v>0.52578917860226049</v>
      </c>
      <c r="K24" s="254">
        <f t="shared" ca="1" si="8"/>
        <v>0.83340755568308889</v>
      </c>
      <c r="L24" s="254">
        <f t="shared" ca="1" si="8"/>
        <v>0.82770348899965107</v>
      </c>
      <c r="M24" s="254">
        <f t="shared" ca="1" si="8"/>
        <v>0.83052402940778192</v>
      </c>
      <c r="N24" s="254">
        <f t="shared" ca="1" si="8"/>
        <v>0.83094189388166251</v>
      </c>
      <c r="O24" s="254">
        <f t="shared" ca="1" si="8"/>
        <v>0.83010413645763415</v>
      </c>
      <c r="P24" s="254">
        <f t="shared" ca="1" si="8"/>
        <v>0.82915185772521716</v>
      </c>
      <c r="Q24" s="254" t="s">
        <v>60</v>
      </c>
      <c r="R24" s="240">
        <f t="shared" ca="1" si="3"/>
        <v>0.44106795618587075</v>
      </c>
      <c r="U24" s="329" t="str" cm="1">
        <f t="array" ref="U24">INDEX($B$1:$Q$1, INT((ROW()-ROW($U$3))/13)+1)</f>
        <v>QP</v>
      </c>
      <c r="V24" s="108" cm="1">
        <f t="array" aca="1" ref="V24" ca="1">INDEX($B$2:$Q$14, MOD(ROW()-ROW($V$3),13)+1, INT((ROW()-ROW($V$3))/13)+1)</f>
        <v>-1.7931741239681502</v>
      </c>
      <c r="X24" s="329" t="str">
        <f ca="1"/>
        <v>QP</v>
      </c>
      <c r="Y24" s="303">
        <f ca="1"/>
        <v>-1.7931741239681502</v>
      </c>
    </row>
    <row r="25" spans="1:25" ht="14.45">
      <c r="A25" s="291">
        <v>7</v>
      </c>
      <c r="B25" s="253">
        <f t="shared" ca="1" si="4"/>
        <v>0.33481728094733043</v>
      </c>
      <c r="C25" s="254">
        <f t="shared" ca="1" si="4"/>
        <v>0</v>
      </c>
      <c r="D25" s="254" t="s">
        <v>60</v>
      </c>
      <c r="E25" s="254">
        <f t="shared" ref="E25:J25" ca="1" si="9">SUM((E7 - $AA7) / ($AB7 - $AA7))</f>
        <v>0.83096329890083021</v>
      </c>
      <c r="F25" s="254">
        <f t="shared" ca="1" si="9"/>
        <v>0.97266095727090496</v>
      </c>
      <c r="G25" s="254">
        <f t="shared" ca="1" si="9"/>
        <v>0.48276566527392989</v>
      </c>
      <c r="H25" s="254">
        <f t="shared" ca="1" si="9"/>
        <v>0.33481728094733043</v>
      </c>
      <c r="I25" s="254">
        <f t="shared" ca="1" si="9"/>
        <v>0.86999519186984109</v>
      </c>
      <c r="J25" s="254">
        <f t="shared" ca="1" si="9"/>
        <v>0.53423892278333041</v>
      </c>
      <c r="K25" s="254" t="s">
        <v>60</v>
      </c>
      <c r="L25" s="254">
        <f t="shared" ref="L25:P26" ca="1" si="10">SUM((L7 - $AA7) / ($AB7 - $AA7))</f>
        <v>0.98029294912873643</v>
      </c>
      <c r="M25" s="254">
        <f t="shared" ca="1" si="10"/>
        <v>1</v>
      </c>
      <c r="N25" s="254">
        <f t="shared" ca="1" si="10"/>
        <v>0.98084807360034054</v>
      </c>
      <c r="O25" s="254">
        <f t="shared" ca="1" si="10"/>
        <v>0.97784133244632132</v>
      </c>
      <c r="P25" s="254">
        <f t="shared" ca="1" si="10"/>
        <v>0.92037553091688995</v>
      </c>
      <c r="Q25" s="254" t="s">
        <v>60</v>
      </c>
      <c r="R25" s="240">
        <f t="shared" ca="1" si="3"/>
        <v>0.36320219714706331</v>
      </c>
      <c r="U25" s="329" t="str" cm="1">
        <f t="array" ref="U25">INDEX($B$1:$Q$1, INT((ROW()-ROW($U$3))/13)+1)</f>
        <v>QP</v>
      </c>
      <c r="V25" s="108" cm="1">
        <f t="array" aca="1" ref="V25" ca="1">INDEX($B$2:$Q$14, MOD(ROW()-ROW($V$3),13)+1, INT((ROW()-ROW($V$3))/13)+1)</f>
        <v>-1.8018930011265986</v>
      </c>
      <c r="X25" s="329" t="str">
        <f ca="1"/>
        <v>QP</v>
      </c>
      <c r="Y25" s="303">
        <f ca="1"/>
        <v>-1.8018930011265986</v>
      </c>
    </row>
    <row r="26" spans="1:25" ht="14.45">
      <c r="A26" s="291">
        <v>8</v>
      </c>
      <c r="B26" s="253">
        <f t="shared" ca="1" si="4"/>
        <v>0</v>
      </c>
      <c r="C26" s="254">
        <f t="shared" ca="1" si="4"/>
        <v>0.26294475277204277</v>
      </c>
      <c r="D26" s="254" t="s">
        <v>60</v>
      </c>
      <c r="E26" s="254">
        <f ca="1">SUM((E8 - $AA8) / ($AB8 - $AA8))</f>
        <v>0.69826553485376852</v>
      </c>
      <c r="F26" s="254" t="s">
        <v>60</v>
      </c>
      <c r="G26" s="254" t="s">
        <v>60</v>
      </c>
      <c r="H26" s="254">
        <f t="shared" ref="H26:K29" ca="1" si="11">SUM((H8 - $AA8) / ($AB8 - $AA8))</f>
        <v>0.39407836172147814</v>
      </c>
      <c r="I26" s="254">
        <f t="shared" ca="1" si="11"/>
        <v>0.72590980566178231</v>
      </c>
      <c r="J26" s="254">
        <f t="shared" ca="1" si="11"/>
        <v>0.6715630559049095</v>
      </c>
      <c r="K26" s="254">
        <f t="shared" ca="1" si="11"/>
        <v>1</v>
      </c>
      <c r="L26" s="254">
        <f t="shared" ca="1" si="10"/>
        <v>0.97082336068084918</v>
      </c>
      <c r="M26" s="254">
        <f t="shared" ca="1" si="10"/>
        <v>0.97471471374416807</v>
      </c>
      <c r="N26" s="254">
        <f t="shared" ca="1" si="10"/>
        <v>0.97286766332306596</v>
      </c>
      <c r="O26" s="254">
        <f t="shared" ca="1" si="10"/>
        <v>0.97172764391371091</v>
      </c>
      <c r="P26" s="254">
        <f t="shared" ca="1" si="10"/>
        <v>0.97189124541662508</v>
      </c>
      <c r="Q26" s="254" t="s">
        <v>60</v>
      </c>
      <c r="R26" s="240">
        <f t="shared" ca="1" si="3"/>
        <v>0.44698462565901986</v>
      </c>
      <c r="U26" s="329" t="str" cm="1">
        <f t="array" ref="U26">INDEX($B$1:$Q$1, INT((ROW()-ROW($U$3))/13)+1)</f>
        <v>QP</v>
      </c>
      <c r="V26" s="108" cm="1">
        <f t="array" aca="1" ref="V26" ca="1">INDEX($B$2:$Q$14, MOD(ROW()-ROW($V$3),13)+1, INT((ROW()-ROW($V$3))/13)+1)</f>
        <v>-1.8057632512761708</v>
      </c>
      <c r="X26" s="329" t="str">
        <f ca="1"/>
        <v>QP</v>
      </c>
      <c r="Y26" s="303">
        <f ca="1"/>
        <v>-1.8057632512761708</v>
      </c>
    </row>
    <row r="27" spans="1:25" ht="14.45">
      <c r="A27" s="291">
        <v>9</v>
      </c>
      <c r="B27" s="253" t="e">
        <f t="shared" ca="1" si="4"/>
        <v>#VALUE!</v>
      </c>
      <c r="C27" s="254" t="e">
        <f t="shared" ca="1" si="4"/>
        <v>#VALUE!</v>
      </c>
      <c r="D27" s="254" t="e">
        <f ca="1">SUM((D9 - $AA9) / ($AB9 - $AA9))</f>
        <v>#VALUE!</v>
      </c>
      <c r="E27" s="254" t="e">
        <f ca="1">SUM((E9 - $AA9) / ($AB9 - $AA9))</f>
        <v>#VALUE!</v>
      </c>
      <c r="F27" s="254" t="e">
        <f t="shared" ref="F27:G29" ca="1" si="12">SUM((F9 - $AA9) / ($AB9 - $AA9))</f>
        <v>#VALUE!</v>
      </c>
      <c r="G27" s="254" t="e">
        <f t="shared" ca="1" si="12"/>
        <v>#VALUE!</v>
      </c>
      <c r="H27" s="254" t="e">
        <f t="shared" ca="1" si="11"/>
        <v>#VALUE!</v>
      </c>
      <c r="I27" s="254" t="e">
        <f t="shared" ca="1" si="11"/>
        <v>#VALUE!</v>
      </c>
      <c r="J27" s="254" t="e">
        <f t="shared" ca="1" si="11"/>
        <v>#VALUE!</v>
      </c>
      <c r="K27" s="254" t="e">
        <f t="shared" ca="1" si="11"/>
        <v>#VALUE!</v>
      </c>
      <c r="L27" s="254" t="e">
        <f t="shared" ref="L27:M29" ca="1" si="13">SUM((L9 - $AA9) / ($AB9 - $AA9))</f>
        <v>#VALUE!</v>
      </c>
      <c r="M27" s="254" t="e">
        <f t="shared" ca="1" si="13"/>
        <v>#VALUE!</v>
      </c>
      <c r="N27" s="254" t="s">
        <v>60</v>
      </c>
      <c r="O27" s="254" t="e">
        <f ca="1">SUM((O9 - $AA9) / ($AB9 - $AA9))</f>
        <v>#VALUE!</v>
      </c>
      <c r="P27" s="254" t="e">
        <f ca="1">SUM((P9 - $AA9) / ($AB9 - $AA9))</f>
        <v>#VALUE!</v>
      </c>
      <c r="Q27" s="254" t="e">
        <f ca="1">SUM((Q9 - $AA9) / ($AB9 - $AA9))</f>
        <v>#VALUE!</v>
      </c>
      <c r="R27" s="240" t="e">
        <f t="shared" ca="1" si="3"/>
        <v>#VALUE!</v>
      </c>
      <c r="U27" s="329" t="str" cm="1">
        <f t="array" ref="U27">INDEX($B$1:$Q$1, INT((ROW()-ROW($U$3))/13)+1)</f>
        <v>QP</v>
      </c>
      <c r="V27" s="108" cm="1">
        <f t="array" ref="V27">INDEX($B$2:$Q$14, MOD(ROW()-ROW($V$3),13)+1, INT((ROW()-ROW($V$3))/13)+1)</f>
        <v>0</v>
      </c>
      <c r="X27" s="329" t="str">
        <f ca="1"/>
        <v>QP</v>
      </c>
      <c r="Y27" s="303">
        <f ca="1"/>
        <v>0</v>
      </c>
    </row>
    <row r="28" spans="1:25" ht="14.45">
      <c r="A28" s="291">
        <v>10</v>
      </c>
      <c r="B28" s="253">
        <f t="shared" ca="1" si="4"/>
        <v>0.38504163459352209</v>
      </c>
      <c r="C28" s="254">
        <f t="shared" ca="1" si="4"/>
        <v>0</v>
      </c>
      <c r="D28" s="254" t="s">
        <v>60</v>
      </c>
      <c r="E28" s="254">
        <f ca="1">SUM((E10 - $AA10) / ($AB10 - $AA10))</f>
        <v>0.69263452931883984</v>
      </c>
      <c r="F28" s="254">
        <f t="shared" ca="1" si="12"/>
        <v>1</v>
      </c>
      <c r="G28" s="254">
        <f t="shared" ca="1" si="12"/>
        <v>0.83462949025029987</v>
      </c>
      <c r="H28" s="254">
        <f t="shared" ca="1" si="11"/>
        <v>0.33312734613812517</v>
      </c>
      <c r="I28" s="254">
        <f t="shared" ca="1" si="11"/>
        <v>0.70168846299894305</v>
      </c>
      <c r="J28" s="254">
        <f t="shared" ca="1" si="11"/>
        <v>0.61606818008201947</v>
      </c>
      <c r="K28" s="254">
        <f t="shared" ca="1" si="11"/>
        <v>0.88368317819904763</v>
      </c>
      <c r="L28" s="254">
        <f t="shared" ca="1" si="13"/>
        <v>0.87483947661448513</v>
      </c>
      <c r="M28" s="254">
        <f t="shared" ca="1" si="13"/>
        <v>0.87843123422716685</v>
      </c>
      <c r="N28" s="254">
        <f t="shared" ref="N28:P29" ca="1" si="14">SUM((N10 - $AA10) / ($AB10 - $AA10))</f>
        <v>0.87444806179131274</v>
      </c>
      <c r="O28" s="254">
        <f t="shared" ca="1" si="14"/>
        <v>0.87366026876655556</v>
      </c>
      <c r="P28" s="254">
        <f t="shared" ca="1" si="14"/>
        <v>0.86810867919807344</v>
      </c>
      <c r="Q28" s="254" t="s">
        <v>60</v>
      </c>
      <c r="R28" s="240">
        <f t="shared" ca="1" si="3"/>
        <v>0.38703858913009304</v>
      </c>
      <c r="U28" s="329" t="str" cm="1">
        <f t="array" ref="U28">INDEX($B$1:$Q$1, INT((ROW()-ROW($U$3))/13)+1)</f>
        <v>QP</v>
      </c>
      <c r="V28" s="108" cm="1">
        <f t="array" aca="1" ref="V28" ca="1">INDEX($B$2:$Q$14, MOD(ROW()-ROW($V$3),13)+1, INT((ROW()-ROW($V$3))/13)+1)</f>
        <v>-1.6859220082207871</v>
      </c>
      <c r="X28" s="329" t="str">
        <f ca="1"/>
        <v>QP</v>
      </c>
      <c r="Y28" s="303">
        <f ca="1"/>
        <v>-1.6859220082207871</v>
      </c>
    </row>
    <row r="29" spans="1:25" ht="14.45">
      <c r="A29" s="291">
        <v>11</v>
      </c>
      <c r="B29" s="253">
        <f t="shared" ca="1" si="4"/>
        <v>0.37418041715342193</v>
      </c>
      <c r="C29" s="254">
        <f t="shared" ca="1" si="4"/>
        <v>0</v>
      </c>
      <c r="D29" s="254">
        <f ca="1">SUM((D11 - $AA11) / ($AB11 - $AA11))</f>
        <v>1</v>
      </c>
      <c r="E29" s="254">
        <f ca="1">SUM((E11 - $AA11) / ($AB11 - $AA11))</f>
        <v>0.64165131128228803</v>
      </c>
      <c r="F29" s="254">
        <f t="shared" ca="1" si="12"/>
        <v>0.84719546139737145</v>
      </c>
      <c r="G29" s="254">
        <f t="shared" ca="1" si="12"/>
        <v>0.55748058053204064</v>
      </c>
      <c r="H29" s="254">
        <f t="shared" ca="1" si="11"/>
        <v>0.27259603246575403</v>
      </c>
      <c r="I29" s="254">
        <f t="shared" ca="1" si="11"/>
        <v>0.86027847784336642</v>
      </c>
      <c r="J29" s="254">
        <f t="shared" ca="1" si="11"/>
        <v>0.64435181257051299</v>
      </c>
      <c r="K29" s="254">
        <f t="shared" ca="1" si="11"/>
        <v>0.79702307193367694</v>
      </c>
      <c r="L29" s="254">
        <f t="shared" ca="1" si="13"/>
        <v>0.79190237247935891</v>
      </c>
      <c r="M29" s="254">
        <f t="shared" ca="1" si="13"/>
        <v>0.79355560075199882</v>
      </c>
      <c r="N29" s="254">
        <f t="shared" ca="1" si="14"/>
        <v>0.79295003685405663</v>
      </c>
      <c r="O29" s="254">
        <f t="shared" ca="1" si="14"/>
        <v>0.79199014419176972</v>
      </c>
      <c r="P29" s="254">
        <f t="shared" ca="1" si="14"/>
        <v>0.79225294795437839</v>
      </c>
      <c r="Q29" s="254">
        <f ca="1">SUM((Q11 - $AA11) / ($AB11 - $AA11))</f>
        <v>0.79321006229334434</v>
      </c>
      <c r="R29" s="240">
        <f t="shared" ca="1" si="3"/>
        <v>0.44546996493925334</v>
      </c>
      <c r="U29" s="329" t="str" cm="1">
        <f t="array" ref="U29">INDEX($B$1:$Q$1, INT((ROW()-ROW($U$3))/13)+1)</f>
        <v>KRG</v>
      </c>
      <c r="V29" s="108" cm="1">
        <f t="array" aca="1" ref="V29" ca="1">INDEX($B$2:$Q$14, MOD(ROW()-ROW($V$3),13)+1, INT((ROW()-ROW($V$3))/13)+1)</f>
        <v>1.3671694885346808</v>
      </c>
      <c r="X29" s="329" t="str">
        <f ca="1"/>
        <v>KRG</v>
      </c>
      <c r="Y29" s="303">
        <f ca="1"/>
        <v>1.3671694885346808</v>
      </c>
    </row>
    <row r="30" spans="1:25" ht="14.45">
      <c r="A30" s="291">
        <v>12</v>
      </c>
      <c r="B30" s="253" t="s">
        <v>60</v>
      </c>
      <c r="C30" s="254" t="s">
        <v>60</v>
      </c>
      <c r="D30" s="254" t="s">
        <v>60</v>
      </c>
      <c r="E30" s="254" t="s">
        <v>60</v>
      </c>
      <c r="F30" s="254" t="s">
        <v>60</v>
      </c>
      <c r="G30" s="254" t="s">
        <v>60</v>
      </c>
      <c r="H30" s="254" t="s">
        <v>60</v>
      </c>
      <c r="I30" s="254" t="s">
        <v>60</v>
      </c>
      <c r="J30" s="254" t="s">
        <v>60</v>
      </c>
      <c r="K30" s="254" t="s">
        <v>60</v>
      </c>
      <c r="L30" s="254" t="s">
        <v>60</v>
      </c>
      <c r="M30" s="254" t="s">
        <v>60</v>
      </c>
      <c r="N30" s="254" t="s">
        <v>60</v>
      </c>
      <c r="O30" s="254" t="s">
        <v>60</v>
      </c>
      <c r="P30" s="254" t="s">
        <v>60</v>
      </c>
      <c r="Q30" s="254" t="s">
        <v>60</v>
      </c>
      <c r="R30" s="240">
        <v>0</v>
      </c>
      <c r="U30" s="329" t="str" cm="1">
        <f t="array" ref="U30">INDEX($B$1:$Q$1, INT((ROW()-ROW($U$3))/13)+1)</f>
        <v>KRG</v>
      </c>
      <c r="V30" s="108" t="str" cm="1">
        <f t="array" ref="V30">INDEX($B$2:$Q$14, MOD(ROW()-ROW($V$3),13)+1, INT((ROW()-ROW($V$3))/13)+1)</f>
        <v>\</v>
      </c>
      <c r="X30" s="329" t="str">
        <f ca="1"/>
        <v>KRG</v>
      </c>
      <c r="Y30" s="303">
        <f ca="1"/>
        <v>2.6810602436318116</v>
      </c>
    </row>
    <row r="31" spans="1:25" ht="14.45">
      <c r="A31" s="291">
        <v>13</v>
      </c>
      <c r="B31" s="253">
        <f t="shared" ref="B31:P31" ca="1" si="15">SUM((B13 - $AA13) / ($AB13 - $AA13))</f>
        <v>0.30495687306456765</v>
      </c>
      <c r="C31" s="254">
        <f t="shared" ca="1" si="15"/>
        <v>0.30495687306456765</v>
      </c>
      <c r="D31" s="254">
        <f t="shared" ca="1" si="15"/>
        <v>1</v>
      </c>
      <c r="E31" s="254">
        <f t="shared" ca="1" si="15"/>
        <v>0.34152446639326794</v>
      </c>
      <c r="F31" s="254">
        <f t="shared" ca="1" si="15"/>
        <v>0.74241176625400584</v>
      </c>
      <c r="G31" s="254">
        <f t="shared" ca="1" si="15"/>
        <v>0.42271545020839618</v>
      </c>
      <c r="H31" s="254">
        <f t="shared" ca="1" si="15"/>
        <v>0</v>
      </c>
      <c r="I31" s="254">
        <f t="shared" ca="1" si="15"/>
        <v>0.82405385955252408</v>
      </c>
      <c r="J31" s="254">
        <f t="shared" ca="1" si="15"/>
        <v>0.35637531782424386</v>
      </c>
      <c r="K31" s="254">
        <f t="shared" ca="1" si="15"/>
        <v>0.8492267367698253</v>
      </c>
      <c r="L31" s="254">
        <f t="shared" ca="1" si="15"/>
        <v>0.84089781144389597</v>
      </c>
      <c r="M31" s="254">
        <f t="shared" ca="1" si="15"/>
        <v>0.83789918665751772</v>
      </c>
      <c r="N31" s="254">
        <f t="shared" ca="1" si="15"/>
        <v>0.8397736014239664</v>
      </c>
      <c r="O31" s="254">
        <f t="shared" ca="1" si="15"/>
        <v>0.84597904956580383</v>
      </c>
      <c r="P31" s="254">
        <f t="shared" ca="1" si="15"/>
        <v>0.83085930800837937</v>
      </c>
      <c r="Q31" s="254" t="s">
        <v>60</v>
      </c>
      <c r="R31" s="240">
        <f ca="1">SUM((R13 - $AA13) / ($AB13 - $AA13))</f>
        <v>0.3428244603457079</v>
      </c>
      <c r="U31" s="329" t="str" cm="1">
        <f t="array" ref="U31">INDEX($B$1:$Q$1, INT((ROW()-ROW($U$3))/13)+1)</f>
        <v>KRG</v>
      </c>
      <c r="V31" s="108" cm="1">
        <f t="array" aca="1" ref="V31" ca="1">INDEX($B$2:$Q$14, MOD(ROW()-ROW($V$3),13)+1, INT((ROW()-ROW($V$3))/13)+1)</f>
        <v>2.6810602436318116</v>
      </c>
      <c r="X31" s="329" t="str">
        <f ca="1"/>
        <v>KRG</v>
      </c>
      <c r="Y31" s="303">
        <f ca="1"/>
        <v>2.7164207338465549</v>
      </c>
    </row>
    <row r="32" spans="1:25" ht="14.45">
      <c r="A32" s="294">
        <v>14</v>
      </c>
      <c r="B32" s="253">
        <f ca="1">SUM((B14 - $AA14) / ($AB14 - $AA14))</f>
        <v>0</v>
      </c>
      <c r="C32" s="254">
        <f ca="1">SUM((C14 - $AA14) / ($AB14 - $AA14))</f>
        <v>9.4025279183694056E-3</v>
      </c>
      <c r="D32" s="254" t="s">
        <v>60</v>
      </c>
      <c r="E32" s="254">
        <f ca="1">SUM((E14 - $AA14) / ($AB14 - $AA14))</f>
        <v>0.58421444163490932</v>
      </c>
      <c r="F32" s="254" t="s">
        <v>60</v>
      </c>
      <c r="G32" s="254">
        <f t="shared" ref="G32:Q32" ca="1" si="16">SUM((G14 - $AA14) / ($AB14 - $AA14))</f>
        <v>0.72650941845680495</v>
      </c>
      <c r="H32" s="254">
        <f t="shared" ca="1" si="16"/>
        <v>0.26673533314382863</v>
      </c>
      <c r="I32" s="254">
        <f t="shared" ca="1" si="16"/>
        <v>0.56315071972134501</v>
      </c>
      <c r="J32" s="254">
        <f t="shared" ca="1" si="16"/>
        <v>0.55507778803921615</v>
      </c>
      <c r="K32" s="254">
        <f t="shared" ca="1" si="16"/>
        <v>0.80527343726793943</v>
      </c>
      <c r="L32" s="254">
        <f t="shared" ca="1" si="16"/>
        <v>0.80024995142806643</v>
      </c>
      <c r="M32" s="254">
        <f t="shared" ca="1" si="16"/>
        <v>0.80146139328838206</v>
      </c>
      <c r="N32" s="254">
        <f t="shared" ca="1" si="16"/>
        <v>0.80188512601084516</v>
      </c>
      <c r="O32" s="254">
        <f t="shared" ca="1" si="16"/>
        <v>0.80209625215418723</v>
      </c>
      <c r="P32" s="254">
        <f t="shared" ca="1" si="16"/>
        <v>0.80146139328838206</v>
      </c>
      <c r="Q32" s="254">
        <f t="shared" ca="1" si="16"/>
        <v>1</v>
      </c>
      <c r="R32" s="241">
        <f ca="1">SUM((R14 - $AA14) / ($AB14 - $AA14))</f>
        <v>0.51725988071718798</v>
      </c>
      <c r="U32" s="329" t="str" cm="1">
        <f t="array" ref="U32">INDEX($B$1:$Q$1, INT((ROW()-ROW($U$3))/13)+1)</f>
        <v>KRG</v>
      </c>
      <c r="V32" s="108" cm="1">
        <f t="array" aca="1" ref="V32" ca="1">INDEX($B$2:$Q$14, MOD(ROW()-ROW($V$3),13)+1, INT((ROW()-ROW($V$3))/13)+1)</f>
        <v>2.7164207338465549</v>
      </c>
      <c r="X32" s="329" t="str">
        <f ca="1"/>
        <v>KRG</v>
      </c>
      <c r="Y32" s="303">
        <f ca="1"/>
        <v>3.0689276116820721</v>
      </c>
    </row>
    <row r="33" spans="1:25" ht="14.45">
      <c r="A33" s="385" t="s">
        <v>120</v>
      </c>
      <c r="B33" s="386"/>
      <c r="C33" s="386"/>
      <c r="D33" s="386"/>
      <c r="E33" s="386"/>
      <c r="F33" s="386"/>
      <c r="G33" s="386"/>
      <c r="H33" s="386"/>
      <c r="I33" s="386"/>
      <c r="J33" s="386"/>
      <c r="K33" s="386"/>
      <c r="L33" s="386"/>
      <c r="M33" s="386"/>
      <c r="N33" s="386"/>
      <c r="O33" s="386"/>
      <c r="P33" s="386"/>
      <c r="Q33" s="386"/>
      <c r="R33" s="387"/>
      <c r="U33" s="329" t="str" cm="1">
        <f t="array" ref="U33">INDEX($B$1:$Q$1, INT((ROW()-ROW($U$3))/13)+1)</f>
        <v>KRG</v>
      </c>
      <c r="V33" s="108" cm="1">
        <f t="array" aca="1" ref="V33" ca="1">INDEX($B$2:$Q$14, MOD(ROW()-ROW($V$3),13)+1, INT((ROW()-ROW($V$3))/13)+1)</f>
        <v>3.0689276116820721</v>
      </c>
      <c r="X33" s="329" t="str">
        <f ca="1"/>
        <v>KRG</v>
      </c>
      <c r="Y33" s="303">
        <f ca="1"/>
        <v>3.0136796972911926</v>
      </c>
    </row>
    <row r="34" spans="1:25" thickBot="1">
      <c r="A34" s="388"/>
      <c r="B34" s="389"/>
      <c r="C34" s="389"/>
      <c r="D34" s="389"/>
      <c r="E34" s="389"/>
      <c r="F34" s="389"/>
      <c r="G34" s="389"/>
      <c r="H34" s="389"/>
      <c r="I34" s="389"/>
      <c r="J34" s="389"/>
      <c r="K34" s="389"/>
      <c r="L34" s="389"/>
      <c r="M34" s="389"/>
      <c r="N34" s="389"/>
      <c r="O34" s="389"/>
      <c r="P34" s="389"/>
      <c r="Q34" s="389"/>
      <c r="R34" s="390"/>
      <c r="U34" s="329" t="str" cm="1">
        <f t="array" ref="U34">INDEX($B$1:$Q$1, INT((ROW()-ROW($U$3))/13)+1)</f>
        <v>KRG</v>
      </c>
      <c r="V34" s="108" t="str" cm="1">
        <f t="array" ref="V34">INDEX($B$2:$Q$14, MOD(ROW()-ROW($V$3),13)+1, INT((ROW()-ROW($V$3))/13)+1)</f>
        <v>\</v>
      </c>
      <c r="X34" s="329" t="str">
        <f ca="1"/>
        <v>KRG</v>
      </c>
      <c r="Y34" s="303">
        <f ca="1"/>
        <v>2.1528995963937474</v>
      </c>
    </row>
    <row r="35" spans="1:25" thickBot="1">
      <c r="H35" s="228"/>
      <c r="U35" s="329" t="str" cm="1">
        <f t="array" ref="U35">INDEX($B$1:$Q$1, INT((ROW()-ROW($U$3))/13)+1)</f>
        <v>KRG</v>
      </c>
      <c r="V35" s="108" t="str" cm="1">
        <f t="array" ref="V35">INDEX($B$2:$Q$14, MOD(ROW()-ROW($V$3),13)+1, INT((ROW()-ROW($V$3))/13)+1)</f>
        <v>\</v>
      </c>
      <c r="X35" s="329" t="str">
        <f ca="1"/>
        <v>KRG</v>
      </c>
      <c r="Y35" s="303">
        <f ca="1"/>
        <v>2.3291944150884509</v>
      </c>
    </row>
    <row r="36" spans="1:25" ht="14.45">
      <c r="U36" s="329" t="str" cm="1">
        <f t="array" ref="U36">INDEX($B$1:$Q$1, INT((ROW()-ROW($U$3))/13)+1)</f>
        <v>KRG</v>
      </c>
      <c r="V36" s="108" t="e" cm="1">
        <f t="array" aca="1" ref="V36" ca="1">INDEX($B$2:$Q$14, MOD(ROW()-ROW($V$3),13)+1, INT((ROW()-ROW($V$3))/13)+1)</f>
        <v>#VALUE!</v>
      </c>
      <c r="X36" s="329" t="str">
        <f ca="1"/>
        <v>KPLS</v>
      </c>
      <c r="Y36" s="303">
        <f ca="1"/>
        <v>-0.20162562331843878</v>
      </c>
    </row>
    <row r="37" spans="1:25" ht="14.45">
      <c r="A37" s="133"/>
      <c r="B37" s="221" t="s">
        <v>13</v>
      </c>
      <c r="C37" s="222" t="s">
        <v>14</v>
      </c>
      <c r="D37" s="223" t="s">
        <v>15</v>
      </c>
      <c r="E37" s="221" t="s">
        <v>16</v>
      </c>
      <c r="F37" s="222" t="s">
        <v>17</v>
      </c>
      <c r="G37" s="221" t="s">
        <v>18</v>
      </c>
      <c r="H37" s="222" t="s">
        <v>19</v>
      </c>
      <c r="I37" s="224" t="s">
        <v>22</v>
      </c>
      <c r="J37" s="225" t="s">
        <v>23</v>
      </c>
      <c r="K37" s="226" t="s">
        <v>72</v>
      </c>
      <c r="L37" s="226" t="s">
        <v>26</v>
      </c>
      <c r="M37" s="226" t="s">
        <v>107</v>
      </c>
      <c r="N37" s="226" t="s">
        <v>108</v>
      </c>
      <c r="O37" s="226" t="s">
        <v>109</v>
      </c>
      <c r="P37" s="226" t="s">
        <v>73</v>
      </c>
      <c r="Q37" s="227" t="s">
        <v>74</v>
      </c>
      <c r="U37" s="329" t="str" cm="1">
        <f t="array" ref="U37">INDEX($B$1:$Q$1, INT((ROW()-ROW($U$3))/13)+1)</f>
        <v>KRG</v>
      </c>
      <c r="V37" s="108" t="str" cm="1">
        <f t="array" ref="V37">INDEX($B$2:$Q$14, MOD(ROW()-ROW($V$3),13)+1, INT((ROW()-ROW($V$3))/13)+1)</f>
        <v>\</v>
      </c>
      <c r="X37" s="329" t="str">
        <f ca="1"/>
        <v>KPLS</v>
      </c>
      <c r="Y37" s="303">
        <f ca="1"/>
        <v>0.83052451409725847</v>
      </c>
    </row>
    <row r="38" spans="1:25" ht="14.45">
      <c r="A38" s="330" t="s">
        <v>84</v>
      </c>
      <c r="B38" s="196" cm="1">
        <f t="array" aca="1" ref="B38" ca="1">MAX(IF(ISNUMBER(B20:B32), B20:B32))</f>
        <v>0.4979004436275466</v>
      </c>
      <c r="C38" s="196" cm="1">
        <f t="array" aca="1" ref="C38" ca="1">MAX(IF(ISNUMBER(C20:C32), C20:C32))</f>
        <v>0.4979004436275466</v>
      </c>
      <c r="D38" s="196" cm="1">
        <f t="array" aca="1" ref="D38" ca="1">MAX(IF(ISNUMBER(D20:D32), D20:D32))</f>
        <v>1</v>
      </c>
      <c r="E38" s="196" cm="1">
        <f t="array" aca="1" ref="E38" ca="1">MAX(IF(ISNUMBER(E20:E32), E20:E32))</f>
        <v>0.83096329890083021</v>
      </c>
      <c r="F38" s="196" cm="1">
        <f t="array" aca="1" ref="F38" ca="1">MAX(IF(ISNUMBER(F20:F32), F20:F32))</f>
        <v>1</v>
      </c>
      <c r="G38" s="196" cm="1">
        <f t="array" aca="1" ref="G38" ca="1">MAX(IF(ISNUMBER(G20:G32), G20:G32))</f>
        <v>0.83462949025029987</v>
      </c>
      <c r="H38" s="196" cm="1">
        <f t="array" aca="1" ref="H38" ca="1">MAX(IF(ISNUMBER(H20:H32), H20:H32))</f>
        <v>0.39407836172147814</v>
      </c>
      <c r="I38" s="196" cm="1">
        <f t="array" aca="1" ref="I38" ca="1">MAX(IF(ISNUMBER(I20:I32), I20:I32))</f>
        <v>0.95498672196624024</v>
      </c>
      <c r="J38" s="196" cm="1">
        <f t="array" aca="1" ref="J38" ca="1">MAX(IF(ISNUMBER(J20:J32), J20:J32))</f>
        <v>0.6715630559049095</v>
      </c>
      <c r="K38" s="196" cm="1">
        <f t="array" aca="1" ref="K38" ca="1">MAX(IF(ISNUMBER(K20:K32), K20:K32))</f>
        <v>1</v>
      </c>
      <c r="L38" s="196" cm="1">
        <f t="array" aca="1" ref="L38" ca="1">MAX(IF(ISNUMBER(L20:L32), L20:L32))</f>
        <v>0.99253859034918246</v>
      </c>
      <c r="M38" s="196" cm="1">
        <f t="array" aca="1" ref="M38" ca="1">MAX(IF(ISNUMBER(M20:M32), M20:M32))</f>
        <v>1</v>
      </c>
      <c r="N38" s="196" cm="1">
        <f t="array" aca="1" ref="N38" ca="1">MAX(IF(ISNUMBER(N20:N32), N20:N32))</f>
        <v>0.99315709739563718</v>
      </c>
      <c r="O38" s="196" cm="1">
        <f t="array" aca="1" ref="O38" ca="1">MAX(IF(ISNUMBER(O20:O32), O20:O32))</f>
        <v>0.99453845703918808</v>
      </c>
      <c r="P38" s="196" cm="1">
        <f t="array" aca="1" ref="P38" ca="1">MAX(IF(ISNUMBER(P20:P32), P20:P32))</f>
        <v>0.9916054803708908</v>
      </c>
      <c r="Q38" s="197" cm="1">
        <f t="array" aca="1" ref="Q38" ca="1">MAX(IF(ISNUMBER(Q20:Q32), Q20:Q32))</f>
        <v>1</v>
      </c>
      <c r="U38" s="329" t="str" cm="1">
        <f t="array" ref="U38">INDEX($B$1:$Q$1, INT((ROW()-ROW($U$3))/13)+1)</f>
        <v>KRG</v>
      </c>
      <c r="V38" s="108" cm="1">
        <f t="array" aca="1" ref="V38" ca="1">INDEX($B$2:$Q$14, MOD(ROW()-ROW($V$3),13)+1, INT((ROW()-ROW($V$3))/13)+1)</f>
        <v>3.0136796972911926</v>
      </c>
      <c r="X38" s="329" t="str">
        <f ca="1"/>
        <v>KPLS</v>
      </c>
      <c r="Y38" s="303">
        <f ca="1"/>
        <v>0.29688447553854708</v>
      </c>
    </row>
    <row r="39" spans="1:25" ht="14.45">
      <c r="A39" s="292" t="s">
        <v>85</v>
      </c>
      <c r="B39" s="196" cm="1">
        <f t="array" aca="1" ref="B39" ca="1">MIN(IF(ISNUMBER(B20:B32), B20:B32))</f>
        <v>0</v>
      </c>
      <c r="C39" s="196" cm="1">
        <f t="array" aca="1" ref="C39" ca="1">MIN(IF(ISNUMBER(C20:C32), C20:C32))</f>
        <v>0</v>
      </c>
      <c r="D39" s="196" cm="1">
        <f t="array" aca="1" ref="D39" ca="1">MIN(IF(ISNUMBER(D20:D32), D20:D32))</f>
        <v>0.90541648983251333</v>
      </c>
      <c r="E39" s="196" cm="1">
        <f t="array" aca="1" ref="E39" ca="1">MIN(IF(ISNUMBER(E20:E32), E20:E32))</f>
        <v>0.34152446639326794</v>
      </c>
      <c r="F39" s="196" cm="1">
        <f t="array" aca="1" ref="F39" ca="1">MIN(IF(ISNUMBER(F20:F32), F20:F32))</f>
        <v>0.68605615447552726</v>
      </c>
      <c r="G39" s="196" cm="1">
        <f t="array" aca="1" ref="G39" ca="1">MIN(IF(ISNUMBER(G20:G32), G20:G32))</f>
        <v>0.26433948434391852</v>
      </c>
      <c r="H39" s="196" cm="1">
        <f t="array" aca="1" ref="H39" ca="1">MIN(IF(ISNUMBER(H20:H32), H20:H32))</f>
        <v>0</v>
      </c>
      <c r="I39" s="196" cm="1">
        <f t="array" aca="1" ref="I39" ca="1">MIN(IF(ISNUMBER(I20:I32), I20:I32))</f>
        <v>0.42188224759694248</v>
      </c>
      <c r="J39" s="196" cm="1">
        <f t="array" aca="1" ref="J39" ca="1">MIN(IF(ISNUMBER(J20:J32), J20:J32))</f>
        <v>0.34073111369782427</v>
      </c>
      <c r="K39" s="196" cm="1">
        <f t="array" aca="1" ref="K39" ca="1">MIN(IF(ISNUMBER(K20:K32), K20:K32))</f>
        <v>0.79702307193367694</v>
      </c>
      <c r="L39" s="196" cm="1">
        <f t="array" aca="1" ref="L39" ca="1">MIN(IF(ISNUMBER(L20:L32), L20:L32))</f>
        <v>0.79190237247935891</v>
      </c>
      <c r="M39" s="196" cm="1">
        <f t="array" aca="1" ref="M39" ca="1">MIN(IF(ISNUMBER(M20:M32), M20:M32))</f>
        <v>0.79355560075199882</v>
      </c>
      <c r="N39" s="196" cm="1">
        <f t="array" aca="1" ref="N39" ca="1">MIN(IF(ISNUMBER(N20:N32), N20:N32))</f>
        <v>0.79295003685405663</v>
      </c>
      <c r="O39" s="196" cm="1">
        <f t="array" aca="1" ref="O39" ca="1">MIN(IF(ISNUMBER(O20:O32), O20:O32))</f>
        <v>0.79199014419176972</v>
      </c>
      <c r="P39" s="196" cm="1">
        <f t="array" aca="1" ref="P39" ca="1">MIN(IF(ISNUMBER(P20:P32), P20:P32))</f>
        <v>0.79225294795437839</v>
      </c>
      <c r="Q39" s="197" cm="1">
        <f t="array" aca="1" ref="Q39" ca="1">MIN(IF(ISNUMBER(Q20:Q32), Q20:Q32))</f>
        <v>0.79321006229334434</v>
      </c>
      <c r="U39" s="329" t="str" cm="1">
        <f t="array" ref="U39">INDEX($B$1:$Q$1, INT((ROW()-ROW($U$3))/13)+1)</f>
        <v>KRG</v>
      </c>
      <c r="V39" s="108" cm="1">
        <f t="array" aca="1" ref="V39" ca="1">INDEX($B$2:$Q$14, MOD(ROW()-ROW($V$3),13)+1, INT((ROW()-ROW($V$3))/13)+1)</f>
        <v>2.1528995963937474</v>
      </c>
      <c r="X39" s="329" t="str">
        <f ca="1"/>
        <v>KPLS</v>
      </c>
      <c r="Y39" s="303">
        <f ca="1"/>
        <v>0.42488163663106698</v>
      </c>
    </row>
    <row r="40" spans="1:25" ht="14.45">
      <c r="A40" s="331" t="s">
        <v>86</v>
      </c>
      <c r="B40" s="198" cm="1">
        <f t="array" aca="1" ref="B40" ca="1">AVERAGE(IF(ISNUMBER(B20:B32), B20:B32))</f>
        <v>0.26509729370509977</v>
      </c>
      <c r="C40" s="198" cm="1">
        <f t="array" aca="1" ref="C40" ca="1">AVERAGE(IF(ISNUMBER(C20:C32), C20:C32))</f>
        <v>0.16003777374730699</v>
      </c>
      <c r="D40" s="198" cm="1">
        <f t="array" aca="1" ref="D40" ca="1">AVERAGE(IF(ISNUMBER(D20:D32), D20:D32))</f>
        <v>0.98286530418068285</v>
      </c>
      <c r="E40" s="198" cm="1">
        <f t="array" aca="1" ref="E40" ca="1">AVERAGE(IF(ISNUMBER(E20:E32), E20:E32))</f>
        <v>0.56406762587131964</v>
      </c>
      <c r="F40" s="198" cm="1">
        <f t="array" aca="1" ref="F40" ca="1">AVERAGE(IF(ISNUMBER(F20:F32), F20:F32))</f>
        <v>0.83344704493311861</v>
      </c>
      <c r="G40" s="198" cm="1">
        <f t="array" aca="1" ref="G40" ca="1">AVERAGE(IF(ISNUMBER(G20:G32), G20:G32))</f>
        <v>0.56359027212837742</v>
      </c>
      <c r="H40" s="198" cm="1">
        <f t="array" aca="1" ref="H40" ca="1">AVERAGE(IF(ISNUMBER(H20:H32), H20:H32))</f>
        <v>0.19823846811464374</v>
      </c>
      <c r="I40" s="198" cm="1">
        <f t="array" aca="1" ref="I40" ca="1">AVERAGE(IF(ISNUMBER(I20:I32), I20:I32))</f>
        <v>0.71658739141667649</v>
      </c>
      <c r="J40" s="198" cm="1">
        <f t="array" aca="1" ref="J40" ca="1">AVERAGE(IF(ISNUMBER(J20:J32), J20:J32))</f>
        <v>0.51152570800972152</v>
      </c>
      <c r="K40" s="198" cm="1">
        <f t="array" aca="1" ref="K40" ca="1">AVERAGE(IF(ISNUMBER(K20:K32), K20:K32))</f>
        <v>0.87584305005265262</v>
      </c>
      <c r="L40" s="198" cm="1">
        <f t="array" aca="1" ref="L40" ca="1">AVERAGE(IF(ISNUMBER(L20:L32), L20:L32))</f>
        <v>0.87724405417760221</v>
      </c>
      <c r="M40" s="198" cm="1">
        <f t="array" aca="1" ref="M40" ca="1">AVERAGE(IF(ISNUMBER(M20:M32), M20:M32))</f>
        <v>0.87942516882260913</v>
      </c>
      <c r="N40" s="198" cm="1">
        <f t="array" aca="1" ref="N40" ca="1">AVERAGE(IF(ISNUMBER(N20:N32), N20:N32))</f>
        <v>0.87892365703789987</v>
      </c>
      <c r="O40" s="198" cm="1">
        <f t="array" aca="1" ref="O40" ca="1">AVERAGE(IF(ISNUMBER(O20:O32), O20:O32))</f>
        <v>0.88011053945057516</v>
      </c>
      <c r="P40" s="198" cm="1">
        <f t="array" aca="1" ref="P40" ca="1">AVERAGE(IF(ISNUMBER(P20:P32), P20:P32))</f>
        <v>0.87336311669348499</v>
      </c>
      <c r="Q40" s="199" cm="1">
        <f t="array" aca="1" ref="Q40" ca="1">AVERAGE(IF(ISNUMBER(Q20:Q32), Q20:Q32))</f>
        <v>0.94575220975960494</v>
      </c>
      <c r="U40" s="329" t="str" cm="1">
        <f t="array" ref="U40">INDEX($B$1:$Q$1, INT((ROW()-ROW($U$3))/13)+1)</f>
        <v>KRG</v>
      </c>
      <c r="V40" s="108" cm="1">
        <f t="array" aca="1" ref="V40" ca="1">INDEX($B$2:$Q$14, MOD(ROW()-ROW($V$3),13)+1, INT((ROW()-ROW($V$3))/13)+1)</f>
        <v>2.3291944150884509</v>
      </c>
      <c r="X40" s="329" t="str">
        <f ca="1"/>
        <v>KPLS</v>
      </c>
      <c r="Y40" s="303">
        <f ca="1"/>
        <v>0.72181061521254652</v>
      </c>
    </row>
    <row r="41" spans="1:25" ht="14.45">
      <c r="D41" s="192"/>
      <c r="E41" s="288"/>
      <c r="F41" s="288"/>
      <c r="H41" s="228"/>
      <c r="U41" s="329" t="str" cm="1">
        <f t="array" ref="U41">INDEX($B$1:$Q$1, INT((ROW()-ROW($U$3))/13)+1)</f>
        <v>KRG</v>
      </c>
      <c r="V41" s="108" t="str" cm="1">
        <f t="array" ref="V41">INDEX($B$2:$Q$14, MOD(ROW()-ROW($V$3),13)+1, INT((ROW()-ROW($V$3))/13)+1)</f>
        <v>\</v>
      </c>
      <c r="X41" s="329" t="str">
        <f ca="1"/>
        <v>KPLS</v>
      </c>
      <c r="Y41" s="303">
        <f ca="1"/>
        <v>2.2111205412580492</v>
      </c>
    </row>
    <row r="42" spans="1:25" ht="14.45">
      <c r="U42" s="329" t="str" cm="1">
        <f t="array" ref="U42">INDEX($B$1:$Q$1, INT((ROW()-ROW($U$3))/13)+1)</f>
        <v>KPLS</v>
      </c>
      <c r="V42" s="108" cm="1">
        <f t="array" aca="1" ref="V42" ca="1">INDEX($B$2:$Q$14, MOD(ROW()-ROW($V$3),13)+1, INT((ROW()-ROW($V$3))/13)+1)</f>
        <v>-0.20162562331843878</v>
      </c>
      <c r="X42" s="329" t="str">
        <f ca="1"/>
        <v>KPLS</v>
      </c>
      <c r="Y42" s="303">
        <f ca="1"/>
        <v>1.0145205387579237</v>
      </c>
    </row>
    <row r="43" spans="1:25" ht="14.45">
      <c r="U43" s="329" t="str" cm="1">
        <f t="array" ref="U43">INDEX($B$1:$Q$1, INT((ROW()-ROW($U$3))/13)+1)</f>
        <v>KPLS</v>
      </c>
      <c r="V43" s="108" cm="1">
        <f t="array" aca="1" ref="V43" ca="1">INDEX($B$2:$Q$14, MOD(ROW()-ROW($V$3),13)+1, INT((ROW()-ROW($V$3))/13)+1)</f>
        <v>0.83052451409725847</v>
      </c>
      <c r="X43" s="329" t="str">
        <f ca="1"/>
        <v>KPLS</v>
      </c>
      <c r="Y43" s="303">
        <f ca="1"/>
        <v>0.37857957611577481</v>
      </c>
    </row>
    <row r="44" spans="1:25" ht="14.45">
      <c r="U44" s="329" t="str" cm="1">
        <f t="array" ref="U44">INDEX($B$1:$Q$1, INT((ROW()-ROW($U$3))/13)+1)</f>
        <v>KPLS</v>
      </c>
      <c r="V44" s="108" cm="1">
        <f t="array" aca="1" ref="V44" ca="1">INDEX($B$2:$Q$14, MOD(ROW()-ROW($V$3),13)+1, INT((ROW()-ROW($V$3))/13)+1)</f>
        <v>0.29688447553854708</v>
      </c>
      <c r="X44" s="329" t="str">
        <f ca="1"/>
        <v>KPLS</v>
      </c>
      <c r="Y44" s="303">
        <f ca="1"/>
        <v>1.4324882557705063</v>
      </c>
    </row>
    <row r="45" spans="1:25" ht="14.45">
      <c r="U45" s="329" t="str" cm="1">
        <f t="array" ref="U45">INDEX($B$1:$Q$1, INT((ROW()-ROW($U$3))/13)+1)</f>
        <v>KPLS</v>
      </c>
      <c r="V45" s="108" cm="1">
        <f t="array" aca="1" ref="V45" ca="1">INDEX($B$2:$Q$14, MOD(ROW()-ROW($V$3),13)+1, INT((ROW()-ROW($V$3))/13)+1)</f>
        <v>0.42488163663106698</v>
      </c>
      <c r="X45" s="329" t="str">
        <f ca="1"/>
        <v>KPLS</v>
      </c>
      <c r="Y45" s="303">
        <f ca="1"/>
        <v>1.2880255353883627</v>
      </c>
    </row>
    <row r="46" spans="1:25" ht="14.45">
      <c r="D46" s="233"/>
      <c r="E46" s="233"/>
      <c r="F46" s="233"/>
      <c r="H46" s="228"/>
      <c r="U46" s="329" t="str" cm="1">
        <f t="array" ref="U46">INDEX($B$1:$Q$1, INT((ROW()-ROW($U$3))/13)+1)</f>
        <v>KPLS</v>
      </c>
      <c r="V46" s="108" cm="1">
        <f t="array" aca="1" ref="V46" ca="1">INDEX($B$2:$Q$14, MOD(ROW()-ROW($V$3),13)+1, INT((ROW()-ROW($V$3))/13)+1)</f>
        <v>0.72181061521254652</v>
      </c>
      <c r="X46" s="329" t="str">
        <f ca="1"/>
        <v>KPLS</v>
      </c>
      <c r="Y46" s="303">
        <f ca="1"/>
        <v>0.30341207059674197</v>
      </c>
    </row>
    <row r="47" spans="1:25" ht="14.45">
      <c r="D47" s="293"/>
      <c r="E47" s="293"/>
      <c r="F47" s="293"/>
      <c r="H47" s="231"/>
      <c r="U47" s="329" t="str" cm="1">
        <f t="array" ref="U47">INDEX($B$1:$Q$1, INT((ROW()-ROW($U$3))/13)+1)</f>
        <v>KPLS</v>
      </c>
      <c r="V47" s="108" cm="1">
        <f t="array" aca="1" ref="V47" ca="1">INDEX($B$2:$Q$14, MOD(ROW()-ROW($V$3),13)+1, INT((ROW()-ROW($V$3))/13)+1)</f>
        <v>2.2111205412580492</v>
      </c>
      <c r="X47" s="329" t="str">
        <f ca="1"/>
        <v>KPLS</v>
      </c>
      <c r="Y47" s="303">
        <f ca="1"/>
        <v>0.12254352406875435</v>
      </c>
    </row>
    <row r="48" spans="1:25" ht="14.45">
      <c r="D48" s="293"/>
      <c r="E48" s="293"/>
      <c r="F48" s="293"/>
      <c r="H48" s="231"/>
      <c r="U48" s="329" t="str" cm="1">
        <f t="array" ref="U48">INDEX($B$1:$Q$1, INT((ROW()-ROW($U$3))/13)+1)</f>
        <v>KPLS</v>
      </c>
      <c r="V48" s="108" cm="1">
        <f t="array" aca="1" ref="V48" ca="1">INDEX($B$2:$Q$14, MOD(ROW()-ROW($V$3),13)+1, INT((ROW()-ROW($V$3))/13)+1)</f>
        <v>1.0145205387579237</v>
      </c>
      <c r="X48" s="329" t="str">
        <f ca="1"/>
        <v>KPLS</v>
      </c>
      <c r="Y48" s="303">
        <f ca="1"/>
        <v>1.0670708560453701</v>
      </c>
    </row>
    <row r="49" spans="4:25" ht="14.45">
      <c r="D49" s="293"/>
      <c r="E49" s="293"/>
      <c r="F49" s="293"/>
      <c r="U49" s="329" t="str" cm="1">
        <f t="array" ref="U49">INDEX($B$1:$Q$1, INT((ROW()-ROW($U$3))/13)+1)</f>
        <v>KPLS</v>
      </c>
      <c r="V49" s="108" cm="1">
        <f t="array" aca="1" ref="V49" ca="1">INDEX($B$2:$Q$14, MOD(ROW()-ROW($V$3),13)+1, INT((ROW()-ROW($V$3))/13)+1)</f>
        <v>0.37857957611577481</v>
      </c>
      <c r="X49" s="329" t="str">
        <f ca="1"/>
        <v>KPLSK</v>
      </c>
      <c r="Y49" s="303">
        <f ca="1"/>
        <v>0.63124078023550911</v>
      </c>
    </row>
    <row r="50" spans="4:25" ht="14.45">
      <c r="D50" s="293"/>
      <c r="E50" s="293"/>
      <c r="F50" s="293"/>
      <c r="U50" s="329" t="str" cm="1">
        <f t="array" ref="U50">INDEX($B$1:$Q$1, INT((ROW()-ROW($U$3))/13)+1)</f>
        <v>KPLS</v>
      </c>
      <c r="V50" s="108" cm="1">
        <f t="array" aca="1" ref="V50" ca="1">INDEX($B$2:$Q$14, MOD(ROW()-ROW($V$3),13)+1, INT((ROW()-ROW($V$3))/13)+1)</f>
        <v>1.4324882557705063</v>
      </c>
      <c r="X50" s="329" t="str">
        <f ca="1"/>
        <v>KPLSK</v>
      </c>
      <c r="Y50" s="303">
        <f ca="1"/>
        <v>1.8722728462242051</v>
      </c>
    </row>
    <row r="51" spans="4:25" ht="14.45">
      <c r="D51" s="293"/>
      <c r="E51" s="293"/>
      <c r="F51" s="293"/>
      <c r="U51" s="329" t="str" cm="1">
        <f t="array" ref="U51">INDEX($B$1:$Q$1, INT((ROW()-ROW($U$3))/13)+1)</f>
        <v>KPLS</v>
      </c>
      <c r="V51" s="108" cm="1">
        <f t="array" aca="1" ref="V51" ca="1">INDEX($B$2:$Q$14, MOD(ROW()-ROW($V$3),13)+1, INT((ROW()-ROW($V$3))/13)+1)</f>
        <v>1.2880255353883627</v>
      </c>
      <c r="X51" s="329" t="str">
        <f ca="1"/>
        <v>KPLSK</v>
      </c>
      <c r="Y51" s="303">
        <f ca="1"/>
        <v>1.7626785637274363</v>
      </c>
    </row>
    <row r="52" spans="4:25" ht="14.45">
      <c r="D52" s="293"/>
      <c r="E52" s="293"/>
      <c r="F52" s="293"/>
      <c r="U52" s="329" t="str" cm="1">
        <f t="array" ref="U52">INDEX($B$1:$Q$1, INT((ROW()-ROW($U$3))/13)+1)</f>
        <v>KPLS</v>
      </c>
      <c r="V52" s="108" cm="1">
        <f t="array" aca="1" ref="V52" ca="1">INDEX($B$2:$Q$14, MOD(ROW()-ROW($V$3),13)+1, INT((ROW()-ROW($V$3))/13)+1)</f>
        <v>0.30341207059674197</v>
      </c>
      <c r="X52" s="329" t="str">
        <f ca="1"/>
        <v>KPLSK</v>
      </c>
      <c r="Y52" s="303">
        <f ca="1"/>
        <v>1.7805333253164044</v>
      </c>
    </row>
    <row r="53" spans="4:25" ht="14.45">
      <c r="D53" s="332"/>
      <c r="E53" s="332"/>
      <c r="F53" s="332"/>
      <c r="U53" s="329" t="str" cm="1">
        <f t="array" ref="U53">INDEX($B$1:$Q$1, INT((ROW()-ROW($U$3))/13)+1)</f>
        <v>KPLS</v>
      </c>
      <c r="V53" s="108" cm="1">
        <f t="array" aca="1" ref="V53" ca="1">INDEX($B$2:$Q$14, MOD(ROW()-ROW($V$3),13)+1, INT((ROW()-ROW($V$3))/13)+1)</f>
        <v>0.12254352406875435</v>
      </c>
      <c r="X53" s="329" t="str">
        <f ca="1"/>
        <v>KPLSK</v>
      </c>
      <c r="Y53" s="303">
        <f ca="1"/>
        <v>2.1589652603834102</v>
      </c>
    </row>
    <row r="54" spans="4:25" ht="14.45">
      <c r="D54" s="332"/>
      <c r="E54" s="332"/>
      <c r="F54" s="332"/>
      <c r="U54" s="329" t="str" cm="1">
        <f t="array" ref="U54">INDEX($B$1:$Q$1, INT((ROW()-ROW($U$3))/13)+1)</f>
        <v>KPLS</v>
      </c>
      <c r="V54" s="108" cm="1">
        <f t="array" aca="1" ref="V54" ca="1">INDEX($B$2:$Q$14, MOD(ROW()-ROW($V$3),13)+1, INT((ROW()-ROW($V$3))/13)+1)</f>
        <v>1.0670708560453701</v>
      </c>
      <c r="X54" s="329" t="str">
        <f ca="1"/>
        <v>KPLSK</v>
      </c>
      <c r="Y54" s="303">
        <f ca="1"/>
        <v>2.842609239610562</v>
      </c>
    </row>
    <row r="55" spans="4:25" ht="14.45">
      <c r="U55" s="329" t="str" cm="1">
        <f t="array" ref="U55">INDEX($B$1:$Q$1, INT((ROW()-ROW($U$3))/13)+1)</f>
        <v>KPLSK</v>
      </c>
      <c r="V55" s="108" cm="1">
        <f t="array" aca="1" ref="V55" ca="1">INDEX($B$2:$Q$14, MOD(ROW()-ROW($V$3),13)+1, INT((ROW()-ROW($V$3))/13)+1)</f>
        <v>0.63124078023550911</v>
      </c>
      <c r="X55" s="329" t="str">
        <f ca="1"/>
        <v>KPLSK</v>
      </c>
      <c r="Y55" s="303">
        <f ca="1"/>
        <v>1.9296743179485878</v>
      </c>
    </row>
    <row r="56" spans="4:25" ht="14.45">
      <c r="U56" s="329" t="str" cm="1">
        <f t="array" ref="U56">INDEX($B$1:$Q$1, INT((ROW()-ROW($U$3))/13)+1)</f>
        <v>KPLSK</v>
      </c>
      <c r="V56" s="108" cm="1">
        <f t="array" aca="1" ref="V56" ca="1">INDEX($B$2:$Q$14, MOD(ROW()-ROW($V$3),13)+1, INT((ROW()-ROW($V$3))/13)+1)</f>
        <v>1.8722728462242051</v>
      </c>
      <c r="X56" s="329" t="str">
        <f ca="1"/>
        <v>KPLSK</v>
      </c>
      <c r="Y56" s="303">
        <f ca="1"/>
        <v>2.8639173769578603</v>
      </c>
    </row>
    <row r="57" spans="4:25" ht="14.45">
      <c r="U57" s="329" t="str" cm="1">
        <f t="array" ref="U57">INDEX($B$1:$Q$1, INT((ROW()-ROW($U$3))/13)+1)</f>
        <v>KPLSK</v>
      </c>
      <c r="V57" s="108" cm="1">
        <f t="array" aca="1" ref="V57" ca="1">INDEX($B$2:$Q$14, MOD(ROW()-ROW($V$3),13)+1, INT((ROW()-ROW($V$3))/13)+1)</f>
        <v>1.7626785637274363</v>
      </c>
      <c r="X57" s="329" t="str">
        <f ca="1"/>
        <v>KPLSK</v>
      </c>
      <c r="Y57" s="303">
        <f ca="1"/>
        <v>2.2778383330020473</v>
      </c>
    </row>
    <row r="58" spans="4:25" ht="14.45">
      <c r="U58" s="329" t="str" cm="1">
        <f t="array" ref="U58">INDEX($B$1:$Q$1, INT((ROW()-ROW($U$3))/13)+1)</f>
        <v>KPLSK</v>
      </c>
      <c r="V58" s="108" cm="1">
        <f t="array" aca="1" ref="V58" ca="1">INDEX($B$2:$Q$14, MOD(ROW()-ROW($V$3),13)+1, INT((ROW()-ROW($V$3))/13)+1)</f>
        <v>1.7805333253164044</v>
      </c>
      <c r="X58" s="329" t="str">
        <f ca="1"/>
        <v>KPLSK</v>
      </c>
      <c r="Y58" s="303">
        <f ca="1"/>
        <v>1.5293019977879805</v>
      </c>
    </row>
    <row r="59" spans="4:25" ht="14.45">
      <c r="U59" s="329" t="str" cm="1">
        <f t="array" ref="U59">INDEX($B$1:$Q$1, INT((ROW()-ROW($U$3))/13)+1)</f>
        <v>KPLSK</v>
      </c>
      <c r="V59" s="108" cm="1">
        <f t="array" aca="1" ref="V59" ca="1">INDEX($B$2:$Q$14, MOD(ROW()-ROW($V$3),13)+1, INT((ROW()-ROW($V$3))/13)+1)</f>
        <v>2.1589652603834102</v>
      </c>
      <c r="X59" s="329" t="str">
        <f ca="1"/>
        <v>KPLSK</v>
      </c>
      <c r="Y59" s="303">
        <f ca="1"/>
        <v>1.4659773682858228</v>
      </c>
    </row>
    <row r="60" spans="4:25" ht="14.45">
      <c r="U60" s="329" t="str" cm="1">
        <f t="array" ref="U60">INDEX($B$1:$Q$1, INT((ROW()-ROW($U$3))/13)+1)</f>
        <v>KPLSK</v>
      </c>
      <c r="V60" s="108" cm="1">
        <f t="array" aca="1" ref="V60" ca="1">INDEX($B$2:$Q$14, MOD(ROW()-ROW($V$3),13)+1, INT((ROW()-ROW($V$3))/13)+1)</f>
        <v>2.842609239610562</v>
      </c>
      <c r="X60" s="329" t="str">
        <f ca="1"/>
        <v>GPX</v>
      </c>
      <c r="Y60" s="303">
        <f ca="1"/>
        <v>-0.78357016912374899</v>
      </c>
    </row>
    <row r="61" spans="4:25" ht="14.45">
      <c r="U61" s="329" t="str" cm="1">
        <f t="array" ref="U61">INDEX($B$1:$Q$1, INT((ROW()-ROW($U$3))/13)+1)</f>
        <v>KPLSK</v>
      </c>
      <c r="V61" s="108" t="str" cm="1">
        <f t="array" ref="V61">INDEX($B$2:$Q$14, MOD(ROW()-ROW($V$3),13)+1, INT((ROW()-ROW($V$3))/13)+1)</f>
        <v>\</v>
      </c>
      <c r="X61" s="329" t="str">
        <f ca="1"/>
        <v>GPX</v>
      </c>
      <c r="Y61" s="303">
        <f ca="1"/>
        <v>1.039414119176137</v>
      </c>
    </row>
    <row r="62" spans="4:25" ht="14.45">
      <c r="U62" s="329" t="str" cm="1">
        <f t="array" ref="U62">INDEX($B$1:$Q$1, INT((ROW()-ROW($U$3))/13)+1)</f>
        <v>KPLSK</v>
      </c>
      <c r="V62" s="108" cm="1">
        <f t="array" aca="1" ref="V62" ca="1">INDEX($B$2:$Q$14, MOD(ROW()-ROW($V$3),13)+1, INT((ROW()-ROW($V$3))/13)+1)</f>
        <v>1.9296743179485878</v>
      </c>
      <c r="X62" s="329" t="str">
        <f ca="1"/>
        <v>GPX</v>
      </c>
      <c r="Y62" s="303">
        <f ca="1"/>
        <v>0.77677380241210703</v>
      </c>
    </row>
    <row r="63" spans="4:25" ht="14.45">
      <c r="U63" s="329" t="str" cm="1">
        <f t="array" ref="U63">INDEX($B$1:$Q$1, INT((ROW()-ROW($U$3))/13)+1)</f>
        <v>KPLSK</v>
      </c>
      <c r="V63" s="108" cm="1">
        <f t="array" aca="1" ref="V63" ca="1">INDEX($B$2:$Q$14, MOD(ROW()-ROW($V$3),13)+1, INT((ROW()-ROW($V$3))/13)+1)</f>
        <v>2.8639173769578603</v>
      </c>
      <c r="X63" s="329" t="str">
        <f ca="1"/>
        <v>GPX</v>
      </c>
      <c r="Y63" s="303">
        <f ca="1"/>
        <v>0.80922292168942189</v>
      </c>
    </row>
    <row r="64" spans="4:25" ht="14.45">
      <c r="U64" s="329" t="str" cm="1">
        <f t="array" ref="U64">INDEX($B$1:$Q$1, INT((ROW()-ROW($U$3))/13)+1)</f>
        <v>KPLSK</v>
      </c>
      <c r="V64" s="108" cm="1">
        <f t="array" aca="1" ref="V64" ca="1">INDEX($B$2:$Q$14, MOD(ROW()-ROW($V$3),13)+1, INT((ROW()-ROW($V$3))/13)+1)</f>
        <v>2.2778383330020473</v>
      </c>
      <c r="X64" s="329" t="str">
        <f ca="1"/>
        <v>GPX</v>
      </c>
      <c r="Y64" s="303">
        <f ca="1"/>
        <v>1.2253092817258628</v>
      </c>
    </row>
    <row r="65" spans="21:25" ht="14.45">
      <c r="U65" s="329" t="str" cm="1">
        <f t="array" ref="U65">INDEX($B$1:$Q$1, INT((ROW()-ROW($U$3))/13)+1)</f>
        <v>KPLSK</v>
      </c>
      <c r="V65" s="108" cm="1">
        <f t="array" aca="1" ref="V65" ca="1">INDEX($B$2:$Q$14, MOD(ROW()-ROW($V$3),13)+1, INT((ROW()-ROW($V$3))/13)+1)</f>
        <v>1.5293019977879805</v>
      </c>
      <c r="X65" s="329" t="str">
        <f ca="1"/>
        <v>GPX</v>
      </c>
      <c r="Y65" s="303">
        <f ca="1"/>
        <v>0.65934563574617699</v>
      </c>
    </row>
    <row r="66" spans="21:25" ht="14.45">
      <c r="U66" s="329" t="str" cm="1">
        <f t="array" ref="U66">INDEX($B$1:$Q$1, INT((ROW()-ROW($U$3))/13)+1)</f>
        <v>KPLSK</v>
      </c>
      <c r="V66" s="108" cm="1">
        <f t="array" aca="1" ref="V66" ca="1">INDEX($B$2:$Q$14, MOD(ROW()-ROW($V$3),13)+1, INT((ROW()-ROW($V$3))/13)+1)</f>
        <v>1.4659773682858228</v>
      </c>
      <c r="X66" s="329" t="str">
        <f ca="1"/>
        <v>GPX</v>
      </c>
      <c r="Y66" s="303">
        <f ca="1"/>
        <v>0.8480042714972682</v>
      </c>
    </row>
    <row r="67" spans="21:25" ht="14.45">
      <c r="U67" s="329" t="str" cm="1">
        <f t="array" ref="U67">INDEX($B$1:$Q$1, INT((ROW()-ROW($U$3))/13)+1)</f>
        <v>KPLSK</v>
      </c>
      <c r="V67" s="108" t="str" cm="1">
        <f t="array" ref="V67">INDEX($B$2:$Q$14, MOD(ROW()-ROW($V$3),13)+1, INT((ROW()-ROW($V$3))/13)+1)</f>
        <v>\</v>
      </c>
      <c r="X67" s="329" t="str">
        <f ca="1"/>
        <v>GPX</v>
      </c>
      <c r="Y67" s="303">
        <f ca="1"/>
        <v>2.09377178149873</v>
      </c>
    </row>
    <row r="68" spans="21:25" ht="14.45">
      <c r="U68" s="329" t="str" cm="1">
        <f t="array" ref="U68">INDEX($B$1:$Q$1, INT((ROW()-ROW($U$3))/13)+1)</f>
        <v>GPX</v>
      </c>
      <c r="V68" s="108" cm="1">
        <f t="array" aca="1" ref="V68" ca="1">INDEX($B$2:$Q$14, MOD(ROW()-ROW($V$3),13)+1, INT((ROW()-ROW($V$3))/13)+1)</f>
        <v>-0.78357016912374899</v>
      </c>
      <c r="X68" s="329" t="str">
        <f ca="1"/>
        <v>GPX</v>
      </c>
      <c r="Y68" s="303">
        <f ca="1"/>
        <v>0.88269526238159712</v>
      </c>
    </row>
    <row r="69" spans="21:25" ht="15" customHeight="1">
      <c r="U69" s="329" t="str" cm="1">
        <f t="array" ref="U69">INDEX($B$1:$Q$1, INT((ROW()-ROW($U$3))/13)+1)</f>
        <v>GPX</v>
      </c>
      <c r="V69" s="108" cm="1">
        <f t="array" aca="1" ref="V69" ca="1">INDEX($B$2:$Q$14, MOD(ROW()-ROW($V$3),13)+1, INT((ROW()-ROW($V$3))/13)+1)</f>
        <v>1.039414119176137</v>
      </c>
      <c r="X69" s="329" t="str">
        <f ca="1"/>
        <v>GPX</v>
      </c>
      <c r="Y69" s="303">
        <f ca="1"/>
        <v>1.7867718963505686E-2</v>
      </c>
    </row>
    <row r="70" spans="21:25" ht="15" customHeight="1">
      <c r="U70" s="329" t="str" cm="1">
        <f t="array" ref="U70">INDEX($B$1:$Q$1, INT((ROW()-ROW($U$3))/13)+1)</f>
        <v>GPX</v>
      </c>
      <c r="V70" s="108" cm="1">
        <f t="array" aca="1" ref="V70" ca="1">INDEX($B$2:$Q$14, MOD(ROW()-ROW($V$3),13)+1, INT((ROW()-ROW($V$3))/13)+1)</f>
        <v>0.77677380241210703</v>
      </c>
      <c r="X70" s="329" t="str">
        <f ca="1"/>
        <v>GPX</v>
      </c>
      <c r="Y70" s="303">
        <f ca="1"/>
        <v>0.39462676427220911</v>
      </c>
    </row>
    <row r="71" spans="21:25" ht="15" customHeight="1">
      <c r="U71" s="329" t="str" cm="1">
        <f t="array" ref="U71">INDEX($B$1:$Q$1, INT((ROW()-ROW($U$3))/13)+1)</f>
        <v>GPX</v>
      </c>
      <c r="V71" s="108" cm="1">
        <f t="array" aca="1" ref="V71" ca="1">INDEX($B$2:$Q$14, MOD(ROW()-ROW($V$3),13)+1, INT((ROW()-ROW($V$3))/13)+1)</f>
        <v>0.80922292168942189</v>
      </c>
      <c r="X71" s="329" t="str">
        <f ca="1"/>
        <v>GPX</v>
      </c>
      <c r="Y71" s="303">
        <f ca="1"/>
        <v>1.7485756169309918</v>
      </c>
    </row>
    <row r="72" spans="21:25" ht="15" customHeight="1">
      <c r="U72" s="329" t="str" cm="1">
        <f t="array" ref="U72">INDEX($B$1:$Q$1, INT((ROW()-ROW($U$3))/13)+1)</f>
        <v>GPX</v>
      </c>
      <c r="V72" s="108" cm="1">
        <f t="array" aca="1" ref="V72" ca="1">INDEX($B$2:$Q$14, MOD(ROW()-ROW($V$3),13)+1, INT((ROW()-ROW($V$3))/13)+1)</f>
        <v>1.2253092817258628</v>
      </c>
      <c r="X72" s="329" t="str">
        <f ca="1"/>
        <v>RBF</v>
      </c>
      <c r="Y72" s="303">
        <f ca="1"/>
        <v>-1.6703987516434813</v>
      </c>
    </row>
    <row r="73" spans="21:25" ht="15" customHeight="1">
      <c r="U73" s="329" t="str" cm="1">
        <f t="array" ref="U73">INDEX($B$1:$Q$1, INT((ROW()-ROW($U$3))/13)+1)</f>
        <v>GPX</v>
      </c>
      <c r="V73" s="108" cm="1">
        <f t="array" aca="1" ref="V73" ca="1">INDEX($B$2:$Q$14, MOD(ROW()-ROW($V$3),13)+1, INT((ROW()-ROW($V$3))/13)+1)</f>
        <v>0.65934563574617699</v>
      </c>
      <c r="X73" s="329" t="str">
        <f ca="1"/>
        <v>RBF</v>
      </c>
      <c r="Y73" s="303">
        <f ca="1"/>
        <v>-0.95428594105913234</v>
      </c>
    </row>
    <row r="74" spans="21:25" ht="15" customHeight="1">
      <c r="U74" s="329" t="str" cm="1">
        <f t="array" ref="U74">INDEX($B$1:$Q$1, INT((ROW()-ROW($U$3))/13)+1)</f>
        <v>GPX</v>
      </c>
      <c r="V74" s="108" t="str" cm="1">
        <f t="array" ref="V74">INDEX($B$2:$Q$14, MOD(ROW()-ROW($V$3),13)+1, INT((ROW()-ROW($V$3))/13)+1)</f>
        <v>\</v>
      </c>
      <c r="X74" s="329" t="str">
        <f ca="1"/>
        <v>RBF</v>
      </c>
      <c r="Y74" s="303">
        <f ca="1"/>
        <v>-0.97839728397175774</v>
      </c>
    </row>
    <row r="75" spans="21:25" ht="15" customHeight="1">
      <c r="U75" s="329" t="str" cm="1">
        <f t="array" ref="U75">INDEX($B$1:$Q$1, INT((ROW()-ROW($U$3))/13)+1)</f>
        <v>GPX</v>
      </c>
      <c r="V75" s="108" cm="1">
        <f t="array" aca="1" ref="V75" ca="1">INDEX($B$2:$Q$14, MOD(ROW()-ROW($V$3),13)+1, INT((ROW()-ROW($V$3))/13)+1)</f>
        <v>0.8480042714972682</v>
      </c>
      <c r="X75" s="329" t="str">
        <f ca="1"/>
        <v>RBF</v>
      </c>
      <c r="Y75" s="303">
        <f ca="1"/>
        <v>-0.89551288868760492</v>
      </c>
    </row>
    <row r="76" spans="21:25" ht="15" customHeight="1">
      <c r="U76" s="329" t="str" cm="1">
        <f t="array" ref="U76">INDEX($B$1:$Q$1, INT((ROW()-ROW($U$3))/13)+1)</f>
        <v>GPX</v>
      </c>
      <c r="V76" s="108" cm="1">
        <f t="array" aca="1" ref="V76" ca="1">INDEX($B$2:$Q$14, MOD(ROW()-ROW($V$3),13)+1, INT((ROW()-ROW($V$3))/13)+1)</f>
        <v>2.09377178149873</v>
      </c>
      <c r="X76" s="329" t="str">
        <f ca="1"/>
        <v>RBF</v>
      </c>
      <c r="Y76" s="303">
        <f ca="1"/>
        <v>-0.45345733652186898</v>
      </c>
    </row>
    <row r="77" spans="21:25" ht="15" customHeight="1">
      <c r="U77" s="329" t="str" cm="1">
        <f t="array" ref="U77">INDEX($B$1:$Q$1, INT((ROW()-ROW($U$3))/13)+1)</f>
        <v>GPX</v>
      </c>
      <c r="V77" s="108" cm="1">
        <f t="array" aca="1" ref="V77" ca="1">INDEX($B$2:$Q$14, MOD(ROW()-ROW($V$3),13)+1, INT((ROW()-ROW($V$3))/13)+1)</f>
        <v>0.88269526238159712</v>
      </c>
      <c r="X77" s="329" t="str">
        <f ca="1"/>
        <v>RBF</v>
      </c>
      <c r="Y77" s="303">
        <f ca="1"/>
        <v>0</v>
      </c>
    </row>
    <row r="78" spans="21:25" ht="15" customHeight="1">
      <c r="U78" s="329" t="str" cm="1">
        <f t="array" ref="U78">INDEX($B$1:$Q$1, INT((ROW()-ROW($U$3))/13)+1)</f>
        <v>GPX</v>
      </c>
      <c r="V78" s="108" cm="1">
        <f t="array" aca="1" ref="V78" ca="1">INDEX($B$2:$Q$14, MOD(ROW()-ROW($V$3),13)+1, INT((ROW()-ROW($V$3))/13)+1)</f>
        <v>1.7867718963505686E-2</v>
      </c>
      <c r="X78" s="329" t="str">
        <f ca="1"/>
        <v>RBF</v>
      </c>
      <c r="Y78" s="303">
        <f ca="1"/>
        <v>-0.21360353862769571</v>
      </c>
    </row>
    <row r="79" spans="21:25" ht="15" customHeight="1">
      <c r="U79" s="329" t="str" cm="1">
        <f t="array" ref="U79">INDEX($B$1:$Q$1, INT((ROW()-ROW($U$3))/13)+1)</f>
        <v>GPX</v>
      </c>
      <c r="V79" s="108" cm="1">
        <f t="array" aca="1" ref="V79" ca="1">INDEX($B$2:$Q$14, MOD(ROW()-ROW($V$3),13)+1, INT((ROW()-ROW($V$3))/13)+1)</f>
        <v>0.39462676427220911</v>
      </c>
      <c r="X79" s="329" t="str">
        <f ca="1"/>
        <v>RBF</v>
      </c>
      <c r="Y79" s="303">
        <f ca="1"/>
        <v>-1.101713721410877</v>
      </c>
    </row>
    <row r="80" spans="21:25" ht="15" customHeight="1">
      <c r="U80" s="329" t="str" cm="1">
        <f t="array" ref="U80">INDEX($B$1:$Q$1, INT((ROW()-ROW($U$3))/13)+1)</f>
        <v>GPX</v>
      </c>
      <c r="V80" s="108" cm="1">
        <f t="array" aca="1" ref="V80" ca="1">INDEX($B$2:$Q$14, MOD(ROW()-ROW($V$3),13)+1, INT((ROW()-ROW($V$3))/13)+1)</f>
        <v>1.7485756169309918</v>
      </c>
      <c r="X80" s="329" t="str">
        <f ca="1"/>
        <v>RBF</v>
      </c>
      <c r="Y80" s="303">
        <f ca="1"/>
        <v>-0.24176959154225044</v>
      </c>
    </row>
    <row r="81" spans="21:25" ht="15" customHeight="1">
      <c r="U81" s="329" t="str" cm="1">
        <f t="array" ref="U81">INDEX($B$1:$Q$1, INT((ROW()-ROW($U$3))/13)+1)</f>
        <v>RBF</v>
      </c>
      <c r="V81" s="108" cm="1">
        <f t="array" aca="1" ref="V81" ca="1">INDEX($B$2:$Q$14, MOD(ROW()-ROW($V$3),13)+1, INT((ROW()-ROW($V$3))/13)+1)</f>
        <v>-1.6703987516434813</v>
      </c>
      <c r="X81" s="329" t="str">
        <f ca="1"/>
        <v>RBF</v>
      </c>
      <c r="Y81" s="303">
        <f ca="1"/>
        <v>-0.48918698948750389</v>
      </c>
    </row>
    <row r="82" spans="21:25" ht="15" customHeight="1">
      <c r="U82" s="329" t="str" cm="1">
        <f t="array" ref="U82">INDEX($B$1:$Q$1, INT((ROW()-ROW($U$3))/13)+1)</f>
        <v>RBF</v>
      </c>
      <c r="V82" s="108" cm="1">
        <f t="array" aca="1" ref="V82" ca="1">INDEX($B$2:$Q$14, MOD(ROW()-ROW($V$3),13)+1, INT((ROW()-ROW($V$3))/13)+1)</f>
        <v>-0.95428594105913234</v>
      </c>
      <c r="X82" s="329" t="str">
        <f ca="1"/>
        <v>RBF</v>
      </c>
      <c r="Y82" s="303">
        <f ca="1"/>
        <v>-0.72170379190872613</v>
      </c>
    </row>
    <row r="83" spans="21:25" ht="15" customHeight="1">
      <c r="U83" s="329" t="str" cm="1">
        <f t="array" ref="U83">INDEX($B$1:$Q$1, INT((ROW()-ROW($U$3))/13)+1)</f>
        <v>RBF</v>
      </c>
      <c r="V83" s="108" cm="1">
        <f t="array" aca="1" ref="V83" ca="1">INDEX($B$2:$Q$14, MOD(ROW()-ROW($V$3),13)+1, INT((ROW()-ROW($V$3))/13)+1)</f>
        <v>-0.97839728397175774</v>
      </c>
      <c r="X83" s="329" t="str">
        <f ca="1"/>
        <v>RBF</v>
      </c>
      <c r="Y83" s="303">
        <f ca="1"/>
        <v>-1.0219565060900371</v>
      </c>
    </row>
    <row r="84" spans="21:25" ht="15" customHeight="1">
      <c r="U84" s="329" t="str" cm="1">
        <f t="array" ref="U84">INDEX($B$1:$Q$1, INT((ROW()-ROW($U$3))/13)+1)</f>
        <v>RBF</v>
      </c>
      <c r="V84" s="108" cm="1">
        <f t="array" aca="1" ref="V84" ca="1">INDEX($B$2:$Q$14, MOD(ROW()-ROW($V$3),13)+1, INT((ROW()-ROW($V$3))/13)+1)</f>
        <v>-0.89551288868760492</v>
      </c>
      <c r="X84" s="329" t="str">
        <f ca="1"/>
        <v>RBF</v>
      </c>
      <c r="Y84" s="303">
        <f ca="1"/>
        <v>-0.45345733652186898</v>
      </c>
    </row>
    <row r="85" spans="21:25" ht="15" customHeight="1">
      <c r="U85" s="329" t="str" cm="1">
        <f t="array" ref="U85">INDEX($B$1:$Q$1, INT((ROW()-ROW($U$3))/13)+1)</f>
        <v>RBF</v>
      </c>
      <c r="V85" s="108" cm="1">
        <f t="array" aca="1" ref="V85" ca="1">INDEX($B$2:$Q$14, MOD(ROW()-ROW($V$3),13)+1, INT((ROW()-ROW($V$3))/13)+1)</f>
        <v>-0.45345733652186898</v>
      </c>
      <c r="X85" s="333" t="str">
        <f ca="1"/>
        <v>GPy</v>
      </c>
      <c r="Y85" s="303">
        <f ca="1"/>
        <v>1.0989896394011773</v>
      </c>
    </row>
    <row r="86" spans="21:25" ht="15" customHeight="1">
      <c r="U86" s="329" t="str" cm="1">
        <f t="array" ref="U86">INDEX($B$1:$Q$1, INT((ROW()-ROW($U$3))/13)+1)</f>
        <v>RBF</v>
      </c>
      <c r="V86" s="108" cm="1">
        <f t="array" ref="V86">INDEX($B$2:$Q$14, MOD(ROW()-ROW($V$3),13)+1, INT((ROW()-ROW($V$3))/13)+1)</f>
        <v>0</v>
      </c>
      <c r="X86" s="333" t="str">
        <f ca="1"/>
        <v>GPy</v>
      </c>
      <c r="Y86" s="303">
        <f ca="1"/>
        <v>2.1199154102579909</v>
      </c>
    </row>
    <row r="87" spans="21:25" ht="15" customHeight="1">
      <c r="U87" s="329" t="str" cm="1">
        <f t="array" ref="U87">INDEX($B$1:$Q$1, INT((ROW()-ROW($U$3))/13)+1)</f>
        <v>RBF</v>
      </c>
      <c r="V87" s="108" cm="1">
        <f t="array" aca="1" ref="V87" ca="1">INDEX($B$2:$Q$14, MOD(ROW()-ROW($V$3),13)+1, INT((ROW()-ROW($V$3))/13)+1)</f>
        <v>-0.21360353862769571</v>
      </c>
      <c r="X87" s="333" t="str">
        <f ca="1"/>
        <v>GPy</v>
      </c>
      <c r="Y87" s="303">
        <f ca="1"/>
        <v>0.39322411636129728</v>
      </c>
    </row>
    <row r="88" spans="21:25" ht="15" customHeight="1">
      <c r="U88" s="329" t="str" cm="1">
        <f t="array" ref="U88">INDEX($B$1:$Q$1, INT((ROW()-ROW($U$3))/13)+1)</f>
        <v>RBF</v>
      </c>
      <c r="V88" s="108" cm="1">
        <f t="array" aca="1" ref="V88" ca="1">INDEX($B$2:$Q$14, MOD(ROW()-ROW($V$3),13)+1, INT((ROW()-ROW($V$3))/13)+1)</f>
        <v>-1.101713721410877</v>
      </c>
      <c r="X88" s="333" t="str">
        <f ca="1"/>
        <v>GPy</v>
      </c>
      <c r="Y88" s="303">
        <f ca="1"/>
        <v>0.78074923110355221</v>
      </c>
    </row>
    <row r="89" spans="21:25" ht="15" customHeight="1">
      <c r="U89" s="329" t="str" cm="1">
        <f t="array" ref="U89">INDEX($B$1:$Q$1, INT((ROW()-ROW($U$3))/13)+1)</f>
        <v>RBF</v>
      </c>
      <c r="V89" s="108" cm="1">
        <f t="array" aca="1" ref="V89" ca="1">INDEX($B$2:$Q$14, MOD(ROW()-ROW($V$3),13)+1, INT((ROW()-ROW($V$3))/13)+1)</f>
        <v>-0.24176959154225044</v>
      </c>
      <c r="X89" s="333" t="str">
        <f ca="1"/>
        <v>GPy</v>
      </c>
      <c r="Y89" s="303">
        <f ca="1"/>
        <v>0.87702561586724881</v>
      </c>
    </row>
    <row r="90" spans="21:25" ht="15" customHeight="1">
      <c r="U90" s="329" t="str" cm="1">
        <f t="array" ref="U90">INDEX($B$1:$Q$1, INT((ROW()-ROW($U$3))/13)+1)</f>
        <v>RBF</v>
      </c>
      <c r="V90" s="108" cm="1">
        <f t="array" aca="1" ref="V90" ca="1">INDEX($B$2:$Q$14, MOD(ROW()-ROW($V$3),13)+1, INT((ROW()-ROW($V$3))/13)+1)</f>
        <v>-0.48918698948750389</v>
      </c>
      <c r="X90" s="333" t="str">
        <f ca="1"/>
        <v>GPy</v>
      </c>
      <c r="Y90" s="303">
        <f ca="1"/>
        <v>2.3850697763319348</v>
      </c>
    </row>
    <row r="91" spans="21:25" ht="15" customHeight="1">
      <c r="U91" s="329" t="str" cm="1">
        <f t="array" ref="U91">INDEX($B$1:$Q$1, INT((ROW()-ROW($U$3))/13)+1)</f>
        <v>RBF</v>
      </c>
      <c r="V91" s="108" cm="1">
        <f t="array" aca="1" ref="V91" ca="1">INDEX($B$2:$Q$14, MOD(ROW()-ROW($V$3),13)+1, INT((ROW()-ROW($V$3))/13)+1)</f>
        <v>-0.72170379190872613</v>
      </c>
      <c r="X91" s="333" t="str">
        <f ca="1"/>
        <v>GPy</v>
      </c>
      <c r="Y91" s="303">
        <f ca="1"/>
        <v>1.1261314072619844</v>
      </c>
    </row>
    <row r="92" spans="21:25" ht="15" customHeight="1">
      <c r="U92" s="329" t="str" cm="1">
        <f t="array" ref="U92">INDEX($B$1:$Q$1, INT((ROW()-ROW($U$3))/13)+1)</f>
        <v>RBF</v>
      </c>
      <c r="V92" s="108" cm="1">
        <f t="array" aca="1" ref="V92" ca="1">INDEX($B$2:$Q$14, MOD(ROW()-ROW($V$3),13)+1, INT((ROW()-ROW($V$3))/13)+1)</f>
        <v>-1.0219565060900371</v>
      </c>
      <c r="X92" s="333" t="str">
        <f ca="1"/>
        <v>GPy</v>
      </c>
      <c r="Y92" s="303">
        <f ca="1"/>
        <v>0.53756725715267517</v>
      </c>
    </row>
    <row r="93" spans="21:25" ht="15" customHeight="1">
      <c r="U93" s="329" t="str" cm="1">
        <f t="array" ref="U93">INDEX($B$1:$Q$1, INT((ROW()-ROW($U$3))/13)+1)</f>
        <v>RBF</v>
      </c>
      <c r="V93" s="108" cm="1">
        <f t="array" aca="1" ref="V93" ca="1">INDEX($B$2:$Q$14, MOD(ROW()-ROW($V$3),13)+1, INT((ROW()-ROW($V$3))/13)+1)</f>
        <v>-0.45345733652186898</v>
      </c>
      <c r="X93" s="333" t="str">
        <f ca="1"/>
        <v>GPy</v>
      </c>
      <c r="Y93" s="303">
        <f ca="1"/>
        <v>1.4746532533620627</v>
      </c>
    </row>
    <row r="94" spans="21:25" ht="15" customHeight="1">
      <c r="U94" s="333" t="str" cm="1">
        <f t="array" ref="U94">INDEX($B$1:$Q$1, INT((ROW()-ROW($U$3))/13)+1)</f>
        <v>GPy</v>
      </c>
      <c r="V94" s="108" cm="1">
        <f t="array" aca="1" ref="V94" ca="1">INDEX($B$2:$Q$14, MOD(ROW()-ROW($V$3),13)+1, INT((ROW()-ROW($V$3))/13)+1)</f>
        <v>1.0989896394011773</v>
      </c>
      <c r="X94" s="333" t="str">
        <f ca="1"/>
        <v>GPy</v>
      </c>
      <c r="Y94" s="303">
        <f ca="1"/>
        <v>2.3408405498123317</v>
      </c>
    </row>
    <row r="95" spans="21:25" ht="15" customHeight="1">
      <c r="U95" s="333" t="str" cm="1">
        <f t="array" ref="U95">INDEX($B$1:$Q$1, INT((ROW()-ROW($U$3))/13)+1)</f>
        <v>GPy</v>
      </c>
      <c r="V95" s="108" cm="1">
        <f t="array" aca="1" ref="V95" ca="1">INDEX($B$2:$Q$14, MOD(ROW()-ROW($V$3),13)+1, INT((ROW()-ROW($V$3))/13)+1)</f>
        <v>2.1199154102579909</v>
      </c>
      <c r="X95" s="333" t="str">
        <f ca="1"/>
        <v>GPy</v>
      </c>
      <c r="Y95" s="303">
        <f ca="1"/>
        <v>0.362670929725667</v>
      </c>
    </row>
    <row r="96" spans="21:25" ht="15" customHeight="1">
      <c r="U96" s="333" t="str" cm="1">
        <f t="array" ref="U96">INDEX($B$1:$Q$1, INT((ROW()-ROW($U$3))/13)+1)</f>
        <v>GPy</v>
      </c>
      <c r="V96" s="108" cm="1">
        <f t="array" aca="1" ref="V96" ca="1">INDEX($B$2:$Q$14, MOD(ROW()-ROW($V$3),13)+1, INT((ROW()-ROW($V$3))/13)+1)</f>
        <v>0.39322411636129728</v>
      </c>
      <c r="X96" s="333" t="str">
        <f ca="1"/>
        <v>GPy</v>
      </c>
      <c r="Y96" s="303">
        <f ca="1"/>
        <v>1.7395723444500919</v>
      </c>
    </row>
    <row r="97" spans="21:25" ht="15" customHeight="1">
      <c r="U97" s="333" t="str" cm="1">
        <f t="array" ref="U97">INDEX($B$1:$Q$1, INT((ROW()-ROW($U$3))/13)+1)</f>
        <v>GPy</v>
      </c>
      <c r="V97" s="108" cm="1">
        <f t="array" aca="1" ref="V97" ca="1">INDEX($B$2:$Q$14, MOD(ROW()-ROW($V$3),13)+1, INT((ROW()-ROW($V$3))/13)+1)</f>
        <v>0.78074923110355221</v>
      </c>
      <c r="X97" s="333" t="str">
        <f ca="1"/>
        <v>GPy</v>
      </c>
      <c r="Y97" s="303">
        <f ca="1"/>
        <v>0.96618868095613719</v>
      </c>
    </row>
    <row r="98" spans="21:25" ht="15" customHeight="1">
      <c r="U98" s="333" t="str" cm="1">
        <f t="array" ref="U98">INDEX($B$1:$Q$1, INT((ROW()-ROW($U$3))/13)+1)</f>
        <v>GPy</v>
      </c>
      <c r="V98" s="108" cm="1">
        <f t="array" aca="1" ref="V98" ca="1">INDEX($B$2:$Q$14, MOD(ROW()-ROW($V$3),13)+1, INT((ROW()-ROW($V$3))/13)+1)</f>
        <v>0.87702561586724881</v>
      </c>
      <c r="X98" s="333" t="str">
        <f ca="1"/>
        <v>scikit</v>
      </c>
      <c r="Y98" s="303">
        <f ca="1"/>
        <v>-0.40110011293611703</v>
      </c>
    </row>
    <row r="99" spans="21:25" ht="15" customHeight="1">
      <c r="U99" s="333" t="str" cm="1">
        <f t="array" ref="U99">INDEX($B$1:$Q$1, INT((ROW()-ROW($U$3))/13)+1)</f>
        <v>GPy</v>
      </c>
      <c r="V99" s="108" cm="1">
        <f t="array" aca="1" ref="V99" ca="1">INDEX($B$2:$Q$14, MOD(ROW()-ROW($V$3),13)+1, INT((ROW()-ROW($V$3))/13)+1)</f>
        <v>2.3850697763319348</v>
      </c>
      <c r="X99" s="333" t="str">
        <f ca="1"/>
        <v>scikit</v>
      </c>
      <c r="Y99" s="303">
        <f ca="1"/>
        <v>0.8347385189038411</v>
      </c>
    </row>
    <row r="100" spans="21:25" ht="15" customHeight="1">
      <c r="U100" s="333" t="str" cm="1">
        <f t="array" ref="U100">INDEX($B$1:$Q$1, INT((ROW()-ROW($U$3))/13)+1)</f>
        <v>GPy</v>
      </c>
      <c r="V100" s="108" cm="1">
        <f t="array" aca="1" ref="V100" ca="1">INDEX($B$2:$Q$14, MOD(ROW()-ROW($V$3),13)+1, INT((ROW()-ROW($V$3))/13)+1)</f>
        <v>1.1261314072619844</v>
      </c>
      <c r="X100" s="333" t="str">
        <f ca="1"/>
        <v>scikit</v>
      </c>
      <c r="Y100" s="303">
        <f ca="1"/>
        <v>6.7442842776380657E-2</v>
      </c>
    </row>
    <row r="101" spans="21:25" ht="15" customHeight="1">
      <c r="U101" s="333" t="str" cm="1">
        <f t="array" ref="U101">INDEX($B$1:$Q$1, INT((ROW()-ROW($U$3))/13)+1)</f>
        <v>GPy</v>
      </c>
      <c r="V101" s="108" cm="1">
        <f t="array" aca="1" ref="V101" ca="1">INDEX($B$2:$Q$14, MOD(ROW()-ROW($V$3),13)+1, INT((ROW()-ROW($V$3))/13)+1)</f>
        <v>0.53756725715267517</v>
      </c>
      <c r="X101" s="333" t="str">
        <f ca="1"/>
        <v>scikit</v>
      </c>
      <c r="Y101" s="303">
        <f ca="1"/>
        <v>0.22453306260608574</v>
      </c>
    </row>
    <row r="102" spans="21:25" ht="15" customHeight="1">
      <c r="U102" s="333" t="str" cm="1">
        <f t="array" ref="U102">INDEX($B$1:$Q$1, INT((ROW()-ROW($U$3))/13)+1)</f>
        <v>GPy</v>
      </c>
      <c r="V102" s="108" cm="1">
        <f t="array" aca="1" ref="V102" ca="1">INDEX($B$2:$Q$14, MOD(ROW()-ROW($V$3),13)+1, INT((ROW()-ROW($V$3))/13)+1)</f>
        <v>1.4746532533620627</v>
      </c>
      <c r="X102" s="333" t="str">
        <f ca="1"/>
        <v>scikit</v>
      </c>
      <c r="Y102" s="303">
        <f ca="1"/>
        <v>0.68797462003455567</v>
      </c>
    </row>
    <row r="103" spans="21:25" ht="15" customHeight="1">
      <c r="U103" s="333" t="str" cm="1">
        <f t="array" ref="U103">INDEX($B$1:$Q$1, INT((ROW()-ROW($U$3))/13)+1)</f>
        <v>GPy</v>
      </c>
      <c r="V103" s="108" cm="1">
        <f t="array" aca="1" ref="V103" ca="1">INDEX($B$2:$Q$14, MOD(ROW()-ROW($V$3),13)+1, INT((ROW()-ROW($V$3))/13)+1)</f>
        <v>2.3408405498123317</v>
      </c>
      <c r="X103" s="333" t="str">
        <f ca="1"/>
        <v>scikit</v>
      </c>
      <c r="Y103" s="303">
        <f ca="1"/>
        <v>0.88874096068289266</v>
      </c>
    </row>
    <row r="104" spans="21:25" ht="15" customHeight="1">
      <c r="U104" s="333" t="str" cm="1">
        <f t="array" ref="U104">INDEX($B$1:$Q$1, INT((ROW()-ROW($U$3))/13)+1)</f>
        <v>GPy</v>
      </c>
      <c r="V104" s="108" cm="1">
        <f t="array" aca="1" ref="V104" ca="1">INDEX($B$2:$Q$14, MOD(ROW()-ROW($V$3),13)+1, INT((ROW()-ROW($V$3))/13)+1)</f>
        <v>0.362670929725667</v>
      </c>
      <c r="X104" s="333" t="str">
        <f ca="1"/>
        <v>scikit</v>
      </c>
      <c r="Y104" s="303">
        <f ca="1"/>
        <v>0.90671205694296408</v>
      </c>
    </row>
    <row r="105" spans="21:25" ht="15" customHeight="1">
      <c r="U105" s="333" t="str" cm="1">
        <f t="array" ref="U105">INDEX($B$1:$Q$1, INT((ROW()-ROW($U$3))/13)+1)</f>
        <v>GPy</v>
      </c>
      <c r="V105" s="108" cm="1">
        <f t="array" aca="1" ref="V105" ca="1">INDEX($B$2:$Q$14, MOD(ROW()-ROW($V$3),13)+1, INT((ROW()-ROW($V$3))/13)+1)</f>
        <v>1.7395723444500919</v>
      </c>
      <c r="X105" s="333" t="str">
        <f ca="1"/>
        <v>scikit</v>
      </c>
      <c r="Y105" s="303">
        <f ca="1"/>
        <v>0.35005409357903022</v>
      </c>
    </row>
    <row r="106" spans="21:25" ht="15" customHeight="1">
      <c r="U106" s="333" t="str" cm="1">
        <f t="array" ref="U106">INDEX($B$1:$Q$1, INT((ROW()-ROW($U$3))/13)+1)</f>
        <v>GPy</v>
      </c>
      <c r="V106" s="108" cm="1">
        <f t="array" aca="1" ref="V106" ca="1">INDEX($B$2:$Q$14, MOD(ROW()-ROW($V$3),13)+1, INT((ROW()-ROW($V$3))/13)+1)</f>
        <v>0.96618868095613719</v>
      </c>
      <c r="X106" s="333" t="str">
        <f ca="1"/>
        <v>scikit</v>
      </c>
      <c r="Y106" s="303">
        <f ca="1"/>
        <v>1.0759117614827776</v>
      </c>
    </row>
    <row r="107" spans="21:25" ht="15" customHeight="1">
      <c r="U107" s="333" t="str" cm="1">
        <f t="array" ref="U107">INDEX($B$1:$Q$1, INT((ROW()-ROW($U$3))/13)+1)</f>
        <v>scikit</v>
      </c>
      <c r="V107" s="108" cm="1">
        <f t="array" aca="1" ref="V107" ca="1">INDEX($B$2:$Q$14, MOD(ROW()-ROW($V$3),13)+1, INT((ROW()-ROW($V$3))/13)+1)</f>
        <v>-0.40110011293611703</v>
      </c>
      <c r="X107" s="333" t="str">
        <f ca="1"/>
        <v>scikit</v>
      </c>
      <c r="Y107" s="303">
        <f ca="1"/>
        <v>1.3010299956639813</v>
      </c>
    </row>
    <row r="108" spans="21:25" ht="15" customHeight="1">
      <c r="U108" s="333" t="str" cm="1">
        <f t="array" ref="U108">INDEX($B$1:$Q$1, INT((ROW()-ROW($U$3))/13)+1)</f>
        <v>scikit</v>
      </c>
      <c r="V108" s="108" cm="1">
        <f t="array" aca="1" ref="V108" ca="1">INDEX($B$2:$Q$14, MOD(ROW()-ROW($V$3),13)+1, INT((ROW()-ROW($V$3))/13)+1)</f>
        <v>0.8347385189038411</v>
      </c>
      <c r="X108" s="333" t="str">
        <f ca="1"/>
        <v>scikit</v>
      </c>
      <c r="Y108" s="303">
        <f ca="1"/>
        <v>0.22245633667924672</v>
      </c>
    </row>
    <row r="109" spans="21:25" ht="15" customHeight="1">
      <c r="U109" s="333" t="str" cm="1">
        <f t="array" ref="U109">INDEX($B$1:$Q$1, INT((ROW()-ROW($U$3))/13)+1)</f>
        <v>scikit</v>
      </c>
      <c r="V109" s="108" cm="1">
        <f t="array" aca="1" ref="V109" ca="1">INDEX($B$2:$Q$14, MOD(ROW()-ROW($V$3),13)+1, INT((ROW()-ROW($V$3))/13)+1)</f>
        <v>6.7442842776380657E-2</v>
      </c>
      <c r="X109" s="333" t="str">
        <f ca="1"/>
        <v>scikit</v>
      </c>
      <c r="Y109" s="303">
        <f ca="1"/>
        <v>0.17231096852195424</v>
      </c>
    </row>
    <row r="110" spans="21:25" ht="15" customHeight="1">
      <c r="U110" s="333" t="str" cm="1">
        <f t="array" ref="U110">INDEX($B$1:$Q$1, INT((ROW()-ROW($U$3))/13)+1)</f>
        <v>scikit</v>
      </c>
      <c r="V110" s="108" cm="1">
        <f t="array" aca="1" ref="V110" ca="1">INDEX($B$2:$Q$14, MOD(ROW()-ROW($V$3),13)+1, INT((ROW()-ROW($V$3))/13)+1)</f>
        <v>0.22453306260608574</v>
      </c>
      <c r="X110" s="333" t="str">
        <f ca="1"/>
        <v>scikit</v>
      </c>
      <c r="Y110" s="303">
        <f ca="1"/>
        <v>0.92752434087502866</v>
      </c>
    </row>
    <row r="111" spans="21:25" ht="15" customHeight="1">
      <c r="U111" s="333" t="str" cm="1">
        <f t="array" ref="U111">INDEX($B$1:$Q$1, INT((ROW()-ROW($U$3))/13)+1)</f>
        <v>scikit</v>
      </c>
      <c r="V111" s="108" cm="1">
        <f t="array" aca="1" ref="V111" ca="1">INDEX($B$2:$Q$14, MOD(ROW()-ROW($V$3),13)+1, INT((ROW()-ROW($V$3))/13)+1)</f>
        <v>0.68797462003455567</v>
      </c>
      <c r="X111" s="334" t="str">
        <f ca="1"/>
        <v>GP Dakota</v>
      </c>
      <c r="Y111" s="303">
        <f ca="1"/>
        <v>1.414973347970818</v>
      </c>
    </row>
    <row r="112" spans="21:25" ht="15" customHeight="1">
      <c r="U112" s="333" t="str" cm="1">
        <f t="array" ref="U112">INDEX($B$1:$Q$1, INT((ROW()-ROW($U$3))/13)+1)</f>
        <v>scikit</v>
      </c>
      <c r="V112" s="108" cm="1">
        <f t="array" aca="1" ref="V112" ca="1">INDEX($B$2:$Q$14, MOD(ROW()-ROW($V$3),13)+1, INT((ROW()-ROW($V$3))/13)+1)</f>
        <v>0.88874096068289266</v>
      </c>
      <c r="X112" s="334" t="str">
        <f ca="1"/>
        <v>GP Dakota</v>
      </c>
      <c r="Y112" s="303">
        <f ca="1"/>
        <v>2.2648178230095364</v>
      </c>
    </row>
    <row r="113" spans="21:25" ht="15" customHeight="1">
      <c r="U113" s="333" t="str" cm="1">
        <f t="array" ref="U113">INDEX($B$1:$Q$1, INT((ROW()-ROW($U$3))/13)+1)</f>
        <v>scikit</v>
      </c>
      <c r="V113" s="108" cm="1">
        <f t="array" aca="1" ref="V113" ca="1">INDEX($B$2:$Q$14, MOD(ROW()-ROW($V$3),13)+1, INT((ROW()-ROW($V$3))/13)+1)</f>
        <v>0.90671205694296408</v>
      </c>
      <c r="X113" s="334" t="str">
        <f ca="1"/>
        <v>GP Dakota</v>
      </c>
      <c r="Y113" s="303">
        <f ca="1"/>
        <v>2.0094508957986941</v>
      </c>
    </row>
    <row r="114" spans="21:25" ht="15" customHeight="1">
      <c r="U114" s="333" t="str" cm="1">
        <f t="array" ref="U114">INDEX($B$1:$Q$1, INT((ROW()-ROW($U$3))/13)+1)</f>
        <v>scikit</v>
      </c>
      <c r="V114" s="108" cm="1">
        <f t="array" aca="1" ref="V114" ca="1">INDEX($B$2:$Q$14, MOD(ROW()-ROW($V$3),13)+1, INT((ROW()-ROW($V$3))/13)+1)</f>
        <v>0.35005409357903022</v>
      </c>
      <c r="X114" s="334" t="str">
        <f ca="1"/>
        <v>GP Dakota</v>
      </c>
      <c r="Y114" s="303">
        <f ca="1"/>
        <v>2.019116290447073</v>
      </c>
    </row>
    <row r="115" spans="21:25" ht="15" customHeight="1">
      <c r="U115" s="333" t="str" cm="1">
        <f t="array" ref="U115">INDEX($B$1:$Q$1, INT((ROW()-ROW($U$3))/13)+1)</f>
        <v>scikit</v>
      </c>
      <c r="V115" s="108" cm="1">
        <f t="array" aca="1" ref="V115" ca="1">INDEX($B$2:$Q$14, MOD(ROW()-ROW($V$3),13)+1, INT((ROW()-ROW($V$3))/13)+1)</f>
        <v>1.0759117614827776</v>
      </c>
      <c r="X115" s="334" t="str">
        <f ca="1"/>
        <v>GP Dakota</v>
      </c>
      <c r="Y115" s="303">
        <f ca="1"/>
        <v>2.2324878663529861</v>
      </c>
    </row>
    <row r="116" spans="21:25" ht="15" customHeight="1">
      <c r="U116" s="333" t="str" cm="1">
        <f t="array" ref="U116">INDEX($B$1:$Q$1, INT((ROW()-ROW($U$3))/13)+1)</f>
        <v>scikit</v>
      </c>
      <c r="V116" s="108" cm="1">
        <f t="array" aca="1" ref="V116" ca="1">INDEX($B$2:$Q$14, MOD(ROW()-ROW($V$3),13)+1, INT((ROW()-ROW($V$3))/13)+1)</f>
        <v>1.3010299956639813</v>
      </c>
      <c r="X116" s="334" t="str">
        <f ca="1"/>
        <v>GP Dakota</v>
      </c>
      <c r="Y116" s="303">
        <f ca="1"/>
        <v>2.2327420627207371</v>
      </c>
    </row>
    <row r="117" spans="21:25" ht="15" customHeight="1">
      <c r="U117" s="333" t="str" cm="1">
        <f t="array" ref="U117">INDEX($B$1:$Q$1, INT((ROW()-ROW($U$3))/13)+1)</f>
        <v>scikit</v>
      </c>
      <c r="V117" s="108" cm="1">
        <f t="array" aca="1" ref="V117" ca="1">INDEX($B$2:$Q$14, MOD(ROW()-ROW($V$3),13)+1, INT((ROW()-ROW($V$3))/13)+1)</f>
        <v>0.22245633667924672</v>
      </c>
      <c r="X117" s="334" t="str">
        <f ca="1"/>
        <v>GP Dakota</v>
      </c>
      <c r="Y117" s="303">
        <f ca="1"/>
        <v>1.8262044234992527</v>
      </c>
    </row>
    <row r="118" spans="21:25" ht="15" customHeight="1">
      <c r="U118" s="333" t="str" cm="1">
        <f t="array" ref="U118">INDEX($B$1:$Q$1, INT((ROW()-ROW($U$3))/13)+1)</f>
        <v>scikit</v>
      </c>
      <c r="V118" s="108" cm="1">
        <f t="array" aca="1" ref="V118" ca="1">INDEX($B$2:$Q$14, MOD(ROW()-ROW($V$3),13)+1, INT((ROW()-ROW($V$3))/13)+1)</f>
        <v>0.17231096852195424</v>
      </c>
      <c r="X118" s="334" t="str">
        <f ca="1"/>
        <v>GP Dakota</v>
      </c>
      <c r="Y118" s="303">
        <f ca="1"/>
        <v>2.3222192947339191</v>
      </c>
    </row>
    <row r="119" spans="21:25" ht="15" customHeight="1">
      <c r="U119" s="333" t="str" cm="1">
        <f t="array" ref="U119">INDEX($B$1:$Q$1, INT((ROW()-ROW($U$3))/13)+1)</f>
        <v>scikit</v>
      </c>
      <c r="V119" s="108" cm="1">
        <f t="array" aca="1" ref="V119" ca="1">INDEX($B$2:$Q$14, MOD(ROW()-ROW($V$3),13)+1, INT((ROW()-ROW($V$3))/13)+1)</f>
        <v>0.92752434087502866</v>
      </c>
      <c r="X119" s="334" t="str">
        <f ca="1"/>
        <v>GP Dakota</v>
      </c>
      <c r="Y119" s="303">
        <f ca="1"/>
        <v>2.0362295440862948</v>
      </c>
    </row>
    <row r="120" spans="21:25" ht="15" customHeight="1">
      <c r="U120" s="334" t="str" cm="1">
        <f t="array" ref="U120">INDEX($B$1:$Q$1, INT((ROW()-ROW($U$3))/13)+1)</f>
        <v>GP Dakota</v>
      </c>
      <c r="V120" s="108" cm="1">
        <f t="array" aca="1" ref="V120" ca="1">INDEX($B$2:$Q$14, MOD(ROW()-ROW($V$3),13)+1, INT((ROW()-ROW($V$3))/13)+1)</f>
        <v>1.414973347970818</v>
      </c>
      <c r="X120" s="334" t="str">
        <f ca="1"/>
        <v>GP Dakota</v>
      </c>
      <c r="Y120" s="303">
        <f ca="1"/>
        <v>1.6892200372638355</v>
      </c>
    </row>
    <row r="121" spans="21:25" ht="15" customHeight="1">
      <c r="U121" s="334" t="str" cm="1">
        <f t="array" ref="U121">INDEX($B$1:$Q$1, INT((ROW()-ROW($U$3))/13)+1)</f>
        <v>GP Dakota</v>
      </c>
      <c r="V121" s="108" cm="1">
        <f t="array" aca="1" ref="V121" ca="1">INDEX($B$2:$Q$14, MOD(ROW()-ROW($V$3),13)+1, INT((ROW()-ROW($V$3))/13)+1)</f>
        <v>2.2648178230095364</v>
      </c>
      <c r="X121" s="334" t="str">
        <f ca="1"/>
        <v>GP Dakota</v>
      </c>
      <c r="Y121" s="303">
        <f ca="1"/>
        <v>1.823930455125564</v>
      </c>
    </row>
    <row r="122" spans="21:25" ht="15" customHeight="1">
      <c r="U122" s="334" t="str" cm="1">
        <f t="array" ref="U122">INDEX($B$1:$Q$1, INT((ROW()-ROW($U$3))/13)+1)</f>
        <v>GP Dakota</v>
      </c>
      <c r="V122" s="108" cm="1">
        <f t="array" aca="1" ref="V122" ca="1">INDEX($B$2:$Q$14, MOD(ROW()-ROW($V$3),13)+1, INT((ROW()-ROW($V$3))/13)+1)</f>
        <v>2.0094508957986941</v>
      </c>
      <c r="X122" s="334" t="str">
        <f ca="1"/>
        <v>GP Dakota</v>
      </c>
      <c r="Y122" s="303">
        <f ca="1"/>
        <v>2.1258064581395271</v>
      </c>
    </row>
    <row r="123" spans="21:25" ht="15" customHeight="1">
      <c r="U123" s="334" t="str" cm="1">
        <f t="array" ref="U123">INDEX($B$1:$Q$1, INT((ROW()-ROW($U$3))/13)+1)</f>
        <v>GP Dakota</v>
      </c>
      <c r="V123" s="108" cm="1">
        <f t="array" aca="1" ref="V123" ca="1">INDEX($B$2:$Q$14, MOD(ROW()-ROW($V$3),13)+1, INT((ROW()-ROW($V$3))/13)+1)</f>
        <v>2.019116290447073</v>
      </c>
      <c r="X123" s="334" t="str">
        <f ca="1"/>
        <v>mars</v>
      </c>
      <c r="Y123" s="303">
        <f ca="1"/>
        <v>1.4034637013453175</v>
      </c>
    </row>
    <row r="124" spans="21:25" ht="15" customHeight="1">
      <c r="U124" s="334" t="str" cm="1">
        <f t="array" ref="U124">INDEX($B$1:$Q$1, INT((ROW()-ROW($U$3))/13)+1)</f>
        <v>GP Dakota</v>
      </c>
      <c r="V124" s="108" cm="1">
        <f t="array" aca="1" ref="V124" ca="1">INDEX($B$2:$Q$14, MOD(ROW()-ROW($V$3),13)+1, INT((ROW()-ROW($V$3))/13)+1)</f>
        <v>2.2324878663529861</v>
      </c>
      <c r="X124" s="334" t="str">
        <f ca="1"/>
        <v>mars</v>
      </c>
      <c r="Y124" s="303">
        <f ca="1"/>
        <v>2.2407987711173312</v>
      </c>
    </row>
    <row r="125" spans="21:25" ht="15" customHeight="1">
      <c r="U125" s="334" t="str" cm="1">
        <f t="array" ref="U125">INDEX($B$1:$Q$1, INT((ROW()-ROW($U$3))/13)+1)</f>
        <v>GP Dakota</v>
      </c>
      <c r="V125" s="108" t="str" cm="1">
        <f t="array" ref="V125">INDEX($B$2:$Q$14, MOD(ROW()-ROW($V$3),13)+1, INT((ROW()-ROW($V$3))/13)+1)</f>
        <v>\</v>
      </c>
      <c r="X125" s="334" t="str">
        <f ca="1"/>
        <v>mars</v>
      </c>
      <c r="Y125" s="303">
        <f ca="1"/>
        <v>1.9731278535996986</v>
      </c>
    </row>
    <row r="126" spans="21:25" ht="15" customHeight="1">
      <c r="U126" s="334" t="str" cm="1">
        <f t="array" ref="U126">INDEX($B$1:$Q$1, INT((ROW()-ROW($U$3))/13)+1)</f>
        <v>GP Dakota</v>
      </c>
      <c r="V126" s="108" cm="1">
        <f t="array" aca="1" ref="V126" ca="1">INDEX($B$2:$Q$14, MOD(ROW()-ROW($V$3),13)+1, INT((ROW()-ROW($V$3))/13)+1)</f>
        <v>2.2327420627207371</v>
      </c>
      <c r="X126" s="334" t="str">
        <f ca="1"/>
        <v>mars</v>
      </c>
      <c r="Y126" s="303">
        <f ca="1"/>
        <v>1.9879342652321585</v>
      </c>
    </row>
    <row r="127" spans="21:25" ht="15" customHeight="1">
      <c r="U127" s="334" t="str" cm="1">
        <f t="array" ref="U127">INDEX($B$1:$Q$1, INT((ROW()-ROW($U$3))/13)+1)</f>
        <v>GP Dakota</v>
      </c>
      <c r="V127" s="108" cm="1">
        <f t="array" aca="1" ref="V127" ca="1">INDEX($B$2:$Q$14, MOD(ROW()-ROW($V$3),13)+1, INT((ROW()-ROW($V$3))/13)+1)</f>
        <v>1.8262044234992527</v>
      </c>
      <c r="X127" s="334" t="str">
        <f ca="1"/>
        <v>mars</v>
      </c>
      <c r="Y127" s="303">
        <f ca="1"/>
        <v>2.2038484637462346</v>
      </c>
    </row>
    <row r="128" spans="21:25" ht="15" customHeight="1">
      <c r="U128" s="334" t="str" cm="1">
        <f t="array" ref="U128">INDEX($B$1:$Q$1, INT((ROW()-ROW($U$3))/13)+1)</f>
        <v>GP Dakota</v>
      </c>
      <c r="V128" s="108" cm="1">
        <f t="array" aca="1" ref="V128" ca="1">INDEX($B$2:$Q$14, MOD(ROW()-ROW($V$3),13)+1, INT((ROW()-ROW($V$3))/13)+1)</f>
        <v>2.3222192947339191</v>
      </c>
      <c r="X128" s="334" t="str">
        <f ca="1"/>
        <v>mars</v>
      </c>
      <c r="Y128" s="303">
        <f ca="1"/>
        <v>2.876621916034273</v>
      </c>
    </row>
    <row r="129" spans="21:25" ht="15" customHeight="1">
      <c r="U129" s="334" t="str" cm="1">
        <f t="array" ref="U129">INDEX($B$1:$Q$1, INT((ROW()-ROW($U$3))/13)+1)</f>
        <v>GP Dakota</v>
      </c>
      <c r="V129" s="108" cm="1">
        <f t="array" aca="1" ref="V129" ca="1">INDEX($B$2:$Q$14, MOD(ROW()-ROW($V$3),13)+1, INT((ROW()-ROW($V$3))/13)+1)</f>
        <v>2.0362295440862948</v>
      </c>
      <c r="X129" s="334" t="str">
        <f ca="1"/>
        <v>mars</v>
      </c>
      <c r="Y129" s="303">
        <f ca="1"/>
        <v>2.1149444157125847</v>
      </c>
    </row>
    <row r="130" spans="21:25" ht="15" customHeight="1">
      <c r="U130" s="334" t="str" cm="1">
        <f t="array" ref="U130">INDEX($B$1:$Q$1, INT((ROW()-ROW($U$3))/13)+1)</f>
        <v>GP Dakota</v>
      </c>
      <c r="V130" s="108" cm="1">
        <f t="array" aca="1" ref="V130" ca="1">INDEX($B$2:$Q$14, MOD(ROW()-ROW($V$3),13)+1, INT((ROW()-ROW($V$3))/13)+1)</f>
        <v>1.6892200372638355</v>
      </c>
      <c r="X130" s="334" t="str">
        <f ca="1"/>
        <v>mars</v>
      </c>
      <c r="Y130" s="303">
        <f ca="1"/>
        <v>1.8046845149069404</v>
      </c>
    </row>
    <row r="131" spans="21:25" ht="15" customHeight="1">
      <c r="U131" s="334" t="str" cm="1">
        <f t="array" ref="U131">INDEX($B$1:$Q$1, INT((ROW()-ROW($U$3))/13)+1)</f>
        <v>GP Dakota</v>
      </c>
      <c r="V131" s="108" cm="1">
        <f t="array" aca="1" ref="V131" ca="1">INDEX($B$2:$Q$14, MOD(ROW()-ROW($V$3),13)+1, INT((ROW()-ROW($V$3))/13)+1)</f>
        <v>1.823930455125564</v>
      </c>
      <c r="X131" s="334" t="str">
        <f ca="1"/>
        <v>mars</v>
      </c>
      <c r="Y131" s="303">
        <f ca="1"/>
        <v>2.2810333672477277</v>
      </c>
    </row>
    <row r="132" spans="21:25" ht="15" customHeight="1">
      <c r="U132" s="315" t="s">
        <v>72</v>
      </c>
      <c r="V132" s="108" cm="1">
        <f t="array" aca="1" ref="V132" ca="1">INDEX($B$2:$Q$14, MOD(ROW()-ROW($V$3),13)+1, INT((ROW()-ROW($V$3))/13)+1)</f>
        <v>2.1258064581395271</v>
      </c>
      <c r="X132" s="334" t="str">
        <f ca="1"/>
        <v>mars</v>
      </c>
      <c r="Y132" s="303">
        <f ca="1"/>
        <v>2.0115704435972783</v>
      </c>
    </row>
    <row r="133" spans="21:25" ht="15" customHeight="1">
      <c r="U133" s="334" t="str" cm="1">
        <f t="array" ref="U133">INDEX($B$1:$Q$1, INT((ROW()-ROW($U$3))/13)+1)</f>
        <v>mars</v>
      </c>
      <c r="V133" s="108" cm="1">
        <f t="array" aca="1" ref="V133" ca="1">INDEX($B$2:$Q$14, MOD(ROW()-ROW($V$3),13)+1, INT((ROW()-ROW($V$3))/13)+1)</f>
        <v>1.4034637013453175</v>
      </c>
      <c r="X133" s="334" t="str">
        <f ca="1"/>
        <v>mars</v>
      </c>
      <c r="Y133" s="303">
        <f ca="1"/>
        <v>1.7093547758343961</v>
      </c>
    </row>
    <row r="134" spans="21:25" ht="15" customHeight="1">
      <c r="U134" s="334" t="str" cm="1">
        <f t="array" ref="U134">INDEX($B$1:$Q$1, INT((ROW()-ROW($U$3))/13)+1)</f>
        <v>mars</v>
      </c>
      <c r="V134" s="108" cm="1">
        <f t="array" aca="1" ref="V134" ca="1">INDEX($B$2:$Q$14, MOD(ROW()-ROW($V$3),13)+1, INT((ROW()-ROW($V$3))/13)+1)</f>
        <v>2.2407987711173312</v>
      </c>
      <c r="X134" s="334" t="str">
        <f ca="1"/>
        <v>mars</v>
      </c>
      <c r="Y134" s="303">
        <f ca="1"/>
        <v>1.7960189693471493</v>
      </c>
    </row>
    <row r="135" spans="21:25" ht="15" customHeight="1">
      <c r="U135" s="334" t="str" cm="1">
        <f t="array" ref="U135">INDEX($B$1:$Q$1, INT((ROW()-ROW($U$3))/13)+1)</f>
        <v>mars</v>
      </c>
      <c r="V135" s="108" cm="1">
        <f t="array" aca="1" ref="V135" ca="1">INDEX($B$2:$Q$14, MOD(ROW()-ROW($V$3),13)+1, INT((ROW()-ROW($V$3))/13)+1)</f>
        <v>1.9731278535996986</v>
      </c>
      <c r="X135" s="334" t="str">
        <f ca="1"/>
        <v>mars</v>
      </c>
      <c r="Y135" s="303">
        <f ca="1"/>
        <v>2.1017470739463664</v>
      </c>
    </row>
    <row r="136" spans="21:25" ht="15" customHeight="1">
      <c r="U136" s="334" t="str" cm="1">
        <f t="array" ref="U136">INDEX($B$1:$Q$1, INT((ROW()-ROW($U$3))/13)+1)</f>
        <v>mars</v>
      </c>
      <c r="V136" s="108" cm="1">
        <f t="array" aca="1" ref="V136" ca="1">INDEX($B$2:$Q$14, MOD(ROW()-ROW($V$3),13)+1, INT((ROW()-ROW($V$3))/13)+1)</f>
        <v>1.9879342652321585</v>
      </c>
      <c r="X136" s="334" t="str">
        <f ca="1"/>
        <v>NN Dakota</v>
      </c>
      <c r="Y136" s="303">
        <f ca="1"/>
        <v>1.3975924340381167</v>
      </c>
    </row>
    <row r="137" spans="21:25" ht="15" customHeight="1">
      <c r="U137" s="334" t="str" cm="1">
        <f t="array" ref="U137">INDEX($B$1:$Q$1, INT((ROW()-ROW($U$3))/13)+1)</f>
        <v>mars</v>
      </c>
      <c r="V137" s="108" cm="1">
        <f t="array" aca="1" ref="V137" ca="1">INDEX($B$2:$Q$14, MOD(ROW()-ROW($V$3),13)+1, INT((ROW()-ROW($V$3))/13)+1)</f>
        <v>2.2038484637462346</v>
      </c>
      <c r="X137" s="334" t="str">
        <f ca="1"/>
        <v>NN Dakota</v>
      </c>
      <c r="Y137" s="303">
        <f ca="1"/>
        <v>2.236537261488694</v>
      </c>
    </row>
    <row r="138" spans="21:25" ht="15" customHeight="1">
      <c r="U138" s="334" t="str" cm="1">
        <f t="array" ref="U138">INDEX($B$1:$Q$1, INT((ROW()-ROW($U$3))/13)+1)</f>
        <v>mars</v>
      </c>
      <c r="V138" s="108" cm="1">
        <f t="array" aca="1" ref="V138" ca="1">INDEX($B$2:$Q$14, MOD(ROW()-ROW($V$3),13)+1, INT((ROW()-ROW($V$3))/13)+1)</f>
        <v>2.876621916034273</v>
      </c>
      <c r="X138" s="334" t="str">
        <f ca="1"/>
        <v>NN Dakota</v>
      </c>
      <c r="Y138" s="303">
        <f ca="1"/>
        <v>1.9551583869257936</v>
      </c>
    </row>
    <row r="139" spans="21:25" ht="15" customHeight="1">
      <c r="U139" s="334" t="str" cm="1">
        <f t="array" ref="U139">INDEX($B$1:$Q$1, INT((ROW()-ROW($U$3))/13)+1)</f>
        <v>mars</v>
      </c>
      <c r="V139" s="108" cm="1">
        <f t="array" aca="1" ref="V139" ca="1">INDEX($B$2:$Q$14, MOD(ROW()-ROW($V$3),13)+1, INT((ROW()-ROW($V$3))/13)+1)</f>
        <v>2.1149444157125847</v>
      </c>
      <c r="X139" s="334" t="str">
        <f ca="1"/>
        <v>NN Dakota</v>
      </c>
      <c r="Y139" s="303">
        <f ca="1"/>
        <v>1.9954596866210643</v>
      </c>
    </row>
    <row r="140" spans="21:25" ht="15" customHeight="1">
      <c r="U140" s="334" t="str" cm="1">
        <f t="array" ref="U140">INDEX($B$1:$Q$1, INT((ROW()-ROW($U$3))/13)+1)</f>
        <v>mars</v>
      </c>
      <c r="V140" s="108" cm="1">
        <f t="array" aca="1" ref="V140" ca="1">INDEX($B$2:$Q$14, MOD(ROW()-ROW($V$3),13)+1, INT((ROW()-ROW($V$3))/13)+1)</f>
        <v>1.8046845149069404</v>
      </c>
      <c r="X140" s="334" t="str">
        <f ca="1"/>
        <v>NN Dakota</v>
      </c>
      <c r="Y140" s="303">
        <f ca="1"/>
        <v>2.2180100429843632</v>
      </c>
    </row>
    <row r="141" spans="21:25" ht="15" customHeight="1">
      <c r="U141" s="334" t="str" cm="1">
        <f t="array" ref="U141">INDEX($B$1:$Q$1, INT((ROW()-ROW($U$3))/13)+1)</f>
        <v>mars</v>
      </c>
      <c r="V141" s="108" cm="1">
        <f t="array" aca="1" ref="V141" ca="1">INDEX($B$2:$Q$14, MOD(ROW()-ROW($V$3),13)+1, INT((ROW()-ROW($V$3))/13)+1)</f>
        <v>2.2810333672477277</v>
      </c>
      <c r="X141" s="334" t="str">
        <f ca="1"/>
        <v>NN Dakota</v>
      </c>
      <c r="Y141" s="303">
        <f ca="1"/>
        <v>2.9644482079166607</v>
      </c>
    </row>
    <row r="142" spans="21:25" ht="15" customHeight="1">
      <c r="U142" s="334" t="str" cm="1">
        <f t="array" ref="U142">INDEX($B$1:$Q$1, INT((ROW()-ROW($U$3))/13)+1)</f>
        <v>mars</v>
      </c>
      <c r="V142" s="108" cm="1">
        <f t="array" aca="1" ref="V142" ca="1">INDEX($B$2:$Q$14, MOD(ROW()-ROW($V$3),13)+1, INT((ROW()-ROW($V$3))/13)+1)</f>
        <v>2.0115704435972783</v>
      </c>
      <c r="X142" s="334" t="str">
        <f ca="1"/>
        <v>NN Dakota</v>
      </c>
      <c r="Y142" s="303">
        <f ca="1"/>
        <v>2.1306553490220304</v>
      </c>
    </row>
    <row r="143" spans="21:25" ht="15" customHeight="1">
      <c r="U143" s="334" t="str" cm="1">
        <f t="array" ref="U143">INDEX($B$1:$Q$1, INT((ROW()-ROW($U$3))/13)+1)</f>
        <v>mars</v>
      </c>
      <c r="V143" s="108" cm="1">
        <f t="array" aca="1" ref="V143" ca="1">INDEX($B$2:$Q$14, MOD(ROW()-ROW($V$3),13)+1, INT((ROW()-ROW($V$3))/13)+1)</f>
        <v>1.7093547758343961</v>
      </c>
      <c r="X143" s="334" t="str">
        <f ca="1"/>
        <v>NN Dakota</v>
      </c>
      <c r="Y143" s="303">
        <f ca="1"/>
        <v>1.8114409436741581</v>
      </c>
    </row>
    <row r="144" spans="21:25" ht="15" customHeight="1">
      <c r="U144" s="334" t="str" cm="1">
        <f t="array" ref="U144">INDEX($B$1:$Q$1, INT((ROW()-ROW($U$3))/13)+1)</f>
        <v>mars</v>
      </c>
      <c r="V144" s="108" cm="1">
        <f t="array" aca="1" ref="V144" ca="1">INDEX($B$2:$Q$14, MOD(ROW()-ROW($V$3),13)+1, INT((ROW()-ROW($V$3))/13)+1)</f>
        <v>1.7960189693471493</v>
      </c>
      <c r="X144" s="334" t="str">
        <f ca="1"/>
        <v>NN Dakota</v>
      </c>
      <c r="Y144" s="303">
        <f ca="1"/>
        <v>2.2977605110991339</v>
      </c>
    </row>
    <row r="145" spans="21:25" ht="15" customHeight="1">
      <c r="U145" s="334" t="str" cm="1">
        <f t="array" ref="U145">INDEX($B$1:$Q$1, INT((ROW()-ROW($U$3))/13)+1)</f>
        <v>mars</v>
      </c>
      <c r="V145" s="108" cm="1">
        <f t="array" aca="1" ref="V145" ca="1">INDEX($B$2:$Q$14, MOD(ROW()-ROW($V$3),13)+1, INT((ROW()-ROW($V$3))/13)+1)</f>
        <v>2.1017470739463664</v>
      </c>
      <c r="X145" s="334" t="str">
        <f ca="1"/>
        <v>NN Dakota</v>
      </c>
      <c r="Y145" s="303">
        <f ca="1"/>
        <v>2.0195316845312554</v>
      </c>
    </row>
    <row r="146" spans="21:25" ht="15" customHeight="1">
      <c r="U146" s="334" t="str" cm="1">
        <f t="array" ref="U146">INDEX($B$1:$Q$1, INT((ROW()-ROW($U$3))/13)+1)</f>
        <v>NN Dakota</v>
      </c>
      <c r="V146" s="108" cm="1">
        <f t="array" aca="1" ref="V146" ca="1">INDEX($B$2:$Q$14, MOD(ROW()-ROW($V$3),13)+1, INT((ROW()-ROW($V$3))/13)+1)</f>
        <v>1.3975924340381167</v>
      </c>
      <c r="X146" s="334" t="str">
        <f ca="1"/>
        <v>NN Dakota</v>
      </c>
      <c r="Y146" s="303">
        <f ca="1"/>
        <v>1.6924944075030843</v>
      </c>
    </row>
    <row r="147" spans="21:25" ht="15" customHeight="1">
      <c r="U147" s="334" t="str" cm="1">
        <f t="array" ref="U147">INDEX($B$1:$Q$1, INT((ROW()-ROW($U$3))/13)+1)</f>
        <v>NN Dakota</v>
      </c>
      <c r="V147" s="108" cm="1">
        <f t="array" aca="1" ref="V147" ca="1">INDEX($B$2:$Q$14, MOD(ROW()-ROW($V$3),13)+1, INT((ROW()-ROW($V$3))/13)+1)</f>
        <v>2.236537261488694</v>
      </c>
      <c r="X147" s="334" t="str">
        <f ca="1"/>
        <v>NN Dakota</v>
      </c>
      <c r="Y147" s="303">
        <f ca="1"/>
        <v>1.7859701251320095</v>
      </c>
    </row>
    <row r="148" spans="21:25" ht="15" customHeight="1">
      <c r="U148" s="334" t="str" cm="1">
        <f t="array" ref="U148">INDEX($B$1:$Q$1, INT((ROW()-ROW($U$3))/13)+1)</f>
        <v>NN Dakota</v>
      </c>
      <c r="V148" s="108" cm="1">
        <f t="array" aca="1" ref="V148" ca="1">INDEX($B$2:$Q$14, MOD(ROW()-ROW($V$3),13)+1, INT((ROW()-ROW($V$3))/13)+1)</f>
        <v>1.9551583869257936</v>
      </c>
      <c r="X148" s="334" t="str">
        <f ca="1"/>
        <v>NN Dakota</v>
      </c>
      <c r="Y148" s="303">
        <f ca="1"/>
        <v>2.1075491297446862</v>
      </c>
    </row>
    <row r="149" spans="21:25" ht="15" customHeight="1">
      <c r="U149" s="334" t="str" cm="1">
        <f t="array" ref="U149">INDEX($B$1:$Q$1, INT((ROW()-ROW($U$3))/13)+1)</f>
        <v>NN Dakota</v>
      </c>
      <c r="V149" s="108" cm="1">
        <f t="array" aca="1" ref="V149" ca="1">INDEX($B$2:$Q$14, MOD(ROW()-ROW($V$3),13)+1, INT((ROW()-ROW($V$3))/13)+1)</f>
        <v>1.9954596866210643</v>
      </c>
      <c r="X149" s="334" t="str">
        <f ca="1"/>
        <v>RBF Dakota</v>
      </c>
      <c r="Y149" s="303">
        <f ca="1"/>
        <v>1.3967222785037734</v>
      </c>
    </row>
    <row r="150" spans="21:25" ht="15" customHeight="1">
      <c r="U150" s="334" t="str" cm="1">
        <f t="array" ref="U150">INDEX($B$1:$Q$1, INT((ROW()-ROW($U$3))/13)+1)</f>
        <v>NN Dakota</v>
      </c>
      <c r="V150" s="108" cm="1">
        <f t="array" aca="1" ref="V150" ca="1">INDEX($B$2:$Q$14, MOD(ROW()-ROW($V$3),13)+1, INT((ROW()-ROW($V$3))/13)+1)</f>
        <v>2.2180100429843632</v>
      </c>
      <c r="X150" s="334" t="str">
        <f ca="1"/>
        <v>RBF Dakota</v>
      </c>
      <c r="Y150" s="303">
        <f ca="1"/>
        <v>2.2427898094786767</v>
      </c>
    </row>
    <row r="151" spans="21:25" ht="15" customHeight="1">
      <c r="U151" s="334" t="str" cm="1">
        <f t="array" ref="U151">INDEX($B$1:$Q$1, INT((ROW()-ROW($U$3))/13)+1)</f>
        <v>NN Dakota</v>
      </c>
      <c r="V151" s="108" cm="1">
        <f t="array" aca="1" ref="V151" ca="1">INDEX($B$2:$Q$14, MOD(ROW()-ROW($V$3),13)+1, INT((ROW()-ROW($V$3))/13)+1)</f>
        <v>2.9644482079166607</v>
      </c>
      <c r="X151" s="334" t="str">
        <f ca="1"/>
        <v>RBF Dakota</v>
      </c>
      <c r="Y151" s="303">
        <f ca="1"/>
        <v>2.0174507295105362</v>
      </c>
    </row>
    <row r="152" spans="21:25" ht="15" customHeight="1">
      <c r="U152" s="334" t="str" cm="1">
        <f t="array" ref="U152">INDEX($B$1:$Q$1, INT((ROW()-ROW($U$3))/13)+1)</f>
        <v>NN Dakota</v>
      </c>
      <c r="V152" s="108" cm="1">
        <f t="array" aca="1" ref="V152" ca="1">INDEX($B$2:$Q$14, MOD(ROW()-ROW($V$3),13)+1, INT((ROW()-ROW($V$3))/13)+1)</f>
        <v>2.1306553490220304</v>
      </c>
      <c r="X152" s="334" t="str">
        <f ca="1"/>
        <v>RBF Dakota</v>
      </c>
      <c r="Y152" s="303">
        <f ca="1"/>
        <v>1.9961612933680071</v>
      </c>
    </row>
    <row r="153" spans="21:25" ht="15" customHeight="1">
      <c r="U153" s="334" t="str" cm="1">
        <f t="array" ref="U153">INDEX($B$1:$Q$1, INT((ROW()-ROW($U$3))/13)+1)</f>
        <v>NN Dakota</v>
      </c>
      <c r="V153" s="108" cm="1">
        <f t="array" aca="1" ref="V153" ca="1">INDEX($B$2:$Q$14, MOD(ROW()-ROW($V$3),13)+1, INT((ROW()-ROW($V$3))/13)+1)</f>
        <v>1.8114409436741581</v>
      </c>
      <c r="X153" s="334" t="str">
        <f ca="1"/>
        <v>RBF Dakota</v>
      </c>
      <c r="Y153" s="303">
        <f ca="1"/>
        <v>2.220108088040055</v>
      </c>
    </row>
    <row r="154" spans="21:25" ht="15" customHeight="1">
      <c r="U154" s="334" t="str" cm="1">
        <f t="array" ref="U154">INDEX($B$1:$Q$1, INT((ROW()-ROW($U$3))/13)+1)</f>
        <v>NN Dakota</v>
      </c>
      <c r="V154" s="108" cm="1">
        <f t="array" aca="1" ref="V154" ca="1">INDEX($B$2:$Q$14, MOD(ROW()-ROW($V$3),13)+1, INT((ROW()-ROW($V$3))/13)+1)</f>
        <v>2.2977605110991339</v>
      </c>
      <c r="X154" s="334" t="str">
        <f ca="1"/>
        <v>RBF Dakota</v>
      </c>
      <c r="Y154" s="303">
        <f ca="1"/>
        <v>2.8790958795000727</v>
      </c>
    </row>
    <row r="155" spans="21:25" ht="15" customHeight="1">
      <c r="U155" s="334" t="str" cm="1">
        <f t="array" ref="U155">INDEX($B$1:$Q$1, INT((ROW()-ROW($U$3))/13)+1)</f>
        <v>NN Dakota</v>
      </c>
      <c r="V155" s="108" cm="1">
        <f t="array" aca="1" ref="V155" ca="1">INDEX($B$2:$Q$14, MOD(ROW()-ROW($V$3),13)+1, INT((ROW()-ROW($V$3))/13)+1)</f>
        <v>2.0195316845312554</v>
      </c>
      <c r="X155" s="334" t="str">
        <f ca="1"/>
        <v>RBF Dakota</v>
      </c>
      <c r="Y155" s="303">
        <f ca="1"/>
        <v>2.1231980750319988</v>
      </c>
    </row>
    <row r="156" spans="21:25" ht="15" customHeight="1">
      <c r="U156" s="334" t="str" cm="1">
        <f t="array" ref="U156">INDEX($B$1:$Q$1, INT((ROW()-ROW($U$3))/13)+1)</f>
        <v>NN Dakota</v>
      </c>
      <c r="V156" s="108" cm="1">
        <f t="array" aca="1" ref="V156" ca="1">INDEX($B$2:$Q$14, MOD(ROW()-ROW($V$3),13)+1, INT((ROW()-ROW($V$3))/13)+1)</f>
        <v>1.6924944075030843</v>
      </c>
      <c r="X156" s="334" t="str">
        <f ca="1"/>
        <v>RBF Dakota</v>
      </c>
      <c r="Y156" s="303">
        <f ca="1"/>
        <v>2.2792105126013951</v>
      </c>
    </row>
    <row r="157" spans="21:25" ht="15" customHeight="1">
      <c r="U157" s="334" t="str" cm="1">
        <f t="array" ref="U157">INDEX($B$1:$Q$1, INT((ROW()-ROW($U$3))/13)+1)</f>
        <v>NN Dakota</v>
      </c>
      <c r="V157" s="108" cm="1">
        <f t="array" aca="1" ref="V157" ca="1">INDEX($B$2:$Q$14, MOD(ROW()-ROW($V$3),13)+1, INT((ROW()-ROW($V$3))/13)+1)</f>
        <v>1.7859701251320095</v>
      </c>
      <c r="X157" s="334" t="str">
        <f ca="1"/>
        <v>RBF Dakota</v>
      </c>
      <c r="Y157" s="303">
        <f ca="1"/>
        <v>2.0166155475571776</v>
      </c>
    </row>
    <row r="158" spans="21:25" ht="15" customHeight="1">
      <c r="U158" s="334" t="str" cm="1">
        <f t="array" ref="U158">INDEX($B$1:$Q$1, INT((ROW()-ROW($U$3))/13)+1)</f>
        <v>NN Dakota</v>
      </c>
      <c r="V158" s="108" cm="1">
        <f t="array" aca="1" ref="V158" ca="1">INDEX($B$2:$Q$14, MOD(ROW()-ROW($V$3),13)+1, INT((ROW()-ROW($V$3))/13)+1)</f>
        <v>2.1075491297446862</v>
      </c>
      <c r="X158" s="334" t="str">
        <f ca="1"/>
        <v>RBF Dakota</v>
      </c>
      <c r="Y158" s="303">
        <f ca="1"/>
        <v>1.7049222912234017</v>
      </c>
    </row>
    <row r="159" spans="21:25" ht="15" customHeight="1">
      <c r="U159" s="334" t="str" cm="1">
        <f t="array" ref="U159">INDEX($B$1:$Q$1, INT((ROW()-ROW($U$3))/13)+1)</f>
        <v>RBF Dakota</v>
      </c>
      <c r="V159" s="108" cm="1">
        <f t="array" aca="1" ref="V159" ca="1">INDEX($B$2:$Q$14, MOD(ROW()-ROW($V$3),13)+1, INT((ROW()-ROW($V$3))/13)+1)</f>
        <v>1.3967222785037734</v>
      </c>
      <c r="X159" s="334" t="str">
        <f ca="1"/>
        <v>RBF Dakota</v>
      </c>
      <c r="Y159" s="303">
        <f ca="1"/>
        <v>1.7922515719032641</v>
      </c>
    </row>
    <row r="160" spans="21:25" ht="15" customHeight="1">
      <c r="U160" s="334" t="str" cm="1">
        <f t="array" ref="U160">INDEX($B$1:$Q$1, INT((ROW()-ROW($U$3))/13)+1)</f>
        <v>RBF Dakota</v>
      </c>
      <c r="V160" s="108" cm="1">
        <f t="array" aca="1" ref="V160" ca="1">INDEX($B$2:$Q$14, MOD(ROW()-ROW($V$3),13)+1, INT((ROW()-ROW($V$3))/13)+1)</f>
        <v>2.2427898094786767</v>
      </c>
      <c r="X160" s="334" t="str">
        <f ca="1"/>
        <v>RBF Dakota</v>
      </c>
      <c r="Y160" s="303">
        <f ca="1"/>
        <v>2.1095785469043866</v>
      </c>
    </row>
    <row r="161" spans="21:25" ht="15" customHeight="1">
      <c r="U161" s="334" t="str" cm="1">
        <f t="array" ref="U161">INDEX($B$1:$Q$1, INT((ROW()-ROW($U$3))/13)+1)</f>
        <v>RBF Dakota</v>
      </c>
      <c r="V161" s="108" cm="1">
        <f t="array" aca="1" ref="V161" ca="1">INDEX($B$2:$Q$14, MOD(ROW()-ROW($V$3),13)+1, INT((ROW()-ROW($V$3))/13)+1)</f>
        <v>2.0174507295105362</v>
      </c>
      <c r="X161" s="334" t="str">
        <f ca="1"/>
        <v>Linear Dakota</v>
      </c>
      <c r="Y161" s="303">
        <f ca="1"/>
        <v>1.3941013020400446</v>
      </c>
    </row>
    <row r="162" spans="21:25" ht="15" customHeight="1">
      <c r="U162" s="334" t="str" cm="1">
        <f t="array" ref="U162">INDEX($B$1:$Q$1, INT((ROW()-ROW($U$3))/13)+1)</f>
        <v>RBF Dakota</v>
      </c>
      <c r="V162" s="108" cm="1">
        <f t="array" aca="1" ref="V162" ca="1">INDEX($B$2:$Q$14, MOD(ROW()-ROW($V$3),13)+1, INT((ROW()-ROW($V$3))/13)+1)</f>
        <v>1.9961612933680071</v>
      </c>
      <c r="X162" s="334" t="str">
        <f ca="1"/>
        <v>Linear Dakota</v>
      </c>
      <c r="Y162" s="303">
        <f ca="1"/>
        <v>2.2472365495067641</v>
      </c>
    </row>
    <row r="163" spans="21:25" ht="15" customHeight="1">
      <c r="U163" s="334" t="str" cm="1">
        <f t="array" ref="U163">INDEX($B$1:$Q$1, INT((ROW()-ROW($U$3))/13)+1)</f>
        <v>RBF Dakota</v>
      </c>
      <c r="V163" s="108" cm="1">
        <f t="array" aca="1" ref="V163" ca="1">INDEX($B$2:$Q$14, MOD(ROW()-ROW($V$3),13)+1, INT((ROW()-ROW($V$3))/13)+1)</f>
        <v>2.220108088040055</v>
      </c>
      <c r="X163" s="334" t="str">
        <f ca="1"/>
        <v>Linear Dakota</v>
      </c>
      <c r="Y163" s="303">
        <f ca="1"/>
        <v>2.0588054866759067</v>
      </c>
    </row>
    <row r="164" spans="21:25" ht="15" customHeight="1">
      <c r="U164" s="334" t="str" cm="1">
        <f t="array" ref="U164">INDEX($B$1:$Q$1, INT((ROW()-ROW($U$3))/13)+1)</f>
        <v>RBF Dakota</v>
      </c>
      <c r="V164" s="108" cm="1">
        <f t="array" aca="1" ref="V164" ca="1">INDEX($B$2:$Q$14, MOD(ROW()-ROW($V$3),13)+1, INT((ROW()-ROW($V$3))/13)+1)</f>
        <v>2.8790958795000727</v>
      </c>
      <c r="X164" s="334" t="str">
        <f ca="1"/>
        <v>Linear Dakota</v>
      </c>
      <c r="Y164" s="303">
        <f ca="1"/>
        <v>2.0073209529227447</v>
      </c>
    </row>
    <row r="165" spans="21:25" ht="15" customHeight="1">
      <c r="U165" s="334" t="str" cm="1">
        <f t="array" ref="U165">INDEX($B$1:$Q$1, INT((ROW()-ROW($U$3))/13)+1)</f>
        <v>RBF Dakota</v>
      </c>
      <c r="V165" s="108" cm="1">
        <f t="array" aca="1" ref="V165" ca="1">INDEX($B$2:$Q$14, MOD(ROW()-ROW($V$3),13)+1, INT((ROW()-ROW($V$3))/13)+1)</f>
        <v>2.1231980750319988</v>
      </c>
      <c r="X165" s="334" t="str">
        <f ca="1"/>
        <v>Linear Dakota</v>
      </c>
      <c r="Y165" s="303">
        <f ca="1"/>
        <v>2.2159018132040318</v>
      </c>
    </row>
    <row r="166" spans="21:25" ht="15" customHeight="1">
      <c r="U166" s="334" t="str" cm="1">
        <f t="array" ref="U166">INDEX($B$1:$Q$1, INT((ROW()-ROW($U$3))/13)+1)</f>
        <v>RBF Dakota</v>
      </c>
      <c r="V166" s="108" t="str" cm="1">
        <f t="array" ref="V166">INDEX($B$2:$Q$14, MOD(ROW()-ROW($V$3),13)+1, INT((ROW()-ROW($V$3))/13)+1)</f>
        <v>\</v>
      </c>
      <c r="X166" s="334" t="str">
        <f ca="1"/>
        <v>Linear Dakota</v>
      </c>
      <c r="Y166" s="303">
        <f ca="1"/>
        <v>2.8656960599160706</v>
      </c>
    </row>
    <row r="167" spans="21:25" ht="15" customHeight="1">
      <c r="U167" s="334" t="str" cm="1">
        <f t="array" ref="U167">INDEX($B$1:$Q$1, INT((ROW()-ROW($U$3))/13)+1)</f>
        <v>RBF Dakota</v>
      </c>
      <c r="V167" s="108" cm="1">
        <f t="array" aca="1" ref="V167" ca="1">INDEX($B$2:$Q$14, MOD(ROW()-ROW($V$3),13)+1, INT((ROW()-ROW($V$3))/13)+1)</f>
        <v>2.2792105126013951</v>
      </c>
      <c r="X167" s="334" t="str">
        <f ca="1"/>
        <v>Linear Dakota</v>
      </c>
      <c r="Y167" s="303">
        <f ca="1"/>
        <v>2.1185953652237619</v>
      </c>
    </row>
    <row r="168" spans="21:25" ht="15" customHeight="1">
      <c r="U168" s="334" t="str" cm="1">
        <f t="array" ref="U168">INDEX($B$1:$Q$1, INT((ROW()-ROW($U$3))/13)+1)</f>
        <v>RBF Dakota</v>
      </c>
      <c r="V168" s="108" cm="1">
        <f t="array" aca="1" ref="V168" ca="1">INDEX($B$2:$Q$14, MOD(ROW()-ROW($V$3),13)+1, INT((ROW()-ROW($V$3))/13)+1)</f>
        <v>2.0166155475571776</v>
      </c>
      <c r="X168" s="334" t="str">
        <f ca="1"/>
        <v>Linear Dakota</v>
      </c>
      <c r="Y168" s="303">
        <f ca="1"/>
        <v>1.8085485512404054</v>
      </c>
    </row>
    <row r="169" spans="21:25" ht="15" customHeight="1">
      <c r="U169" s="334" t="str" cm="1">
        <f t="array" ref="U169">INDEX($B$1:$Q$1, INT((ROW()-ROW($U$3))/13)+1)</f>
        <v>RBF Dakota</v>
      </c>
      <c r="V169" s="108" cm="1">
        <f t="array" aca="1" ref="V169" ca="1">INDEX($B$2:$Q$14, MOD(ROW()-ROW($V$3),13)+1, INT((ROW()-ROW($V$3))/13)+1)</f>
        <v>1.7049222912234017</v>
      </c>
      <c r="X169" s="334" t="str">
        <f ca="1"/>
        <v>Linear Dakota</v>
      </c>
      <c r="Y169" s="303">
        <f ca="1"/>
        <v>2.2755416884013098</v>
      </c>
    </row>
    <row r="170" spans="21:25" ht="15" customHeight="1">
      <c r="U170" s="334" t="str" cm="1">
        <f t="array" ref="U170">INDEX($B$1:$Q$1, INT((ROW()-ROW($U$3))/13)+1)</f>
        <v>RBF Dakota</v>
      </c>
      <c r="V170" s="108" cm="1">
        <f t="array" aca="1" ref="V170" ca="1">INDEX($B$2:$Q$14, MOD(ROW()-ROW($V$3),13)+1, INT((ROW()-ROW($V$3))/13)+1)</f>
        <v>1.7922515719032641</v>
      </c>
      <c r="X170" s="334" t="str">
        <f ca="1"/>
        <v>Linear Dakota</v>
      </c>
      <c r="Y170" s="303">
        <f ca="1"/>
        <v>2.0119931146592571</v>
      </c>
    </row>
    <row r="171" spans="21:25" ht="15" customHeight="1">
      <c r="U171" s="334" t="str" cm="1">
        <f t="array" ref="U171">INDEX($B$1:$Q$1, INT((ROW()-ROW($U$3))/13)+1)</f>
        <v>RBF Dakota</v>
      </c>
      <c r="V171" s="108" cm="1">
        <f t="array" aca="1" ref="V171" ca="1">INDEX($B$2:$Q$14, MOD(ROW()-ROW($V$3),13)+1, INT((ROW()-ROW($V$3))/13)+1)</f>
        <v>2.1095785469043866</v>
      </c>
      <c r="X171" s="334" t="str">
        <f ca="1"/>
        <v>Linear Dakota</v>
      </c>
      <c r="Y171" s="303">
        <f ca="1"/>
        <v>1.6980135039391817</v>
      </c>
    </row>
    <row r="172" spans="21:25" ht="15" customHeight="1">
      <c r="U172" s="334" t="str" cm="1">
        <f t="array" ref="U172">INDEX($B$1:$Q$1, INT((ROW()-ROW($U$3))/13)+1)</f>
        <v>Linear Dakota</v>
      </c>
      <c r="V172" s="108" cm="1">
        <f t="array" aca="1" ref="V172" ca="1">INDEX($B$2:$Q$14, MOD(ROW()-ROW($V$3),13)+1, INT((ROW()-ROW($V$3))/13)+1)</f>
        <v>1.3941013020400446</v>
      </c>
      <c r="X172" s="334" t="str">
        <f ca="1"/>
        <v>Linear Dakota</v>
      </c>
      <c r="Y172" s="303">
        <f ca="1"/>
        <v>1.8130469651601078</v>
      </c>
    </row>
    <row r="173" spans="21:25" ht="15" customHeight="1">
      <c r="U173" s="334" t="str" cm="1">
        <f t="array" ref="U173">INDEX($B$1:$Q$1, INT((ROW()-ROW($U$3))/13)+1)</f>
        <v>Linear Dakota</v>
      </c>
      <c r="V173" s="108" cm="1">
        <f t="array" aca="1" ref="V173" ca="1">INDEX($B$2:$Q$14, MOD(ROW()-ROW($V$3),13)+1, INT((ROW()-ROW($V$3))/13)+1)</f>
        <v>2.2472365495067641</v>
      </c>
      <c r="X173" s="334" t="str">
        <f ca="1"/>
        <v>Linear Dakota</v>
      </c>
      <c r="Y173" s="303">
        <f ca="1"/>
        <v>2.1105897102992488</v>
      </c>
    </row>
    <row r="174" spans="21:25" ht="15" customHeight="1">
      <c r="U174" s="334" t="str" cm="1">
        <f t="array" ref="U174">INDEX($B$1:$Q$1, INT((ROW()-ROW($U$3))/13)+1)</f>
        <v>Linear Dakota</v>
      </c>
      <c r="V174" s="108" cm="1">
        <f t="array" aca="1" ref="V174" ca="1">INDEX($B$2:$Q$14, MOD(ROW()-ROW($V$3),13)+1, INT((ROW()-ROW($V$3))/13)+1)</f>
        <v>2.0588054866759067</v>
      </c>
      <c r="X174" s="334" t="str">
        <f ca="1"/>
        <v>Quad Dakota</v>
      </c>
      <c r="Y174" s="303">
        <f ca="1"/>
        <v>1.394801777162711</v>
      </c>
    </row>
    <row r="175" spans="21:25" ht="15" customHeight="1">
      <c r="U175" s="334" t="str" cm="1">
        <f t="array" ref="U175">INDEX($B$1:$Q$1, INT((ROW()-ROW($U$3))/13)+1)</f>
        <v>Linear Dakota</v>
      </c>
      <c r="V175" s="108" cm="1">
        <f t="array" aca="1" ref="V175" ca="1">INDEX($B$2:$Q$14, MOD(ROW()-ROW($V$3),13)+1, INT((ROW()-ROW($V$3))/13)+1)</f>
        <v>2.0073209529227447</v>
      </c>
      <c r="X175" s="334" t="str">
        <f ca="1"/>
        <v>Quad Dakota</v>
      </c>
      <c r="Y175" s="303">
        <f ca="1"/>
        <v>2.2377949932739227</v>
      </c>
    </row>
    <row r="176" spans="21:25" ht="15" customHeight="1">
      <c r="U176" s="334" t="str" cm="1">
        <f t="array" ref="U176">INDEX($B$1:$Q$1, INT((ROW()-ROW($U$3))/13)+1)</f>
        <v>Linear Dakota</v>
      </c>
      <c r="V176" s="108" cm="1">
        <f t="array" aca="1" ref="V176" ca="1">INDEX($B$2:$Q$14, MOD(ROW()-ROW($V$3),13)+1, INT((ROW()-ROW($V$3))/13)+1)</f>
        <v>2.2159018132040318</v>
      </c>
      <c r="X176" s="334" t="str">
        <f ca="1"/>
        <v>Quad Dakota</v>
      </c>
      <c r="Y176" s="303">
        <f ca="1"/>
        <v>2.0484418035504044</v>
      </c>
    </row>
    <row r="177" spans="21:25" ht="15" customHeight="1">
      <c r="U177" s="334" t="str" cm="1">
        <f t="array" ref="U177">INDEX($B$1:$Q$1, INT((ROW()-ROW($U$3))/13)+1)</f>
        <v>Linear Dakota</v>
      </c>
      <c r="V177" s="108" cm="1">
        <f t="array" aca="1" ref="V177" ca="1">INDEX($B$2:$Q$14, MOD(ROW()-ROW($V$3),13)+1, INT((ROW()-ROW($V$3))/13)+1)</f>
        <v>2.8656960599160706</v>
      </c>
      <c r="X177" s="334" t="str">
        <f ca="1"/>
        <v>Quad Dakota</v>
      </c>
      <c r="Y177" s="303">
        <f ca="1"/>
        <v>2.0542299098633974</v>
      </c>
    </row>
    <row r="178" spans="21:25" ht="15" customHeight="1">
      <c r="U178" s="334" t="str" cm="1">
        <f t="array" ref="U178">INDEX($B$1:$Q$1, INT((ROW()-ROW($U$3))/13)+1)</f>
        <v>Linear Dakota</v>
      </c>
      <c r="V178" s="108" cm="1">
        <f t="array" aca="1" ref="V178" ca="1">INDEX($B$2:$Q$14, MOD(ROW()-ROW($V$3),13)+1, INT((ROW()-ROW($V$3))/13)+1)</f>
        <v>2.1185953652237619</v>
      </c>
      <c r="X178" s="334" t="str">
        <f ca="1"/>
        <v>Quad Dakota</v>
      </c>
      <c r="Y178" s="303">
        <f ca="1"/>
        <v>2.2111205412580492</v>
      </c>
    </row>
    <row r="179" spans="21:25" ht="15" customHeight="1">
      <c r="U179" s="334" t="str" cm="1">
        <f t="array" ref="U179">INDEX($B$1:$Q$1, INT((ROW()-ROW($U$3))/13)+1)</f>
        <v>Linear Dakota</v>
      </c>
      <c r="V179" s="108" cm="1">
        <f t="array" aca="1" ref="V179" ca="1">INDEX($B$2:$Q$14, MOD(ROW()-ROW($V$3),13)+1, INT((ROW()-ROW($V$3))/13)+1)</f>
        <v>1.8085485512404054</v>
      </c>
      <c r="X179" s="334" t="str">
        <f ca="1"/>
        <v>Quad Dakota</v>
      </c>
      <c r="Y179" s="303">
        <f ca="1"/>
        <v>2.6095944092252199</v>
      </c>
    </row>
    <row r="180" spans="21:25" ht="15" customHeight="1">
      <c r="U180" s="334" t="str" cm="1">
        <f t="array" ref="U180">INDEX($B$1:$Q$1, INT((ROW()-ROW($U$3))/13)+1)</f>
        <v>Linear Dakota</v>
      </c>
      <c r="V180" s="108" cm="1">
        <f t="array" aca="1" ref="V180" ca="1">INDEX($B$2:$Q$14, MOD(ROW()-ROW($V$3),13)+1, INT((ROW()-ROW($V$3))/13)+1)</f>
        <v>2.2755416884013098</v>
      </c>
      <c r="X180" s="334" t="str">
        <f ca="1"/>
        <v>Quad Dakota</v>
      </c>
      <c r="Y180" s="303">
        <f ca="1"/>
        <v>2.1192558892779365</v>
      </c>
    </row>
    <row r="181" spans="21:25" ht="15" customHeight="1">
      <c r="U181" s="334" t="str" cm="1">
        <f t="array" ref="U181">INDEX($B$1:$Q$1, INT((ROW()-ROW($U$3))/13)+1)</f>
        <v>Linear Dakota</v>
      </c>
      <c r="V181" s="108" cm="1">
        <f t="array" aca="1" ref="V181" ca="1">INDEX($B$2:$Q$14, MOD(ROW()-ROW($V$3),13)+1, INT((ROW()-ROW($V$3))/13)+1)</f>
        <v>2.0119931146592571</v>
      </c>
      <c r="X181" s="334" t="str">
        <f ca="1"/>
        <v>Quad Dakota</v>
      </c>
      <c r="Y181" s="303">
        <f ca="1"/>
        <v>1.8125122842899826</v>
      </c>
    </row>
    <row r="182" spans="21:25" ht="15" customHeight="1">
      <c r="U182" s="334" t="str" cm="1">
        <f t="array" ref="U182">INDEX($B$1:$Q$1, INT((ROW()-ROW($U$3))/13)+1)</f>
        <v>Linear Dakota</v>
      </c>
      <c r="V182" s="108" cm="1">
        <f t="array" aca="1" ref="V182" ca="1">INDEX($B$2:$Q$14, MOD(ROW()-ROW($V$3),13)+1, INT((ROW()-ROW($V$3))/13)+1)</f>
        <v>1.6980135039391817</v>
      </c>
      <c r="X182" s="334" t="str">
        <f ca="1"/>
        <v>Quad Dakota</v>
      </c>
      <c r="Y182" s="303">
        <f ca="1"/>
        <v>2.2496874278053016</v>
      </c>
    </row>
    <row r="183" spans="21:25" ht="15" customHeight="1">
      <c r="U183" s="334" t="str" cm="1">
        <f t="array" ref="U183">INDEX($B$1:$Q$1, INT((ROW()-ROW($U$3))/13)+1)</f>
        <v>Linear Dakota</v>
      </c>
      <c r="V183" s="108" cm="1">
        <f t="array" aca="1" ref="V183" ca="1">INDEX($B$2:$Q$14, MOD(ROW()-ROW($V$3),13)+1, INT((ROW()-ROW($V$3))/13)+1)</f>
        <v>1.8130469651601078</v>
      </c>
      <c r="X183" s="334" t="str">
        <f ca="1"/>
        <v>Quad Dakota</v>
      </c>
      <c r="Y183" s="303">
        <f ca="1"/>
        <v>2.0132586652835167</v>
      </c>
    </row>
    <row r="184" spans="21:25" ht="15" customHeight="1">
      <c r="U184" s="334" t="str" cm="1">
        <f t="array" ref="U184">INDEX($B$1:$Q$1, INT((ROW()-ROW($U$3))/13)+1)</f>
        <v>Linear Dakota</v>
      </c>
      <c r="V184" s="108" cm="1">
        <f t="array" aca="1" ref="V184" ca="1">INDEX($B$2:$Q$14, MOD(ROW()-ROW($V$3),13)+1, INT((ROW()-ROW($V$3))/13)+1)</f>
        <v>2.1105897102992488</v>
      </c>
      <c r="X184" s="334" t="str">
        <f ca="1"/>
        <v>Quad Dakota</v>
      </c>
      <c r="Y184" s="303">
        <f ca="1"/>
        <v>1.6947806360120616</v>
      </c>
    </row>
    <row r="185" spans="21:25" ht="15" customHeight="1">
      <c r="U185" s="334" t="str" cm="1">
        <f t="array" ref="U185">INDEX($B$1:$Q$1, INT((ROW()-ROW($U$3))/13)+1)</f>
        <v>Quad Dakota</v>
      </c>
      <c r="V185" s="108" cm="1">
        <f t="array" aca="1" ref="V185" ca="1">INDEX($B$2:$Q$14, MOD(ROW()-ROW($V$3),13)+1, INT((ROW()-ROW($V$3))/13)+1)</f>
        <v>1.394801777162711</v>
      </c>
      <c r="X185" s="334" t="str">
        <f ca="1"/>
        <v>Quad Dakota</v>
      </c>
      <c r="Y185" s="303">
        <f ca="1"/>
        <v>1.7623784293119642</v>
      </c>
    </row>
    <row r="186" spans="21:25" ht="15" customHeight="1">
      <c r="U186" s="334" t="str" cm="1">
        <f t="array" ref="U186">INDEX($B$1:$Q$1, INT((ROW()-ROW($U$3))/13)+1)</f>
        <v>Quad Dakota</v>
      </c>
      <c r="V186" s="108" cm="1">
        <f t="array" aca="1" ref="V186" ca="1">INDEX($B$2:$Q$14, MOD(ROW()-ROW($V$3),13)+1, INT((ROW()-ROW($V$3))/13)+1)</f>
        <v>2.2377949932739227</v>
      </c>
      <c r="X186" s="334" t="str">
        <f ca="1"/>
        <v>Quad Dakota</v>
      </c>
      <c r="Y186" s="303">
        <f ca="1"/>
        <v>2.1075491297446862</v>
      </c>
    </row>
    <row r="187" spans="21:25" ht="15" customHeight="1">
      <c r="U187" s="334" t="str" cm="1">
        <f t="array" ref="U187">INDEX($B$1:$Q$1, INT((ROW()-ROW($U$3))/13)+1)</f>
        <v>Quad Dakota</v>
      </c>
      <c r="V187" s="108" cm="1">
        <f t="array" aca="1" ref="V187" ca="1">INDEX($B$2:$Q$14, MOD(ROW()-ROW($V$3),13)+1, INT((ROW()-ROW($V$3))/13)+1)</f>
        <v>2.0484418035504044</v>
      </c>
      <c r="X187" s="334" t="str">
        <f ca="1"/>
        <v>Cubic Dakota</v>
      </c>
      <c r="Y187" s="303">
        <f ca="1"/>
        <v>1.6844862921887342</v>
      </c>
    </row>
    <row r="188" spans="21:25" ht="15" customHeight="1">
      <c r="U188" s="334" t="str" cm="1">
        <f t="array" ref="U188">INDEX($B$1:$Q$1, INT((ROW()-ROW($U$3))/13)+1)</f>
        <v>Quad Dakota</v>
      </c>
      <c r="V188" s="108" cm="1">
        <f t="array" aca="1" ref="V188" ca="1">INDEX($B$2:$Q$14, MOD(ROW()-ROW($V$3),13)+1, INT((ROW()-ROW($V$3))/13)+1)</f>
        <v>2.0542299098633974</v>
      </c>
      <c r="X188" s="334" t="str">
        <f ca="1"/>
        <v>Cubic Dakota</v>
      </c>
      <c r="Y188" s="303">
        <f ca="1"/>
        <v>2.2319790268315041</v>
      </c>
    </row>
    <row r="189" spans="21:25" ht="15" customHeight="1">
      <c r="U189" s="334" t="str" cm="1">
        <f t="array" ref="U189">INDEX($B$1:$Q$1, INT((ROW()-ROW($U$3))/13)+1)</f>
        <v>Quad Dakota</v>
      </c>
      <c r="V189" s="108" cm="1">
        <f t="array" aca="1" ref="V189" ca="1">INDEX($B$2:$Q$14, MOD(ROW()-ROW($V$3),13)+1, INT((ROW()-ROW($V$3))/13)+1)</f>
        <v>2.2111205412580492</v>
      </c>
      <c r="X189" s="334" t="str">
        <f ca="1"/>
        <v>Cubic Dakota</v>
      </c>
      <c r="Y189" s="303">
        <f ca="1"/>
        <v>2.7140781649818559</v>
      </c>
    </row>
    <row r="190" spans="21:25" ht="15" customHeight="1">
      <c r="U190" s="334" t="str" cm="1">
        <f t="array" ref="U190">INDEX($B$1:$Q$1, INT((ROW()-ROW($U$3))/13)+1)</f>
        <v>Quad Dakota</v>
      </c>
      <c r="V190" s="108" cm="1">
        <f t="array" aca="1" ref="V190" ca="1">INDEX($B$2:$Q$14, MOD(ROW()-ROW($V$3),13)+1, INT((ROW()-ROW($V$3))/13)+1)</f>
        <v>2.6095944092252199</v>
      </c>
      <c r="X190" s="334" t="str">
        <f ca="1"/>
        <v>Cubic Dakota</v>
      </c>
      <c r="Y190" s="303">
        <f ca="1"/>
        <v>2.483301952358167</v>
      </c>
    </row>
    <row r="191" spans="21:25" ht="15" customHeight="1">
      <c r="U191" s="334" t="str" cm="1">
        <f t="array" ref="U191">INDEX($B$1:$Q$1, INT((ROW()-ROW($U$3))/13)+1)</f>
        <v>Quad Dakota</v>
      </c>
      <c r="V191" s="108" cm="1">
        <f t="array" aca="1" ref="V191" ca="1">INDEX($B$2:$Q$14, MOD(ROW()-ROW($V$3),13)+1, INT((ROW()-ROW($V$3))/13)+1)</f>
        <v>2.1192558892779365</v>
      </c>
      <c r="X191" s="334" t="str">
        <f ca="1"/>
        <v>Cubic Dakota</v>
      </c>
      <c r="Y191" s="303">
        <f ca="1"/>
        <v>2.0178677189635055</v>
      </c>
    </row>
    <row r="192" spans="21:25" ht="15" customHeight="1">
      <c r="U192" s="334" t="str" cm="1">
        <f t="array" ref="U192">INDEX($B$1:$Q$1, INT((ROW()-ROW($U$3))/13)+1)</f>
        <v>Quad Dakota</v>
      </c>
      <c r="V192" s="108" cm="1">
        <f t="array" aca="1" ref="V192" ca="1">INDEX($B$2:$Q$14, MOD(ROW()-ROW($V$3),13)+1, INT((ROW()-ROW($V$3))/13)+1)</f>
        <v>1.8125122842899826</v>
      </c>
      <c r="X192" s="334" t="str">
        <f ca="1"/>
        <v>Cubic Dakota</v>
      </c>
      <c r="Y192" s="303">
        <f ca="1"/>
        <v>1.841234295506041</v>
      </c>
    </row>
    <row r="193" spans="21:25" ht="15" customHeight="1">
      <c r="U193" s="334" t="str" cm="1">
        <f t="array" ref="U193">INDEX($B$1:$Q$1, INT((ROW()-ROW($U$3))/13)+1)</f>
        <v>Quad Dakota</v>
      </c>
      <c r="V193" s="108" cm="1">
        <f t="array" aca="1" ref="V193" ca="1">INDEX($B$2:$Q$14, MOD(ROW()-ROW($V$3),13)+1, INT((ROW()-ROW($V$3))/13)+1)</f>
        <v>2.2496874278053016</v>
      </c>
      <c r="X193" s="334" t="str">
        <f ca="1"/>
        <v>Cubic Dakota</v>
      </c>
      <c r="Y193" s="303">
        <f ca="1"/>
        <v>3.0584260244570052</v>
      </c>
    </row>
    <row r="194" spans="21:25" ht="15" customHeight="1">
      <c r="U194" s="334" t="str" cm="1">
        <f t="array" ref="U194">INDEX($B$1:$Q$1, INT((ROW()-ROW($U$3))/13)+1)</f>
        <v>Quad Dakota</v>
      </c>
      <c r="V194" s="108" cm="1">
        <f t="array" aca="1" ref="V194" ca="1">INDEX($B$2:$Q$14, MOD(ROW()-ROW($V$3),13)+1, INT((ROW()-ROW($V$3))/13)+1)</f>
        <v>2.0132586652835167</v>
      </c>
    </row>
    <row r="195" spans="21:25" ht="15" customHeight="1">
      <c r="U195" s="334" t="str" cm="1">
        <f t="array" ref="U195">INDEX($B$1:$Q$1, INT((ROW()-ROW($U$3))/13)+1)</f>
        <v>Quad Dakota</v>
      </c>
      <c r="V195" s="108" cm="1">
        <f t="array" aca="1" ref="V195" ca="1">INDEX($B$2:$Q$14, MOD(ROW()-ROW($V$3),13)+1, INT((ROW()-ROW($V$3))/13)+1)</f>
        <v>1.6947806360120616</v>
      </c>
    </row>
    <row r="196" spans="21:25" ht="15" customHeight="1">
      <c r="U196" s="334" t="str" cm="1">
        <f t="array" ref="U196">INDEX($B$1:$Q$1, INT((ROW()-ROW($U$3))/13)+1)</f>
        <v>Quad Dakota</v>
      </c>
      <c r="V196" s="108" cm="1">
        <f t="array" aca="1" ref="V196" ca="1">INDEX($B$2:$Q$14, MOD(ROW()-ROW($V$3),13)+1, INT((ROW()-ROW($V$3))/13)+1)</f>
        <v>1.7623784293119642</v>
      </c>
    </row>
    <row r="197" spans="21:25" ht="15" customHeight="1">
      <c r="U197" s="334" t="str" cm="1">
        <f t="array" ref="U197">INDEX($B$1:$Q$1, INT((ROW()-ROW($U$3))/13)+1)</f>
        <v>Quad Dakota</v>
      </c>
      <c r="V197" s="108" cm="1">
        <f t="array" aca="1" ref="V197" ca="1">INDEX($B$2:$Q$14, MOD(ROW()-ROW($V$3),13)+1, INT((ROW()-ROW($V$3))/13)+1)</f>
        <v>2.1075491297446862</v>
      </c>
    </row>
    <row r="198" spans="21:25" ht="15" customHeight="1">
      <c r="U198" s="334" t="str" cm="1">
        <f t="array" ref="U198">INDEX($B$1:$Q$1, INT((ROW()-ROW($U$3))/13)+1)</f>
        <v>Cubic Dakota</v>
      </c>
      <c r="V198" s="108" cm="1">
        <f t="array" aca="1" ref="V198" ca="1">INDEX($B$2:$Q$14, MOD(ROW()-ROW($V$3),13)+1, INT((ROW()-ROW($V$3))/13)+1)</f>
        <v>1.6844862921887342</v>
      </c>
    </row>
    <row r="199" spans="21:25" ht="15" customHeight="1">
      <c r="U199" s="334" t="str" cm="1">
        <f t="array" ref="U199">INDEX($B$1:$Q$1, INT((ROW()-ROW($U$3))/13)+1)</f>
        <v>Cubic Dakota</v>
      </c>
      <c r="V199" s="108" cm="1">
        <f t="array" aca="1" ref="V199" ca="1">INDEX($B$2:$Q$14, MOD(ROW()-ROW($V$3),13)+1, INT((ROW()-ROW($V$3))/13)+1)</f>
        <v>2.2319790268315041</v>
      </c>
    </row>
    <row r="200" spans="21:25" ht="15" customHeight="1">
      <c r="U200" s="334" t="str" cm="1">
        <f t="array" ref="U200">INDEX($B$1:$Q$1, INT((ROW()-ROW($U$3))/13)+1)</f>
        <v>Cubic Dakota</v>
      </c>
      <c r="V200" s="108" cm="1">
        <f t="array" aca="1" ref="V200" ca="1">INDEX($B$2:$Q$14, MOD(ROW()-ROW($V$3),13)+1, INT((ROW()-ROW($V$3))/13)+1)</f>
        <v>2.7140781649818559</v>
      </c>
    </row>
    <row r="201" spans="21:25" ht="15" customHeight="1">
      <c r="U201" s="334" t="str" cm="1">
        <f t="array" ref="U201">INDEX($B$1:$Q$1, INT((ROW()-ROW($U$3))/13)+1)</f>
        <v>Cubic Dakota</v>
      </c>
      <c r="V201" s="108" t="str" cm="1">
        <f t="array" ref="V201">INDEX($B$2:$Q$14, MOD(ROW()-ROW($V$3),13)+1, INT((ROW()-ROW($V$3))/13)+1)</f>
        <v>\</v>
      </c>
    </row>
    <row r="202" spans="21:25" ht="15" customHeight="1">
      <c r="U202" s="334" t="str" cm="1">
        <f t="array" ref="U202">INDEX($B$1:$Q$1, INT((ROW()-ROW($U$3))/13)+1)</f>
        <v>Cubic Dakota</v>
      </c>
      <c r="V202" s="108" t="str" cm="1">
        <f t="array" ref="V202">INDEX($B$2:$Q$14, MOD(ROW()-ROW($V$3),13)+1, INT((ROW()-ROW($V$3))/13)+1)</f>
        <v>\</v>
      </c>
    </row>
    <row r="203" spans="21:25" ht="15" customHeight="1">
      <c r="U203" s="334" t="str" cm="1">
        <f t="array" ref="U203">INDEX($B$1:$Q$1, INT((ROW()-ROW($U$3))/13)+1)</f>
        <v>Cubic Dakota</v>
      </c>
      <c r="V203" s="108" t="str" cm="1">
        <f t="array" ref="V203">INDEX($B$2:$Q$14, MOD(ROW()-ROW($V$3),13)+1, INT((ROW()-ROW($V$3))/13)+1)</f>
        <v>\</v>
      </c>
    </row>
    <row r="204" spans="21:25" ht="15" customHeight="1">
      <c r="U204" s="334" t="str" cm="1">
        <f t="array" ref="U204">INDEX($B$1:$Q$1, INT((ROW()-ROW($U$3))/13)+1)</f>
        <v>Cubic Dakota</v>
      </c>
      <c r="V204" s="108" t="str" cm="1">
        <f t="array" ref="V204">INDEX($B$2:$Q$14, MOD(ROW()-ROW($V$3),13)+1, INT((ROW()-ROW($V$3))/13)+1)</f>
        <v>\</v>
      </c>
    </row>
    <row r="205" spans="21:25" ht="15" customHeight="1">
      <c r="U205" s="334" t="str" cm="1">
        <f t="array" ref="U205">INDEX($B$1:$Q$1, INT((ROW()-ROW($U$3))/13)+1)</f>
        <v>Cubic Dakota</v>
      </c>
      <c r="V205" s="108" cm="1">
        <f t="array" aca="1" ref="V205" ca="1">INDEX($B$2:$Q$14, MOD(ROW()-ROW($V$3),13)+1, INT((ROW()-ROW($V$3))/13)+1)</f>
        <v>2.483301952358167</v>
      </c>
    </row>
    <row r="206" spans="21:25" ht="15" customHeight="1">
      <c r="U206" s="334" t="str" cm="1">
        <f t="array" ref="U206">INDEX($B$1:$Q$1, INT((ROW()-ROW($U$3))/13)+1)</f>
        <v>Cubic Dakota</v>
      </c>
      <c r="V206" s="108" t="str" cm="1">
        <f t="array" ref="V206">INDEX($B$2:$Q$14, MOD(ROW()-ROW($V$3),13)+1, INT((ROW()-ROW($V$3))/13)+1)</f>
        <v>\</v>
      </c>
    </row>
    <row r="207" spans="21:25" ht="15" customHeight="1">
      <c r="U207" s="334" t="str" cm="1">
        <f t="array" ref="U207">INDEX($B$1:$Q$1, INT((ROW()-ROW($U$3))/13)+1)</f>
        <v>Cubic Dakota</v>
      </c>
      <c r="V207" s="108" cm="1">
        <f t="array" aca="1" ref="V207" ca="1">INDEX($B$2:$Q$14, MOD(ROW()-ROW($V$3),13)+1, INT((ROW()-ROW($V$3))/13)+1)</f>
        <v>2.0178677189635055</v>
      </c>
    </row>
    <row r="208" spans="21:25" ht="15" customHeight="1">
      <c r="U208" s="334" t="str" cm="1">
        <f t="array" ref="U208">INDEX($B$1:$Q$1, INT((ROW()-ROW($U$3))/13)+1)</f>
        <v>Cubic Dakota</v>
      </c>
      <c r="V208" s="108" cm="1">
        <f t="array" aca="1" ref="V208" ca="1">INDEX($B$2:$Q$14, MOD(ROW()-ROW($V$3),13)+1, INT((ROW()-ROW($V$3))/13)+1)</f>
        <v>1.841234295506041</v>
      </c>
    </row>
    <row r="209" spans="21:22" ht="15" customHeight="1">
      <c r="U209" s="334" t="str" cm="1">
        <f t="array" ref="U209">INDEX($B$1:$Q$1, INT((ROW()-ROW($U$3))/13)+1)</f>
        <v>Cubic Dakota</v>
      </c>
      <c r="V209" s="108" t="str" cm="1">
        <f t="array" ref="V209">INDEX($B$2:$Q$14, MOD(ROW()-ROW($V$3),13)+1, INT((ROW()-ROW($V$3))/13)+1)</f>
        <v>\</v>
      </c>
    </row>
    <row r="210" spans="21:22" ht="15" customHeight="1">
      <c r="U210" s="334" t="str" cm="1">
        <f t="array" ref="U210">INDEX($B$1:$Q$1, INT((ROW()-ROW($U$3))/13)+1)</f>
        <v>Cubic Dakota</v>
      </c>
      <c r="V210" s="108" cm="1">
        <f t="array" aca="1" ref="V210" ca="1">INDEX($B$2:$Q$14, MOD(ROW()-ROW($V$3),13)+1, INT((ROW()-ROW($V$3))/13)+1)</f>
        <v>3.0584260244570052</v>
      </c>
    </row>
  </sheetData>
  <mergeCells count="5">
    <mergeCell ref="U1:V1"/>
    <mergeCell ref="X1:Y1"/>
    <mergeCell ref="AA15:AB16"/>
    <mergeCell ref="A15:R16"/>
    <mergeCell ref="A33:R34"/>
  </mergeCells>
  <conditionalFormatting sqref="B2:Q11 B13:Q14">
    <cfRule type="colorScale" priority="9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9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9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9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9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9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11 B13:Q14">
    <cfRule type="colorScale" priority="9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9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9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9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9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9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9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9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9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9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9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9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9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9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9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9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9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9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9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9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9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9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9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90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9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8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88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Q12">
    <cfRule type="colorScale" priority="8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2:Q12">
    <cfRule type="colorScale" priority="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2">
    <cfRule type="colorScale" priority="8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8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8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8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11">
    <cfRule type="colorScale" priority="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Q2">
    <cfRule type="colorScale" priority="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">
    <cfRule type="colorScale" priority="8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Q4">
    <cfRule type="colorScale" priority="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Q4">
    <cfRule type="colorScale" priority="8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8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8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Q4"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Q5">
    <cfRule type="colorScale" priority="8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Q5">
    <cfRule type="colorScale" priority="8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Q5">
    <cfRule type="colorScale" priority="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colorScale" priority="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Q6">
    <cfRule type="colorScale" priority="8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Q6">
    <cfRule type="colorScale" priority="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Q7">
    <cfRule type="colorScale" priority="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0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Q7">
    <cfRule type="colorScale" priority="8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Q7">
    <cfRule type="colorScale" priority="8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Q8">
    <cfRule type="colorScale" priority="8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Q8">
    <cfRule type="colorScale" priority="7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Q8">
    <cfRule type="colorScale" priority="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Q9">
    <cfRule type="colorScale" priority="7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Q9">
    <cfRule type="colorScale" priority="7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Q9">
    <cfRule type="colorScale" priority="7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Q10">
    <cfRule type="colorScale" priority="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7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7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9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9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Q10">
    <cfRule type="colorScale" priority="6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8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Q10">
    <cfRule type="colorScale" priority="6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Q11">
    <cfRule type="colorScale" priority="6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Q11">
    <cfRule type="colorScale" priority="6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Q11">
    <cfRule type="colorScale" priority="6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B14">
    <cfRule type="colorScale" priority="6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6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Q13">
    <cfRule type="colorScale" priority="5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Q13">
    <cfRule type="colorScale" priority="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5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Q14">
    <cfRule type="colorScale" priority="48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Q14">
    <cfRule type="colorScale" priority="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Q29 B31:Q32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Q21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Q22">
    <cfRule type="colorScale" priority="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Q29 B31:Q32">
    <cfRule type="colorScale" priority="4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Q21">
    <cfRule type="colorScale" priority="4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22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Q22">
    <cfRule type="colorScale" priority="4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4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4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4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4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4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4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4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4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0:Q3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0:Q30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Q20">
    <cfRule type="colorScale" priority="39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Q21">
    <cfRule type="colorScale" priority="3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22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Q22">
    <cfRule type="colorScale" priority="3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22">
    <cfRule type="colorScale" priority="3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0:B29"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Q20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Q21">
    <cfRule type="colorScale" priority="3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Q21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Q22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Q22">
    <cfRule type="colorScale" priority="3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22">
    <cfRule type="colorScale" priority="3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22">
    <cfRule type="colorScale" priority="3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22">
    <cfRule type="colorScale" priority="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Q23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Q23">
    <cfRule type="colorScale" priority="3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3:Q23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Q24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Q24">
    <cfRule type="colorScale" priority="3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Q24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Q25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Q25">
    <cfRule type="colorScale" priority="3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5:Q25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Q26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3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2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2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Q26">
    <cfRule type="colorScale" priority="2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Q26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Q27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Q27">
    <cfRule type="colorScale" priority="2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Q2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Q28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0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Q28">
    <cfRule type="colorScale" priority="2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Q28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Q29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Q29">
    <cfRule type="colorScale" priority="1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:Q29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Q31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B32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Q31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Q31">
    <cfRule type="colorScale" priority="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Q31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Q32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Q3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Q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3881-D23D-40F5-838A-0F3D02E3E3CE}">
  <dimension ref="A1:Z54"/>
  <sheetViews>
    <sheetView zoomScale="55" zoomScaleNormal="55" workbookViewId="0">
      <selection activeCell="Y15" sqref="Y15"/>
    </sheetView>
  </sheetViews>
  <sheetFormatPr defaultColWidth="9.140625" defaultRowHeight="14.45"/>
  <cols>
    <col min="1" max="1" width="12.42578125" bestFit="1" customWidth="1"/>
    <col min="2" max="2" width="11" bestFit="1" customWidth="1"/>
    <col min="3" max="4" width="12.5703125" bestFit="1" customWidth="1"/>
    <col min="5" max="5" width="11" bestFit="1" customWidth="1"/>
    <col min="6" max="7" width="12.5703125" bestFit="1" customWidth="1"/>
    <col min="8" max="9" width="11.42578125" bestFit="1" customWidth="1"/>
    <col min="10" max="10" width="11" bestFit="1" customWidth="1"/>
    <col min="11" max="11" width="15.42578125" bestFit="1" customWidth="1"/>
    <col min="12" max="12" width="16" bestFit="1" customWidth="1"/>
    <col min="13" max="13" width="14.140625" customWidth="1"/>
    <col min="14" max="14" width="13.5703125" bestFit="1" customWidth="1"/>
    <col min="15" max="15" width="13.85546875" bestFit="1" customWidth="1"/>
    <col min="16" max="16" width="14.140625" bestFit="1" customWidth="1"/>
    <col min="17" max="17" width="12.85546875" bestFit="1" customWidth="1"/>
    <col min="18" max="18" width="9.42578125" bestFit="1" customWidth="1"/>
    <col min="20" max="20" width="10" bestFit="1" customWidth="1"/>
    <col min="21" max="21" width="10.28515625" bestFit="1" customWidth="1"/>
    <col min="23" max="23" width="6.28515625" customWidth="1"/>
  </cols>
  <sheetData>
    <row r="1" spans="1:26">
      <c r="A1" s="133" t="s">
        <v>71</v>
      </c>
      <c r="B1" s="210" t="s">
        <v>13</v>
      </c>
      <c r="C1" s="211" t="s">
        <v>14</v>
      </c>
      <c r="D1" s="212" t="s">
        <v>15</v>
      </c>
      <c r="E1" s="213" t="s">
        <v>16</v>
      </c>
      <c r="F1" s="211" t="s">
        <v>17</v>
      </c>
      <c r="G1" s="213" t="s">
        <v>18</v>
      </c>
      <c r="H1" s="211" t="s">
        <v>19</v>
      </c>
      <c r="I1" s="214" t="s">
        <v>22</v>
      </c>
      <c r="J1" s="215" t="s">
        <v>23</v>
      </c>
      <c r="K1" s="216" t="s">
        <v>72</v>
      </c>
      <c r="L1" s="216" t="s">
        <v>26</v>
      </c>
      <c r="M1" s="216" t="s">
        <v>107</v>
      </c>
      <c r="N1" s="216" t="s">
        <v>108</v>
      </c>
      <c r="O1" s="216" t="s">
        <v>109</v>
      </c>
      <c r="P1" s="216" t="s">
        <v>73</v>
      </c>
      <c r="Q1" s="217" t="s">
        <v>74</v>
      </c>
      <c r="R1" s="209" t="s">
        <v>75</v>
      </c>
      <c r="S1" s="246" t="s">
        <v>18</v>
      </c>
      <c r="T1" s="209" t="s">
        <v>75</v>
      </c>
      <c r="U1" s="246" t="s">
        <v>18</v>
      </c>
      <c r="V1" s="209" t="s">
        <v>75</v>
      </c>
      <c r="W1" s="246" t="s">
        <v>18</v>
      </c>
      <c r="Y1" s="244" t="s">
        <v>115</v>
      </c>
      <c r="Z1" s="245" t="s">
        <v>116</v>
      </c>
    </row>
    <row r="2" spans="1:26">
      <c r="A2" s="201">
        <v>1</v>
      </c>
      <c r="B2" s="233" cm="1">
        <f t="array" aca="1" ref="B2" ca="1">INDIRECT($A2&amp;"!$F12")</f>
        <v>2.9870000000000001</v>
      </c>
      <c r="C2" s="233" cm="1">
        <f t="array" aca="1" ref="C2" ca="1">INDIRECT($A2&amp;"!$F13")</f>
        <v>1.5189999999999999</v>
      </c>
      <c r="D2" s="233" cm="1">
        <f t="array" aca="1" ref="D2" ca="1">INDIRECT($A2&amp;"!$F14")</f>
        <v>1.256</v>
      </c>
      <c r="E2" s="233" cm="1">
        <f t="array" aca="1" ref="E2" ca="1">INDIRECT($A2&amp;"!$F15")</f>
        <v>1.6839999999999999</v>
      </c>
      <c r="F2" s="233" cm="1">
        <f t="array" aca="1" ref="F2" ca="1">INDIRECT($A2&amp;"!$F16")</f>
        <v>1.256</v>
      </c>
      <c r="G2" s="233" cm="1">
        <f t="array" aca="1" ref="G2" ca="1">INDIRECT($A2&amp;"!$F17")</f>
        <v>1.272</v>
      </c>
      <c r="H2" s="233" cm="1">
        <f t="array" aca="1" ref="H2" ca="1">INDIRECT($A2&amp;"!$F18")</f>
        <v>1.43</v>
      </c>
      <c r="I2" s="233" cm="1">
        <f t="array" aca="1" ref="I2" ca="1">INDIRECT($A2&amp;"!$F20")</f>
        <v>6.718</v>
      </c>
      <c r="J2" s="233" cm="1">
        <f t="array" aca="1" ref="J2" ca="1">INDIRECT($A2&amp;"!$F21")</f>
        <v>2.2690000000000001</v>
      </c>
      <c r="K2" s="233" cm="1">
        <f t="array" aca="1" ref="K2" ca="1">INDIRECT($A2&amp;"!$F22")</f>
        <v>1.3240000000000001</v>
      </c>
      <c r="L2" s="233" cm="1">
        <f t="array" aca="1" ref="L2" ca="1">INDIRECT($A2&amp;"!$F23")</f>
        <v>1.706</v>
      </c>
      <c r="M2" s="233" cm="1">
        <f t="array" aca="1" ref="M2" ca="1">INDIRECT($A2&amp;"!$F24")</f>
        <v>3.7389999999999999</v>
      </c>
      <c r="N2" s="233" cm="1">
        <f t="array" aca="1" ref="N2" ca="1">INDIRECT($A2&amp;"!$F25")</f>
        <v>2.226</v>
      </c>
      <c r="O2" s="233" cm="1">
        <f t="array" aca="1" ref="O2" ca="1">INDIRECT($A2&amp;"!$F26")</f>
        <v>3.92</v>
      </c>
      <c r="P2" s="233" cm="1">
        <f t="array" aca="1" ref="P2" ca="1">INDIRECT($A2&amp;"!$F27")</f>
        <v>1.643</v>
      </c>
      <c r="Q2" s="233" t="s">
        <v>60</v>
      </c>
      <c r="R2" s="207" cm="1">
        <f t="array" aca="1" ref="R2" ca="1">INDIRECT($A2&amp;"!$F5")</f>
        <v>0.96919999999999995</v>
      </c>
      <c r="S2" s="247" cm="1">
        <f t="array" aca="1" ref="S2" ca="1">INDIRECT($A2&amp;"!$F17")</f>
        <v>1.272</v>
      </c>
      <c r="T2" s="207" cm="1">
        <f t="array" aca="1" ref="T2" ca="1">INDIRECT($A2&amp;"!$E5")</f>
        <v>0.19889999999999999</v>
      </c>
      <c r="U2" s="233" cm="1">
        <f t="array" aca="1" ref="U2" ca="1">INDIRECT($A2&amp;"!$E17")</f>
        <v>0.25019999999999998</v>
      </c>
      <c r="V2" s="207">
        <f>'1'!H5</f>
        <v>150</v>
      </c>
      <c r="W2" s="243">
        <v>0.98</v>
      </c>
      <c r="Y2" s="235">
        <f t="shared" ref="Y2:Y14" ca="1" si="0">MIN(B2:R2)</f>
        <v>0.96919999999999995</v>
      </c>
      <c r="Z2" s="236">
        <f t="shared" ref="Z2:Z14" ca="1" si="1">MAX(B2:R2)</f>
        <v>6.718</v>
      </c>
    </row>
    <row r="3" spans="1:26">
      <c r="A3" s="202">
        <v>2</v>
      </c>
      <c r="B3" s="233" cm="1">
        <f t="array" aca="1" ref="B3" ca="1">INDIRECT($A3&amp;"!$F12")</f>
        <v>6.3949999999999996</v>
      </c>
      <c r="C3" s="233" cm="1">
        <f t="array" aca="1" ref="C3" ca="1">INDIRECT($A3&amp;"!$F13")</f>
        <v>4.2619999999999996</v>
      </c>
      <c r="D3" s="233" cm="1">
        <f t="array" aca="1" ref="D3" ca="1">INDIRECT($A3&amp;"!$F14")</f>
        <v>0.73540000000000005</v>
      </c>
      <c r="E3" s="233" cm="1">
        <f t="array" aca="1" ref="E3" ca="1">INDIRECT($A3&amp;"!$F15")</f>
        <v>2.6680000000000001</v>
      </c>
      <c r="F3" s="233" cm="1">
        <f t="array" aca="1" ref="F3" ca="1">INDIRECT($A3&amp;"!$F16")</f>
        <v>0.73540000000000005</v>
      </c>
      <c r="G3" s="233" cm="1">
        <f t="array" aca="1" ref="G3" ca="1">INDIRECT($A3&amp;"!$F17")</f>
        <v>0.9617</v>
      </c>
      <c r="H3" s="233" cm="1">
        <f t="array" aca="1" ref="H3" ca="1">INDIRECT($A3&amp;"!$F18")</f>
        <v>4.282</v>
      </c>
      <c r="I3" s="233" cm="1">
        <f t="array" aca="1" ref="I3" ca="1">INDIRECT($A3&amp;"!$F20")</f>
        <v>8.7970000000000006</v>
      </c>
      <c r="J3" s="233" cm="1">
        <f t="array" aca="1" ref="J3" ca="1">INDIRECT($A3&amp;"!$F21")</f>
        <v>4.4690000000000003</v>
      </c>
      <c r="K3" s="233" cm="1">
        <f t="array" aca="1" ref="K3" ca="1">INDIRECT($A3&amp;"!$F22")</f>
        <v>2.9860000000000002</v>
      </c>
      <c r="L3" s="233" cm="1">
        <f t="array" aca="1" ref="L3" ca="1">INDIRECT($A3&amp;"!$F23")</f>
        <v>1.8120000000000001</v>
      </c>
      <c r="M3" s="233" cm="1">
        <f t="array" aca="1" ref="M3" ca="1">INDIRECT($A3&amp;"!$F24")</f>
        <v>5.5019999999999998</v>
      </c>
      <c r="N3" s="233" cm="1">
        <f t="array" aca="1" ref="N3" ca="1">INDIRECT($A3&amp;"!$F25")</f>
        <v>4.9649999999999999</v>
      </c>
      <c r="O3" s="233" cm="1">
        <f t="array" aca="1" ref="O3" ca="1">INDIRECT($A3&amp;"!$F26")</f>
        <v>7.0039999999999996</v>
      </c>
      <c r="P3" s="233" cm="1">
        <f t="array" aca="1" ref="P3" ca="1">INDIRECT($A3&amp;"!$F27")</f>
        <v>4.3849999999999998</v>
      </c>
      <c r="Q3" s="233" cm="1">
        <f t="array" aca="1" ref="Q3" ca="1">INDIRECT($A3&amp;"!$F28")</f>
        <v>2.4380000000000002</v>
      </c>
      <c r="R3" s="207" cm="1">
        <f t="array" aca="1" ref="R3" ca="1">INDIRECT($A3&amp;"!$F5")</f>
        <v>0.7571</v>
      </c>
      <c r="S3" s="247" cm="1">
        <f t="array" aca="1" ref="S3" ca="1">INDIRECT($A3&amp;"!$F17")</f>
        <v>0.9617</v>
      </c>
      <c r="T3" s="207" cm="1">
        <f t="array" aca="1" ref="T3" ca="1">INDIRECT($A3&amp;"!$E5")</f>
        <v>6.7500000000000004E-2</v>
      </c>
      <c r="U3" s="233" cm="1">
        <f t="array" aca="1" ref="U3" ca="1">INDIRECT($A3&amp;"!$E17")</f>
        <v>3.6540000000000003E-2</v>
      </c>
      <c r="V3" s="205">
        <f>'2'!H5</f>
        <v>632</v>
      </c>
      <c r="W3" s="243">
        <v>1.01</v>
      </c>
      <c r="Y3" s="235">
        <f t="shared" ca="1" si="0"/>
        <v>0.73540000000000005</v>
      </c>
      <c r="Z3" s="236">
        <f t="shared" ca="1" si="1"/>
        <v>8.7970000000000006</v>
      </c>
    </row>
    <row r="4" spans="1:26">
      <c r="A4" s="202">
        <v>3</v>
      </c>
      <c r="B4" s="233" cm="1">
        <f t="array" aca="1" ref="B4" ca="1">INDIRECT($A4&amp;"!$F12")</f>
        <v>3</v>
      </c>
      <c r="C4" s="233" cm="1">
        <f t="array" aca="1" ref="C4" ca="1">INDIRECT($A4&amp;"!$F13")</f>
        <v>2.352E-13</v>
      </c>
      <c r="D4" s="233" cm="1">
        <f t="array" aca="1" ref="D4" ca="1">INDIRECT($A4&amp;"!$F14")</f>
        <v>5.9270000000000004E-4</v>
      </c>
      <c r="E4" s="233" cm="1">
        <f t="array" aca="1" ref="E4" ca="1">INDIRECT($A4&amp;"!$F15")</f>
        <v>2.8809999999999998</v>
      </c>
      <c r="F4" s="233" cm="1">
        <f t="array" aca="1" ref="F4" ca="1">INDIRECT($A4&amp;"!$F16")</f>
        <v>9.1330000000000003E-4</v>
      </c>
      <c r="G4" s="233" cm="1">
        <f t="array" aca="1" ref="G4" ca="1">INDIRECT($A4&amp;"!$F17")</f>
        <v>0.30690000000000001</v>
      </c>
      <c r="H4" s="233" cm="1">
        <f t="array" aca="1" ref="H4" ca="1">INDIRECT($A4&amp;"!$F18")</f>
        <v>0.26219999999999999</v>
      </c>
      <c r="I4" s="233" cm="1">
        <f t="array" aca="1" ref="I4" ca="1">INDIRECT($A4&amp;"!$F20")</f>
        <v>3.0670000000000002</v>
      </c>
      <c r="J4" s="233" cm="1">
        <f t="array" aca="1" ref="J4" ca="1">INDIRECT($A4&amp;"!$F21")</f>
        <v>0.59499999999999997</v>
      </c>
      <c r="K4" s="233" cm="1">
        <f t="array" aca="1" ref="K4" ca="1">INDIRECT($A4&amp;"!$F22")</f>
        <v>2.8260000000000001</v>
      </c>
      <c r="L4" s="233" cm="1">
        <f t="array" aca="1" ref="L4" ca="1">INDIRECT($A4&amp;"!$F23")</f>
        <v>3.7509999999999999</v>
      </c>
      <c r="M4" s="233" cm="1">
        <f t="array" aca="1" ref="M4" ca="1">INDIRECT($A4&amp;"!$F24")</f>
        <v>4.9349999999999996</v>
      </c>
      <c r="N4" s="233" t="s">
        <v>60</v>
      </c>
      <c r="O4" s="233" cm="1">
        <f t="array" aca="1" ref="O4" ca="1">INDIRECT($A4&amp;"!$F26")</f>
        <v>4.8899999999999997</v>
      </c>
      <c r="P4" s="233" cm="1">
        <f t="array" aca="1" ref="P4" ca="1">INDIRECT($A4&amp;"!$F27")</f>
        <v>1.893E-9</v>
      </c>
      <c r="Q4" s="233" cm="1">
        <f t="array" aca="1" ref="Q4" ca="1">INDIRECT($A4&amp;"!$F28")</f>
        <v>9.0660000000000006E-8</v>
      </c>
      <c r="R4" s="207" cm="1">
        <f t="array" aca="1" ref="R4" ca="1">INDIRECT($A4&amp;"!$F5")</f>
        <v>5.8000000000000004E-15</v>
      </c>
      <c r="S4" s="247" cm="1">
        <f t="array" aca="1" ref="S4" ca="1">INDIRECT($A4&amp;"!$F17")</f>
        <v>0.30690000000000001</v>
      </c>
      <c r="T4" s="207" cm="1">
        <f t="array" aca="1" ref="T4" ca="1">INDIRECT($A4&amp;"!$E5")</f>
        <v>7.0000000000000003E-16</v>
      </c>
      <c r="U4" s="233" cm="1">
        <f t="array" aca="1" ref="U4" ca="1">INDIRECT($A4&amp;"!$E17")</f>
        <v>7.0980000000000001E-2</v>
      </c>
      <c r="V4" s="205">
        <f>'3'!H5</f>
        <v>351</v>
      </c>
      <c r="W4" s="243">
        <v>1</v>
      </c>
      <c r="Y4" s="235">
        <f t="shared" ca="1" si="0"/>
        <v>5.8000000000000004E-15</v>
      </c>
      <c r="Z4" s="236">
        <f t="shared" ca="1" si="1"/>
        <v>4.9349999999999996</v>
      </c>
    </row>
    <row r="5" spans="1:26">
      <c r="A5" s="202">
        <v>4</v>
      </c>
      <c r="B5" s="233" cm="1">
        <f t="array" aca="1" ref="B5" ca="1">INDIRECT($A5&amp;"!$F12")</f>
        <v>2.3119999999999998</v>
      </c>
      <c r="C5" s="233" cm="1">
        <f t="array" aca="1" ref="C5" ca="1">INDIRECT($A5&amp;"!$F13")</f>
        <v>2.1459999999999999</v>
      </c>
      <c r="D5" s="233" cm="1">
        <f t="array" aca="1" ref="D5" ca="1">INDIRECT($A5&amp;"!$F14")</f>
        <v>1.958</v>
      </c>
      <c r="E5" s="233" cm="1">
        <f t="array" aca="1" ref="E5" ca="1">INDIRECT($A5&amp;"!$F15")</f>
        <v>1.1499999999999999</v>
      </c>
      <c r="F5" s="233" cm="1">
        <f t="array" aca="1" ref="F5" ca="1">INDIRECT($A5&amp;"!$F16")</f>
        <v>1.958</v>
      </c>
      <c r="G5" s="233" cm="1">
        <f t="array" aca="1" ref="G5" ca="1">INDIRECT($A5&amp;"!$F17")</f>
        <v>1.9770000000000001</v>
      </c>
      <c r="H5" s="233" cm="1">
        <f t="array" aca="1" ref="H5" ca="1">INDIRECT($A5&amp;"!$F18")</f>
        <v>2.0510000000000002</v>
      </c>
      <c r="I5" s="233" t="s">
        <v>60</v>
      </c>
      <c r="J5" s="233" cm="1">
        <f t="array" aca="1" ref="J5" ca="1">INDIRECT($A5&amp;"!$F21")</f>
        <v>2.6419999999999999</v>
      </c>
      <c r="K5" s="233" cm="1">
        <f t="array" aca="1" ref="K5" ca="1">INDIRECT($A5&amp;"!$F22")</f>
        <v>1.3080000000000001</v>
      </c>
      <c r="L5" s="233" cm="1">
        <f t="array" aca="1" ref="L5" ca="1">INDIRECT($A5&amp;"!$F23")</f>
        <v>1.5129999999999999</v>
      </c>
      <c r="M5" s="233" cm="1">
        <f t="array" aca="1" ref="M5" ca="1">INDIRECT($A5&amp;"!$F24")</f>
        <v>3.444</v>
      </c>
      <c r="N5" s="233" t="s">
        <v>60</v>
      </c>
      <c r="O5" s="233" cm="1">
        <f t="array" aca="1" ref="O5" ca="1">INDIRECT($A5&amp;"!$F26")</f>
        <v>2.964</v>
      </c>
      <c r="P5" s="233" cm="1">
        <f t="array" aca="1" ref="P5" ca="1">INDIRECT($A5&amp;"!$F27")</f>
        <v>2.0030000000000001</v>
      </c>
      <c r="Q5" s="233" cm="1">
        <f t="array" aca="1" ref="Q5" ca="1">INDIRECT($A5&amp;"!$F28")</f>
        <v>313.3</v>
      </c>
      <c r="R5" s="207" cm="1">
        <f t="array" aca="1" ref="R5" ca="1">INDIRECT($A5&amp;"!$F5")</f>
        <v>5.8000000000000004E-15</v>
      </c>
      <c r="S5" s="247" cm="1">
        <f t="array" aca="1" ref="S5" ca="1">INDIRECT($A5&amp;"!$F17")</f>
        <v>1.9770000000000001</v>
      </c>
      <c r="T5" s="207" cm="1">
        <f t="array" aca="1" ref="T5" ca="1">INDIRECT($A5&amp;"!$E5")</f>
        <v>7.8500000000000004E-16</v>
      </c>
      <c r="U5" s="233" cm="1">
        <f t="array" aca="1" ref="U5" ca="1">INDIRECT($A5&amp;"!$E17")</f>
        <v>0.33679999999999999</v>
      </c>
      <c r="V5" s="205">
        <f>'4'!H5</f>
        <v>361</v>
      </c>
      <c r="W5" s="243">
        <v>0.83</v>
      </c>
      <c r="Y5" s="235">
        <f t="shared" ca="1" si="0"/>
        <v>5.8000000000000004E-15</v>
      </c>
      <c r="Z5" s="236">
        <f t="shared" ca="1" si="1"/>
        <v>313.3</v>
      </c>
    </row>
    <row r="6" spans="1:26" ht="15" customHeight="1">
      <c r="A6" s="202">
        <v>5</v>
      </c>
      <c r="B6" s="233" cm="1">
        <f t="array" aca="1" ref="B6" ca="1">INDIRECT($A6&amp;"!$F12")</f>
        <v>4.24</v>
      </c>
      <c r="C6" s="233" cm="1">
        <f t="array" aca="1" ref="C6" ca="1">INDIRECT($A6&amp;"!$F13")</f>
        <v>2.016</v>
      </c>
      <c r="D6" s="233" cm="1">
        <f t="array" aca="1" ref="D6" ca="1">INDIRECT($A6&amp;"!$F14")</f>
        <v>2.7730000000000001</v>
      </c>
      <c r="E6" s="233" cm="1">
        <f t="array" aca="1" ref="E6" ca="1">INDIRECT($A6&amp;"!$F15")</f>
        <v>4.4080000000000004</v>
      </c>
      <c r="F6" s="233" cm="1">
        <f t="array" aca="1" ref="F6" ca="1">INDIRECT($A6&amp;"!$F16")</f>
        <v>2.7730000000000001</v>
      </c>
      <c r="G6" s="233" cm="1">
        <f t="array" aca="1" ref="G6" ca="1">INDIRECT($A6&amp;"!$F17")</f>
        <v>2.7850000000000001</v>
      </c>
      <c r="H6" s="233" cm="1">
        <f t="array" aca="1" ref="H6" ca="1">INDIRECT($A6&amp;"!$F18")</f>
        <v>2.044</v>
      </c>
      <c r="I6" s="233" cm="1">
        <f t="array" aca="1" ref="I6" ca="1">INDIRECT($A6&amp;"!$F20")</f>
        <v>5.14</v>
      </c>
      <c r="J6" s="233" cm="1">
        <f t="array" aca="1" ref="J6" ca="1">INDIRECT($A6&amp;"!$F21")</f>
        <v>2.9430000000000001</v>
      </c>
      <c r="K6" s="233" cm="1">
        <f t="array" aca="1" ref="K6" ca="1">INDIRECT($A6&amp;"!$F22")</f>
        <v>2.8490000000000002</v>
      </c>
      <c r="L6" s="233" cm="1">
        <f t="array" aca="1" ref="L6" ca="1">INDIRECT($A6&amp;"!$F23")</f>
        <v>3.54</v>
      </c>
      <c r="M6" s="233" cm="1">
        <f t="array" aca="1" ref="M6" ca="1">INDIRECT($A6&amp;"!$F24")</f>
        <v>4.008</v>
      </c>
      <c r="N6" s="233" cm="1">
        <f t="array" aca="1" ref="N6" ca="1">INDIRECT($A6&amp;"!$F25")</f>
        <v>18.45</v>
      </c>
      <c r="O6" s="233" cm="1">
        <f t="array" aca="1" ref="O6" ca="1">INDIRECT($A6&amp;"!$F26")</f>
        <v>4.6749999999999998</v>
      </c>
      <c r="P6" s="233" cm="1">
        <f t="array" aca="1" ref="P6" ca="1">INDIRECT($A6&amp;"!$F27")</f>
        <v>1.893</v>
      </c>
      <c r="Q6" s="233" cm="1">
        <f t="array" aca="1" ref="Q6" ca="1">INDIRECT($A6&amp;"!$F28")</f>
        <v>761.6</v>
      </c>
      <c r="R6" s="207" cm="1">
        <f t="array" aca="1" ref="R6" ca="1">INDIRECT($A6&amp;"!$F5")</f>
        <v>1.0230999999999999</v>
      </c>
      <c r="S6" s="247" cm="1">
        <f t="array" aca="1" ref="S6" ca="1">INDIRECT($A6&amp;"!$F17")</f>
        <v>2.7850000000000001</v>
      </c>
      <c r="T6" s="207" cm="1">
        <f t="array" aca="1" ref="T6" ca="1">INDIRECT($A6&amp;"!$E5")</f>
        <v>0.2626</v>
      </c>
      <c r="U6" s="233" cm="1">
        <f t="array" aca="1" ref="U6" ca="1">INDIRECT($A6&amp;"!$E17")</f>
        <v>0.44359999999999999</v>
      </c>
      <c r="V6" s="207">
        <f>'5'!H5</f>
        <v>523</v>
      </c>
      <c r="W6" s="243">
        <v>0.74</v>
      </c>
      <c r="Y6" s="235">
        <f t="shared" ca="1" si="0"/>
        <v>1.0230999999999999</v>
      </c>
      <c r="Z6" s="236">
        <f t="shared" ca="1" si="1"/>
        <v>761.6</v>
      </c>
    </row>
    <row r="7" spans="1:26">
      <c r="A7" s="202">
        <v>7</v>
      </c>
      <c r="B7" s="233" cm="1">
        <f t="array" aca="1" ref="B7" ca="1">INDIRECT($A7&amp;"!$F12")</f>
        <v>2.35</v>
      </c>
      <c r="C7" s="233" cm="1">
        <f t="array" aca="1" ref="C7" ca="1">INDIRECT($A7&amp;"!$F13")</f>
        <v>0.53900000000000003</v>
      </c>
      <c r="D7" s="233" t="str" cm="1">
        <f t="array" aca="1" ref="D7" ca="1">INDIRECT($A7&amp;"!$F14")</f>
        <v>\</v>
      </c>
      <c r="E7" s="233" cm="1">
        <f t="array" aca="1" ref="E7" ca="1">INDIRECT($A7&amp;"!$F15")</f>
        <v>0.48249999999999998</v>
      </c>
      <c r="F7" s="233" cm="1">
        <f t="array" aca="1" ref="F7" ca="1">INDIRECT($A7&amp;"!$F16")</f>
        <v>0.84799999999999998</v>
      </c>
      <c r="G7" s="233" cm="1">
        <f t="array" aca="1" ref="G7" ca="1">INDIRECT($A7&amp;"!$F17")</f>
        <v>0.53</v>
      </c>
      <c r="H7" s="233" cm="1">
        <f t="array" aca="1" ref="H7" ca="1">INDIRECT($A7&amp;"!$F18")</f>
        <v>4.0910000000000002</v>
      </c>
      <c r="I7" s="233" cm="1">
        <f t="array" aca="1" ref="I7" ca="1">INDIRECT($A7&amp;"!$F20")</f>
        <v>0.49659999999999999</v>
      </c>
      <c r="J7" s="233" cm="1">
        <f t="array" aca="1" ref="J7" ca="1">INDIRECT($A7&amp;"!$F21")</f>
        <v>0.81699999999999995</v>
      </c>
      <c r="K7" s="233" t="str" cm="1">
        <f t="array" aca="1" ref="K7" ca="1">INDIRECT($A7&amp;"!$F22")</f>
        <v>\</v>
      </c>
      <c r="L7" s="233" cm="1">
        <f t="array" aca="1" ref="L7" ca="1">INDIRECT($A7&amp;"!$F23")</f>
        <v>2.2679999999999998</v>
      </c>
      <c r="M7" s="233" cm="1">
        <f t="array" aca="1" ref="M7" ca="1">INDIRECT($A7&amp;"!$F24")</f>
        <v>2.976</v>
      </c>
      <c r="N7" s="233" cm="1">
        <f t="array" aca="1" ref="N7" ca="1">INDIRECT($A7&amp;"!$F25")</f>
        <v>2.9169999999999998</v>
      </c>
      <c r="O7" s="233" cm="1">
        <f t="array" aca="1" ref="O7" ca="1">INDIRECT($A7&amp;"!$F26")</f>
        <v>3.5640000000000001</v>
      </c>
      <c r="P7" s="233" cm="1">
        <f t="array" aca="1" ref="P7" ca="1">INDIRECT($A7&amp;"!$F27")</f>
        <v>1.248</v>
      </c>
      <c r="Q7" s="233" cm="1">
        <f t="array" aca="1" ref="Q7" ca="1">INDIRECT($A7&amp;"!$F28")</f>
        <v>19.23</v>
      </c>
      <c r="R7" s="207" cm="1">
        <f t="array" aca="1" ref="R7" ca="1">INDIRECT($A7&amp;"!$F5")</f>
        <v>0.60829999999999995</v>
      </c>
      <c r="S7" s="247" cm="1">
        <f t="array" aca="1" ref="S7" ca="1">INDIRECT($A7&amp;"!$F17")</f>
        <v>0.53</v>
      </c>
      <c r="T7" s="207" cm="1">
        <f t="array" aca="1" ref="T7" ca="1">INDIRECT($A7&amp;"!$E5")</f>
        <v>0.1265</v>
      </c>
      <c r="U7" s="233" cm="1">
        <f t="array" aca="1" ref="U7" ca="1">INDIRECT($A7&amp;"!$E17")</f>
        <v>6.7530000000000007E-2</v>
      </c>
      <c r="V7" s="205">
        <f>'7'!H5</f>
        <v>2397</v>
      </c>
      <c r="W7" s="243">
        <v>1</v>
      </c>
      <c r="Y7" s="235">
        <f t="shared" ca="1" si="0"/>
        <v>0.48249999999999998</v>
      </c>
      <c r="Z7" s="236">
        <f t="shared" ca="1" si="1"/>
        <v>19.23</v>
      </c>
    </row>
    <row r="8" spans="1:26">
      <c r="A8" s="202">
        <v>8</v>
      </c>
      <c r="B8" s="233" cm="1">
        <f t="array" aca="1" ref="B8" ca="1">INDIRECT($A8&amp;"!$F12")</f>
        <v>2.7189999999999999</v>
      </c>
      <c r="C8" s="233" cm="1">
        <f t="array" aca="1" ref="C8" ca="1">INDIRECT($A8&amp;"!$F13")</f>
        <v>3.8610000000000002</v>
      </c>
      <c r="D8" s="233" t="str" cm="1">
        <f t="array" aca="1" ref="D8" ca="1">INDIRECT($A8&amp;"!$F14")</f>
        <v>\</v>
      </c>
      <c r="E8" s="233" cm="1">
        <f t="array" aca="1" ref="E8" ca="1">INDIRECT($A8&amp;"!$F15")</f>
        <v>2.4420000000000002</v>
      </c>
      <c r="F8" s="233" cm="1">
        <f t="array" aca="1" ref="F8" ca="1">INDIRECT($A8&amp;"!$F16")</f>
        <v>2.786</v>
      </c>
      <c r="G8" s="233" cm="1">
        <f t="array" aca="1" ref="G8" ca="1">INDIRECT($A8&amp;"!$F17")</f>
        <v>2.891</v>
      </c>
      <c r="H8" s="233" cm="1">
        <f t="array" aca="1" ref="H8" ca="1">INDIRECT($A8&amp;"!$F18")</f>
        <v>3.8580000000000001</v>
      </c>
      <c r="I8" s="233" cm="1">
        <f t="array" aca="1" ref="I8" ca="1">INDIRECT($A8&amp;"!$F20")</f>
        <v>3.7320000000000002</v>
      </c>
      <c r="J8" s="233" cm="1">
        <f t="array" aca="1" ref="J8" ca="1">INDIRECT($A8&amp;"!$F21")</f>
        <v>2.9209999999999998</v>
      </c>
      <c r="K8" s="233" cm="1">
        <f t="array" aca="1" ref="K8" ca="1">INDIRECT($A8&amp;"!$F22")</f>
        <v>1.7110000000000001</v>
      </c>
      <c r="L8" s="233" cm="1">
        <f t="array" aca="1" ref="L8" ca="1">INDIRECT($A8&amp;"!$F23")</f>
        <v>3.8170000000000002</v>
      </c>
      <c r="M8" s="233" cm="1">
        <f t="array" aca="1" ref="M8" ca="1">INDIRECT($A8&amp;"!$F24")</f>
        <v>3.9340000000000002</v>
      </c>
      <c r="N8" s="233" cm="1">
        <f t="array" aca="1" ref="N8" ca="1">INDIRECT($A8&amp;"!$F25")</f>
        <v>2.4889999999999999</v>
      </c>
      <c r="O8" s="233" cm="1">
        <f t="array" aca="1" ref="O8" ca="1">INDIRECT($A8&amp;"!$F26")</f>
        <v>3.266</v>
      </c>
      <c r="P8" s="233" cm="1">
        <f t="array" aca="1" ref="P8" ca="1">INDIRECT($A8&amp;"!$F27")</f>
        <v>2.8959999999999999</v>
      </c>
      <c r="Q8" s="233" cm="1">
        <f t="array" aca="1" ref="Q8" ca="1">INDIRECT($A8&amp;"!$F28")</f>
        <v>28.59</v>
      </c>
      <c r="R8" s="207" cm="1">
        <f t="array" aca="1" ref="R8" ca="1">INDIRECT($A8&amp;"!$F5")</f>
        <v>1.11E-14</v>
      </c>
      <c r="S8" s="247" cm="1">
        <f t="array" aca="1" ref="S8" ca="1">INDIRECT($A8&amp;"!$F17")</f>
        <v>2.891</v>
      </c>
      <c r="T8" s="207" cm="1">
        <f t="array" aca="1" ref="T8" ca="1">INDIRECT($A8&amp;"!$E5")</f>
        <v>2.1400000000000001E-15</v>
      </c>
      <c r="U8" s="233" cm="1">
        <f t="array" aca="1" ref="U8" ca="1">INDIRECT($A8&amp;"!$E17")</f>
        <v>0.62919999999999998</v>
      </c>
      <c r="V8" s="207">
        <f>'8'!H5</f>
        <v>790</v>
      </c>
      <c r="W8" s="243" t="s">
        <v>60</v>
      </c>
      <c r="Y8" s="235">
        <f t="shared" ca="1" si="0"/>
        <v>1.11E-14</v>
      </c>
      <c r="Z8" s="236">
        <f t="shared" ca="1" si="1"/>
        <v>28.59</v>
      </c>
    </row>
    <row r="9" spans="1:26" ht="15" customHeight="1">
      <c r="A9" s="202">
        <v>9</v>
      </c>
      <c r="B9" s="233" cm="1">
        <f t="array" aca="1" ref="B9" ca="1">INDIRECT($A9&amp;"!$F12")</f>
        <v>3.9620000000000002</v>
      </c>
      <c r="C9" s="233" cm="1">
        <f t="array" aca="1" ref="C9" ca="1">INDIRECT($A9&amp;"!$F13")</f>
        <v>5.2330000000000003E-14</v>
      </c>
      <c r="D9" s="233" t="str" cm="1">
        <f t="array" aca="1" ref="D9" ca="1">INDIRECT($A9&amp;"!$F14")</f>
        <v>\</v>
      </c>
      <c r="E9" s="233" cm="1">
        <f t="array" aca="1" ref="E9" ca="1">INDIRECT($A9&amp;"!$F15")</f>
        <v>3.4729999999999999</v>
      </c>
      <c r="F9" s="233" cm="1">
        <f t="array" aca="1" ref="F9" ca="1">INDIRECT($A9&amp;"!$F16")</f>
        <v>3.2320000000000001E-3</v>
      </c>
      <c r="G9" s="233" cm="1">
        <f t="array" aca="1" ref="G9" ca="1">INDIRECT($A9&amp;"!$F17")</f>
        <v>0.3322</v>
      </c>
      <c r="H9" s="233" cm="1">
        <f t="array" aca="1" ref="H9" ca="1">INDIRECT($A9&amp;"!$F18")</f>
        <v>0.33029999999999998</v>
      </c>
      <c r="I9" s="233" cm="1">
        <f t="array" aca="1" ref="I9" ca="1">INDIRECT($A9&amp;"!$F20")</f>
        <v>3.7490000000000001</v>
      </c>
      <c r="J9" s="233" cm="1">
        <f t="array" aca="1" ref="J9" ca="1">INDIRECT($A9&amp;"!$F21")</f>
        <v>0.74099999999999999</v>
      </c>
      <c r="K9" s="233" cm="1">
        <f t="array" aca="1" ref="K9" ca="1">INDIRECT($A9&amp;"!$F22")</f>
        <v>2.722</v>
      </c>
      <c r="L9" s="233" cm="1">
        <f t="array" aca="1" ref="L9" ca="1">INDIRECT($A9&amp;"!$F23")</f>
        <v>4.2320000000000002</v>
      </c>
      <c r="M9" s="233" cm="1">
        <f t="array" aca="1" ref="M9" ca="1">INDIRECT($A9&amp;"!$F24")</f>
        <v>3.7290000000000001</v>
      </c>
      <c r="N9" s="233" cm="1">
        <f t="array" aca="1" ref="N9" ca="1">INDIRECT($A9&amp;"!$F25")</f>
        <v>5.5389999999999996E+89</v>
      </c>
      <c r="O9" s="233" cm="1">
        <f t="array" aca="1" ref="O9" ca="1">INDIRECT($A9&amp;"!$F26")</f>
        <v>3.5659999999999998</v>
      </c>
      <c r="P9" s="233" cm="1">
        <f t="array" aca="1" ref="P9" ca="1">INDIRECT($A9&amp;"!$F27")</f>
        <v>3.2230000000000001E-9</v>
      </c>
      <c r="Q9" s="233" cm="1">
        <f t="array" aca="1" ref="Q9" ca="1">INDIRECT($A9&amp;"!$F28")</f>
        <v>1.9099999999999999E-6</v>
      </c>
      <c r="R9" s="207" cm="1">
        <f t="array" aca="1" ref="R9" ca="1">INDIRECT($A9&amp;"!$F5")</f>
        <v>2.1400000000000001E-15</v>
      </c>
      <c r="S9" s="247" cm="1">
        <f t="array" aca="1" ref="S9" ca="1">INDIRECT($A9&amp;"!$F17")</f>
        <v>0.3322</v>
      </c>
      <c r="T9" s="207" cm="1">
        <f t="array" aca="1" ref="T9" ca="1">INDIRECT($A9&amp;"!$E5")</f>
        <v>1.1599999999999999E-15</v>
      </c>
      <c r="U9" s="233" cm="1">
        <f t="array" aca="1" ref="U9" ca="1">INDIRECT($A9&amp;"!$E17")</f>
        <v>7.0610000000000006E-2</v>
      </c>
      <c r="V9" s="207">
        <f>'9'!H5</f>
        <v>385</v>
      </c>
      <c r="W9" s="243">
        <v>1</v>
      </c>
      <c r="Y9" s="235">
        <f t="shared" ca="1" si="0"/>
        <v>2.1400000000000001E-15</v>
      </c>
      <c r="Z9" s="236">
        <f t="shared" ca="1" si="1"/>
        <v>5.5389999999999996E+89</v>
      </c>
    </row>
    <row r="10" spans="1:26" ht="15" customHeight="1">
      <c r="A10" s="202">
        <v>10</v>
      </c>
      <c r="B10" s="233" cm="1">
        <f t="array" aca="1" ref="B10" ca="1">INDIRECT($A10&amp;"!$F12")</f>
        <v>2.8780000000000001</v>
      </c>
      <c r="C10" s="233" cm="1">
        <f t="array" aca="1" ref="C10" ca="1">INDIRECT($A10&amp;"!$F13")</f>
        <v>0.59389999999999998</v>
      </c>
      <c r="D10" s="233" cm="1">
        <f t="array" aca="1" ref="D10" ca="1">INDIRECT($A10&amp;"!$F14")</f>
        <v>3.9399999999999998E-4</v>
      </c>
      <c r="E10" s="233" cm="1">
        <f t="array" aca="1" ref="E10" ca="1">INDIRECT($A10&amp;"!$F15")</f>
        <v>1.506</v>
      </c>
      <c r="F10" s="233" cm="1">
        <f t="array" aca="1" ref="F10" ca="1">INDIRECT($A10&amp;"!$F16")</f>
        <v>0.20669999999999999</v>
      </c>
      <c r="G10" s="233" cm="1">
        <f t="array" aca="1" ref="G10" ca="1">INDIRECT($A10&amp;"!$F17")</f>
        <v>0.20660000000000001</v>
      </c>
      <c r="H10" s="233" cm="1">
        <f t="array" aca="1" ref="H10" ca="1">INDIRECT($A10&amp;"!$F18")</f>
        <v>0.57079999999999997</v>
      </c>
      <c r="I10" s="233" cm="1">
        <f t="array" aca="1" ref="I10" ca="1">INDIRECT($A10&amp;"!$F20")</f>
        <v>9.2710000000000008</v>
      </c>
      <c r="J10" s="233" cm="1">
        <f t="array" aca="1" ref="J10" ca="1">INDIRECT($A10&amp;"!$F21")</f>
        <v>0.22189999999999999</v>
      </c>
      <c r="K10" s="233" cm="1">
        <f t="array" aca="1" ref="K10" ca="1">INDIRECT($A10&amp;"!$F22")</f>
        <v>2.472</v>
      </c>
      <c r="L10" s="233" cm="1">
        <f t="array" aca="1" ref="L10" ca="1">INDIRECT($A10&amp;"!$F23")</f>
        <v>3.153</v>
      </c>
      <c r="M10" s="233" cm="1">
        <f t="array" aca="1" ref="M10" ca="1">INDIRECT($A10&amp;"!$F24")</f>
        <v>2.9119999999999999</v>
      </c>
      <c r="N10" s="233" cm="1">
        <f t="array" aca="1" ref="N10" ca="1">INDIRECT($A10&amp;"!$F25")</f>
        <v>3.3780000000000001</v>
      </c>
      <c r="O10" s="233" cm="1">
        <f t="array" aca="1" ref="O10" ca="1">INDIRECT($A10&amp;"!$F26")</f>
        <v>3.4319999999999999</v>
      </c>
      <c r="P10" s="233" cm="1">
        <f t="array" aca="1" ref="P10" ca="1">INDIRECT($A10&amp;"!$F27")</f>
        <v>0.8216</v>
      </c>
      <c r="Q10" s="233" cm="1">
        <f t="array" aca="1" ref="Q10" ca="1">INDIRECT($A10&amp;"!$F28")</f>
        <v>4.9109999999999996</v>
      </c>
      <c r="R10" s="207" cm="1">
        <f t="array" aca="1" ref="R10" ca="1">INDIRECT($A10&amp;"!$F5")</f>
        <v>4.2700000000000002E-2</v>
      </c>
      <c r="S10" s="247" cm="1">
        <f t="array" aca="1" ref="S10" ca="1">INDIRECT($A10&amp;"!$F17")</f>
        <v>0.20660000000000001</v>
      </c>
      <c r="T10" s="207" cm="1">
        <f t="array" aca="1" ref="T10" ca="1">INDIRECT($A10&amp;"!$E5")</f>
        <v>9.2999999999999992E-3</v>
      </c>
      <c r="U10" s="233" cm="1">
        <f t="array" aca="1" ref="U10" ca="1">INDIRECT($A10&amp;"!$E17")</f>
        <v>1.6969999999999999E-2</v>
      </c>
      <c r="V10" s="207">
        <f>'10'!H5</f>
        <v>1031</v>
      </c>
      <c r="W10" s="243">
        <v>1</v>
      </c>
      <c r="Y10" s="235">
        <f t="shared" ca="1" si="0"/>
        <v>3.9399999999999998E-4</v>
      </c>
      <c r="Z10" s="236">
        <f t="shared" ca="1" si="1"/>
        <v>9.2710000000000008</v>
      </c>
    </row>
    <row r="11" spans="1:26">
      <c r="A11" s="202">
        <v>11</v>
      </c>
      <c r="B11" s="233" cm="1">
        <f t="array" aca="1" ref="B11" ca="1">INDIRECT($A11&amp;"!$F12")</f>
        <v>8.4939999999999998</v>
      </c>
      <c r="C11" s="233" cm="1">
        <f t="array" aca="1" ref="C11" ca="1">INDIRECT($A11&amp;"!$F13")</f>
        <v>6.4779999999999998</v>
      </c>
      <c r="D11" s="233" cm="1">
        <f t="array" aca="1" ref="D11" ca="1">INDIRECT($A11&amp;"!$F14")</f>
        <v>3.3570000000000002</v>
      </c>
      <c r="E11" s="233" cm="1">
        <f t="array" aca="1" ref="E11" ca="1">INDIRECT($A11&amp;"!$F15")</f>
        <v>5.8869999999999996</v>
      </c>
      <c r="F11" s="233" cm="1">
        <f t="array" aca="1" ref="F11" ca="1">INDIRECT($A11&amp;"!$F16")</f>
        <v>3.3570000000000002</v>
      </c>
      <c r="G11" s="233" cm="1">
        <f t="array" aca="1" ref="G11" ca="1">INDIRECT($A11&amp;"!$F17")</f>
        <v>3.9670000000000001</v>
      </c>
      <c r="H11" s="233" cm="1">
        <f t="array" aca="1" ref="H11" ca="1">INDIRECT($A11&amp;"!$F18")</f>
        <v>6.4489999999999998</v>
      </c>
      <c r="I11" s="233" cm="1">
        <f t="array" aca="1" ref="I11" ca="1">INDIRECT($A11&amp;"!$F20")</f>
        <v>11.9</v>
      </c>
      <c r="J11" s="233" cm="1">
        <f t="array" aca="1" ref="J11" ca="1">INDIRECT($A11&amp;"!$F21")</f>
        <v>7.3689999999999998</v>
      </c>
      <c r="K11" s="233" cm="1">
        <f t="array" aca="1" ref="K11" ca="1">INDIRECT($A11&amp;"!$F22")</f>
        <v>2.7850000000000001</v>
      </c>
      <c r="L11" s="233" cm="1">
        <f t="array" aca="1" ref="L11" ca="1">INDIRECT($A11&amp;"!$F23")</f>
        <v>2.8580000000000001</v>
      </c>
      <c r="M11" s="233" cm="1">
        <f t="array" aca="1" ref="M11" ca="1">INDIRECT($A11&amp;"!$F24")</f>
        <v>5.8259999999999996</v>
      </c>
      <c r="N11" s="233" cm="1">
        <f t="array" aca="1" ref="N11" ca="1">INDIRECT($A11&amp;"!$F25")</f>
        <v>5.7240000000000002</v>
      </c>
      <c r="O11" s="233" cm="1">
        <f t="array" aca="1" ref="O11" ca="1">INDIRECT($A11&amp;"!$F26")</f>
        <v>6.327</v>
      </c>
      <c r="P11" s="233" cm="1">
        <f t="array" aca="1" ref="P11" ca="1">INDIRECT($A11&amp;"!$F27")</f>
        <v>4.63</v>
      </c>
      <c r="Q11" s="233" cm="1">
        <f t="array" aca="1" ref="Q11" ca="1">INDIRECT($A11&amp;"!$F28")</f>
        <v>4.8159999999999998</v>
      </c>
      <c r="R11" s="207" cm="1">
        <f t="array" aca="1" ref="R11" ca="1">INDIRECT($A11&amp;"!$F5")</f>
        <v>2.0415000000000001</v>
      </c>
      <c r="S11" s="247" cm="1">
        <f t="array" aca="1" ref="S11" ca="1">INDIRECT($A11&amp;"!$F17")</f>
        <v>3.9670000000000001</v>
      </c>
      <c r="T11" s="207" cm="1">
        <f t="array" aca="1" ref="T11" ca="1">INDIRECT($A11&amp;"!$E5")</f>
        <v>0.34329999999999999</v>
      </c>
      <c r="U11" s="233" cm="1">
        <f t="array" aca="1" ref="U11" ca="1">INDIRECT($A11&amp;"!$E17")</f>
        <v>0.27750000000000002</v>
      </c>
      <c r="V11" s="207">
        <f>'11'!H5</f>
        <v>543</v>
      </c>
      <c r="W11" s="243">
        <v>1.01</v>
      </c>
      <c r="Y11" s="235">
        <f t="shared" ca="1" si="0"/>
        <v>2.0415000000000001</v>
      </c>
      <c r="Z11" s="236">
        <f t="shared" ca="1" si="1"/>
        <v>11.9</v>
      </c>
    </row>
    <row r="12" spans="1:26">
      <c r="A12" s="202">
        <v>12</v>
      </c>
      <c r="B12" s="233" cm="1">
        <f t="array" aca="1" ref="B12" ca="1">INDIRECT($A12&amp;"!$F12")</f>
        <v>44.73</v>
      </c>
      <c r="C12" s="233" t="s">
        <v>60</v>
      </c>
      <c r="D12" s="233" t="s">
        <v>60</v>
      </c>
      <c r="E12" s="233" cm="1">
        <f t="array" aca="1" ref="E12" ca="1">INDIRECT($A12&amp;"!$F15")</f>
        <v>44.73</v>
      </c>
      <c r="F12" s="233" t="s">
        <v>60</v>
      </c>
      <c r="G12" s="233" t="s">
        <v>60</v>
      </c>
      <c r="H12" s="233" t="s">
        <v>60</v>
      </c>
      <c r="I12" s="233" t="s">
        <v>60</v>
      </c>
      <c r="J12" s="233" cm="1">
        <f t="array" aca="1" ref="J12" ca="1">INDIRECT($A12&amp;"!$F21")</f>
        <v>44.73</v>
      </c>
      <c r="K12" s="233" cm="1">
        <f t="array" aca="1" ref="K12" ca="1">INDIRECT($A12&amp;"!$F22")</f>
        <v>44.72</v>
      </c>
      <c r="L12" s="233" cm="1">
        <f t="array" aca="1" ref="L12" ca="1">INDIRECT($A12&amp;"!$F23")</f>
        <v>44.71</v>
      </c>
      <c r="M12" s="233" cm="1">
        <f t="array" aca="1" ref="M12" ca="1">INDIRECT($A12&amp;"!$F24")</f>
        <v>44.72</v>
      </c>
      <c r="N12" s="233" cm="1">
        <f t="array" aca="1" ref="N12" ca="1">INDIRECT($A12&amp;"!$F25")</f>
        <v>44.72</v>
      </c>
      <c r="O12" s="233" cm="1">
        <f t="array" aca="1" ref="O12" ca="1">INDIRECT($A12&amp;"!$F26")</f>
        <v>44.72</v>
      </c>
      <c r="P12" s="233" cm="1">
        <f t="array" aca="1" ref="P12" ca="1">INDIRECT($A12&amp;"!$F27")</f>
        <v>44.72</v>
      </c>
      <c r="Q12" s="233" cm="1">
        <f t="array" aca="1" ref="Q12" ca="1">INDIRECT($A12&amp;"!$F28")</f>
        <v>44.72</v>
      </c>
      <c r="R12" s="207" cm="1">
        <f t="array" aca="1" ref="R12" ca="1">INDIRECT($A12&amp;"!$F5")</f>
        <v>41.106900000000003</v>
      </c>
      <c r="S12" s="247" t="s">
        <v>60</v>
      </c>
      <c r="T12" s="207" cm="1">
        <f t="array" aca="1" ref="T12" ca="1">INDIRECT($A12&amp;"!$E5")</f>
        <v>4.8300000000000003E-2</v>
      </c>
      <c r="U12" s="233" cm="1">
        <f t="array" aca="1" ref="U12" ca="1">INDIRECT($A12&amp;"!$E17")</f>
        <v>2.239E-2</v>
      </c>
      <c r="V12" s="207">
        <f>'12'!H5</f>
        <v>266</v>
      </c>
      <c r="W12" s="243" t="s">
        <v>60</v>
      </c>
      <c r="Y12" s="235">
        <f t="shared" ca="1" si="0"/>
        <v>41.106900000000003</v>
      </c>
      <c r="Z12" s="236">
        <f t="shared" ca="1" si="1"/>
        <v>44.73</v>
      </c>
    </row>
    <row r="13" spans="1:26">
      <c r="A13" s="202">
        <v>13</v>
      </c>
      <c r="B13" s="233" cm="1">
        <f t="array" aca="1" ref="B13" ca="1">INDIRECT($A13&amp;"!$F12")</f>
        <v>18.03</v>
      </c>
      <c r="C13" s="233" cm="1">
        <f t="array" aca="1" ref="C13" ca="1">INDIRECT($A13&amp;"!$F13")</f>
        <v>17.29</v>
      </c>
      <c r="D13" s="233" cm="1">
        <f t="array" aca="1" ref="D13" ca="1">INDIRECT($A13&amp;"!$F14")</f>
        <v>14.21</v>
      </c>
      <c r="E13" s="233" cm="1">
        <f t="array" aca="1" ref="E13" ca="1">INDIRECT($A13&amp;"!$F15")</f>
        <v>11.66</v>
      </c>
      <c r="F13" s="233" cm="1">
        <f t="array" aca="1" ref="F13" ca="1">INDIRECT($A13&amp;"!$F16")</f>
        <v>16.78</v>
      </c>
      <c r="G13" s="233" cm="1">
        <f t="array" aca="1" ref="G13" ca="1">INDIRECT($A13&amp;"!$F17")</f>
        <v>16.68</v>
      </c>
      <c r="H13" s="233" cm="1">
        <f t="array" aca="1" ref="H13" ca="1">INDIRECT($A13&amp;"!$F18")</f>
        <v>17.28</v>
      </c>
      <c r="I13" s="233" cm="1">
        <f t="array" aca="1" ref="I13" ca="1">INDIRECT($A13&amp;"!$F20")</f>
        <v>19.059999999999999</v>
      </c>
      <c r="J13" s="233" cm="1">
        <f t="array" aca="1" ref="J13" ca="1">INDIRECT($A13&amp;"!$F21")</f>
        <v>18.03</v>
      </c>
      <c r="K13" s="233" cm="1">
        <f t="array" aca="1" ref="K13" ca="1">INDIRECT($A13&amp;"!$F22")</f>
        <v>10.68</v>
      </c>
      <c r="L13" s="233" cm="1">
        <f t="array" aca="1" ref="L13" ca="1">INDIRECT($A13&amp;"!$F23")</f>
        <v>14.27</v>
      </c>
      <c r="M13" s="233" cm="1">
        <f t="array" aca="1" ref="M13" ca="1">INDIRECT($A13&amp;"!$F24")</f>
        <v>17.05</v>
      </c>
      <c r="N13" s="233" cm="1">
        <f t="array" aca="1" ref="N13" ca="1">INDIRECT($A13&amp;"!$F25")</f>
        <v>15.07</v>
      </c>
      <c r="O13" s="233" cm="1">
        <f t="array" aca="1" ref="O13" ca="1">INDIRECT($A13&amp;"!$F26")</f>
        <v>16.920000000000002</v>
      </c>
      <c r="P13" s="233" cm="1">
        <f t="array" aca="1" ref="P13" ca="1">INDIRECT($A13&amp;"!$F27")</f>
        <v>16.12</v>
      </c>
      <c r="Q13" s="233" cm="1">
        <f t="array" aca="1" ref="Q13" ca="1">INDIRECT($A13&amp;"!$F28")</f>
        <v>69.48</v>
      </c>
      <c r="R13" s="207" cm="1">
        <f t="array" aca="1" ref="R13" ca="1">INDIRECT($A13&amp;"!$F5")</f>
        <v>5.5442</v>
      </c>
      <c r="S13" s="247" cm="1">
        <f t="array" aca="1" ref="S13" ca="1">INDIRECT($A13&amp;"!$F17")</f>
        <v>16.68</v>
      </c>
      <c r="T13" s="207" cm="1">
        <f t="array" aca="1" ref="T13" ca="1">INDIRECT($A13&amp;"!$E5")</f>
        <v>0.12690000000000001</v>
      </c>
      <c r="U13" s="233" cm="1">
        <f t="array" aca="1" ref="U13" ca="1">INDIRECT($A13&amp;"!$E17")</f>
        <v>0.3397</v>
      </c>
      <c r="V13" s="208">
        <f>'13'!H5</f>
        <v>325</v>
      </c>
      <c r="W13" s="243">
        <v>9.9000000000000005E-2</v>
      </c>
      <c r="Y13" s="235">
        <f t="shared" ca="1" si="0"/>
        <v>5.5442</v>
      </c>
      <c r="Z13" s="236">
        <f t="shared" ca="1" si="1"/>
        <v>69.48</v>
      </c>
    </row>
    <row r="14" spans="1:26">
      <c r="A14" s="203">
        <v>14</v>
      </c>
      <c r="B14" s="234" cm="1">
        <f t="array" aca="1" ref="B14" ca="1">INDIRECT($A14&amp;"!$F12")</f>
        <v>0.17069999999999999</v>
      </c>
      <c r="C14" s="234" cm="1">
        <f t="array" aca="1" ref="C14" ca="1">INDIRECT($A14&amp;"!$F13")</f>
        <v>7.4969999999999995E-14</v>
      </c>
      <c r="D14" s="234" t="str" cm="1">
        <f t="array" aca="1" ref="D14" ca="1">INDIRECT($A14&amp;"!$F14")</f>
        <v>\</v>
      </c>
      <c r="E14" s="234" cm="1">
        <f t="array" aca="1" ref="E14" ca="1">INDIRECT($A14&amp;"!$F15")</f>
        <v>0.16420000000000001</v>
      </c>
      <c r="F14" s="234" cm="1">
        <f t="array" aca="1" ref="F14" ca="1">INDIRECT($A14&amp;"!$F16")</f>
        <v>0.2009</v>
      </c>
      <c r="G14" s="234" cm="1">
        <f t="array" aca="1" ref="G14" ca="1">INDIRECT($A14&amp;"!$F17")</f>
        <v>0.20100000000000001</v>
      </c>
      <c r="H14" s="234" cm="1">
        <f t="array" aca="1" ref="H14" ca="1">INDIRECT($A14&amp;"!$F18")</f>
        <v>7.0199999999999999E-2</v>
      </c>
      <c r="I14" s="234" cm="1">
        <f t="array" aca="1" ref="I14" ca="1">INDIRECT($A14&amp;"!$F20")</f>
        <v>3.1720000000000002</v>
      </c>
      <c r="J14" s="234" cm="1">
        <f t="array" aca="1" ref="J14" ca="1">INDIRECT($A14&amp;"!$F21")</f>
        <v>0.20080000000000001</v>
      </c>
      <c r="K14" s="234" cm="1">
        <f t="array" aca="1" ref="K14" ca="1">INDIRECT($A14&amp;"!$F22")</f>
        <v>1.347E-9</v>
      </c>
      <c r="L14" s="234" cm="1">
        <f t="array" aca="1" ref="L14" ca="1">INDIRECT($A14&amp;"!$F23")</f>
        <v>0.80700000000000005</v>
      </c>
      <c r="M14" s="234" cm="1">
        <f t="array" aca="1" ref="M14" ca="1">INDIRECT($A14&amp;"!$F24")</f>
        <v>1.0209999999999999</v>
      </c>
      <c r="N14" s="234" cm="1">
        <f t="array" aca="1" ref="N14" ca="1">INDIRECT($A14&amp;"!$F25")</f>
        <v>2.7989999999999999</v>
      </c>
      <c r="O14" s="234" cm="1">
        <f t="array" aca="1" ref="O14" ca="1">INDIRECT($A14&amp;"!$F26")</f>
        <v>0.63590000000000002</v>
      </c>
      <c r="P14" s="234" cm="1">
        <f t="array" aca="1" ref="P14" ca="1">INDIRECT($A14&amp;"!$F27")</f>
        <v>1.347E-9</v>
      </c>
      <c r="Q14" s="233" cm="1">
        <f t="array" aca="1" ref="Q14" ca="1">INDIRECT($A14&amp;"!$F28")</f>
        <v>1.347E-9</v>
      </c>
      <c r="R14" s="207" cm="1">
        <f t="array" aca="1" ref="R14" ca="1">INDIRECT($A14&amp;"!$F5")</f>
        <v>2.7159</v>
      </c>
      <c r="S14" s="247" cm="1">
        <f t="array" aca="1" ref="S14" ca="1">INDIRECT($A14&amp;"!$F17")</f>
        <v>0.20100000000000001</v>
      </c>
      <c r="T14" s="207" cm="1">
        <f t="array" aca="1" ref="T14" ca="1">INDIRECT($A14&amp;"!$E5")</f>
        <v>0.74639999999999995</v>
      </c>
      <c r="U14" s="233" cm="1">
        <f t="array" aca="1" ref="U14" ca="1">INDIRECT($A14&amp;"!$E17")</f>
        <v>3.9199999999999999E-2</v>
      </c>
      <c r="V14" s="208">
        <f>'14'!H5</f>
        <v>660</v>
      </c>
      <c r="W14" s="243">
        <v>4.32</v>
      </c>
      <c r="Y14" s="237">
        <f t="shared" ca="1" si="0"/>
        <v>7.4969999999999995E-14</v>
      </c>
      <c r="Z14" s="238">
        <f t="shared" ca="1" si="1"/>
        <v>3.1720000000000002</v>
      </c>
    </row>
    <row r="15" spans="1:26">
      <c r="E15" s="113"/>
      <c r="G15" s="219"/>
      <c r="H15" s="219"/>
      <c r="I15" s="190"/>
      <c r="R15" s="399" t="s">
        <v>3</v>
      </c>
      <c r="S15" s="400"/>
      <c r="T15" s="400" t="s">
        <v>2</v>
      </c>
      <c r="U15" s="400"/>
      <c r="V15" s="400" t="s">
        <v>121</v>
      </c>
      <c r="W15" s="401"/>
    </row>
    <row r="16" spans="1:26" ht="15" customHeight="1">
      <c r="B16" s="113"/>
      <c r="C16" s="218"/>
      <c r="D16" s="218"/>
      <c r="E16" s="219"/>
      <c r="F16" s="219"/>
      <c r="I16" s="220"/>
      <c r="J16" s="190"/>
      <c r="K16" s="190"/>
      <c r="L16" s="190"/>
      <c r="M16" s="88"/>
    </row>
    <row r="17" spans="1:18">
      <c r="B17" s="113"/>
      <c r="C17" s="218"/>
      <c r="E17" s="219"/>
      <c r="F17" s="219"/>
    </row>
    <row r="19" spans="1:18">
      <c r="A19" s="133" t="s">
        <v>71</v>
      </c>
      <c r="B19" s="210" t="s">
        <v>13</v>
      </c>
      <c r="C19" s="211" t="s">
        <v>14</v>
      </c>
      <c r="D19" s="212" t="s">
        <v>15</v>
      </c>
      <c r="E19" s="213" t="s">
        <v>16</v>
      </c>
      <c r="F19" s="211" t="s">
        <v>17</v>
      </c>
      <c r="G19" s="213" t="s">
        <v>18</v>
      </c>
      <c r="H19" s="211" t="s">
        <v>19</v>
      </c>
      <c r="I19" s="214" t="s">
        <v>22</v>
      </c>
      <c r="J19" s="215" t="s">
        <v>23</v>
      </c>
      <c r="K19" s="216" t="s">
        <v>72</v>
      </c>
      <c r="L19" s="216" t="s">
        <v>26</v>
      </c>
      <c r="M19" s="216" t="s">
        <v>107</v>
      </c>
      <c r="N19" s="216" t="s">
        <v>108</v>
      </c>
      <c r="O19" s="216" t="s">
        <v>109</v>
      </c>
      <c r="P19" s="216" t="s">
        <v>73</v>
      </c>
      <c r="Q19" s="217" t="s">
        <v>74</v>
      </c>
      <c r="R19" s="242" t="s">
        <v>75</v>
      </c>
    </row>
    <row r="20" spans="1:18">
      <c r="A20" s="201">
        <v>1</v>
      </c>
      <c r="B20" s="200">
        <f t="shared" ref="B20:R20" ca="1" si="2">SUM((B2 - $Y2) / ($Z2 - $Y2))</f>
        <v>0.35099499025883668</v>
      </c>
      <c r="C20" s="200">
        <f t="shared" ca="1" si="2"/>
        <v>9.5637350403562471E-2</v>
      </c>
      <c r="D20" s="200">
        <f t="shared" ca="1" si="2"/>
        <v>4.9888672418591712E-2</v>
      </c>
      <c r="E20" s="200">
        <f t="shared" ca="1" si="2"/>
        <v>0.12433899248538825</v>
      </c>
      <c r="F20" s="200">
        <f t="shared" ca="1" si="2"/>
        <v>4.9888672418591712E-2</v>
      </c>
      <c r="G20" s="200">
        <f t="shared" ca="1" si="2"/>
        <v>5.2671861953799068E-2</v>
      </c>
      <c r="H20" s="200">
        <f t="shared" ca="1" si="2"/>
        <v>8.0155858613971606E-2</v>
      </c>
      <c r="I20" s="200">
        <f t="shared" ca="1" si="2"/>
        <v>1</v>
      </c>
      <c r="J20" s="200">
        <f t="shared" ca="1" si="2"/>
        <v>0.22609935986640695</v>
      </c>
      <c r="K20" s="200">
        <f t="shared" ca="1" si="2"/>
        <v>6.1717227943222951E-2</v>
      </c>
      <c r="L20" s="200">
        <f t="shared" ca="1" si="2"/>
        <v>0.12816587809629837</v>
      </c>
      <c r="M20" s="200">
        <f t="shared" ca="1" si="2"/>
        <v>0.48180489841358198</v>
      </c>
      <c r="N20" s="200">
        <f t="shared" ca="1" si="2"/>
        <v>0.21861953799053718</v>
      </c>
      <c r="O20" s="200">
        <f t="shared" ca="1" si="2"/>
        <v>0.51328973003061507</v>
      </c>
      <c r="P20" s="200">
        <f t="shared" ca="1" si="2"/>
        <v>0.11720706930141944</v>
      </c>
      <c r="Q20" s="200" t="e">
        <f t="shared" ca="1" si="2"/>
        <v>#VALUE!</v>
      </c>
      <c r="R20" s="239">
        <f t="shared" ca="1" si="2"/>
        <v>0</v>
      </c>
    </row>
    <row r="21" spans="1:18">
      <c r="A21" s="202">
        <v>2</v>
      </c>
      <c r="B21" s="200">
        <f t="shared" ref="B21:R21" ca="1" si="3">SUM((B3 - $Y3) / ($Z3 - $Y3))</f>
        <v>0.70204425920412805</v>
      </c>
      <c r="C21" s="200">
        <f t="shared" ca="1" si="3"/>
        <v>0.43745658430088308</v>
      </c>
      <c r="D21" s="200">
        <f t="shared" ca="1" si="3"/>
        <v>0</v>
      </c>
      <c r="E21" s="200">
        <f t="shared" ca="1" si="3"/>
        <v>0.23972908603751117</v>
      </c>
      <c r="F21" s="200">
        <f t="shared" ca="1" si="3"/>
        <v>0</v>
      </c>
      <c r="G21" s="200">
        <f t="shared" ca="1" si="3"/>
        <v>2.807135060037709E-2</v>
      </c>
      <c r="H21" s="200">
        <f t="shared" ca="1" si="3"/>
        <v>0.43993748139327177</v>
      </c>
      <c r="I21" s="200">
        <f t="shared" ca="1" si="3"/>
        <v>1</v>
      </c>
      <c r="J21" s="200">
        <f t="shared" ca="1" si="3"/>
        <v>0.46313386920710525</v>
      </c>
      <c r="K21" s="200">
        <f t="shared" ca="1" si="3"/>
        <v>0.27917534980649006</v>
      </c>
      <c r="L21" s="200">
        <f t="shared" ca="1" si="3"/>
        <v>0.13354669048327875</v>
      </c>
      <c r="M21" s="200">
        <f t="shared" ca="1" si="3"/>
        <v>0.59127220402897684</v>
      </c>
      <c r="N21" s="200">
        <f t="shared" ca="1" si="3"/>
        <v>0.5246601170983427</v>
      </c>
      <c r="O21" s="200">
        <f t="shared" ca="1" si="3"/>
        <v>0.77758757566736125</v>
      </c>
      <c r="P21" s="200">
        <f t="shared" ca="1" si="3"/>
        <v>0.45271410141907303</v>
      </c>
      <c r="Q21" s="200">
        <f t="shared" ca="1" si="3"/>
        <v>0.21119876947504218</v>
      </c>
      <c r="R21" s="240">
        <f t="shared" ca="1" si="3"/>
        <v>2.6917733452416319E-3</v>
      </c>
    </row>
    <row r="22" spans="1:18">
      <c r="A22" s="202">
        <v>3</v>
      </c>
      <c r="B22" s="200">
        <f t="shared" ref="B22:R22" ca="1" si="4">SUM((B4 - $Y4) / ($Z4 - $Y4))</f>
        <v>0.60790273556230967</v>
      </c>
      <c r="C22" s="200">
        <f t="shared" ca="1" si="4"/>
        <v>4.6484295845998035E-14</v>
      </c>
      <c r="D22" s="200">
        <f t="shared" ca="1" si="4"/>
        <v>1.201013171214186E-4</v>
      </c>
      <c r="E22" s="200">
        <f t="shared" ca="1" si="4"/>
        <v>0.58378926038500467</v>
      </c>
      <c r="F22" s="200">
        <f t="shared" ca="1" si="4"/>
        <v>1.8506585612851088E-4</v>
      </c>
      <c r="G22" s="200">
        <f t="shared" ca="1" si="4"/>
        <v>6.2188449848023228E-2</v>
      </c>
      <c r="H22" s="200">
        <f t="shared" ca="1" si="4"/>
        <v>5.3130699088144794E-2</v>
      </c>
      <c r="I22" s="200">
        <f t="shared" ca="1" si="4"/>
        <v>0.62147922998986793</v>
      </c>
      <c r="J22" s="200">
        <f t="shared" ca="1" si="4"/>
        <v>0.1205673758865238</v>
      </c>
      <c r="K22" s="200">
        <f t="shared" ca="1" si="4"/>
        <v>0.57264437689969561</v>
      </c>
      <c r="L22" s="200">
        <f t="shared" ca="1" si="4"/>
        <v>0.76008105369807477</v>
      </c>
      <c r="M22" s="200">
        <f t="shared" ca="1" si="4"/>
        <v>1</v>
      </c>
      <c r="N22" s="200" t="e">
        <f t="shared" ca="1" si="4"/>
        <v>#VALUE!</v>
      </c>
      <c r="O22" s="200">
        <f t="shared" ca="1" si="4"/>
        <v>0.99088145896656532</v>
      </c>
      <c r="P22" s="200">
        <f t="shared" ca="1" si="4"/>
        <v>3.83585450861196E-10</v>
      </c>
      <c r="Q22" s="200">
        <f t="shared" ca="1" si="4"/>
        <v>1.8370819493414411E-8</v>
      </c>
      <c r="R22" s="240">
        <f t="shared" ca="1" si="4"/>
        <v>0</v>
      </c>
    </row>
    <row r="23" spans="1:18">
      <c r="A23" s="202">
        <v>4</v>
      </c>
      <c r="B23" s="200">
        <f t="shared" ref="B23:R23" ca="1" si="5">SUM((B5 - $Y5) / ($Z5 - $Y5))</f>
        <v>7.3795084583466132E-3</v>
      </c>
      <c r="C23" s="200">
        <f t="shared" ca="1" si="5"/>
        <v>6.8496648579635944E-3</v>
      </c>
      <c r="D23" s="200">
        <f t="shared" ca="1" si="5"/>
        <v>6.2496010213852352E-3</v>
      </c>
      <c r="E23" s="200">
        <f t="shared" ca="1" si="5"/>
        <v>3.6706032556654777E-3</v>
      </c>
      <c r="F23" s="200">
        <f t="shared" ca="1" si="5"/>
        <v>6.2496010213852352E-3</v>
      </c>
      <c r="G23" s="200">
        <f t="shared" ca="1" si="5"/>
        <v>6.3102457708266654E-3</v>
      </c>
      <c r="H23" s="200">
        <f t="shared" ca="1" si="5"/>
        <v>6.5464411107564449E-3</v>
      </c>
      <c r="I23" s="200" t="e">
        <f t="shared" ca="1" si="5"/>
        <v>#VALUE!</v>
      </c>
      <c r="J23" s="200">
        <f t="shared" ca="1" si="5"/>
        <v>8.4328120012767127E-3</v>
      </c>
      <c r="K23" s="200">
        <f t="shared" ca="1" si="5"/>
        <v>4.1749122247047377E-3</v>
      </c>
      <c r="L23" s="200">
        <f t="shared" ca="1" si="5"/>
        <v>4.8292371528885865E-3</v>
      </c>
      <c r="M23" s="200">
        <f t="shared" ca="1" si="5"/>
        <v>1.099265879348865E-2</v>
      </c>
      <c r="N23" s="200" t="e">
        <f t="shared" ca="1" si="5"/>
        <v>#VALUE!</v>
      </c>
      <c r="O23" s="200">
        <f t="shared" ca="1" si="5"/>
        <v>9.4605809128630522E-3</v>
      </c>
      <c r="P23" s="200">
        <f t="shared" ca="1" si="5"/>
        <v>6.3932333226938854E-3</v>
      </c>
      <c r="Q23" s="200">
        <f t="shared" ca="1" si="5"/>
        <v>1</v>
      </c>
      <c r="R23" s="240">
        <f t="shared" ca="1" si="5"/>
        <v>0</v>
      </c>
    </row>
    <row r="24" spans="1:18">
      <c r="A24" s="202">
        <v>5</v>
      </c>
      <c r="B24" s="200">
        <f t="shared" ref="B24:R24" ca="1" si="6">SUM((B6 - $Y6) / ($Z6 - $Y6))</f>
        <v>4.2295525935641754E-3</v>
      </c>
      <c r="C24" s="200">
        <f t="shared" ca="1" si="6"/>
        <v>1.3054564239329384E-3</v>
      </c>
      <c r="D24" s="200">
        <f t="shared" ca="1" si="6"/>
        <v>2.3007535464198295E-3</v>
      </c>
      <c r="E24" s="200">
        <f t="shared" ca="1" si="6"/>
        <v>4.4504375560183336E-3</v>
      </c>
      <c r="F24" s="200">
        <f t="shared" ca="1" si="6"/>
        <v>2.3007535464198295E-3</v>
      </c>
      <c r="G24" s="200">
        <f t="shared" ca="1" si="6"/>
        <v>2.3165310437379839E-3</v>
      </c>
      <c r="H24" s="200">
        <f t="shared" ca="1" si="6"/>
        <v>1.3422705843419648E-3</v>
      </c>
      <c r="I24" s="200">
        <f t="shared" ca="1" si="6"/>
        <v>5.4128648924257356E-3</v>
      </c>
      <c r="J24" s="200">
        <f t="shared" ca="1" si="6"/>
        <v>2.5242680917603468E-3</v>
      </c>
      <c r="K24" s="200">
        <f t="shared" ca="1" si="6"/>
        <v>2.4006776961014728E-3</v>
      </c>
      <c r="L24" s="200">
        <f t="shared" ca="1" si="6"/>
        <v>3.3091985833385157E-3</v>
      </c>
      <c r="M24" s="200">
        <f t="shared" ca="1" si="6"/>
        <v>3.9245209787465282E-3</v>
      </c>
      <c r="N24" s="200">
        <f t="shared" ca="1" si="6"/>
        <v>2.2912739001145051E-2</v>
      </c>
      <c r="O24" s="200">
        <f t="shared" ca="1" si="6"/>
        <v>4.8014868713472623E-3</v>
      </c>
      <c r="P24" s="200">
        <f t="shared" ca="1" si="6"/>
        <v>1.1437370764218583E-3</v>
      </c>
      <c r="Q24" s="200">
        <f t="shared" ca="1" si="6"/>
        <v>1</v>
      </c>
      <c r="R24" s="240">
        <f t="shared" ca="1" si="6"/>
        <v>0</v>
      </c>
    </row>
    <row r="25" spans="1:18">
      <c r="A25" s="202">
        <v>7</v>
      </c>
      <c r="B25" s="200">
        <f t="shared" ref="B25:R25" ca="1" si="7">SUM((B7 - $Y7) / ($Z7 - $Y7))</f>
        <v>9.9613281770902798E-2</v>
      </c>
      <c r="C25" s="200">
        <f t="shared" ca="1" si="7"/>
        <v>3.0137351646886282E-3</v>
      </c>
      <c r="D25" s="200" t="e">
        <f t="shared" ca="1" si="7"/>
        <v>#VALUE!</v>
      </c>
      <c r="E25" s="200">
        <f t="shared" ca="1" si="7"/>
        <v>0</v>
      </c>
      <c r="F25" s="200">
        <f t="shared" ca="1" si="7"/>
        <v>1.9495932791038804E-2</v>
      </c>
      <c r="G25" s="200">
        <f t="shared" ca="1" si="7"/>
        <v>2.5336711561541564E-3</v>
      </c>
      <c r="H25" s="200">
        <f t="shared" ca="1" si="7"/>
        <v>0.19247899719962663</v>
      </c>
      <c r="I25" s="200">
        <f t="shared" ca="1" si="7"/>
        <v>7.5210028003733849E-4</v>
      </c>
      <c r="J25" s="200">
        <f t="shared" ca="1" si="7"/>
        <v>1.7842378983864513E-2</v>
      </c>
      <c r="K25" s="200" t="e">
        <f t="shared" ca="1" si="7"/>
        <v>#VALUE!</v>
      </c>
      <c r="L25" s="200">
        <f t="shared" ca="1" si="7"/>
        <v>9.5239365248699831E-2</v>
      </c>
      <c r="M25" s="200">
        <f t="shared" ca="1" si="7"/>
        <v>0.1330044005867449</v>
      </c>
      <c r="N25" s="200">
        <f t="shared" ca="1" si="7"/>
        <v>0.12985731430857447</v>
      </c>
      <c r="O25" s="200">
        <f t="shared" ca="1" si="7"/>
        <v>0.1643685824776637</v>
      </c>
      <c r="P25" s="200">
        <f t="shared" ca="1" si="7"/>
        <v>4.0832110948126422E-2</v>
      </c>
      <c r="Q25" s="200">
        <f t="shared" ca="1" si="7"/>
        <v>1</v>
      </c>
      <c r="R25" s="240">
        <f t="shared" ca="1" si="7"/>
        <v>6.7102280304040529E-3</v>
      </c>
    </row>
    <row r="26" spans="1:18">
      <c r="A26" s="202">
        <v>8</v>
      </c>
      <c r="B26" s="200">
        <f t="shared" ref="B26:R26" ca="1" si="8">SUM((B8 - $Y8) / ($Z8 - $Y8))</f>
        <v>9.5103182931094432E-2</v>
      </c>
      <c r="C26" s="200">
        <f t="shared" ca="1" si="8"/>
        <v>0.13504721930744984</v>
      </c>
      <c r="D26" s="200" t="e">
        <f t="shared" ca="1" si="8"/>
        <v>#VALUE!</v>
      </c>
      <c r="E26" s="200">
        <f t="shared" ca="1" si="8"/>
        <v>8.5414480587617692E-2</v>
      </c>
      <c r="F26" s="200">
        <f t="shared" ca="1" si="8"/>
        <v>9.7446659671213368E-2</v>
      </c>
      <c r="G26" s="200">
        <f t="shared" ca="1" si="8"/>
        <v>0.10111927247289228</v>
      </c>
      <c r="H26" s="200">
        <f t="shared" ca="1" si="8"/>
        <v>0.13494228751311613</v>
      </c>
      <c r="I26" s="200">
        <f t="shared" ca="1" si="8"/>
        <v>0.13053515215110145</v>
      </c>
      <c r="J26" s="200">
        <f t="shared" ca="1" si="8"/>
        <v>0.1021685904162291</v>
      </c>
      <c r="K26" s="200">
        <f t="shared" ca="1" si="8"/>
        <v>5.9846100034976903E-2</v>
      </c>
      <c r="L26" s="200">
        <f t="shared" ca="1" si="8"/>
        <v>0.13350821965722248</v>
      </c>
      <c r="M26" s="200">
        <f t="shared" ca="1" si="8"/>
        <v>0.1376005596362361</v>
      </c>
      <c r="N26" s="200">
        <f t="shared" ca="1" si="8"/>
        <v>8.705841203217872E-2</v>
      </c>
      <c r="O26" s="200">
        <f t="shared" ca="1" si="8"/>
        <v>0.11423574676460266</v>
      </c>
      <c r="P26" s="200">
        <f t="shared" ca="1" si="8"/>
        <v>0.10129415879678173</v>
      </c>
      <c r="Q26" s="200">
        <f t="shared" ca="1" si="8"/>
        <v>1</v>
      </c>
      <c r="R26" s="240">
        <f t="shared" ca="1" si="8"/>
        <v>0</v>
      </c>
    </row>
    <row r="27" spans="1:18">
      <c r="A27" s="202">
        <v>9</v>
      </c>
      <c r="B27" s="200">
        <f t="shared" ref="B27:R27" ca="1" si="9">SUM((B9 - $Y9) / ($Z9 - $Y9))</f>
        <v>7.1529156887524791E-90</v>
      </c>
      <c r="C27" s="200">
        <f t="shared" ca="1" si="9"/>
        <v>9.0612023831016445E-104</v>
      </c>
      <c r="D27" s="200" t="e">
        <f t="shared" ca="1" si="9"/>
        <v>#VALUE!</v>
      </c>
      <c r="E27" s="200">
        <f t="shared" ca="1" si="9"/>
        <v>6.2700848528615238E-90</v>
      </c>
      <c r="F27" s="200">
        <f t="shared" ca="1" si="9"/>
        <v>5.8349882650259259E-93</v>
      </c>
      <c r="G27" s="200">
        <f t="shared" ca="1" si="9"/>
        <v>5.9974724679544654E-91</v>
      </c>
      <c r="H27" s="200">
        <f t="shared" ca="1" si="9"/>
        <v>5.9631702473370253E-91</v>
      </c>
      <c r="I27" s="200">
        <f t="shared" ca="1" si="9"/>
        <v>6.768369741830652E-90</v>
      </c>
      <c r="J27" s="200">
        <f t="shared" ca="1" si="9"/>
        <v>1.3377866040801551E-90</v>
      </c>
      <c r="K27" s="200">
        <f t="shared" ca="1" si="9"/>
        <v>4.9142444484563966E-90</v>
      </c>
      <c r="L27" s="200">
        <f t="shared" ca="1" si="9"/>
        <v>7.640368297526627E-90</v>
      </c>
      <c r="M27" s="200">
        <f t="shared" ca="1" si="9"/>
        <v>6.7322621411807153E-90</v>
      </c>
      <c r="N27" s="200">
        <f t="shared" ca="1" si="9"/>
        <v>1</v>
      </c>
      <c r="O27" s="200">
        <f t="shared" ca="1" si="9"/>
        <v>6.4379851958837299E-90</v>
      </c>
      <c r="P27" s="200">
        <f t="shared" ca="1" si="9"/>
        <v>5.8187359812240486E-99</v>
      </c>
      <c r="Q27" s="200">
        <f t="shared" ca="1" si="9"/>
        <v>3.4482758582054523E-96</v>
      </c>
      <c r="R27" s="240">
        <f t="shared" ca="1" si="9"/>
        <v>0</v>
      </c>
    </row>
    <row r="28" spans="1:18">
      <c r="A28" s="202">
        <v>10</v>
      </c>
      <c r="B28" s="200">
        <f t="shared" ref="B28:R28" ca="1" si="10">SUM((B10 - $Y10) / ($Z10 - $Y10))</f>
        <v>0.31040106763247188</v>
      </c>
      <c r="C28" s="200">
        <f t="shared" ca="1" si="10"/>
        <v>6.4020194580591591E-2</v>
      </c>
      <c r="D28" s="200">
        <f t="shared" ca="1" si="10"/>
        <v>0</v>
      </c>
      <c r="E28" s="200">
        <f t="shared" ca="1" si="10"/>
        <v>0.16240642736839425</v>
      </c>
      <c r="F28" s="200">
        <f t="shared" ca="1" si="10"/>
        <v>2.2253777153295046E-2</v>
      </c>
      <c r="G28" s="200">
        <f t="shared" ca="1" si="10"/>
        <v>2.2242990371934692E-2</v>
      </c>
      <c r="H28" s="200">
        <f t="shared" ca="1" si="10"/>
        <v>6.1528448086349469E-2</v>
      </c>
      <c r="I28" s="200">
        <f t="shared" ca="1" si="10"/>
        <v>1</v>
      </c>
      <c r="J28" s="200">
        <f t="shared" ca="1" si="10"/>
        <v>2.3893367920069082E-2</v>
      </c>
      <c r="K28" s="200">
        <f t="shared" ca="1" si="10"/>
        <v>0.26660673530942852</v>
      </c>
      <c r="L28" s="200">
        <f t="shared" ca="1" si="10"/>
        <v>0.34006471637344954</v>
      </c>
      <c r="M28" s="200">
        <f t="shared" ca="1" si="10"/>
        <v>0.31406857329499277</v>
      </c>
      <c r="N28" s="200">
        <f t="shared" ca="1" si="10"/>
        <v>0.3643349744342495</v>
      </c>
      <c r="O28" s="200">
        <f t="shared" ca="1" si="10"/>
        <v>0.37015983636884142</v>
      </c>
      <c r="P28" s="200">
        <f t="shared" ca="1" si="10"/>
        <v>8.8581695738121108E-2</v>
      </c>
      <c r="Q28" s="200">
        <f t="shared" ca="1" si="10"/>
        <v>0.52969633268849947</v>
      </c>
      <c r="R28" s="240">
        <f t="shared" ca="1" si="10"/>
        <v>4.5634557223120046E-3</v>
      </c>
    </row>
    <row r="29" spans="1:18">
      <c r="A29" s="202">
        <v>11</v>
      </c>
      <c r="B29" s="200">
        <f t="shared" ref="B29:R29" ca="1" si="11">SUM((B11 - $Y11) / ($Z11 - $Y11))</f>
        <v>0.65451133539585127</v>
      </c>
      <c r="C29" s="200">
        <f t="shared" ca="1" si="11"/>
        <v>0.45001775117918547</v>
      </c>
      <c r="D29" s="200">
        <f t="shared" ca="1" si="11"/>
        <v>0.13343814981995233</v>
      </c>
      <c r="E29" s="200">
        <f t="shared" ca="1" si="11"/>
        <v>0.39006948318709739</v>
      </c>
      <c r="F29" s="200">
        <f t="shared" ca="1" si="11"/>
        <v>0.13343814981995233</v>
      </c>
      <c r="G29" s="200">
        <f t="shared" ca="1" si="11"/>
        <v>0.19531368869503477</v>
      </c>
      <c r="H29" s="200">
        <f t="shared" ca="1" si="11"/>
        <v>0.44707612719987827</v>
      </c>
      <c r="I29" s="200">
        <f t="shared" ca="1" si="11"/>
        <v>1</v>
      </c>
      <c r="J29" s="200">
        <f t="shared" ca="1" si="11"/>
        <v>0.54039661206065837</v>
      </c>
      <c r="K29" s="200">
        <f t="shared" ca="1" si="11"/>
        <v>7.5417152710858665E-2</v>
      </c>
      <c r="L29" s="200">
        <f t="shared" ca="1" si="11"/>
        <v>8.2821930313942291E-2</v>
      </c>
      <c r="M29" s="200">
        <f t="shared" ca="1" si="11"/>
        <v>0.38388192929958914</v>
      </c>
      <c r="N29" s="200">
        <f t="shared" ca="1" si="11"/>
        <v>0.37353552771719839</v>
      </c>
      <c r="O29" s="200">
        <f t="shared" ca="1" si="11"/>
        <v>0.43470101942486183</v>
      </c>
      <c r="P29" s="200">
        <f t="shared" ca="1" si="11"/>
        <v>0.26256529898057512</v>
      </c>
      <c r="Q29" s="200">
        <f t="shared" ca="1" si="11"/>
        <v>0.28143226657199372</v>
      </c>
      <c r="R29" s="240">
        <f t="shared" ca="1" si="11"/>
        <v>0</v>
      </c>
    </row>
    <row r="30" spans="1:18">
      <c r="A30" s="202">
        <v>12</v>
      </c>
      <c r="B30" s="200">
        <f t="shared" ref="B30:Q30" ca="1" si="12">SUM((B12 - $Y12) / ($Z12 - $Y12))</f>
        <v>1</v>
      </c>
      <c r="C30" s="200" t="e">
        <f t="shared" ca="1" si="12"/>
        <v>#VALUE!</v>
      </c>
      <c r="D30" s="200" t="e">
        <f t="shared" ca="1" si="12"/>
        <v>#VALUE!</v>
      </c>
      <c r="E30" s="200">
        <f t="shared" ca="1" si="12"/>
        <v>1</v>
      </c>
      <c r="F30" s="200" t="e">
        <f t="shared" ca="1" si="12"/>
        <v>#VALUE!</v>
      </c>
      <c r="G30" s="200" t="e">
        <f t="shared" ca="1" si="12"/>
        <v>#VALUE!</v>
      </c>
      <c r="H30" s="200" t="e">
        <f t="shared" ca="1" si="12"/>
        <v>#VALUE!</v>
      </c>
      <c r="I30" s="200" t="e">
        <f t="shared" ca="1" si="12"/>
        <v>#VALUE!</v>
      </c>
      <c r="J30" s="200">
        <f t="shared" ca="1" si="12"/>
        <v>1</v>
      </c>
      <c r="K30" s="200">
        <f t="shared" ca="1" si="12"/>
        <v>0.99723993265435729</v>
      </c>
      <c r="L30" s="200">
        <f t="shared" ca="1" si="12"/>
        <v>0.99447986530871457</v>
      </c>
      <c r="M30" s="200">
        <f t="shared" ca="1" si="12"/>
        <v>0.99723993265435729</v>
      </c>
      <c r="N30" s="200">
        <f t="shared" ca="1" si="12"/>
        <v>0.99723993265435729</v>
      </c>
      <c r="O30" s="200">
        <f t="shared" ca="1" si="12"/>
        <v>0.99723993265435729</v>
      </c>
      <c r="P30" s="200">
        <f t="shared" ca="1" si="12"/>
        <v>0.99723993265435729</v>
      </c>
      <c r="Q30" s="200">
        <f t="shared" ca="1" si="12"/>
        <v>0.99723993265435729</v>
      </c>
      <c r="R30" s="240">
        <v>0</v>
      </c>
    </row>
    <row r="31" spans="1:18">
      <c r="A31" s="202">
        <v>13</v>
      </c>
      <c r="B31" s="200">
        <f t="shared" ref="B31:Q31" ca="1" si="13">SUM((B13 - $Y13) / ($Z13 - $Y13))</f>
        <v>0.19528652179217279</v>
      </c>
      <c r="C31" s="200">
        <f t="shared" ca="1" si="13"/>
        <v>0.18371241151279877</v>
      </c>
      <c r="D31" s="200">
        <f t="shared" ca="1" si="13"/>
        <v>0.13553908764729622</v>
      </c>
      <c r="E31" s="200">
        <f t="shared" ca="1" si="13"/>
        <v>9.5655329252156071E-2</v>
      </c>
      <c r="F31" s="200">
        <f t="shared" ca="1" si="13"/>
        <v>0.17573565983377076</v>
      </c>
      <c r="G31" s="200">
        <f t="shared" ca="1" si="13"/>
        <v>0.17417159087709858</v>
      </c>
      <c r="H31" s="200">
        <f t="shared" ca="1" si="13"/>
        <v>0.18355600461713156</v>
      </c>
      <c r="I31" s="200">
        <f t="shared" ca="1" si="13"/>
        <v>0.211396432045896</v>
      </c>
      <c r="J31" s="200">
        <f t="shared" ca="1" si="13"/>
        <v>0.19528652179217279</v>
      </c>
      <c r="K31" s="200">
        <f t="shared" ca="1" si="13"/>
        <v>8.0327453476768881E-2</v>
      </c>
      <c r="L31" s="200">
        <f t="shared" ca="1" si="13"/>
        <v>0.13647752902129948</v>
      </c>
      <c r="M31" s="200">
        <f t="shared" ca="1" si="13"/>
        <v>0.1799586460167856</v>
      </c>
      <c r="N31" s="200">
        <f t="shared" ca="1" si="13"/>
        <v>0.14899008067467678</v>
      </c>
      <c r="O31" s="200">
        <f t="shared" ca="1" si="13"/>
        <v>0.1779253563731118</v>
      </c>
      <c r="P31" s="200">
        <f t="shared" ca="1" si="13"/>
        <v>0.16541280471973449</v>
      </c>
      <c r="Q31" s="200">
        <f t="shared" ca="1" si="13"/>
        <v>1</v>
      </c>
      <c r="R31" s="240">
        <f ca="1">SUM((R13 - $Y13) / ($Z13 - $Y13))</f>
        <v>0</v>
      </c>
    </row>
    <row r="32" spans="1:18">
      <c r="A32" s="203">
        <v>14</v>
      </c>
      <c r="B32" s="200">
        <f t="shared" ref="B32:Q32" ca="1" si="14">SUM((B14 - $Y14) / ($Z14 - $Y14))</f>
        <v>5.38146279949335E-2</v>
      </c>
      <c r="C32" s="200">
        <f t="shared" ca="1" si="14"/>
        <v>0</v>
      </c>
      <c r="D32" s="200" t="e">
        <f t="shared" ca="1" si="14"/>
        <v>#VALUE!</v>
      </c>
      <c r="E32" s="200">
        <f t="shared" ca="1" si="14"/>
        <v>5.1765447667064604E-2</v>
      </c>
      <c r="F32" s="200">
        <f t="shared" ca="1" si="14"/>
        <v>6.3335435056724398E-2</v>
      </c>
      <c r="G32" s="200">
        <f t="shared" ca="1" si="14"/>
        <v>6.3366960907922376E-2</v>
      </c>
      <c r="H32" s="200">
        <f t="shared" ca="1" si="14"/>
        <v>2.2131147540960495E-2</v>
      </c>
      <c r="I32" s="200">
        <f t="shared" ca="1" si="14"/>
        <v>1</v>
      </c>
      <c r="J32" s="200">
        <f t="shared" ca="1" si="14"/>
        <v>6.3303909205526407E-2</v>
      </c>
      <c r="K32" s="200">
        <f t="shared" ca="1" si="14"/>
        <v>4.2462958070618911E-10</v>
      </c>
      <c r="L32" s="200">
        <f t="shared" ca="1" si="14"/>
        <v>0.25441361916769994</v>
      </c>
      <c r="M32" s="200">
        <f t="shared" ca="1" si="14"/>
        <v>0.32187894073138368</v>
      </c>
      <c r="N32" s="200">
        <f t="shared" ca="1" si="14"/>
        <v>0.88240857503152303</v>
      </c>
      <c r="O32" s="200">
        <f t="shared" ca="1" si="14"/>
        <v>0.20047288776795086</v>
      </c>
      <c r="P32" s="200">
        <f t="shared" ca="1" si="14"/>
        <v>4.2462958070618911E-10</v>
      </c>
      <c r="Q32" s="200">
        <f t="shared" ca="1" si="14"/>
        <v>4.2462958070618911E-10</v>
      </c>
      <c r="R32" s="241">
        <f ca="1">SUM((R14 - $Y14) / ($Z14 - $Y14))</f>
        <v>0.85621059268599908</v>
      </c>
    </row>
    <row r="33" spans="1:17">
      <c r="H33" s="229"/>
    </row>
    <row r="34" spans="1:17">
      <c r="H34" s="193"/>
    </row>
    <row r="35" spans="1:17">
      <c r="H35" s="228"/>
    </row>
    <row r="36" spans="1:17">
      <c r="H36" s="193"/>
    </row>
    <row r="37" spans="1:17">
      <c r="A37" s="201"/>
      <c r="B37" s="221" t="s">
        <v>13</v>
      </c>
      <c r="C37" s="222" t="s">
        <v>14</v>
      </c>
      <c r="D37" s="223" t="s">
        <v>15</v>
      </c>
      <c r="E37" s="221" t="s">
        <v>16</v>
      </c>
      <c r="F37" s="222" t="s">
        <v>17</v>
      </c>
      <c r="G37" s="221" t="s">
        <v>18</v>
      </c>
      <c r="H37" s="222" t="s">
        <v>19</v>
      </c>
      <c r="I37" s="224" t="s">
        <v>22</v>
      </c>
      <c r="J37" s="225" t="s">
        <v>23</v>
      </c>
      <c r="K37" s="226" t="s">
        <v>72</v>
      </c>
      <c r="L37" s="226" t="s">
        <v>26</v>
      </c>
      <c r="M37" s="226" t="s">
        <v>107</v>
      </c>
      <c r="N37" s="226" t="s">
        <v>108</v>
      </c>
      <c r="O37" s="226" t="s">
        <v>109</v>
      </c>
      <c r="P37" s="226" t="s">
        <v>73</v>
      </c>
      <c r="Q37" s="227" t="s">
        <v>74</v>
      </c>
    </row>
    <row r="38" spans="1:17">
      <c r="A38" s="204" t="s">
        <v>84</v>
      </c>
      <c r="B38" s="196" cm="1">
        <f t="array" aca="1" ref="B38" ca="1">MAX(IF(ISNUMBER(B20:B32), B20:B32))</f>
        <v>1</v>
      </c>
      <c r="C38" s="196" cm="1">
        <f t="array" aca="1" ref="C38" ca="1">MAX(IF(ISNUMBER(C20:C32), C20:C32))</f>
        <v>0.45001775117918547</v>
      </c>
      <c r="D38" s="196" cm="1">
        <f t="array" aca="1" ref="D38" ca="1">MAX(IF(ISNUMBER(D20:D32), D20:D32))</f>
        <v>0.13553908764729622</v>
      </c>
      <c r="E38" s="196" cm="1">
        <f t="array" aca="1" ref="E38" ca="1">MAX(IF(ISNUMBER(E20:E32), E20:E32))</f>
        <v>1</v>
      </c>
      <c r="F38" s="196" cm="1">
        <f t="array" aca="1" ref="F38" ca="1">MAX(IF(ISNUMBER(F20:F32), F20:F32))</f>
        <v>0.17573565983377076</v>
      </c>
      <c r="G38" s="196" cm="1">
        <f t="array" aca="1" ref="G38" ca="1">MAX(IF(ISNUMBER(G20:G32), G20:G32))</f>
        <v>0.19531368869503477</v>
      </c>
      <c r="H38" s="196" cm="1">
        <f t="array" aca="1" ref="H38" ca="1">MAX(IF(ISNUMBER(H20:H32), H20:H32))</f>
        <v>0.44707612719987827</v>
      </c>
      <c r="I38" s="196" cm="1">
        <f t="array" aca="1" ref="I38" ca="1">MAX(IF(ISNUMBER(I20:I32), I20:I32))</f>
        <v>1</v>
      </c>
      <c r="J38" s="196" cm="1">
        <f t="array" aca="1" ref="J38" ca="1">MAX(IF(ISNUMBER(J20:J32), J20:J32))</f>
        <v>1</v>
      </c>
      <c r="K38" s="196" cm="1">
        <f t="array" aca="1" ref="K38" ca="1">MAX(IF(ISNUMBER(K20:K32), K20:K32))</f>
        <v>0.99723993265435729</v>
      </c>
      <c r="L38" s="196" cm="1">
        <f t="array" aca="1" ref="L38" ca="1">MAX(IF(ISNUMBER(L20:L32), L20:L32))</f>
        <v>0.99447986530871457</v>
      </c>
      <c r="M38" s="196" cm="1">
        <f t="array" aca="1" ref="M38" ca="1">MAX(IF(ISNUMBER(M20:M32), M20:M32))</f>
        <v>1</v>
      </c>
      <c r="N38" s="196" cm="1">
        <f t="array" aca="1" ref="N38" ca="1">MAX(IF(ISNUMBER(N20:N32), N20:N32))</f>
        <v>1</v>
      </c>
      <c r="O38" s="196" cm="1">
        <f t="array" aca="1" ref="O38" ca="1">MAX(IF(ISNUMBER(O20:O32), O20:O32))</f>
        <v>0.99723993265435729</v>
      </c>
      <c r="P38" s="196" cm="1">
        <f t="array" aca="1" ref="P38" ca="1">MAX(IF(ISNUMBER(P20:P32), P20:P32))</f>
        <v>0.99723993265435729</v>
      </c>
      <c r="Q38" s="197" cm="1">
        <f t="array" aca="1" ref="Q38" ca="1">MAX(IF(ISNUMBER(Q20:Q32), Q20:Q32))</f>
        <v>1</v>
      </c>
    </row>
    <row r="39" spans="1:17">
      <c r="A39" s="205" t="s">
        <v>85</v>
      </c>
      <c r="B39" s="196" cm="1">
        <f t="array" aca="1" ref="B39" ca="1">MIN(IF(ISNUMBER(B20:B32), B20:B32))</f>
        <v>7.1529156887524791E-90</v>
      </c>
      <c r="C39" s="196" cm="1">
        <f t="array" aca="1" ref="C39" ca="1">MIN(IF(ISNUMBER(C20:C32), C20:C32))</f>
        <v>0</v>
      </c>
      <c r="D39" s="196" cm="1">
        <f t="array" aca="1" ref="D39" ca="1">MIN(IF(ISNUMBER(D20:D32), D20:D32))</f>
        <v>0</v>
      </c>
      <c r="E39" s="196" cm="1">
        <f t="array" aca="1" ref="E39" ca="1">MIN(IF(ISNUMBER(E20:E32), E20:E32))</f>
        <v>0</v>
      </c>
      <c r="F39" s="196" cm="1">
        <f t="array" aca="1" ref="F39" ca="1">MIN(IF(ISNUMBER(F20:F32), F20:F32))</f>
        <v>0</v>
      </c>
      <c r="G39" s="196" cm="1">
        <f t="array" aca="1" ref="G39" ca="1">MIN(IF(ISNUMBER(G20:G32), G20:G32))</f>
        <v>5.9974724679544654E-91</v>
      </c>
      <c r="H39" s="196" cm="1">
        <f t="array" aca="1" ref="H39" ca="1">MIN(IF(ISNUMBER(H20:H32), H20:H32))</f>
        <v>5.9631702473370253E-91</v>
      </c>
      <c r="I39" s="196" cm="1">
        <f t="array" aca="1" ref="I39" ca="1">MIN(IF(ISNUMBER(I20:I32), I20:I32))</f>
        <v>6.768369741830652E-90</v>
      </c>
      <c r="J39" s="196" cm="1">
        <f t="array" aca="1" ref="J39" ca="1">MIN(IF(ISNUMBER(J20:J32), J20:J32))</f>
        <v>1.3377866040801551E-90</v>
      </c>
      <c r="K39" s="196" cm="1">
        <f t="array" aca="1" ref="K39" ca="1">MIN(IF(ISNUMBER(K20:K32), K20:K32))</f>
        <v>4.9142444484563966E-90</v>
      </c>
      <c r="L39" s="196" cm="1">
        <f t="array" aca="1" ref="L39" ca="1">MIN(IF(ISNUMBER(L20:L32), L20:L32))</f>
        <v>7.640368297526627E-90</v>
      </c>
      <c r="M39" s="196" cm="1">
        <f t="array" aca="1" ref="M39" ca="1">MIN(IF(ISNUMBER(M20:M32), M20:M32))</f>
        <v>6.7322621411807153E-90</v>
      </c>
      <c r="N39" s="196" cm="1">
        <f t="array" aca="1" ref="N39" ca="1">MIN(IF(ISNUMBER(N20:N32), N20:N32))</f>
        <v>2.2912739001145051E-2</v>
      </c>
      <c r="O39" s="196" cm="1">
        <f t="array" aca="1" ref="O39" ca="1">MIN(IF(ISNUMBER(O20:O32), O20:O32))</f>
        <v>6.4379851958837299E-90</v>
      </c>
      <c r="P39" s="196" cm="1">
        <f t="array" aca="1" ref="P39" ca="1">MIN(IF(ISNUMBER(P20:P32), P20:P32))</f>
        <v>5.8187359812240486E-99</v>
      </c>
      <c r="Q39" s="197" cm="1">
        <f t="array" aca="1" ref="Q39" ca="1">MIN(IF(ISNUMBER(Q20:Q32), Q20:Q32))</f>
        <v>3.4482758582054523E-96</v>
      </c>
    </row>
    <row r="40" spans="1:17">
      <c r="A40" s="206" t="s">
        <v>86</v>
      </c>
      <c r="B40" s="198" cm="1">
        <f t="array" aca="1" ref="B40" ca="1">AVERAGE(IF(ISNUMBER(B20:B32), B20:B32))</f>
        <v>0.31394469719958551</v>
      </c>
      <c r="C40" s="198" cm="1">
        <f t="array" aca="1" ref="C40" ca="1">AVERAGE(IF(ISNUMBER(C20:C32), C20:C32))</f>
        <v>0.11475503064425857</v>
      </c>
      <c r="D40" s="198" cm="1">
        <f t="array" aca="1" ref="D40" ca="1">AVERAGE(IF(ISNUMBER(D20:D32), D20:D32))</f>
        <v>4.0942045721345841E-2</v>
      </c>
      <c r="E40" s="198" cm="1">
        <f t="array" aca="1" ref="E40" ca="1">AVERAGE(IF(ISNUMBER(E20:E32), E20:E32))</f>
        <v>0.21086842675245523</v>
      </c>
      <c r="F40" s="198" cm="1">
        <f t="array" aca="1" ref="F40" ca="1">AVERAGE(IF(ISNUMBER(F20:F32), F20:F32))</f>
        <v>4.7527475597376669E-2</v>
      </c>
      <c r="G40" s="198" cm="1">
        <f t="array" aca="1" ref="G40" ca="1">AVERAGE(IF(ISNUMBER(G20:G32), G20:G32))</f>
        <v>5.9192217808150073E-2</v>
      </c>
      <c r="H40" s="198" cm="1">
        <f t="array" aca="1" ref="H40" ca="1">AVERAGE(IF(ISNUMBER(H20:H32), H20:H32))</f>
        <v>0.13523548024562912</v>
      </c>
      <c r="I40" s="198" cm="1">
        <f t="array" aca="1" ref="I40" ca="1">AVERAGE(IF(ISNUMBER(I20:I32), I20:I32))</f>
        <v>0.54268870721448448</v>
      </c>
      <c r="J40" s="198" cm="1">
        <f t="array" aca="1" ref="J40" ca="1">AVERAGE(IF(ISNUMBER(J20:J32), J20:J32))</f>
        <v>0.21258838964858409</v>
      </c>
      <c r="K40" s="198" cm="1">
        <f t="array" aca="1" ref="K40" ca="1">AVERAGE(IF(ISNUMBER(K20:K32), K20:K32))</f>
        <v>0.19996249326510293</v>
      </c>
      <c r="L40" s="198" cm="1">
        <f t="array" aca="1" ref="L40" ca="1">AVERAGE(IF(ISNUMBER(L20:L32), L20:L32))</f>
        <v>0.23591825408499287</v>
      </c>
      <c r="M40" s="198" cm="1">
        <f t="array" aca="1" ref="M40" ca="1">AVERAGE(IF(ISNUMBER(M20:M32), M20:M32))</f>
        <v>0.350432866494991</v>
      </c>
      <c r="N40" s="198" cm="1">
        <f t="array" aca="1" ref="N40" ca="1">AVERAGE(IF(ISNUMBER(N20:N32), N20:N32))</f>
        <v>0.43178338281298029</v>
      </c>
      <c r="O40" s="198" cm="1">
        <f t="array" aca="1" ref="O40" ca="1">AVERAGE(IF(ISNUMBER(O20:O32), O20:O32))</f>
        <v>0.36577878417539544</v>
      </c>
      <c r="P40" s="198" cm="1">
        <f t="array" aca="1" ref="P40" ca="1">AVERAGE(IF(ISNUMBER(P20:P32), P20:P32))</f>
        <v>0.17179878028965534</v>
      </c>
      <c r="Q40" s="199" cm="1">
        <f t="array" aca="1" ref="Q40" ca="1">AVERAGE(IF(ISNUMBER(Q20:Q32), Q20:Q32))</f>
        <v>0.58496394334877844</v>
      </c>
    </row>
    <row r="41" spans="1:17">
      <c r="D41" s="218"/>
      <c r="E41" s="219"/>
      <c r="F41" s="219"/>
      <c r="H41" s="228"/>
    </row>
    <row r="46" spans="1:17">
      <c r="D46" s="191"/>
      <c r="E46" s="191"/>
      <c r="F46" s="191"/>
      <c r="H46" s="228"/>
    </row>
    <row r="47" spans="1:17">
      <c r="D47" s="230"/>
      <c r="E47" s="230"/>
      <c r="F47" s="230"/>
      <c r="H47" s="231"/>
    </row>
    <row r="48" spans="1:17">
      <c r="D48" s="230"/>
      <c r="E48" s="230"/>
      <c r="F48" s="230"/>
      <c r="H48" s="231"/>
    </row>
    <row r="49" spans="4:6">
      <c r="D49" s="230"/>
      <c r="E49" s="230"/>
      <c r="F49" s="230"/>
    </row>
    <row r="50" spans="4:6">
      <c r="D50" s="230"/>
      <c r="E50" s="230"/>
      <c r="F50" s="230"/>
    </row>
    <row r="51" spans="4:6">
      <c r="D51" s="230"/>
      <c r="E51" s="230"/>
      <c r="F51" s="230"/>
    </row>
    <row r="52" spans="4:6">
      <c r="D52" s="230"/>
      <c r="E52" s="230"/>
      <c r="F52" s="230"/>
    </row>
    <row r="53" spans="4:6">
      <c r="D53" s="232"/>
      <c r="E53" s="232"/>
      <c r="F53" s="232"/>
    </row>
    <row r="54" spans="4:6">
      <c r="D54" s="232"/>
      <c r="E54" s="232"/>
      <c r="F54" s="232"/>
    </row>
  </sheetData>
  <mergeCells count="3">
    <mergeCell ref="R15:S15"/>
    <mergeCell ref="T15:U15"/>
    <mergeCell ref="V15:W15"/>
  </mergeCells>
  <conditionalFormatting sqref="B3:P3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P4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P5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6:P6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7:P7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8:P8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9:P9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P10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1:P1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3:P13">
    <cfRule type="colorScale" priority="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P14">
    <cfRule type="colorScale" priority="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Q2 Q3:Q14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0:Q32">
    <cfRule type="colorScale" priority="1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B69B-A5C5-4CFB-AC9C-75C9229B7C2D}">
  <dimension ref="A2:W37"/>
  <sheetViews>
    <sheetView topLeftCell="A7" workbookViewId="0">
      <selection activeCell="D22" sqref="D22:F28"/>
    </sheetView>
  </sheetViews>
  <sheetFormatPr defaultColWidth="9.140625" defaultRowHeight="14.45"/>
  <cols>
    <col min="1" max="1" width="11.5703125" style="26" customWidth="1"/>
    <col min="2" max="2" width="16.28515625" style="26" customWidth="1"/>
    <col min="3" max="4" width="9.140625" style="26"/>
    <col min="5" max="5" width="9.42578125" style="26" customWidth="1"/>
    <col min="6" max="6" width="8.7109375" style="26" customWidth="1"/>
    <col min="7" max="7" width="41" style="26" customWidth="1"/>
    <col min="8" max="11" width="9.140625" style="26"/>
    <col min="12" max="12" width="9.28515625" style="26" bestFit="1" customWidth="1"/>
    <col min="13" max="13" width="32.5703125" style="26" customWidth="1"/>
    <col min="14" max="14" width="39.7109375" style="26" customWidth="1"/>
    <col min="15" max="16384" width="9.140625" style="26"/>
  </cols>
  <sheetData>
    <row r="2" spans="1:23">
      <c r="A2" s="474"/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4"/>
      <c r="U2" s="474"/>
      <c r="V2" s="474"/>
      <c r="W2" s="474"/>
    </row>
    <row r="3" spans="1:23">
      <c r="A3" s="474"/>
      <c r="B3" s="402" t="s">
        <v>122</v>
      </c>
      <c r="C3" s="403"/>
      <c r="D3" s="403"/>
      <c r="E3" s="404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74"/>
      <c r="U3" s="474"/>
      <c r="V3" s="474"/>
      <c r="W3" s="474"/>
    </row>
    <row r="4" spans="1:23">
      <c r="A4" s="474"/>
      <c r="B4" s="405"/>
      <c r="C4" s="406"/>
      <c r="D4" s="406"/>
      <c r="E4" s="407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74"/>
      <c r="U4" s="474"/>
      <c r="V4" s="474"/>
      <c r="W4" s="474"/>
    </row>
    <row r="5" spans="1:23">
      <c r="A5" s="474"/>
      <c r="B5" s="27" t="s">
        <v>123</v>
      </c>
      <c r="C5" s="28" t="s">
        <v>1</v>
      </c>
      <c r="D5" s="28" t="s">
        <v>2</v>
      </c>
      <c r="E5" s="29" t="s">
        <v>3</v>
      </c>
      <c r="F5" s="474"/>
      <c r="G5" s="474"/>
      <c r="H5" s="474"/>
      <c r="I5" s="474"/>
      <c r="J5" s="474"/>
      <c r="K5" s="474"/>
      <c r="L5" s="474"/>
      <c r="M5" s="474"/>
      <c r="N5" s="474"/>
      <c r="O5" s="474"/>
      <c r="P5" s="474"/>
      <c r="Q5" s="474"/>
      <c r="R5" s="474"/>
      <c r="S5" s="474"/>
      <c r="T5" s="474"/>
      <c r="U5" s="474"/>
      <c r="V5" s="474"/>
      <c r="W5" s="474"/>
    </row>
    <row r="6" spans="1:23">
      <c r="A6" s="474"/>
      <c r="B6" s="31" t="s">
        <v>38</v>
      </c>
      <c r="C6" s="475">
        <v>0.93300000000000005</v>
      </c>
      <c r="D6" s="475">
        <v>0.19889999999999999</v>
      </c>
      <c r="E6" s="476">
        <v>0.96919999999999995</v>
      </c>
      <c r="F6" s="474"/>
      <c r="G6" s="30"/>
      <c r="H6" s="474"/>
      <c r="I6" s="474"/>
      <c r="J6" s="474"/>
      <c r="K6" s="474"/>
      <c r="L6" s="474"/>
      <c r="M6" s="474"/>
      <c r="N6" s="474"/>
      <c r="O6" s="474"/>
      <c r="P6" s="474"/>
      <c r="Q6" s="474"/>
      <c r="R6" s="474"/>
      <c r="S6" s="474"/>
      <c r="T6" s="474"/>
      <c r="U6" s="474"/>
      <c r="V6" s="474"/>
      <c r="W6" s="474"/>
    </row>
    <row r="7" spans="1:23">
      <c r="A7" s="474"/>
      <c r="B7" s="474"/>
      <c r="C7" s="474"/>
      <c r="D7" s="474"/>
      <c r="E7" s="474"/>
      <c r="F7" s="474"/>
      <c r="G7" s="474"/>
      <c r="H7" s="474"/>
      <c r="I7" s="474"/>
      <c r="J7" s="474"/>
      <c r="K7" s="474"/>
      <c r="L7" s="474"/>
      <c r="M7" s="474"/>
      <c r="N7" s="474"/>
      <c r="O7" s="474"/>
      <c r="P7" s="474"/>
      <c r="Q7" s="474"/>
      <c r="R7" s="474"/>
      <c r="S7" s="474"/>
      <c r="T7" s="474"/>
      <c r="U7" s="474"/>
      <c r="V7" s="474"/>
      <c r="W7" s="474"/>
    </row>
    <row r="8" spans="1:23">
      <c r="A8" s="474"/>
      <c r="B8" s="474"/>
      <c r="C8" s="474"/>
      <c r="D8" s="474"/>
      <c r="E8" s="474"/>
      <c r="F8" s="474"/>
      <c r="G8" s="474"/>
      <c r="H8" s="474"/>
      <c r="I8" s="474"/>
      <c r="J8" s="474"/>
      <c r="K8" s="474"/>
      <c r="L8" s="474"/>
      <c r="M8" s="474"/>
      <c r="N8" s="474"/>
      <c r="O8" s="474"/>
      <c r="P8" s="474"/>
      <c r="Q8" s="474"/>
      <c r="R8" s="474"/>
      <c r="S8" s="474"/>
      <c r="T8" s="474"/>
      <c r="U8" s="474"/>
      <c r="V8" s="474"/>
      <c r="W8" s="474"/>
    </row>
    <row r="9" spans="1:23" ht="15" customHeight="1">
      <c r="A9" s="410" t="s">
        <v>124</v>
      </c>
      <c r="B9" s="411"/>
      <c r="C9" s="411"/>
      <c r="D9" s="411"/>
      <c r="E9" s="411"/>
      <c r="F9" s="412"/>
      <c r="G9" s="53"/>
      <c r="H9" s="474"/>
      <c r="I9" s="474"/>
      <c r="J9" s="474"/>
      <c r="K9" s="474"/>
      <c r="L9" s="474"/>
      <c r="M9" s="474"/>
      <c r="N9" s="474"/>
      <c r="O9" s="474"/>
      <c r="P9" s="474"/>
      <c r="Q9" s="474"/>
      <c r="R9" s="474"/>
      <c r="S9" s="474"/>
      <c r="T9" s="474"/>
      <c r="U9" s="474"/>
      <c r="V9" s="474"/>
      <c r="W9" s="474"/>
    </row>
    <row r="10" spans="1:23" ht="15" customHeight="1">
      <c r="A10" s="413"/>
      <c r="B10" s="414"/>
      <c r="C10" s="414"/>
      <c r="D10" s="414"/>
      <c r="E10" s="414"/>
      <c r="F10" s="415"/>
      <c r="G10" s="55"/>
      <c r="H10" s="474"/>
      <c r="I10" s="474"/>
      <c r="J10" s="474"/>
      <c r="K10" s="474"/>
      <c r="L10" s="474"/>
      <c r="M10" s="474"/>
      <c r="N10" s="474"/>
      <c r="O10" s="474"/>
      <c r="P10" s="474"/>
      <c r="Q10" s="474"/>
      <c r="R10" s="474"/>
      <c r="S10" s="474"/>
      <c r="T10" s="474"/>
      <c r="U10" s="474"/>
      <c r="V10" s="474"/>
      <c r="W10" s="474"/>
    </row>
    <row r="11" spans="1:23">
      <c r="A11" s="408" t="s">
        <v>11</v>
      </c>
      <c r="B11" s="409"/>
      <c r="C11" s="59" t="s">
        <v>10</v>
      </c>
      <c r="D11" s="34" t="s">
        <v>1</v>
      </c>
      <c r="E11" s="34" t="s">
        <v>2</v>
      </c>
      <c r="F11" s="58" t="s">
        <v>3</v>
      </c>
      <c r="G11" s="53"/>
      <c r="H11" s="474"/>
      <c r="I11" s="474"/>
      <c r="J11" s="474"/>
      <c r="K11" s="474"/>
      <c r="L11" s="474"/>
      <c r="M11" s="474"/>
      <c r="N11" s="474"/>
      <c r="O11" s="474"/>
      <c r="P11" s="474"/>
      <c r="Q11" s="474"/>
      <c r="R11" s="474"/>
      <c r="S11" s="474"/>
      <c r="T11" s="474"/>
      <c r="U11" s="474"/>
      <c r="V11" s="474"/>
      <c r="W11" s="474"/>
    </row>
    <row r="12" spans="1:23">
      <c r="A12" s="477" t="s">
        <v>125</v>
      </c>
      <c r="B12" s="478"/>
      <c r="C12" s="61">
        <v>36.416200000000003</v>
      </c>
      <c r="D12" s="475">
        <v>0.92069999999999996</v>
      </c>
      <c r="E12" s="475">
        <v>0.2263</v>
      </c>
      <c r="F12" s="476">
        <v>1.0105</v>
      </c>
      <c r="G12" s="474"/>
      <c r="H12" s="474"/>
      <c r="I12" s="474"/>
      <c r="J12" s="474"/>
      <c r="K12" s="474"/>
      <c r="L12" s="474"/>
      <c r="M12" s="474"/>
      <c r="N12" s="474"/>
      <c r="O12" s="474"/>
      <c r="P12" s="474"/>
      <c r="Q12" s="474"/>
      <c r="R12" s="474"/>
      <c r="S12" s="474"/>
      <c r="T12" s="474"/>
      <c r="U12" s="474"/>
      <c r="V12" s="474"/>
      <c r="W12" s="474"/>
    </row>
    <row r="13" spans="1:23">
      <c r="A13" s="479" t="s">
        <v>126</v>
      </c>
      <c r="B13" s="480"/>
      <c r="C13" s="61">
        <v>1.0198</v>
      </c>
      <c r="D13" s="475">
        <v>0.93230000000000002</v>
      </c>
      <c r="E13" s="475">
        <v>0.21029999999999999</v>
      </c>
      <c r="F13" s="476">
        <v>0.69279999999999997</v>
      </c>
      <c r="G13" s="474"/>
      <c r="H13" s="474"/>
      <c r="I13" s="474"/>
      <c r="J13" s="474"/>
      <c r="K13" s="474"/>
      <c r="L13" s="474"/>
      <c r="M13" s="474"/>
      <c r="N13" s="474"/>
      <c r="O13" s="474"/>
      <c r="P13" s="474"/>
      <c r="Q13" s="474"/>
      <c r="R13" s="474"/>
      <c r="S13" s="474"/>
      <c r="T13" s="474"/>
      <c r="U13" s="474"/>
      <c r="V13" s="474"/>
      <c r="W13" s="474"/>
    </row>
    <row r="14" spans="1:23">
      <c r="A14" s="481" t="s">
        <v>127</v>
      </c>
      <c r="B14" s="482"/>
      <c r="C14" s="61">
        <v>5.7206000000000001</v>
      </c>
      <c r="D14" s="475">
        <v>0.92069999999999996</v>
      </c>
      <c r="E14" s="475">
        <v>0.2263</v>
      </c>
      <c r="F14" s="483">
        <v>1.0105</v>
      </c>
      <c r="G14" s="474"/>
      <c r="H14" s="474"/>
      <c r="I14" s="474"/>
      <c r="J14" s="474"/>
      <c r="K14" s="474"/>
      <c r="L14" s="474"/>
      <c r="M14" s="474"/>
      <c r="N14" s="474"/>
      <c r="O14" s="474"/>
      <c r="P14" s="474"/>
      <c r="Q14" s="474"/>
      <c r="R14" s="474"/>
      <c r="S14" s="474"/>
      <c r="T14" s="474"/>
      <c r="U14" s="474"/>
      <c r="V14" s="474"/>
      <c r="W14" s="474"/>
    </row>
    <row r="15" spans="1:23">
      <c r="A15" s="481" t="s">
        <v>128</v>
      </c>
      <c r="B15" s="482"/>
      <c r="C15" s="61">
        <v>0.47789999999999999</v>
      </c>
      <c r="D15" s="475">
        <v>0.91500000000000004</v>
      </c>
      <c r="E15" s="484">
        <v>0.2344</v>
      </c>
      <c r="F15" s="485">
        <v>0.98570000000000002</v>
      </c>
      <c r="G15" s="474"/>
      <c r="H15" s="474"/>
      <c r="I15" s="474"/>
      <c r="J15" s="474"/>
      <c r="K15" s="474"/>
      <c r="L15" s="474"/>
      <c r="M15" s="474"/>
      <c r="N15" s="474"/>
      <c r="O15" s="474"/>
      <c r="P15" s="474"/>
      <c r="Q15" s="474"/>
      <c r="R15" s="474"/>
      <c r="S15" s="474"/>
      <c r="T15" s="474"/>
      <c r="U15" s="474"/>
      <c r="V15" s="474"/>
      <c r="W15" s="474"/>
    </row>
    <row r="16" spans="1:23">
      <c r="A16" s="486" t="s">
        <v>129</v>
      </c>
      <c r="B16" s="487"/>
      <c r="C16" s="77">
        <v>40.109000000000002</v>
      </c>
      <c r="D16" s="488">
        <v>0.92159999999999997</v>
      </c>
      <c r="E16" s="488">
        <v>0.21659999999999999</v>
      </c>
      <c r="F16" s="483">
        <v>0.93879999999999997</v>
      </c>
      <c r="G16" s="452"/>
      <c r="H16" s="474"/>
      <c r="I16" s="474"/>
      <c r="J16" s="474"/>
      <c r="K16" s="474"/>
      <c r="L16" s="474"/>
      <c r="M16" s="474"/>
      <c r="N16" s="474"/>
      <c r="O16" s="474"/>
      <c r="P16" s="474"/>
      <c r="Q16" s="474"/>
      <c r="R16" s="474"/>
      <c r="S16" s="474"/>
      <c r="T16" s="474"/>
      <c r="U16" s="474"/>
      <c r="V16" s="474"/>
      <c r="W16" s="474"/>
    </row>
    <row r="17" spans="1:23">
      <c r="A17" s="489" t="s">
        <v>21</v>
      </c>
      <c r="B17" s="489"/>
      <c r="C17" s="474"/>
      <c r="D17" s="485">
        <v>0.87780000000000002</v>
      </c>
      <c r="E17" s="485">
        <v>0.2767</v>
      </c>
      <c r="F17" s="485">
        <v>0.91410000000000002</v>
      </c>
      <c r="G17" s="452"/>
      <c r="H17" s="474"/>
      <c r="I17" s="474"/>
      <c r="J17" s="474"/>
      <c r="K17" s="474"/>
      <c r="L17" s="474"/>
      <c r="M17" s="474"/>
      <c r="N17" s="474"/>
      <c r="O17" s="474"/>
      <c r="P17" s="474"/>
      <c r="Q17" s="474"/>
      <c r="R17" s="474"/>
      <c r="S17" s="474"/>
      <c r="T17" s="474"/>
      <c r="U17" s="474"/>
      <c r="V17" s="474"/>
      <c r="W17" s="474"/>
    </row>
    <row r="18" spans="1:23">
      <c r="A18" s="490" t="s">
        <v>130</v>
      </c>
      <c r="B18" s="490"/>
      <c r="C18" s="491">
        <v>1.04</v>
      </c>
      <c r="D18" s="491">
        <v>0.92769999999999997</v>
      </c>
      <c r="E18" s="491">
        <v>1.0953999999999999</v>
      </c>
      <c r="F18" s="491">
        <v>4.6294000000000004</v>
      </c>
      <c r="G18" s="452"/>
      <c r="H18" s="474"/>
      <c r="I18" s="474"/>
      <c r="J18" s="474"/>
      <c r="K18" s="474"/>
      <c r="L18" s="474"/>
      <c r="M18" s="474"/>
      <c r="N18" s="474"/>
      <c r="O18" s="474"/>
      <c r="P18" s="474"/>
      <c r="Q18" s="474"/>
      <c r="R18" s="474"/>
      <c r="S18" s="474"/>
      <c r="T18" s="474"/>
      <c r="U18" s="474"/>
      <c r="V18" s="474"/>
      <c r="W18" s="474"/>
    </row>
    <row r="19" spans="1:23">
      <c r="A19" s="474"/>
      <c r="B19" s="474"/>
      <c r="C19" s="474"/>
      <c r="D19" s="474"/>
      <c r="E19" s="474"/>
      <c r="F19" s="474"/>
      <c r="G19" s="452"/>
      <c r="H19" s="474"/>
      <c r="I19" s="474"/>
      <c r="J19" s="474"/>
      <c r="K19" s="474"/>
      <c r="L19" s="474"/>
      <c r="M19" s="474"/>
      <c r="N19" s="474"/>
      <c r="O19" s="474"/>
      <c r="P19" s="474"/>
      <c r="Q19" s="474"/>
      <c r="R19" s="474"/>
      <c r="S19" s="474"/>
      <c r="T19" s="474"/>
      <c r="U19" s="474"/>
      <c r="V19" s="474"/>
      <c r="W19" s="474"/>
    </row>
    <row r="20" spans="1:23">
      <c r="A20" s="474"/>
      <c r="B20" s="474"/>
      <c r="C20" s="474"/>
      <c r="D20" s="474"/>
      <c r="E20" s="474"/>
      <c r="F20" s="60"/>
      <c r="G20" s="474"/>
      <c r="H20" s="474"/>
      <c r="I20" s="474"/>
      <c r="J20" s="474"/>
      <c r="K20" s="474"/>
      <c r="L20" s="474"/>
      <c r="M20" s="474"/>
      <c r="N20" s="474"/>
      <c r="O20" s="474"/>
      <c r="P20" s="474"/>
      <c r="Q20" s="474"/>
      <c r="R20" s="474"/>
      <c r="S20" s="474"/>
      <c r="T20" s="474"/>
      <c r="U20" s="474"/>
      <c r="V20" s="474"/>
      <c r="W20" s="474"/>
    </row>
    <row r="21" spans="1:23">
      <c r="A21" s="76" t="s">
        <v>131</v>
      </c>
      <c r="B21" s="78" t="s">
        <v>1</v>
      </c>
      <c r="C21" s="474"/>
      <c r="D21" s="76" t="s">
        <v>131</v>
      </c>
      <c r="E21" s="79" t="s">
        <v>2</v>
      </c>
      <c r="F21" s="78" t="s">
        <v>3</v>
      </c>
      <c r="G21" s="474"/>
      <c r="H21" s="474"/>
      <c r="I21" s="474"/>
      <c r="J21" s="474"/>
      <c r="K21" s="474"/>
      <c r="L21" s="474"/>
      <c r="M21" s="474"/>
      <c r="N21" s="474"/>
      <c r="O21" s="474"/>
      <c r="P21" s="474"/>
      <c r="Q21" s="474"/>
      <c r="R21" s="474"/>
      <c r="S21" s="474"/>
      <c r="T21" s="474"/>
      <c r="U21" s="474"/>
      <c r="V21" s="474"/>
      <c r="W21" s="474"/>
    </row>
    <row r="22" spans="1:23">
      <c r="A22" s="492" t="s">
        <v>132</v>
      </c>
      <c r="B22" s="493">
        <f>SUM((D12-$C$6)/$C$6)</f>
        <v>-1.3183279742765367E-2</v>
      </c>
      <c r="C22" s="474"/>
      <c r="D22" s="492" t="s">
        <v>133</v>
      </c>
      <c r="E22" s="494">
        <f t="shared" ref="E22:E28" si="0">SUM(-(E12-$D$6)/$D$6)</f>
        <v>-0.13775766716943191</v>
      </c>
      <c r="F22" s="495">
        <f t="shared" ref="F22:F28" si="1">SUM(-(F12-$E$6)/$E$6)</f>
        <v>-4.2612463887742473E-2</v>
      </c>
      <c r="G22" s="474"/>
      <c r="H22" s="474"/>
      <c r="I22" s="474"/>
      <c r="J22" s="474"/>
      <c r="K22" s="474"/>
      <c r="L22" s="474"/>
      <c r="M22" s="474"/>
      <c r="N22" s="474"/>
      <c r="O22" s="474"/>
      <c r="P22" s="474"/>
      <c r="Q22" s="474"/>
      <c r="R22" s="474"/>
      <c r="S22" s="474"/>
      <c r="T22" s="474"/>
      <c r="U22" s="474"/>
      <c r="V22" s="474"/>
      <c r="W22" s="474"/>
    </row>
    <row r="23" spans="1:23">
      <c r="A23" s="496" t="s">
        <v>126</v>
      </c>
      <c r="B23" s="497">
        <f>SUM((D13-$C$6)/$C$6)</f>
        <v>-7.5026795284033646E-4</v>
      </c>
      <c r="C23" s="474"/>
      <c r="D23" s="496" t="s">
        <v>126</v>
      </c>
      <c r="E23" s="498">
        <f t="shared" si="0"/>
        <v>-5.7315233785821991E-2</v>
      </c>
      <c r="F23" s="499">
        <f t="shared" si="1"/>
        <v>0.28518365662401979</v>
      </c>
      <c r="G23" s="474"/>
      <c r="H23" s="474"/>
      <c r="I23" s="474"/>
      <c r="J23" s="474"/>
      <c r="K23" s="474"/>
      <c r="L23" s="474"/>
      <c r="M23" s="474"/>
      <c r="N23" s="474"/>
      <c r="O23" s="474"/>
      <c r="P23" s="474"/>
      <c r="Q23" s="474"/>
      <c r="R23" s="474"/>
      <c r="S23" s="474"/>
      <c r="T23" s="474"/>
      <c r="U23" s="474"/>
      <c r="V23" s="474"/>
      <c r="W23" s="474"/>
    </row>
    <row r="24" spans="1:23">
      <c r="A24" s="496" t="s">
        <v>127</v>
      </c>
      <c r="B24" s="497">
        <f>SUM((D14-$C$6)/$C$6)</f>
        <v>-1.3183279742765367E-2</v>
      </c>
      <c r="C24" s="474"/>
      <c r="D24" s="496" t="s">
        <v>127</v>
      </c>
      <c r="E24" s="498">
        <f t="shared" si="0"/>
        <v>-0.13775766716943191</v>
      </c>
      <c r="F24" s="499">
        <f t="shared" si="1"/>
        <v>-4.2612463887742473E-2</v>
      </c>
      <c r="G24" s="474"/>
      <c r="H24" s="474"/>
      <c r="I24" s="474"/>
      <c r="J24" s="474"/>
      <c r="K24" s="474"/>
      <c r="L24" s="474"/>
      <c r="M24" s="474"/>
      <c r="N24" s="474"/>
      <c r="O24" s="474"/>
      <c r="P24" s="474"/>
      <c r="Q24" s="474"/>
      <c r="R24" s="474"/>
      <c r="S24" s="474"/>
      <c r="T24" s="474"/>
      <c r="U24" s="474"/>
      <c r="V24" s="474"/>
      <c r="W24" s="474"/>
    </row>
    <row r="25" spans="1:23">
      <c r="A25" s="496" t="s">
        <v>128</v>
      </c>
      <c r="B25" s="497">
        <f>SUM((D15-$C$6)/$C$6)</f>
        <v>-1.9292604501607732E-2</v>
      </c>
      <c r="C25" s="474"/>
      <c r="D25" s="496" t="s">
        <v>128</v>
      </c>
      <c r="E25" s="498">
        <f t="shared" si="0"/>
        <v>-0.1784816490698844</v>
      </c>
      <c r="F25" s="499">
        <f t="shared" si="1"/>
        <v>-1.7024349979364497E-2</v>
      </c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</row>
    <row r="26" spans="1:23">
      <c r="A26" s="496" t="s">
        <v>134</v>
      </c>
      <c r="B26" s="497">
        <f>SUM((D16-$C$6)/$C$6)</f>
        <v>-1.2218649517684969E-2</v>
      </c>
      <c r="C26" s="474"/>
      <c r="D26" s="496" t="s">
        <v>134</v>
      </c>
      <c r="E26" s="498">
        <f t="shared" si="0"/>
        <v>-8.8989441930618376E-2</v>
      </c>
      <c r="F26" s="499">
        <f t="shared" si="1"/>
        <v>3.1366075113495651E-2</v>
      </c>
      <c r="G26" s="474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R26" s="474"/>
      <c r="S26" s="474"/>
      <c r="T26" s="474"/>
      <c r="U26" s="474"/>
      <c r="V26" s="474"/>
      <c r="W26" s="474"/>
    </row>
    <row r="27" spans="1:23">
      <c r="A27" s="496" t="s">
        <v>130</v>
      </c>
      <c r="B27" s="497">
        <f>SUM((D18-$C$6)/$C$6)</f>
        <v>-5.6806002143623604E-3</v>
      </c>
      <c r="C27" s="474"/>
      <c r="D27" s="496" t="s">
        <v>135</v>
      </c>
      <c r="E27" s="498">
        <f t="shared" si="0"/>
        <v>-0.39115133232780297</v>
      </c>
      <c r="F27" s="499">
        <f t="shared" si="1"/>
        <v>5.6851011143210825E-2</v>
      </c>
      <c r="G27" s="452"/>
      <c r="H27" s="474"/>
      <c r="I27" s="474"/>
      <c r="J27" s="474"/>
      <c r="K27" s="474"/>
      <c r="L27" s="474"/>
      <c r="M27" s="474"/>
      <c r="N27" s="474"/>
      <c r="O27" s="474"/>
      <c r="P27" s="474"/>
      <c r="Q27" s="474"/>
      <c r="R27" s="474"/>
      <c r="S27" s="474"/>
      <c r="T27" s="474"/>
      <c r="U27" s="474"/>
      <c r="V27" s="474"/>
      <c r="W27" s="474"/>
    </row>
    <row r="28" spans="1:23">
      <c r="A28" s="500" t="s">
        <v>135</v>
      </c>
      <c r="B28" s="501">
        <f>SUM((D17-$C$6)/$C$6)</f>
        <v>-5.9163987138263693E-2</v>
      </c>
      <c r="C28" s="474"/>
      <c r="D28" s="500" t="s">
        <v>130</v>
      </c>
      <c r="E28" s="502">
        <f t="shared" si="0"/>
        <v>-4.5072900955253896</v>
      </c>
      <c r="F28" s="503">
        <f t="shared" si="1"/>
        <v>-3.7765167148163443</v>
      </c>
      <c r="G28" s="452"/>
      <c r="H28" s="474"/>
      <c r="I28" s="474"/>
      <c r="J28" s="474"/>
      <c r="K28" s="474"/>
      <c r="L28" s="474"/>
      <c r="M28" s="474"/>
      <c r="N28" s="474"/>
      <c r="O28" s="474"/>
      <c r="P28" s="474"/>
      <c r="Q28" s="474"/>
      <c r="R28" s="474"/>
      <c r="S28" s="474"/>
      <c r="T28" s="474"/>
      <c r="U28" s="474"/>
      <c r="V28" s="474"/>
      <c r="W28" s="474"/>
    </row>
    <row r="29" spans="1:23">
      <c r="A29" s="474"/>
      <c r="B29" s="474"/>
      <c r="C29" s="474"/>
      <c r="D29" s="474"/>
      <c r="E29" s="474"/>
      <c r="F29" s="474"/>
      <c r="G29" s="54"/>
      <c r="H29" s="474"/>
      <c r="I29" s="474"/>
      <c r="J29" s="474"/>
      <c r="K29" s="474"/>
      <c r="L29" s="474"/>
      <c r="M29" s="474"/>
      <c r="N29" s="474"/>
      <c r="O29" s="474"/>
      <c r="P29" s="474"/>
      <c r="Q29" s="474"/>
      <c r="R29" s="474"/>
      <c r="S29" s="474"/>
      <c r="T29" s="474"/>
      <c r="U29" s="474"/>
      <c r="V29" s="474"/>
      <c r="W29" s="474"/>
    </row>
    <row r="30" spans="1:23">
      <c r="A30" s="474"/>
      <c r="B30" s="474"/>
      <c r="C30" s="474"/>
      <c r="D30" s="504"/>
      <c r="E30" s="504"/>
      <c r="F30" s="474"/>
      <c r="G30" s="474"/>
      <c r="H30" s="474"/>
      <c r="I30" s="474"/>
      <c r="J30" s="474"/>
      <c r="K30" s="474"/>
      <c r="L30" s="474"/>
      <c r="M30" s="474"/>
      <c r="N30" s="474"/>
      <c r="O30" s="474"/>
      <c r="P30" s="474"/>
      <c r="Q30" s="474"/>
      <c r="R30" s="474"/>
      <c r="S30" s="474"/>
      <c r="T30" s="474"/>
      <c r="U30" s="474"/>
      <c r="V30" s="474"/>
      <c r="W30" s="474"/>
    </row>
    <row r="31" spans="1:23">
      <c r="A31" s="474"/>
      <c r="B31" s="474"/>
      <c r="C31" s="474"/>
      <c r="D31" s="56"/>
      <c r="E31" s="57"/>
      <c r="F31" s="474"/>
      <c r="G31" s="474"/>
      <c r="H31" s="474"/>
      <c r="I31" s="474"/>
      <c r="J31" s="474"/>
      <c r="K31" s="474"/>
      <c r="L31" s="474"/>
      <c r="M31" s="474"/>
      <c r="N31" s="474"/>
      <c r="O31" s="474"/>
      <c r="P31" s="474"/>
      <c r="Q31" s="474"/>
      <c r="R31" s="474"/>
      <c r="S31" s="474"/>
      <c r="T31" s="474"/>
      <c r="U31" s="474"/>
      <c r="V31" s="474"/>
      <c r="W31" s="474"/>
    </row>
    <row r="32" spans="1:23">
      <c r="A32" s="474"/>
      <c r="B32" s="452"/>
      <c r="C32" s="452"/>
      <c r="D32" s="504"/>
      <c r="E32" s="504"/>
      <c r="F32" s="474"/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474"/>
      <c r="R32" s="474"/>
      <c r="S32" s="474"/>
      <c r="T32" s="474"/>
      <c r="U32" s="474"/>
      <c r="V32" s="474"/>
      <c r="W32" s="474"/>
    </row>
    <row r="33" spans="1:23">
      <c r="A33" s="474"/>
      <c r="B33" s="474"/>
      <c r="C33" s="474"/>
      <c r="D33" s="474"/>
      <c r="E33" s="474"/>
      <c r="F33" s="452"/>
      <c r="G33" s="474"/>
      <c r="H33" s="474"/>
      <c r="I33" s="474"/>
      <c r="J33" s="474"/>
      <c r="K33" s="474"/>
      <c r="L33" s="474"/>
      <c r="M33" s="474"/>
      <c r="N33" s="474"/>
      <c r="O33" s="474"/>
      <c r="P33" s="474"/>
      <c r="Q33" s="474"/>
      <c r="R33" s="474"/>
      <c r="S33" s="474"/>
      <c r="T33" s="474"/>
      <c r="U33" s="474"/>
      <c r="V33" s="474"/>
      <c r="W33" s="474"/>
    </row>
    <row r="34" spans="1:23">
      <c r="A34" s="474"/>
      <c r="B34" s="474"/>
      <c r="C34" s="474"/>
      <c r="D34" s="474"/>
      <c r="E34" s="474"/>
      <c r="F34" s="474"/>
      <c r="G34" s="474"/>
      <c r="H34" s="474"/>
      <c r="I34" s="474"/>
      <c r="J34" s="474"/>
      <c r="K34" s="474"/>
      <c r="L34" s="474"/>
      <c r="M34" s="474"/>
      <c r="N34" s="474"/>
      <c r="O34" s="474"/>
      <c r="P34" s="474"/>
      <c r="Q34" s="474"/>
      <c r="R34" s="474"/>
      <c r="S34" s="474"/>
      <c r="T34" s="474"/>
      <c r="U34" s="474"/>
      <c r="V34" s="474"/>
      <c r="W34" s="474"/>
    </row>
    <row r="35" spans="1:23">
      <c r="A35" s="474"/>
      <c r="B35" s="474"/>
      <c r="C35" s="474"/>
      <c r="D35" s="474"/>
      <c r="E35" s="474"/>
      <c r="F35" s="474"/>
      <c r="G35" s="474"/>
      <c r="H35" s="474"/>
      <c r="I35" s="474"/>
      <c r="J35" s="474"/>
      <c r="K35" s="474"/>
      <c r="L35" s="474"/>
      <c r="M35" s="474"/>
      <c r="N35" s="474"/>
      <c r="O35" s="474"/>
      <c r="P35" s="474"/>
      <c r="Q35" s="474"/>
      <c r="R35" s="474"/>
      <c r="S35" s="474"/>
      <c r="T35" s="474"/>
      <c r="U35" s="474"/>
      <c r="V35" s="474"/>
      <c r="W35" s="474"/>
    </row>
    <row r="36" spans="1:23">
      <c r="A36" s="474"/>
      <c r="B36" s="474"/>
      <c r="C36" s="474"/>
      <c r="D36" s="474"/>
      <c r="E36" s="474"/>
      <c r="F36" s="474"/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4"/>
      <c r="S36" s="474"/>
      <c r="T36" s="474"/>
      <c r="U36" s="474"/>
      <c r="V36" s="474"/>
      <c r="W36" s="474"/>
    </row>
    <row r="37" spans="1:23">
      <c r="A37" s="474"/>
      <c r="B37" s="474"/>
      <c r="C37" s="474"/>
      <c r="D37" s="474"/>
      <c r="E37" s="474"/>
      <c r="F37" s="474"/>
      <c r="G37" s="474"/>
      <c r="H37" s="474"/>
      <c r="I37" s="474"/>
      <c r="J37" s="474"/>
      <c r="K37" s="474"/>
      <c r="L37" s="474"/>
      <c r="M37" s="474"/>
      <c r="N37" s="474"/>
      <c r="O37" s="474"/>
      <c r="P37" s="474"/>
      <c r="Q37" s="474"/>
      <c r="R37" s="474"/>
      <c r="S37" s="474"/>
      <c r="T37" s="474"/>
      <c r="U37" s="474"/>
      <c r="V37" s="474"/>
      <c r="W37" s="474"/>
    </row>
  </sheetData>
  <mergeCells count="10">
    <mergeCell ref="B3:E4"/>
    <mergeCell ref="A12:B12"/>
    <mergeCell ref="A11:B11"/>
    <mergeCell ref="A9:F10"/>
    <mergeCell ref="A17:B17"/>
    <mergeCell ref="A18:B18"/>
    <mergeCell ref="A13:B13"/>
    <mergeCell ref="A14:B14"/>
    <mergeCell ref="A15:B15"/>
    <mergeCell ref="A16:B1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240F-02C0-4A32-92CE-2C06C8694EC6}">
  <dimension ref="A3:O34"/>
  <sheetViews>
    <sheetView topLeftCell="F1" workbookViewId="0">
      <selection activeCell="F22" sqref="B22:F22"/>
    </sheetView>
  </sheetViews>
  <sheetFormatPr defaultColWidth="9.140625" defaultRowHeight="14.45"/>
  <cols>
    <col min="1" max="1" width="9.140625" style="26"/>
    <col min="2" max="2" width="9.28515625" style="26" bestFit="1" customWidth="1"/>
    <col min="3" max="4" width="9.140625" style="26"/>
    <col min="5" max="5" width="12.5703125" style="26" customWidth="1"/>
    <col min="6" max="6" width="25.42578125" style="26" customWidth="1"/>
    <col min="7" max="7" width="51" style="26" customWidth="1"/>
    <col min="8" max="8" width="17.5703125" style="26" customWidth="1"/>
    <col min="9" max="11" width="9.140625" style="26"/>
    <col min="12" max="12" width="9.28515625" style="26" bestFit="1" customWidth="1"/>
    <col min="13" max="13" width="32.5703125" style="26" customWidth="1"/>
    <col min="14" max="14" width="39.7109375" style="26" customWidth="1"/>
    <col min="15" max="16384" width="9.140625" style="26"/>
  </cols>
  <sheetData>
    <row r="3" spans="1:14">
      <c r="A3" s="474"/>
      <c r="B3" s="402" t="s">
        <v>122</v>
      </c>
      <c r="C3" s="403"/>
      <c r="D3" s="403"/>
      <c r="E3" s="404"/>
      <c r="F3" s="474"/>
      <c r="G3" s="474"/>
      <c r="H3" s="474"/>
      <c r="I3" s="402" t="s">
        <v>136</v>
      </c>
      <c r="J3" s="403"/>
      <c r="K3" s="403"/>
      <c r="L3" s="404"/>
      <c r="M3" s="474"/>
      <c r="N3" s="474"/>
    </row>
    <row r="4" spans="1:14">
      <c r="A4" s="474"/>
      <c r="B4" s="405"/>
      <c r="C4" s="406"/>
      <c r="D4" s="406"/>
      <c r="E4" s="407"/>
      <c r="F4" s="474"/>
      <c r="G4" s="474"/>
      <c r="H4" s="474"/>
      <c r="I4" s="405"/>
      <c r="J4" s="406"/>
      <c r="K4" s="406"/>
      <c r="L4" s="407"/>
      <c r="M4" s="474"/>
      <c r="N4" s="474"/>
    </row>
    <row r="5" spans="1:14">
      <c r="A5" s="474"/>
      <c r="B5" s="27" t="s">
        <v>123</v>
      </c>
      <c r="C5" s="28" t="s">
        <v>1</v>
      </c>
      <c r="D5" s="28" t="s">
        <v>2</v>
      </c>
      <c r="E5" s="29" t="s">
        <v>3</v>
      </c>
      <c r="F5" s="474"/>
      <c r="G5" s="474"/>
      <c r="H5" s="474"/>
      <c r="I5" s="27" t="s">
        <v>123</v>
      </c>
      <c r="J5" s="28" t="s">
        <v>1</v>
      </c>
      <c r="K5" s="28" t="s">
        <v>2</v>
      </c>
      <c r="L5" s="29" t="s">
        <v>3</v>
      </c>
      <c r="M5" s="474"/>
      <c r="N5" s="474"/>
    </row>
    <row r="6" spans="1:14">
      <c r="A6" s="474"/>
      <c r="B6" s="31" t="s">
        <v>38</v>
      </c>
      <c r="C6" s="475">
        <v>0.93300000000000005</v>
      </c>
      <c r="D6" s="475">
        <v>0.19889999999999999</v>
      </c>
      <c r="E6" s="476">
        <v>0.96919999999999995</v>
      </c>
      <c r="F6" s="474"/>
      <c r="G6" s="30"/>
      <c r="H6" s="474"/>
      <c r="I6" s="31" t="s">
        <v>38</v>
      </c>
      <c r="J6" s="475">
        <v>0.93300000000000005</v>
      </c>
      <c r="K6" s="475">
        <v>0.19889999999999999</v>
      </c>
      <c r="L6" s="476">
        <v>0.96919999999999995</v>
      </c>
      <c r="M6" s="474"/>
      <c r="N6" s="474"/>
    </row>
    <row r="8" spans="1:14">
      <c r="A8" s="474"/>
      <c r="B8" s="474"/>
      <c r="C8" s="474"/>
      <c r="D8" s="474"/>
      <c r="E8" s="474"/>
      <c r="F8" s="474"/>
      <c r="G8" s="474"/>
      <c r="H8" s="474"/>
      <c r="I8" s="474"/>
      <c r="J8" s="505"/>
      <c r="K8" s="505"/>
      <c r="L8" s="474"/>
      <c r="M8" s="474"/>
      <c r="N8" s="474"/>
    </row>
    <row r="9" spans="1:14">
      <c r="A9" s="32"/>
      <c r="B9" s="410" t="s">
        <v>137</v>
      </c>
      <c r="C9" s="411"/>
      <c r="D9" s="411"/>
      <c r="E9" s="412"/>
      <c r="F9" s="416" t="s">
        <v>138</v>
      </c>
      <c r="G9" s="417"/>
      <c r="H9" s="474"/>
      <c r="I9" s="420" t="s">
        <v>139</v>
      </c>
      <c r="J9" s="421"/>
      <c r="K9" s="421"/>
      <c r="L9" s="422"/>
      <c r="M9" s="416" t="s">
        <v>138</v>
      </c>
      <c r="N9" s="417"/>
    </row>
    <row r="10" spans="1:14">
      <c r="A10" s="32"/>
      <c r="B10" s="413"/>
      <c r="C10" s="414"/>
      <c r="D10" s="414"/>
      <c r="E10" s="415"/>
      <c r="F10" s="418" t="s">
        <v>140</v>
      </c>
      <c r="G10" s="419"/>
      <c r="H10" s="474"/>
      <c r="I10" s="423"/>
      <c r="J10" s="424"/>
      <c r="K10" s="424"/>
      <c r="L10" s="425"/>
      <c r="M10" s="418" t="s">
        <v>140</v>
      </c>
      <c r="N10" s="419"/>
    </row>
    <row r="11" spans="1:14">
      <c r="A11" s="32"/>
      <c r="B11" s="33" t="s">
        <v>10</v>
      </c>
      <c r="C11" s="34" t="s">
        <v>1</v>
      </c>
      <c r="D11" s="34" t="s">
        <v>2</v>
      </c>
      <c r="E11" s="34" t="s">
        <v>3</v>
      </c>
      <c r="F11" s="50" t="s">
        <v>11</v>
      </c>
      <c r="G11" s="51" t="s">
        <v>12</v>
      </c>
      <c r="H11" s="474"/>
      <c r="I11" s="33" t="s">
        <v>10</v>
      </c>
      <c r="J11" s="34" t="s">
        <v>1</v>
      </c>
      <c r="K11" s="34" t="s">
        <v>2</v>
      </c>
      <c r="L11" s="34" t="s">
        <v>3</v>
      </c>
      <c r="M11" s="43" t="s">
        <v>11</v>
      </c>
      <c r="N11" s="49" t="s">
        <v>12</v>
      </c>
    </row>
    <row r="12" spans="1:14">
      <c r="A12" s="30"/>
      <c r="B12" s="35">
        <v>1.9E-3</v>
      </c>
      <c r="C12" s="475">
        <v>0.75349999999999995</v>
      </c>
      <c r="D12" s="475">
        <v>0.4052</v>
      </c>
      <c r="E12" s="484">
        <v>1.2871999999999999</v>
      </c>
      <c r="F12" s="506" t="s">
        <v>141</v>
      </c>
      <c r="G12" s="507"/>
      <c r="H12" s="474"/>
      <c r="I12" s="36">
        <v>40.109000000000002</v>
      </c>
      <c r="J12" s="508">
        <v>0.92159999999999997</v>
      </c>
      <c r="K12" s="508">
        <v>0.21659999999999999</v>
      </c>
      <c r="L12" s="509">
        <v>0.93879999999999997</v>
      </c>
      <c r="M12" s="510" t="s">
        <v>129</v>
      </c>
      <c r="N12" s="40" t="s">
        <v>142</v>
      </c>
    </row>
    <row r="13" spans="1:14">
      <c r="A13" s="30"/>
      <c r="B13" s="35">
        <v>1.23E-2</v>
      </c>
      <c r="C13" s="475">
        <v>0.90010000000000001</v>
      </c>
      <c r="D13" s="475">
        <v>0.25140000000000001</v>
      </c>
      <c r="E13" s="484">
        <v>0.8286</v>
      </c>
      <c r="F13" s="506" t="s">
        <v>143</v>
      </c>
      <c r="G13" s="507"/>
      <c r="H13" s="474"/>
      <c r="I13" s="37">
        <v>37.978000000000002</v>
      </c>
      <c r="J13" s="511">
        <v>0.89139999999999997</v>
      </c>
      <c r="K13" s="511">
        <v>0.24890000000000001</v>
      </c>
      <c r="L13" s="512">
        <v>1.6574</v>
      </c>
      <c r="M13" s="513" t="s">
        <v>26</v>
      </c>
      <c r="N13" s="48"/>
    </row>
    <row r="14" spans="1:14">
      <c r="A14" s="30"/>
      <c r="B14" s="36">
        <v>36.416200000000003</v>
      </c>
      <c r="C14" s="508">
        <v>0.92069999999999996</v>
      </c>
      <c r="D14" s="508">
        <v>0.2263</v>
      </c>
      <c r="E14" s="509">
        <v>1.0105</v>
      </c>
      <c r="F14" s="514" t="s">
        <v>125</v>
      </c>
      <c r="G14" s="507"/>
      <c r="H14" s="474"/>
      <c r="I14" s="37">
        <v>60.191000000000003</v>
      </c>
      <c r="J14" s="511">
        <v>-831.00049999999999</v>
      </c>
      <c r="K14" s="511">
        <v>6.1397000000000004</v>
      </c>
      <c r="L14" s="512">
        <v>228.12479999999999</v>
      </c>
      <c r="M14" s="513" t="s">
        <v>144</v>
      </c>
      <c r="N14" s="515" t="s">
        <v>145</v>
      </c>
    </row>
    <row r="15" spans="1:14">
      <c r="A15" s="30"/>
      <c r="B15" s="36">
        <v>1.0198</v>
      </c>
      <c r="C15" s="508">
        <v>0.93230000000000002</v>
      </c>
      <c r="D15" s="508">
        <v>0.21029999999999999</v>
      </c>
      <c r="E15" s="509">
        <v>0.69279999999999997</v>
      </c>
      <c r="F15" s="516" t="s">
        <v>126</v>
      </c>
      <c r="G15" s="515" t="s">
        <v>146</v>
      </c>
      <c r="H15" s="474"/>
      <c r="I15" s="37">
        <v>33.470999999999997</v>
      </c>
      <c r="J15" s="475">
        <v>0.49640000000000001</v>
      </c>
      <c r="K15" s="475">
        <v>0.54590000000000005</v>
      </c>
      <c r="L15" s="484">
        <v>2.7189999999999999</v>
      </c>
      <c r="M15" s="513" t="s">
        <v>147</v>
      </c>
      <c r="N15" s="515"/>
    </row>
    <row r="16" spans="1:14">
      <c r="A16" s="30"/>
      <c r="B16" s="36">
        <v>5.7206000000000001</v>
      </c>
      <c r="C16" s="508">
        <v>0.92069999999999996</v>
      </c>
      <c r="D16" s="508">
        <v>0.2263</v>
      </c>
      <c r="E16" s="509">
        <v>1.0105</v>
      </c>
      <c r="F16" s="517" t="s">
        <v>127</v>
      </c>
      <c r="G16" s="515" t="s">
        <v>148</v>
      </c>
      <c r="H16" s="474"/>
      <c r="I16" s="37">
        <v>34.043999999999997</v>
      </c>
      <c r="J16" s="511">
        <v>0.81230000000000002</v>
      </c>
      <c r="K16" s="511">
        <v>0.3422</v>
      </c>
      <c r="L16" s="512">
        <v>1.2771999999999999</v>
      </c>
      <c r="M16" s="513" t="s">
        <v>28</v>
      </c>
      <c r="N16" s="515"/>
    </row>
    <row r="17" spans="1:15">
      <c r="A17" s="30"/>
      <c r="B17" s="36">
        <v>0.47789999999999999</v>
      </c>
      <c r="C17" s="508">
        <v>0.91500000000000004</v>
      </c>
      <c r="D17" s="508">
        <v>0.2344</v>
      </c>
      <c r="E17" s="509">
        <v>0.98570000000000002</v>
      </c>
      <c r="F17" s="510" t="s">
        <v>128</v>
      </c>
      <c r="G17" s="515" t="s">
        <v>149</v>
      </c>
      <c r="H17" s="474"/>
      <c r="I17" s="37">
        <v>35.408999999999999</v>
      </c>
      <c r="J17" s="511">
        <v>0.4975</v>
      </c>
      <c r="K17" s="511">
        <v>0.55700000000000005</v>
      </c>
      <c r="L17" s="512">
        <v>2.7122000000000002</v>
      </c>
      <c r="M17" s="47" t="s">
        <v>29</v>
      </c>
      <c r="N17" s="515" t="s">
        <v>150</v>
      </c>
      <c r="O17" s="474"/>
    </row>
    <row r="18" spans="1:15">
      <c r="A18" s="30"/>
      <c r="B18" s="35">
        <v>9.1999999999999998E-3</v>
      </c>
      <c r="C18" s="475">
        <v>0.84199999999999997</v>
      </c>
      <c r="D18" s="475">
        <v>0.31430000000000002</v>
      </c>
      <c r="E18" s="484">
        <v>1.0840000000000001</v>
      </c>
      <c r="F18" s="496" t="s">
        <v>151</v>
      </c>
      <c r="G18" s="515" t="s">
        <v>152</v>
      </c>
      <c r="H18" s="474"/>
      <c r="I18" s="35">
        <v>34.567999999999998</v>
      </c>
      <c r="J18" s="475">
        <v>0.86550000000000005</v>
      </c>
      <c r="K18" s="475">
        <v>0.28139999999999998</v>
      </c>
      <c r="L18" s="484">
        <v>1.3774999999999999</v>
      </c>
      <c r="M18" s="513" t="s">
        <v>30</v>
      </c>
      <c r="N18" s="515" t="s">
        <v>153</v>
      </c>
      <c r="O18" s="474"/>
    </row>
    <row r="19" spans="1:15">
      <c r="A19" s="30"/>
      <c r="B19" s="35">
        <v>6.1000000000000004E-3</v>
      </c>
      <c r="C19" s="475">
        <v>0.85609999999999997</v>
      </c>
      <c r="D19" s="475">
        <v>0.30049999999999999</v>
      </c>
      <c r="E19" s="484">
        <v>0.96760000000000002</v>
      </c>
      <c r="F19" s="513" t="s">
        <v>154</v>
      </c>
      <c r="G19" s="40" t="s">
        <v>155</v>
      </c>
      <c r="H19" s="474"/>
      <c r="I19" s="52">
        <v>71.948999999999998</v>
      </c>
      <c r="J19" s="518">
        <v>-8.7141999999999999</v>
      </c>
      <c r="K19" s="518">
        <v>2.3206000000000002</v>
      </c>
      <c r="L19" s="504">
        <v>10.959899999999999</v>
      </c>
      <c r="M19" s="506" t="s">
        <v>31</v>
      </c>
      <c r="N19" s="519" t="s">
        <v>156</v>
      </c>
      <c r="O19" s="474"/>
    </row>
    <row r="20" spans="1:15">
      <c r="A20" s="30"/>
      <c r="B20" s="35">
        <v>1.5800000000000002E-2</v>
      </c>
      <c r="C20" s="475">
        <v>0.86380000000000001</v>
      </c>
      <c r="D20" s="475">
        <v>0.29149999999999998</v>
      </c>
      <c r="E20" s="484">
        <v>0.95620000000000005</v>
      </c>
      <c r="F20" s="500" t="s">
        <v>157</v>
      </c>
      <c r="G20" s="40" t="s">
        <v>158</v>
      </c>
      <c r="H20" s="474"/>
      <c r="I20" s="520"/>
      <c r="J20" s="520"/>
      <c r="K20" s="520"/>
      <c r="L20" s="520"/>
      <c r="M20" s="520"/>
      <c r="N20" s="520"/>
      <c r="O20" s="474"/>
    </row>
    <row r="21" spans="1:15">
      <c r="A21" s="30"/>
      <c r="B21" s="38">
        <v>2.0879999999999999E-2</v>
      </c>
      <c r="C21" s="521">
        <v>0.87809999999999999</v>
      </c>
      <c r="D21" s="521">
        <v>0.28050000000000003</v>
      </c>
      <c r="E21" s="522">
        <v>1.2303999999999999</v>
      </c>
      <c r="F21" s="523" t="s">
        <v>159</v>
      </c>
      <c r="G21" s="40" t="s">
        <v>160</v>
      </c>
      <c r="H21" s="474"/>
      <c r="I21" s="30"/>
      <c r="J21" s="451"/>
      <c r="K21" s="451"/>
      <c r="L21" s="451"/>
      <c r="M21" s="452"/>
      <c r="N21" s="452"/>
      <c r="O21" s="474"/>
    </row>
    <row r="22" spans="1:15">
      <c r="A22" s="30"/>
      <c r="B22" s="37">
        <v>8.8000000000000005E-3</v>
      </c>
      <c r="C22" s="511">
        <v>0.18729999999999999</v>
      </c>
      <c r="D22" s="511">
        <v>0.73070000000000002</v>
      </c>
      <c r="E22" s="512">
        <v>2.5718999999999999</v>
      </c>
      <c r="F22" s="513" t="s">
        <v>161</v>
      </c>
      <c r="G22" s="524" t="s">
        <v>162</v>
      </c>
      <c r="H22" s="474"/>
      <c r="I22" s="30"/>
      <c r="J22" s="451"/>
      <c r="K22" s="451"/>
      <c r="L22" s="451"/>
      <c r="M22" s="452"/>
      <c r="N22" s="54"/>
      <c r="O22" s="474"/>
    </row>
    <row r="23" spans="1:15">
      <c r="A23" s="30"/>
      <c r="B23" s="474"/>
      <c r="C23" s="474"/>
      <c r="D23" s="474"/>
      <c r="E23" s="474"/>
      <c r="F23" s="474"/>
      <c r="G23" s="474"/>
      <c r="H23" s="474"/>
      <c r="I23" s="30"/>
      <c r="J23" s="451"/>
      <c r="K23" s="451"/>
      <c r="L23" s="451"/>
      <c r="M23" s="54"/>
      <c r="N23" s="452"/>
      <c r="O23" s="474"/>
    </row>
    <row r="24" spans="1:15">
      <c r="A24" s="30"/>
      <c r="B24" s="474"/>
      <c r="C24" s="474"/>
      <c r="D24" s="474"/>
      <c r="E24" s="474"/>
      <c r="F24" s="474"/>
      <c r="G24" s="474"/>
      <c r="H24" s="474"/>
      <c r="I24" s="30"/>
      <c r="J24" s="451"/>
      <c r="K24" s="451"/>
      <c r="L24" s="451"/>
      <c r="M24" s="54"/>
      <c r="N24" s="452"/>
      <c r="O24" s="474"/>
    </row>
    <row r="25" spans="1:15">
      <c r="A25" s="30"/>
      <c r="B25" s="474"/>
      <c r="C25" s="474"/>
      <c r="D25" s="474"/>
      <c r="E25" s="474"/>
      <c r="F25" s="474"/>
      <c r="G25" s="474"/>
      <c r="H25" s="474"/>
      <c r="I25" s="30"/>
      <c r="J25" s="451"/>
      <c r="K25" s="451"/>
      <c r="L25" s="451"/>
      <c r="M25" s="452"/>
      <c r="N25" s="54"/>
      <c r="O25" s="474"/>
    </row>
    <row r="26" spans="1:15">
      <c r="A26" s="474"/>
      <c r="B26" s="410" t="s">
        <v>163</v>
      </c>
      <c r="C26" s="411"/>
      <c r="D26" s="411"/>
      <c r="E26" s="412"/>
      <c r="F26" s="416" t="s">
        <v>138</v>
      </c>
      <c r="G26" s="417"/>
      <c r="H26" s="474"/>
      <c r="I26" s="474"/>
      <c r="J26" s="474"/>
      <c r="K26" s="474"/>
      <c r="L26" s="474"/>
      <c r="M26" s="474"/>
      <c r="N26" s="474"/>
      <c r="O26" s="474"/>
    </row>
    <row r="27" spans="1:15">
      <c r="A27" s="30"/>
      <c r="B27" s="413"/>
      <c r="C27" s="414"/>
      <c r="D27" s="414"/>
      <c r="E27" s="415"/>
      <c r="F27" s="418" t="s">
        <v>140</v>
      </c>
      <c r="G27" s="419"/>
      <c r="H27" s="474"/>
      <c r="I27" s="474"/>
      <c r="J27" s="474"/>
      <c r="K27" s="474"/>
      <c r="L27" s="474"/>
      <c r="M27" s="474"/>
      <c r="N27" s="474"/>
      <c r="O27" s="474"/>
    </row>
    <row r="28" spans="1:15">
      <c r="A28" s="30"/>
      <c r="B28" s="33" t="s">
        <v>10</v>
      </c>
      <c r="C28" s="34" t="s">
        <v>1</v>
      </c>
      <c r="D28" s="34" t="s">
        <v>2</v>
      </c>
      <c r="E28" s="34" t="s">
        <v>3</v>
      </c>
      <c r="F28" s="416" t="s">
        <v>12</v>
      </c>
      <c r="G28" s="417"/>
      <c r="H28" s="474"/>
      <c r="I28" s="474"/>
      <c r="J28" s="474"/>
      <c r="K28" s="474"/>
      <c r="L28" s="474"/>
      <c r="M28" s="474"/>
      <c r="N28" s="474"/>
      <c r="O28" s="474"/>
    </row>
    <row r="29" spans="1:15">
      <c r="A29" s="30"/>
      <c r="B29" s="36">
        <v>1.04</v>
      </c>
      <c r="C29" s="508">
        <v>0.92769999999999997</v>
      </c>
      <c r="D29" s="508">
        <v>1.0953999999999999</v>
      </c>
      <c r="E29" s="509">
        <v>4.6294000000000004</v>
      </c>
      <c r="F29" s="525" t="s">
        <v>22</v>
      </c>
      <c r="G29" s="526"/>
      <c r="H29" s="474"/>
      <c r="I29" s="474"/>
      <c r="J29" s="474"/>
      <c r="K29" s="474"/>
      <c r="L29" s="474"/>
      <c r="M29" s="474"/>
      <c r="N29" s="474"/>
      <c r="O29" s="474"/>
    </row>
    <row r="30" spans="1:15">
      <c r="A30" s="30"/>
      <c r="B30" s="38"/>
      <c r="C30" s="521">
        <v>0.87780000000000002</v>
      </c>
      <c r="D30" s="521">
        <v>0.2767</v>
      </c>
      <c r="E30" s="522">
        <v>0.91410000000000002</v>
      </c>
      <c r="F30" s="525" t="s">
        <v>164</v>
      </c>
      <c r="G30" s="526"/>
      <c r="H30" s="474"/>
      <c r="I30" s="474"/>
      <c r="J30" s="474"/>
      <c r="K30" s="474"/>
      <c r="L30" s="474"/>
      <c r="M30" s="474"/>
      <c r="N30" s="474"/>
      <c r="O30" s="474"/>
    </row>
    <row r="31" spans="1:15">
      <c r="A31" s="474"/>
      <c r="B31" s="474"/>
      <c r="C31" s="474"/>
      <c r="D31" s="474"/>
      <c r="E31" s="474"/>
      <c r="F31" s="474"/>
      <c r="G31" s="474"/>
      <c r="H31" s="474"/>
      <c r="I31" s="474"/>
      <c r="J31" s="474"/>
      <c r="K31" s="474"/>
      <c r="L31" s="474"/>
      <c r="M31" s="474"/>
      <c r="N31" s="474"/>
      <c r="O31" s="474"/>
    </row>
    <row r="32" spans="1:15">
      <c r="A32" s="30"/>
      <c r="B32" s="474"/>
      <c r="C32" s="474"/>
      <c r="D32" s="474"/>
      <c r="E32" s="474"/>
      <c r="F32" s="474"/>
      <c r="G32" s="474"/>
      <c r="H32" s="474"/>
      <c r="I32" s="474"/>
      <c r="J32" s="474"/>
      <c r="K32" s="474"/>
      <c r="L32" s="474"/>
      <c r="M32" s="474"/>
      <c r="N32" s="474"/>
      <c r="O32" s="474"/>
    </row>
    <row r="33" spans="1:6">
      <c r="A33" s="30"/>
      <c r="B33" s="30"/>
      <c r="C33" s="451"/>
      <c r="D33" s="451"/>
      <c r="E33" s="451"/>
      <c r="F33" s="474"/>
    </row>
    <row r="34" spans="1:6">
      <c r="A34" s="474"/>
      <c r="B34" s="474"/>
      <c r="C34" s="474"/>
      <c r="D34" s="474"/>
      <c r="E34" s="474"/>
      <c r="F34" s="452"/>
    </row>
  </sheetData>
  <mergeCells count="14">
    <mergeCell ref="F30:G30"/>
    <mergeCell ref="M9:N9"/>
    <mergeCell ref="F10:G10"/>
    <mergeCell ref="M10:N10"/>
    <mergeCell ref="B3:E4"/>
    <mergeCell ref="I3:L4"/>
    <mergeCell ref="B9:E10"/>
    <mergeCell ref="F9:G9"/>
    <mergeCell ref="I9:L10"/>
    <mergeCell ref="B26:E27"/>
    <mergeCell ref="F26:G26"/>
    <mergeCell ref="F27:G27"/>
    <mergeCell ref="F29:G29"/>
    <mergeCell ref="F28:G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99A8-6B42-4582-B06D-6B18FD8F4F10}">
  <dimension ref="A3:N34"/>
  <sheetViews>
    <sheetView topLeftCell="F3" workbookViewId="0">
      <selection activeCell="F15" sqref="B15:F15"/>
    </sheetView>
  </sheetViews>
  <sheetFormatPr defaultColWidth="9.140625" defaultRowHeight="14.45"/>
  <cols>
    <col min="1" max="1" width="9.140625" style="26"/>
    <col min="2" max="2" width="9.28515625" style="26" bestFit="1" customWidth="1"/>
    <col min="3" max="4" width="9.140625" style="26"/>
    <col min="5" max="5" width="12.5703125" style="26" customWidth="1"/>
    <col min="6" max="6" width="25.42578125" style="26" customWidth="1"/>
    <col min="7" max="7" width="41" style="26" customWidth="1"/>
    <col min="8" max="11" width="9.140625" style="26"/>
    <col min="12" max="12" width="9.28515625" style="26" bestFit="1" customWidth="1"/>
    <col min="13" max="13" width="32.5703125" style="26" customWidth="1"/>
    <col min="14" max="14" width="39.7109375" style="26" customWidth="1"/>
    <col min="15" max="16384" width="9.140625" style="26"/>
  </cols>
  <sheetData>
    <row r="3" spans="1:14">
      <c r="A3" s="474"/>
      <c r="B3" s="402" t="s">
        <v>122</v>
      </c>
      <c r="C3" s="403"/>
      <c r="D3" s="403"/>
      <c r="E3" s="404"/>
      <c r="F3" s="474"/>
      <c r="G3" s="474"/>
      <c r="H3" s="474"/>
      <c r="I3" s="402" t="s">
        <v>136</v>
      </c>
      <c r="J3" s="403"/>
      <c r="K3" s="403"/>
      <c r="L3" s="404"/>
      <c r="M3" s="474"/>
      <c r="N3" s="474"/>
    </row>
    <row r="4" spans="1:14">
      <c r="A4" s="474"/>
      <c r="B4" s="405"/>
      <c r="C4" s="406"/>
      <c r="D4" s="406"/>
      <c r="E4" s="407"/>
      <c r="F4" s="474"/>
      <c r="G4" s="474"/>
      <c r="H4" s="474"/>
      <c r="I4" s="405"/>
      <c r="J4" s="406"/>
      <c r="K4" s="406"/>
      <c r="L4" s="407"/>
      <c r="M4" s="474"/>
      <c r="N4" s="474"/>
    </row>
    <row r="5" spans="1:14">
      <c r="A5" s="474"/>
      <c r="B5" s="27" t="s">
        <v>123</v>
      </c>
      <c r="C5" s="28" t="s">
        <v>1</v>
      </c>
      <c r="D5" s="28" t="s">
        <v>2</v>
      </c>
      <c r="E5" s="29" t="s">
        <v>3</v>
      </c>
      <c r="F5" s="474"/>
      <c r="G5" s="474"/>
      <c r="H5" s="474"/>
      <c r="I5" s="27" t="s">
        <v>123</v>
      </c>
      <c r="J5" s="28" t="s">
        <v>1</v>
      </c>
      <c r="K5" s="28" t="s">
        <v>2</v>
      </c>
      <c r="L5" s="29" t="s">
        <v>3</v>
      </c>
      <c r="M5" s="474"/>
      <c r="N5" s="474"/>
    </row>
    <row r="6" spans="1:14">
      <c r="A6" s="474"/>
      <c r="B6" s="31" t="s">
        <v>38</v>
      </c>
      <c r="C6" s="475">
        <v>0.93300000000000005</v>
      </c>
      <c r="D6" s="475">
        <v>0.19889999999999999</v>
      </c>
      <c r="E6" s="476">
        <v>0.96919999999999995</v>
      </c>
      <c r="F6" s="474"/>
      <c r="G6" s="30"/>
      <c r="H6" s="474"/>
      <c r="I6" s="31" t="s">
        <v>38</v>
      </c>
      <c r="J6" s="475">
        <v>0.93300000000000005</v>
      </c>
      <c r="K6" s="475">
        <v>0.19889999999999999</v>
      </c>
      <c r="L6" s="476">
        <v>0.96919999999999995</v>
      </c>
      <c r="M6" s="474"/>
      <c r="N6" s="474"/>
    </row>
    <row r="8" spans="1:14">
      <c r="A8" s="474"/>
      <c r="B8" s="474"/>
      <c r="C8" s="474"/>
      <c r="D8" s="474"/>
      <c r="E8" s="474"/>
      <c r="F8" s="474"/>
      <c r="G8" s="474"/>
      <c r="H8" s="474"/>
      <c r="I8" s="474"/>
      <c r="J8" s="505"/>
      <c r="K8" s="505"/>
      <c r="L8" s="474"/>
      <c r="M8" s="474"/>
      <c r="N8" s="474"/>
    </row>
    <row r="9" spans="1:14">
      <c r="A9" s="32"/>
      <c r="B9" s="410" t="s">
        <v>137</v>
      </c>
      <c r="C9" s="411"/>
      <c r="D9" s="411"/>
      <c r="E9" s="412"/>
      <c r="F9" s="416" t="s">
        <v>138</v>
      </c>
      <c r="G9" s="417"/>
      <c r="H9" s="474"/>
      <c r="I9" s="420" t="s">
        <v>139</v>
      </c>
      <c r="J9" s="421"/>
      <c r="K9" s="421"/>
      <c r="L9" s="422"/>
      <c r="M9" s="416" t="s">
        <v>138</v>
      </c>
      <c r="N9" s="417"/>
    </row>
    <row r="10" spans="1:14">
      <c r="A10" s="32"/>
      <c r="B10" s="413"/>
      <c r="C10" s="414"/>
      <c r="D10" s="414"/>
      <c r="E10" s="415"/>
      <c r="F10" s="418" t="s">
        <v>140</v>
      </c>
      <c r="G10" s="419"/>
      <c r="H10" s="474"/>
      <c r="I10" s="423"/>
      <c r="J10" s="424"/>
      <c r="K10" s="424"/>
      <c r="L10" s="425"/>
      <c r="M10" s="418" t="s">
        <v>140</v>
      </c>
      <c r="N10" s="419"/>
    </row>
    <row r="11" spans="1:14">
      <c r="A11" s="32"/>
      <c r="B11" s="33" t="s">
        <v>10</v>
      </c>
      <c r="C11" s="34" t="s">
        <v>1</v>
      </c>
      <c r="D11" s="34" t="s">
        <v>2</v>
      </c>
      <c r="E11" s="34" t="s">
        <v>3</v>
      </c>
      <c r="F11" s="50" t="s">
        <v>11</v>
      </c>
      <c r="G11" s="51" t="s">
        <v>12</v>
      </c>
      <c r="H11" s="474"/>
      <c r="I11" s="33" t="s">
        <v>10</v>
      </c>
      <c r="J11" s="34" t="s">
        <v>1</v>
      </c>
      <c r="K11" s="34" t="s">
        <v>2</v>
      </c>
      <c r="L11" s="34" t="s">
        <v>3</v>
      </c>
      <c r="M11" s="43" t="s">
        <v>11</v>
      </c>
      <c r="N11" s="49" t="s">
        <v>12</v>
      </c>
    </row>
    <row r="12" spans="1:14">
      <c r="A12" s="30"/>
      <c r="B12" s="35">
        <v>1.9E-3</v>
      </c>
      <c r="C12" s="475">
        <v>0.75349999999999995</v>
      </c>
      <c r="D12" s="475">
        <v>0.4052</v>
      </c>
      <c r="E12" s="484">
        <v>1.2871999999999999</v>
      </c>
      <c r="F12" s="506" t="s">
        <v>165</v>
      </c>
      <c r="G12" s="507"/>
      <c r="H12" s="474"/>
      <c r="I12" s="35">
        <v>41.46</v>
      </c>
      <c r="J12" s="475">
        <v>0.87239999999999995</v>
      </c>
      <c r="K12" s="475">
        <v>0.28410000000000002</v>
      </c>
      <c r="L12" s="484">
        <v>0.93479999999999996</v>
      </c>
      <c r="M12" s="500" t="s">
        <v>166</v>
      </c>
      <c r="N12" s="42"/>
    </row>
    <row r="13" spans="1:14">
      <c r="A13" s="30"/>
      <c r="B13" s="35">
        <v>1.23E-2</v>
      </c>
      <c r="C13" s="475">
        <v>0.90010000000000001</v>
      </c>
      <c r="D13" s="475">
        <v>0.25140000000000001</v>
      </c>
      <c r="E13" s="484">
        <v>0.8286</v>
      </c>
      <c r="F13" s="506" t="s">
        <v>143</v>
      </c>
      <c r="G13" s="507"/>
      <c r="H13" s="474"/>
      <c r="I13" s="36">
        <v>40.109000000000002</v>
      </c>
      <c r="J13" s="508">
        <v>0.92159999999999997</v>
      </c>
      <c r="K13" s="508">
        <v>0.21659999999999999</v>
      </c>
      <c r="L13" s="509">
        <v>0.93879999999999997</v>
      </c>
      <c r="M13" s="510" t="s">
        <v>129</v>
      </c>
      <c r="N13" s="40" t="s">
        <v>142</v>
      </c>
    </row>
    <row r="14" spans="1:14">
      <c r="A14" s="30"/>
      <c r="B14" s="36">
        <v>36.416200000000003</v>
      </c>
      <c r="C14" s="508">
        <v>0.92069999999999996</v>
      </c>
      <c r="D14" s="508">
        <v>0.2263</v>
      </c>
      <c r="E14" s="509">
        <v>1.0105</v>
      </c>
      <c r="F14" s="514" t="s">
        <v>125</v>
      </c>
      <c r="G14" s="507"/>
      <c r="H14" s="474"/>
      <c r="I14" s="37">
        <v>37.978000000000002</v>
      </c>
      <c r="J14" s="511">
        <v>0.89139999999999997</v>
      </c>
      <c r="K14" s="511">
        <v>0.24890000000000001</v>
      </c>
      <c r="L14" s="512">
        <v>1.6574</v>
      </c>
      <c r="M14" s="513" t="s">
        <v>26</v>
      </c>
      <c r="N14" s="48"/>
    </row>
    <row r="15" spans="1:14">
      <c r="A15" s="30"/>
      <c r="B15" s="36">
        <v>1.0198</v>
      </c>
      <c r="C15" s="508">
        <v>0.93230000000000002</v>
      </c>
      <c r="D15" s="508">
        <v>0.21029999999999999</v>
      </c>
      <c r="E15" s="509">
        <v>0.69279999999999997</v>
      </c>
      <c r="F15" s="516" t="s">
        <v>126</v>
      </c>
      <c r="G15" s="515" t="s">
        <v>146</v>
      </c>
      <c r="H15" s="474"/>
      <c r="I15" s="37">
        <v>60.191000000000003</v>
      </c>
      <c r="J15" s="511">
        <v>-831.00049999999999</v>
      </c>
      <c r="K15" s="511">
        <v>6.1397000000000004</v>
      </c>
      <c r="L15" s="512">
        <v>228.12479999999999</v>
      </c>
      <c r="M15" s="513" t="s">
        <v>144</v>
      </c>
      <c r="N15" s="515" t="s">
        <v>145</v>
      </c>
    </row>
    <row r="16" spans="1:14">
      <c r="A16" s="30"/>
      <c r="B16" s="36">
        <v>5.7206000000000001</v>
      </c>
      <c r="C16" s="508">
        <v>0.92069999999999996</v>
      </c>
      <c r="D16" s="508">
        <v>0.2263</v>
      </c>
      <c r="E16" s="509">
        <v>1.0105</v>
      </c>
      <c r="F16" s="517" t="s">
        <v>127</v>
      </c>
      <c r="G16" s="515" t="s">
        <v>148</v>
      </c>
      <c r="H16" s="474"/>
      <c r="I16" s="37">
        <v>33.470999999999997</v>
      </c>
      <c r="J16" s="475">
        <v>0.49640000000000001</v>
      </c>
      <c r="K16" s="475">
        <v>0.54590000000000005</v>
      </c>
      <c r="L16" s="484">
        <v>2.7189999999999999</v>
      </c>
      <c r="M16" s="513" t="s">
        <v>147</v>
      </c>
      <c r="N16" s="515"/>
    </row>
    <row r="17" spans="1:14">
      <c r="A17" s="30"/>
      <c r="B17" s="36">
        <v>0.47789999999999999</v>
      </c>
      <c r="C17" s="508">
        <v>0.91500000000000004</v>
      </c>
      <c r="D17" s="508">
        <v>0.2344</v>
      </c>
      <c r="E17" s="509">
        <v>0.98570000000000002</v>
      </c>
      <c r="F17" s="510" t="s">
        <v>128</v>
      </c>
      <c r="G17" s="515" t="s">
        <v>149</v>
      </c>
      <c r="H17" s="474"/>
      <c r="I17" s="37">
        <v>34.043999999999997</v>
      </c>
      <c r="J17" s="511">
        <v>0.81230000000000002</v>
      </c>
      <c r="K17" s="511">
        <v>0.3422</v>
      </c>
      <c r="L17" s="512">
        <v>1.2771999999999999</v>
      </c>
      <c r="M17" s="513" t="s">
        <v>28</v>
      </c>
      <c r="N17" s="515"/>
    </row>
    <row r="18" spans="1:14">
      <c r="A18" s="30"/>
      <c r="B18" s="36">
        <v>2.2644000000000002</v>
      </c>
      <c r="C18" s="508">
        <v>0.92820000000000003</v>
      </c>
      <c r="D18" s="508">
        <v>0.2059</v>
      </c>
      <c r="E18" s="509">
        <v>0.71840000000000004</v>
      </c>
      <c r="F18" s="44" t="s">
        <v>167</v>
      </c>
      <c r="G18" s="515" t="s">
        <v>168</v>
      </c>
      <c r="H18" s="474"/>
      <c r="I18" s="37">
        <v>35.408999999999999</v>
      </c>
      <c r="J18" s="511">
        <v>0.4975</v>
      </c>
      <c r="K18" s="511">
        <v>0.55700000000000005</v>
      </c>
      <c r="L18" s="512">
        <v>2.7122000000000002</v>
      </c>
      <c r="M18" s="47" t="s">
        <v>29</v>
      </c>
      <c r="N18" s="515" t="s">
        <v>150</v>
      </c>
    </row>
    <row r="19" spans="1:14">
      <c r="A19" s="30"/>
      <c r="B19" s="35">
        <v>8.7993000000000006</v>
      </c>
      <c r="C19" s="475">
        <v>0.60070000000000001</v>
      </c>
      <c r="D19" s="475">
        <v>0.4844</v>
      </c>
      <c r="E19" s="484">
        <v>1.9513</v>
      </c>
      <c r="F19" s="513" t="s">
        <v>169</v>
      </c>
      <c r="G19" s="515" t="s">
        <v>170</v>
      </c>
      <c r="H19" s="474"/>
      <c r="I19" s="35">
        <v>34.567999999999998</v>
      </c>
      <c r="J19" s="475">
        <v>0.86550000000000005</v>
      </c>
      <c r="K19" s="475">
        <v>0.28139999999999998</v>
      </c>
      <c r="L19" s="484">
        <v>1.3774999999999999</v>
      </c>
      <c r="M19" s="513" t="s">
        <v>30</v>
      </c>
      <c r="N19" s="515" t="s">
        <v>153</v>
      </c>
    </row>
    <row r="20" spans="1:14">
      <c r="A20" s="30"/>
      <c r="B20" s="37">
        <v>1.5248999999999999</v>
      </c>
      <c r="C20" s="511">
        <v>0.74009999999999998</v>
      </c>
      <c r="D20" s="511">
        <v>0.40639999999999998</v>
      </c>
      <c r="E20" s="512">
        <v>1.3406</v>
      </c>
      <c r="F20" s="45" t="s">
        <v>171</v>
      </c>
      <c r="G20" s="515" t="s">
        <v>172</v>
      </c>
      <c r="H20" s="474"/>
      <c r="I20" s="37">
        <v>71.948999999999998</v>
      </c>
      <c r="J20" s="511">
        <v>-8.7141999999999999</v>
      </c>
      <c r="K20" s="511">
        <v>2.3206000000000002</v>
      </c>
      <c r="L20" s="512">
        <v>10.959899999999999</v>
      </c>
      <c r="M20" s="513" t="s">
        <v>31</v>
      </c>
      <c r="N20" s="515" t="s">
        <v>156</v>
      </c>
    </row>
    <row r="21" spans="1:14">
      <c r="A21" s="30"/>
      <c r="B21" s="37">
        <v>2.7766999999999999</v>
      </c>
      <c r="C21" s="511">
        <v>0.80249999999999999</v>
      </c>
      <c r="D21" s="511">
        <v>0.35399999999999998</v>
      </c>
      <c r="E21" s="512">
        <v>1.4019999999999999</v>
      </c>
      <c r="F21" s="46" t="s">
        <v>173</v>
      </c>
      <c r="G21" s="515"/>
      <c r="H21" s="474"/>
      <c r="I21" s="38">
        <v>236.09800000000001</v>
      </c>
      <c r="J21" s="521">
        <v>1</v>
      </c>
      <c r="K21" s="521">
        <v>0</v>
      </c>
      <c r="L21" s="522">
        <v>0</v>
      </c>
      <c r="M21" s="527" t="s">
        <v>174</v>
      </c>
      <c r="N21" s="515" t="s">
        <v>175</v>
      </c>
    </row>
    <row r="22" spans="1:14">
      <c r="A22" s="30"/>
      <c r="B22" s="37">
        <v>14.5989</v>
      </c>
      <c r="C22" s="511">
        <v>0.81559999999999999</v>
      </c>
      <c r="D22" s="511">
        <v>0.35289999999999999</v>
      </c>
      <c r="E22" s="512">
        <v>0.99670000000000003</v>
      </c>
      <c r="F22" s="46" t="s">
        <v>176</v>
      </c>
      <c r="G22" s="515"/>
      <c r="H22" s="474"/>
      <c r="I22" s="35">
        <v>37.295999999999999</v>
      </c>
      <c r="J22" s="475">
        <v>0.4975</v>
      </c>
      <c r="K22" s="475">
        <v>0.55700000000000005</v>
      </c>
      <c r="L22" s="484">
        <v>2.1722000000000001</v>
      </c>
      <c r="M22" s="513" t="s">
        <v>177</v>
      </c>
      <c r="N22" s="40"/>
    </row>
    <row r="23" spans="1:14">
      <c r="A23" s="30"/>
      <c r="B23" s="38">
        <v>22.4846</v>
      </c>
      <c r="C23" s="521">
        <v>0.8881</v>
      </c>
      <c r="D23" s="521">
        <v>0.27329999999999999</v>
      </c>
      <c r="E23" s="522">
        <v>0.90920000000000001</v>
      </c>
      <c r="F23" s="46" t="s">
        <v>176</v>
      </c>
      <c r="G23" s="515"/>
      <c r="H23" s="474"/>
      <c r="I23" s="35">
        <v>34.630000000000003</v>
      </c>
      <c r="J23" s="475">
        <v>0.86550000000000005</v>
      </c>
      <c r="K23" s="475">
        <v>0.28139999999999998</v>
      </c>
      <c r="L23" s="484">
        <v>1.3774999999999999</v>
      </c>
      <c r="M23" s="47" t="s">
        <v>178</v>
      </c>
      <c r="N23" s="515"/>
    </row>
    <row r="24" spans="1:14">
      <c r="A24" s="30"/>
      <c r="B24" s="35">
        <v>9.1999999999999998E-3</v>
      </c>
      <c r="C24" s="475">
        <v>0.84199999999999997</v>
      </c>
      <c r="D24" s="475">
        <v>0.31430000000000002</v>
      </c>
      <c r="E24" s="484">
        <v>1.0840000000000001</v>
      </c>
      <c r="F24" s="496" t="s">
        <v>151</v>
      </c>
      <c r="G24" s="515" t="s">
        <v>152</v>
      </c>
      <c r="H24" s="474"/>
      <c r="I24" s="35">
        <v>33.985999999999997</v>
      </c>
      <c r="J24" s="475">
        <v>0.86719999999999997</v>
      </c>
      <c r="K24" s="475">
        <v>0.28549999999999998</v>
      </c>
      <c r="L24" s="484">
        <v>1.4188000000000001</v>
      </c>
      <c r="M24" s="47" t="s">
        <v>179</v>
      </c>
      <c r="N24" s="515"/>
    </row>
    <row r="25" spans="1:14">
      <c r="A25" s="30"/>
      <c r="B25" s="35">
        <v>6.1000000000000004E-3</v>
      </c>
      <c r="C25" s="475">
        <v>0.85609999999999997</v>
      </c>
      <c r="D25" s="475">
        <v>0.30049999999999999</v>
      </c>
      <c r="E25" s="484">
        <v>0.96760000000000002</v>
      </c>
      <c r="F25" s="513" t="s">
        <v>154</v>
      </c>
      <c r="G25" s="40" t="s">
        <v>155</v>
      </c>
      <c r="H25" s="474"/>
      <c r="I25" s="36">
        <v>34.383000000000003</v>
      </c>
      <c r="J25" s="508">
        <v>0.94069999999999998</v>
      </c>
      <c r="K25" s="508">
        <v>0.17799999999999999</v>
      </c>
      <c r="L25" s="509">
        <v>1.1662999999999999</v>
      </c>
      <c r="M25" s="510" t="s">
        <v>180</v>
      </c>
      <c r="N25" s="41"/>
    </row>
    <row r="26" spans="1:14">
      <c r="A26" s="474"/>
      <c r="B26" s="35">
        <v>1.5800000000000002E-2</v>
      </c>
      <c r="C26" s="475">
        <v>0.86380000000000001</v>
      </c>
      <c r="D26" s="475">
        <v>0.29149999999999998</v>
      </c>
      <c r="E26" s="484">
        <v>0.95620000000000005</v>
      </c>
      <c r="F26" s="500" t="s">
        <v>157</v>
      </c>
      <c r="G26" s="40" t="s">
        <v>158</v>
      </c>
      <c r="H26" s="474"/>
      <c r="I26" s="474"/>
      <c r="J26" s="474"/>
      <c r="K26" s="474"/>
      <c r="L26" s="474"/>
      <c r="M26" s="474"/>
      <c r="N26" s="474"/>
    </row>
    <row r="27" spans="1:14">
      <c r="A27" s="30"/>
      <c r="B27" s="38">
        <v>2.0879999999999999E-2</v>
      </c>
      <c r="C27" s="521">
        <v>0.87809999999999999</v>
      </c>
      <c r="D27" s="521">
        <v>0.28050000000000003</v>
      </c>
      <c r="E27" s="522">
        <v>1.2303999999999999</v>
      </c>
      <c r="F27" s="523" t="s">
        <v>159</v>
      </c>
      <c r="G27" s="40" t="s">
        <v>160</v>
      </c>
      <c r="H27" s="474"/>
      <c r="I27" s="474"/>
      <c r="J27" s="474"/>
      <c r="K27" s="474"/>
      <c r="L27" s="474"/>
      <c r="M27" s="474"/>
      <c r="N27" s="474"/>
    </row>
    <row r="28" spans="1:14">
      <c r="A28" s="30"/>
      <c r="B28" s="37">
        <v>8.8000000000000005E-3</v>
      </c>
      <c r="C28" s="511">
        <v>0.18729999999999999</v>
      </c>
      <c r="D28" s="511">
        <v>0.73070000000000002</v>
      </c>
      <c r="E28" s="512">
        <v>2.5718999999999999</v>
      </c>
      <c r="F28" s="506" t="s">
        <v>161</v>
      </c>
      <c r="G28" s="515" t="s">
        <v>162</v>
      </c>
      <c r="H28" s="474"/>
      <c r="I28" s="474"/>
      <c r="J28" s="474"/>
      <c r="K28" s="474"/>
      <c r="L28" s="474"/>
      <c r="M28" s="474"/>
      <c r="N28" s="474"/>
    </row>
    <row r="29" spans="1:14">
      <c r="A29" s="30"/>
      <c r="B29" s="37"/>
      <c r="C29" s="37"/>
      <c r="D29" s="37"/>
      <c r="E29" s="39"/>
      <c r="F29" s="513" t="s">
        <v>181</v>
      </c>
      <c r="G29" s="515" t="s">
        <v>182</v>
      </c>
      <c r="H29" s="474"/>
      <c r="I29" s="474"/>
      <c r="J29" s="474"/>
      <c r="K29" s="474"/>
      <c r="L29" s="474"/>
      <c r="M29" s="474"/>
      <c r="N29" s="474"/>
    </row>
    <row r="30" spans="1:14">
      <c r="A30" s="30"/>
      <c r="B30" s="37">
        <v>3.7080000000000002</v>
      </c>
      <c r="C30" s="511">
        <v>-2.2873000000000001</v>
      </c>
      <c r="D30" s="511">
        <v>1.5129999999999999</v>
      </c>
      <c r="E30" s="512">
        <v>4.3474000000000004</v>
      </c>
      <c r="F30" s="500" t="s">
        <v>183</v>
      </c>
      <c r="G30" s="41" t="s">
        <v>184</v>
      </c>
      <c r="H30" s="474"/>
      <c r="I30" s="474"/>
      <c r="J30" s="474"/>
      <c r="K30" s="474"/>
      <c r="L30" s="474"/>
      <c r="M30" s="474"/>
      <c r="N30" s="474"/>
    </row>
    <row r="31" spans="1:14">
      <c r="A31" s="474"/>
      <c r="B31" s="474"/>
      <c r="C31" s="474"/>
      <c r="D31" s="474"/>
      <c r="E31" s="474"/>
      <c r="F31" s="474"/>
      <c r="G31" s="474"/>
      <c r="H31" s="474"/>
      <c r="I31" s="474"/>
      <c r="J31" s="474"/>
      <c r="K31" s="474"/>
      <c r="L31" s="474"/>
      <c r="M31" s="474"/>
      <c r="N31" s="474"/>
    </row>
    <row r="32" spans="1:14">
      <c r="A32" s="30"/>
      <c r="B32" s="474"/>
      <c r="C32" s="474"/>
      <c r="D32" s="474"/>
      <c r="E32" s="474"/>
      <c r="F32" s="474"/>
      <c r="G32" s="474"/>
      <c r="H32" s="474"/>
      <c r="I32" s="474"/>
      <c r="J32" s="474"/>
      <c r="K32" s="474"/>
      <c r="L32" s="474"/>
      <c r="M32" s="474"/>
      <c r="N32" s="474"/>
    </row>
    <row r="33" spans="1:6">
      <c r="A33" s="30"/>
      <c r="B33" s="30"/>
      <c r="C33" s="451"/>
      <c r="D33" s="451"/>
      <c r="E33" s="451"/>
      <c r="F33" s="474"/>
    </row>
    <row r="34" spans="1:6">
      <c r="A34" s="474"/>
      <c r="B34" s="474"/>
      <c r="C34" s="474"/>
      <c r="D34" s="474"/>
      <c r="E34" s="474"/>
      <c r="F34" s="452"/>
    </row>
  </sheetData>
  <mergeCells count="8">
    <mergeCell ref="B3:E4"/>
    <mergeCell ref="I3:L4"/>
    <mergeCell ref="B9:E10"/>
    <mergeCell ref="M10:N10"/>
    <mergeCell ref="M9:N9"/>
    <mergeCell ref="F9:G9"/>
    <mergeCell ref="F10:G10"/>
    <mergeCell ref="I9:L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9898-2477-4492-95E5-0B6A4FD58DE1}">
  <dimension ref="A2:N33"/>
  <sheetViews>
    <sheetView topLeftCell="O4" workbookViewId="0">
      <selection activeCell="B23" sqref="B23:E24"/>
    </sheetView>
  </sheetViews>
  <sheetFormatPr defaultRowHeight="14.45"/>
  <cols>
    <col min="6" max="6" width="40.5703125" customWidth="1"/>
    <col min="7" max="7" width="47" customWidth="1"/>
    <col min="8" max="8" width="20.140625" customWidth="1"/>
    <col min="13" max="13" width="31.5703125" customWidth="1"/>
    <col min="14" max="14" width="41.5703125" customWidth="1"/>
    <col min="15" max="15" width="35.28515625" customWidth="1"/>
  </cols>
  <sheetData>
    <row r="2" spans="2:14">
      <c r="B2" s="426" t="s">
        <v>185</v>
      </c>
      <c r="C2" s="427"/>
      <c r="D2" s="427"/>
      <c r="E2" s="428"/>
    </row>
    <row r="3" spans="2:14">
      <c r="B3" s="429"/>
      <c r="C3" s="430"/>
      <c r="D3" s="430"/>
      <c r="E3" s="431"/>
    </row>
    <row r="4" spans="2:14">
      <c r="B4" s="17" t="s">
        <v>123</v>
      </c>
      <c r="C4" s="11" t="s">
        <v>1</v>
      </c>
      <c r="D4" s="11" t="s">
        <v>2</v>
      </c>
      <c r="E4" s="24" t="s">
        <v>3</v>
      </c>
    </row>
    <row r="5" spans="2:14">
      <c r="B5" s="14" t="s">
        <v>39</v>
      </c>
      <c r="C5" s="5">
        <v>0.98680000000000001</v>
      </c>
      <c r="D5" s="5">
        <v>6.7500000000000004E-2</v>
      </c>
      <c r="E5" s="5">
        <v>0.7571</v>
      </c>
    </row>
    <row r="6" spans="2:14" ht="15" customHeight="1">
      <c r="G6" s="19"/>
      <c r="H6" s="25"/>
      <c r="L6" s="23"/>
    </row>
    <row r="7" spans="2:14" ht="15" customHeight="1">
      <c r="B7" s="410" t="s">
        <v>137</v>
      </c>
      <c r="C7" s="411"/>
      <c r="D7" s="411"/>
      <c r="E7" s="412"/>
      <c r="F7" s="416" t="s">
        <v>186</v>
      </c>
      <c r="G7" s="417"/>
      <c r="I7" s="420" t="s">
        <v>139</v>
      </c>
      <c r="J7" s="432"/>
      <c r="K7" s="432"/>
      <c r="L7" s="433"/>
      <c r="M7" s="416" t="s">
        <v>186</v>
      </c>
      <c r="N7" s="417"/>
    </row>
    <row r="8" spans="2:14" ht="15" customHeight="1">
      <c r="B8" s="413"/>
      <c r="C8" s="414"/>
      <c r="D8" s="414"/>
      <c r="E8" s="415"/>
      <c r="F8" s="418" t="s">
        <v>187</v>
      </c>
      <c r="G8" s="419"/>
      <c r="I8" s="434"/>
      <c r="J8" s="435"/>
      <c r="K8" s="435"/>
      <c r="L8" s="436"/>
      <c r="M8" s="418" t="s">
        <v>187</v>
      </c>
      <c r="N8" s="419"/>
    </row>
    <row r="9" spans="2:14">
      <c r="B9" s="33" t="s">
        <v>10</v>
      </c>
      <c r="C9" s="34" t="s">
        <v>1</v>
      </c>
      <c r="D9" s="34" t="s">
        <v>2</v>
      </c>
      <c r="E9" s="34" t="s">
        <v>3</v>
      </c>
      <c r="F9" s="50" t="s">
        <v>11</v>
      </c>
      <c r="G9" s="51" t="s">
        <v>12</v>
      </c>
      <c r="I9" s="33" t="s">
        <v>10</v>
      </c>
      <c r="J9" s="34" t="s">
        <v>1</v>
      </c>
      <c r="K9" s="34" t="s">
        <v>2</v>
      </c>
      <c r="L9" s="34" t="s">
        <v>3</v>
      </c>
      <c r="M9" s="43" t="s">
        <v>11</v>
      </c>
      <c r="N9" s="49" t="s">
        <v>12</v>
      </c>
    </row>
    <row r="10" spans="2:14">
      <c r="B10" s="18">
        <v>3.245E-2</v>
      </c>
      <c r="C10" s="15">
        <v>0.48509999999999998</v>
      </c>
      <c r="D10" s="15">
        <v>0.4743</v>
      </c>
      <c r="E10" s="16">
        <v>4.9184999999999999</v>
      </c>
      <c r="F10" s="506" t="s">
        <v>141</v>
      </c>
      <c r="G10" s="507"/>
      <c r="I10" s="36">
        <v>144.88</v>
      </c>
      <c r="J10" s="508">
        <v>0.97750000000000004</v>
      </c>
      <c r="K10" s="508">
        <v>8.1500000000000003E-2</v>
      </c>
      <c r="L10" s="508">
        <v>1.1846000000000001</v>
      </c>
      <c r="M10" s="510" t="s">
        <v>129</v>
      </c>
      <c r="N10" s="40" t="s">
        <v>188</v>
      </c>
    </row>
    <row r="11" spans="2:14" ht="15" customHeight="1">
      <c r="B11" s="18">
        <v>5.0000000000000001E-3</v>
      </c>
      <c r="C11" s="15">
        <v>0.84040000000000004</v>
      </c>
      <c r="D11" s="15">
        <v>0.24249999999999999</v>
      </c>
      <c r="E11" s="16">
        <v>2.7549000000000001</v>
      </c>
      <c r="F11" s="506" t="s">
        <v>143</v>
      </c>
      <c r="G11" s="507"/>
      <c r="I11" s="38">
        <v>145.40899999999999</v>
      </c>
      <c r="J11" s="521">
        <v>0.96789999999999998</v>
      </c>
      <c r="K11" s="521">
        <v>0.1293</v>
      </c>
      <c r="L11" s="522">
        <v>0.69520000000000004</v>
      </c>
      <c r="M11" s="527" t="s">
        <v>26</v>
      </c>
      <c r="N11" s="48"/>
    </row>
    <row r="12" spans="2:14">
      <c r="B12" s="20">
        <v>438.37599999999998</v>
      </c>
      <c r="C12" s="21">
        <v>0.99809999999999999</v>
      </c>
      <c r="D12" s="21">
        <v>2.58E-2</v>
      </c>
      <c r="E12" s="22">
        <v>0.31840000000000002</v>
      </c>
      <c r="F12" s="514" t="s">
        <v>125</v>
      </c>
      <c r="G12" s="507"/>
      <c r="I12" s="37">
        <v>289.23099999999999</v>
      </c>
      <c r="J12" s="511">
        <v>-22.404499999999999</v>
      </c>
      <c r="K12" s="511">
        <v>1.2756000000000001</v>
      </c>
      <c r="L12" s="484">
        <v>56.404000000000003</v>
      </c>
      <c r="M12" s="513" t="s">
        <v>144</v>
      </c>
      <c r="N12" s="515" t="s">
        <v>145</v>
      </c>
    </row>
    <row r="13" spans="2:14">
      <c r="B13" s="20">
        <v>9.9724000000000004</v>
      </c>
      <c r="C13" s="21">
        <v>0.97640000000000005</v>
      </c>
      <c r="D13" s="21">
        <v>0.08</v>
      </c>
      <c r="E13" s="22">
        <v>1.1928000000000001</v>
      </c>
      <c r="F13" s="516" t="s">
        <v>126</v>
      </c>
      <c r="G13" s="515" t="s">
        <v>146</v>
      </c>
      <c r="I13" s="37">
        <v>153.60900000000001</v>
      </c>
      <c r="J13" s="475">
        <v>0.84060000000000001</v>
      </c>
      <c r="K13" s="475">
        <v>0.26</v>
      </c>
      <c r="L13" s="484">
        <v>2.1505000000000001</v>
      </c>
      <c r="M13" s="513" t="s">
        <v>147</v>
      </c>
      <c r="N13" s="515"/>
    </row>
    <row r="14" spans="2:14">
      <c r="B14" s="20">
        <v>97.245699999999999</v>
      </c>
      <c r="C14" s="21">
        <v>0.99809999999999999</v>
      </c>
      <c r="D14" s="21">
        <v>2.58E-2</v>
      </c>
      <c r="E14" s="22">
        <v>0.31840000000000002</v>
      </c>
      <c r="F14" s="517" t="s">
        <v>127</v>
      </c>
      <c r="G14" s="515" t="s">
        <v>148</v>
      </c>
      <c r="I14" s="37">
        <v>176.583</v>
      </c>
      <c r="J14" s="475">
        <v>0.80810000000000004</v>
      </c>
      <c r="K14" s="475">
        <v>0.32619999999999999</v>
      </c>
      <c r="L14" s="484">
        <v>2.2799999999999998</v>
      </c>
      <c r="M14" s="513" t="s">
        <v>28</v>
      </c>
      <c r="N14" s="515"/>
    </row>
    <row r="15" spans="2:14">
      <c r="B15" s="20">
        <v>2.5020000000000001E-2</v>
      </c>
      <c r="C15" s="21">
        <v>0.997</v>
      </c>
      <c r="D15" s="21">
        <v>3.0700000000000002E-2</v>
      </c>
      <c r="E15" s="22">
        <v>0.36059999999999998</v>
      </c>
      <c r="F15" s="510" t="s">
        <v>128</v>
      </c>
      <c r="G15" s="515" t="s">
        <v>149</v>
      </c>
      <c r="I15" s="37">
        <v>153.04</v>
      </c>
      <c r="J15" s="511">
        <v>0.51659999999999995</v>
      </c>
      <c r="K15" s="511">
        <v>0.49869999999999998</v>
      </c>
      <c r="L15" s="484">
        <v>3.7667000000000002</v>
      </c>
      <c r="M15" s="47" t="s">
        <v>29</v>
      </c>
      <c r="N15" s="515"/>
    </row>
    <row r="16" spans="2:14">
      <c r="B16" s="35">
        <v>3.3599999999999998E-2</v>
      </c>
      <c r="C16" s="475">
        <v>0.87139999999999995</v>
      </c>
      <c r="D16" s="475">
        <v>0.218</v>
      </c>
      <c r="E16" s="484">
        <v>2.298</v>
      </c>
      <c r="F16" s="496" t="s">
        <v>151</v>
      </c>
      <c r="G16" s="515"/>
      <c r="I16" s="37">
        <v>149.80199999999999</v>
      </c>
      <c r="J16" s="511">
        <v>0.87649999999999995</v>
      </c>
      <c r="K16" s="511">
        <v>0.2576</v>
      </c>
      <c r="L16" s="484">
        <v>2.0341999999999998</v>
      </c>
      <c r="M16" s="513" t="s">
        <v>30</v>
      </c>
      <c r="N16" s="515"/>
    </row>
    <row r="17" spans="1:14">
      <c r="B17" s="35">
        <v>3.3410000000000002E-2</v>
      </c>
      <c r="C17" s="475">
        <v>0.90069999999999995</v>
      </c>
      <c r="D17" s="475">
        <v>0.19689999999999999</v>
      </c>
      <c r="E17" s="475">
        <v>1.9519</v>
      </c>
      <c r="F17" s="513" t="s">
        <v>154</v>
      </c>
      <c r="G17" s="40"/>
      <c r="I17" s="37">
        <v>156.36199999999999</v>
      </c>
      <c r="J17" s="511">
        <v>0.93420000000000003</v>
      </c>
      <c r="K17" s="511">
        <v>0.20019999999999999</v>
      </c>
      <c r="L17" s="484">
        <v>1.2789999999999999</v>
      </c>
      <c r="M17" s="513" t="s">
        <v>31</v>
      </c>
      <c r="N17" s="524"/>
    </row>
    <row r="18" spans="1:14">
      <c r="B18" s="35">
        <v>3.6799999999999999E-2</v>
      </c>
      <c r="C18" s="475">
        <v>0.91739999999999999</v>
      </c>
      <c r="D18" s="475">
        <v>0.18260000000000001</v>
      </c>
      <c r="E18" s="528">
        <v>17331</v>
      </c>
      <c r="F18" s="500" t="s">
        <v>157</v>
      </c>
      <c r="G18" s="40"/>
    </row>
    <row r="19" spans="1:14" ht="15" customHeight="1">
      <c r="B19" s="38">
        <v>3.2899999999999999E-2</v>
      </c>
      <c r="C19" s="521">
        <v>0.95469999999999999</v>
      </c>
      <c r="D19" s="521">
        <v>0.1361</v>
      </c>
      <c r="E19" s="522">
        <v>1.1611</v>
      </c>
      <c r="F19" s="523" t="s">
        <v>159</v>
      </c>
      <c r="G19" s="40"/>
      <c r="I19" s="30"/>
      <c r="J19" s="451"/>
      <c r="K19" s="451"/>
      <c r="L19" s="451"/>
      <c r="M19" s="452"/>
      <c r="N19" s="63"/>
    </row>
    <row r="20" spans="1:14">
      <c r="B20" s="37">
        <v>2.7400000000000001E-2</v>
      </c>
      <c r="C20" s="511">
        <v>0.12479999999999999</v>
      </c>
      <c r="D20" s="511">
        <v>0.59540000000000004</v>
      </c>
      <c r="E20" s="512">
        <v>6.4401999999999999</v>
      </c>
      <c r="F20" s="513" t="s">
        <v>161</v>
      </c>
      <c r="G20" s="524"/>
      <c r="I20" s="62"/>
      <c r="J20" s="62"/>
      <c r="K20" s="62"/>
      <c r="L20" s="62"/>
      <c r="M20" s="452"/>
      <c r="N20" s="54"/>
    </row>
    <row r="21" spans="1:14">
      <c r="I21" s="62"/>
      <c r="J21" s="62"/>
      <c r="K21" s="62"/>
      <c r="L21" s="62"/>
      <c r="M21" s="54"/>
      <c r="N21" s="452"/>
    </row>
    <row r="22" spans="1:14">
      <c r="I22" s="62"/>
      <c r="J22" s="62"/>
      <c r="K22" s="62"/>
      <c r="L22" s="62"/>
      <c r="M22" s="54"/>
      <c r="N22" s="452"/>
    </row>
    <row r="23" spans="1:14">
      <c r="B23" s="410" t="s">
        <v>189</v>
      </c>
      <c r="C23" s="411"/>
      <c r="D23" s="411"/>
      <c r="E23" s="412"/>
      <c r="F23" s="416" t="s">
        <v>186</v>
      </c>
      <c r="G23" s="417"/>
      <c r="I23" s="30"/>
      <c r="J23" s="451"/>
      <c r="K23" s="451"/>
      <c r="L23" s="451"/>
      <c r="M23" s="452"/>
      <c r="N23" s="54"/>
    </row>
    <row r="24" spans="1:14">
      <c r="B24" s="413"/>
      <c r="C24" s="414"/>
      <c r="D24" s="414"/>
      <c r="E24" s="415"/>
      <c r="F24" s="418" t="s">
        <v>187</v>
      </c>
      <c r="G24" s="419"/>
    </row>
    <row r="25" spans="1:14">
      <c r="B25" s="33" t="s">
        <v>10</v>
      </c>
      <c r="C25" s="34" t="s">
        <v>1</v>
      </c>
      <c r="D25" s="34" t="s">
        <v>2</v>
      </c>
      <c r="E25" s="34" t="s">
        <v>3</v>
      </c>
      <c r="F25" s="416" t="s">
        <v>12</v>
      </c>
      <c r="G25" s="417"/>
    </row>
    <row r="26" spans="1:14">
      <c r="B26" s="36">
        <v>1.04</v>
      </c>
      <c r="C26" s="508">
        <v>0.99770000000000003</v>
      </c>
      <c r="D26" s="508">
        <v>0.8579</v>
      </c>
      <c r="E26" s="509">
        <v>7.4661</v>
      </c>
      <c r="F26" s="525" t="s">
        <v>22</v>
      </c>
      <c r="G26" s="526"/>
    </row>
    <row r="27" spans="1:14">
      <c r="B27" s="38"/>
      <c r="C27" s="521">
        <v>0.93689999999999996</v>
      </c>
      <c r="D27" s="521">
        <v>0.16420000000000001</v>
      </c>
      <c r="E27" s="522">
        <v>1.4394</v>
      </c>
      <c r="F27" s="525" t="s">
        <v>164</v>
      </c>
      <c r="G27" s="526"/>
    </row>
    <row r="28" spans="1:14">
      <c r="F28" s="19"/>
    </row>
    <row r="29" spans="1:14">
      <c r="F29" s="19"/>
    </row>
    <row r="31" spans="1:14">
      <c r="A31" s="19"/>
      <c r="F31" s="19"/>
    </row>
    <row r="32" spans="1:14">
      <c r="A32" s="19"/>
      <c r="B32" s="19"/>
      <c r="C32" s="23"/>
      <c r="D32" s="23"/>
      <c r="E32" s="23"/>
      <c r="F32" s="19"/>
    </row>
    <row r="33" spans="6:6">
      <c r="F33" s="19"/>
    </row>
  </sheetData>
  <mergeCells count="13">
    <mergeCell ref="M7:N7"/>
    <mergeCell ref="M8:N8"/>
    <mergeCell ref="F7:G7"/>
    <mergeCell ref="F27:G27"/>
    <mergeCell ref="B2:E3"/>
    <mergeCell ref="B7:E8"/>
    <mergeCell ref="F8:G8"/>
    <mergeCell ref="I7:L8"/>
    <mergeCell ref="B23:E24"/>
    <mergeCell ref="F23:G23"/>
    <mergeCell ref="F24:G24"/>
    <mergeCell ref="F25:G25"/>
    <mergeCell ref="F26:G2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320E-B097-4861-AD87-4322B7D93D9C}">
  <dimension ref="A2:N33"/>
  <sheetViews>
    <sheetView topLeftCell="A12" workbookViewId="0">
      <selection activeCell="B12" sqref="B12"/>
    </sheetView>
  </sheetViews>
  <sheetFormatPr defaultRowHeight="14.45"/>
  <cols>
    <col min="1" max="1" width="5.140625" customWidth="1"/>
    <col min="2" max="2" width="11.85546875" customWidth="1"/>
    <col min="6" max="6" width="40.5703125" customWidth="1"/>
    <col min="7" max="7" width="40.42578125" customWidth="1"/>
    <col min="8" max="8" width="3.7109375" customWidth="1"/>
    <col min="11" max="12" width="9.28515625" bestFit="1" customWidth="1"/>
    <col min="13" max="13" width="31.5703125" customWidth="1"/>
    <col min="14" max="14" width="41.5703125" customWidth="1"/>
    <col min="15" max="15" width="35.28515625" customWidth="1"/>
  </cols>
  <sheetData>
    <row r="2" spans="2:14">
      <c r="B2" s="426" t="s">
        <v>190</v>
      </c>
      <c r="C2" s="427"/>
      <c r="D2" s="427"/>
      <c r="E2" s="428"/>
      <c r="G2" s="437" t="s">
        <v>191</v>
      </c>
      <c r="H2" s="437"/>
    </row>
    <row r="3" spans="2:14">
      <c r="B3" s="429"/>
      <c r="C3" s="430"/>
      <c r="D3" s="430"/>
      <c r="E3" s="431"/>
      <c r="G3" s="437"/>
      <c r="H3" s="437"/>
    </row>
    <row r="4" spans="2:14">
      <c r="B4" s="17" t="s">
        <v>123</v>
      </c>
      <c r="C4" s="11" t="s">
        <v>1</v>
      </c>
      <c r="D4" s="11" t="s">
        <v>2</v>
      </c>
      <c r="E4" s="24" t="s">
        <v>3</v>
      </c>
      <c r="G4" s="437"/>
      <c r="H4" s="437"/>
    </row>
    <row r="5" spans="2:14">
      <c r="B5" s="14" t="s">
        <v>192</v>
      </c>
      <c r="C5" s="5">
        <v>1</v>
      </c>
      <c r="D5" s="6">
        <v>6.9970000000000001E-16</v>
      </c>
      <c r="E5" s="6">
        <v>3.2199999999999999E-15</v>
      </c>
    </row>
    <row r="6" spans="2:14" ht="15" customHeight="1">
      <c r="G6" s="19"/>
      <c r="H6" s="25"/>
      <c r="L6" s="23"/>
    </row>
    <row r="7" spans="2:14" ht="15" customHeight="1">
      <c r="B7" s="410" t="s">
        <v>137</v>
      </c>
      <c r="C7" s="411"/>
      <c r="D7" s="411"/>
      <c r="E7" s="412"/>
      <c r="F7" s="416" t="s">
        <v>193</v>
      </c>
      <c r="G7" s="417"/>
      <c r="I7" s="420" t="s">
        <v>139</v>
      </c>
      <c r="J7" s="432"/>
      <c r="K7" s="432"/>
      <c r="L7" s="433"/>
      <c r="M7" s="416" t="s">
        <v>193</v>
      </c>
      <c r="N7" s="417"/>
    </row>
    <row r="8" spans="2:14" ht="15" customHeight="1">
      <c r="B8" s="413"/>
      <c r="C8" s="414"/>
      <c r="D8" s="414"/>
      <c r="E8" s="415"/>
      <c r="F8" s="418" t="s">
        <v>194</v>
      </c>
      <c r="G8" s="419"/>
      <c r="I8" s="434"/>
      <c r="J8" s="435"/>
      <c r="K8" s="435"/>
      <c r="L8" s="436"/>
      <c r="M8" s="418" t="s">
        <v>194</v>
      </c>
      <c r="N8" s="419"/>
    </row>
    <row r="9" spans="2:14">
      <c r="B9" s="33" t="s">
        <v>10</v>
      </c>
      <c r="C9" s="34" t="s">
        <v>1</v>
      </c>
      <c r="D9" s="34" t="s">
        <v>2</v>
      </c>
      <c r="E9" s="34" t="s">
        <v>3</v>
      </c>
      <c r="F9" s="50" t="s">
        <v>11</v>
      </c>
      <c r="G9" s="51" t="s">
        <v>12</v>
      </c>
      <c r="I9" s="66" t="s">
        <v>10</v>
      </c>
      <c r="J9" s="67" t="s">
        <v>1</v>
      </c>
      <c r="K9" s="67" t="s">
        <v>2</v>
      </c>
      <c r="L9" s="67" t="s">
        <v>3</v>
      </c>
      <c r="M9" s="43" t="s">
        <v>11</v>
      </c>
      <c r="N9" s="49" t="s">
        <v>12</v>
      </c>
    </row>
    <row r="10" spans="2:14">
      <c r="B10" s="18">
        <v>1.6719999999999999E-2</v>
      </c>
      <c r="C10" s="15">
        <v>-1.37E-2</v>
      </c>
      <c r="D10" s="15">
        <v>0.81200000000000006</v>
      </c>
      <c r="E10" s="16">
        <v>2.6204000000000001</v>
      </c>
      <c r="F10" s="506" t="s">
        <v>141</v>
      </c>
      <c r="G10" s="507"/>
      <c r="I10" s="68">
        <v>576.36</v>
      </c>
      <c r="J10" s="69">
        <v>0.77070000000000005</v>
      </c>
      <c r="K10" s="70">
        <v>0.36699999999999999</v>
      </c>
      <c r="L10" s="68">
        <v>1.4450000000000001</v>
      </c>
      <c r="M10" s="529" t="s">
        <v>129</v>
      </c>
      <c r="N10" s="515" t="s">
        <v>195</v>
      </c>
    </row>
    <row r="11" spans="2:14" ht="15" customHeight="1">
      <c r="B11" s="20">
        <v>0.1201</v>
      </c>
      <c r="C11" s="21">
        <v>1</v>
      </c>
      <c r="D11" s="64">
        <v>4.4700000000000001E-14</v>
      </c>
      <c r="E11" s="65">
        <v>7.0799999999999999E-14</v>
      </c>
      <c r="F11" s="530" t="s">
        <v>196</v>
      </c>
      <c r="G11" s="507"/>
      <c r="I11" s="68">
        <v>159.43199999999999</v>
      </c>
      <c r="J11" s="69">
        <v>0.59</v>
      </c>
      <c r="K11" s="70">
        <v>0.49969999999999998</v>
      </c>
      <c r="L11" s="68">
        <v>1.8806</v>
      </c>
      <c r="M11" s="529" t="s">
        <v>129</v>
      </c>
      <c r="N11" s="515" t="s">
        <v>197</v>
      </c>
    </row>
    <row r="12" spans="2:14">
      <c r="B12" s="71">
        <v>615.0181</v>
      </c>
      <c r="C12" s="73">
        <v>1</v>
      </c>
      <c r="D12" s="72">
        <v>7.4800000000000002E-5</v>
      </c>
      <c r="E12" s="75">
        <v>2.5599999999999999E-4</v>
      </c>
      <c r="F12" s="531" t="s">
        <v>125</v>
      </c>
      <c r="G12" s="507"/>
      <c r="I12" s="35">
        <v>94.47</v>
      </c>
      <c r="J12" s="476">
        <v>0.49009999999999998</v>
      </c>
      <c r="K12" s="475">
        <v>0.57140000000000002</v>
      </c>
      <c r="L12" s="475">
        <v>2.0621999999999998</v>
      </c>
      <c r="M12" s="513" t="s">
        <v>129</v>
      </c>
      <c r="N12" s="40" t="s">
        <v>188</v>
      </c>
    </row>
    <row r="13" spans="2:14">
      <c r="B13" s="18">
        <v>3.5259999999999998</v>
      </c>
      <c r="C13" s="15">
        <v>0.1336</v>
      </c>
      <c r="D13" s="15">
        <v>0.75970000000000004</v>
      </c>
      <c r="E13" s="16">
        <v>2.2919999999999998</v>
      </c>
      <c r="F13" s="500" t="s">
        <v>126</v>
      </c>
      <c r="G13" s="515" t="s">
        <v>146</v>
      </c>
      <c r="I13" s="35">
        <v>91.108000000000004</v>
      </c>
      <c r="J13" s="475">
        <v>0.24790000000000001</v>
      </c>
      <c r="K13" s="475">
        <v>0.7056</v>
      </c>
      <c r="L13" s="484">
        <v>2.5247999999999999</v>
      </c>
      <c r="M13" s="513" t="s">
        <v>26</v>
      </c>
      <c r="N13" s="48"/>
    </row>
    <row r="14" spans="2:14">
      <c r="B14" s="71">
        <v>71.9422</v>
      </c>
      <c r="C14" s="71">
        <v>1</v>
      </c>
      <c r="D14" s="72">
        <v>1.3300000000000001E-4</v>
      </c>
      <c r="E14" s="72">
        <v>5.0900000000000001E-4</v>
      </c>
      <c r="F14" s="523" t="s">
        <v>127</v>
      </c>
      <c r="G14" s="515" t="s">
        <v>148</v>
      </c>
      <c r="I14" s="37">
        <v>79.875</v>
      </c>
      <c r="J14" s="511">
        <v>-0.1182</v>
      </c>
      <c r="K14" s="511">
        <v>0.85140000000000005</v>
      </c>
      <c r="L14" s="484">
        <v>3.5034000000000001</v>
      </c>
      <c r="M14" s="513" t="s">
        <v>144</v>
      </c>
      <c r="N14" s="515"/>
    </row>
    <row r="15" spans="2:14">
      <c r="B15" s="71">
        <v>8.1448</v>
      </c>
      <c r="C15" s="73">
        <v>0.99690000000000001</v>
      </c>
      <c r="D15" s="73">
        <v>4.48E-2</v>
      </c>
      <c r="E15" s="74">
        <v>0.1603</v>
      </c>
      <c r="F15" s="527" t="s">
        <v>128</v>
      </c>
      <c r="G15" s="515" t="s">
        <v>149</v>
      </c>
      <c r="I15" s="37">
        <v>844.20600000000002</v>
      </c>
      <c r="J15" s="475">
        <v>-9851433.6048000008</v>
      </c>
      <c r="K15" s="475">
        <v>771.90859999999998</v>
      </c>
      <c r="L15" s="484">
        <v>39601.8298</v>
      </c>
      <c r="M15" s="513" t="s">
        <v>147</v>
      </c>
      <c r="N15" s="515"/>
    </row>
    <row r="16" spans="2:14">
      <c r="B16" s="71">
        <v>3.6900000000000002E-2</v>
      </c>
      <c r="C16" s="73">
        <v>0.99690000000000001</v>
      </c>
      <c r="D16" s="73">
        <v>4.4299999999999999E-2</v>
      </c>
      <c r="E16" s="74">
        <v>0.19539999999999999</v>
      </c>
      <c r="F16" s="523" t="s">
        <v>159</v>
      </c>
      <c r="G16" s="515"/>
      <c r="I16" s="37">
        <v>146.90899999999999</v>
      </c>
      <c r="J16" s="37">
        <v>-1.6275999999999999</v>
      </c>
      <c r="K16" s="475">
        <v>1.1626000000000001</v>
      </c>
      <c r="L16" s="475">
        <v>7.5636000000000001</v>
      </c>
      <c r="M16" s="513" t="s">
        <v>28</v>
      </c>
      <c r="N16" s="515"/>
    </row>
    <row r="17" spans="1:14">
      <c r="B17" s="37">
        <v>3.3999999999999998E-3</v>
      </c>
      <c r="C17" s="37">
        <v>1.18E-2</v>
      </c>
      <c r="D17" s="511">
        <v>0.80649999999999999</v>
      </c>
      <c r="E17" s="511">
        <v>2.3811</v>
      </c>
      <c r="F17" s="513" t="s">
        <v>161</v>
      </c>
      <c r="G17" s="41"/>
      <c r="I17" s="37">
        <v>163.255</v>
      </c>
      <c r="J17" s="511">
        <v>-2.2200000000000001E-2</v>
      </c>
      <c r="K17" s="511">
        <v>0.80359999999999998</v>
      </c>
      <c r="L17" s="484">
        <v>3.2543000000000002</v>
      </c>
      <c r="M17" s="47" t="s">
        <v>29</v>
      </c>
      <c r="N17" s="515"/>
    </row>
    <row r="18" spans="1:14">
      <c r="I18" s="36">
        <v>78.436000000000007</v>
      </c>
      <c r="J18" s="508">
        <v>1</v>
      </c>
      <c r="K18" s="532">
        <v>4.1180000000000002E-10</v>
      </c>
      <c r="L18" s="533">
        <v>1.5219999999999999E-9</v>
      </c>
      <c r="M18" s="510" t="s">
        <v>30</v>
      </c>
      <c r="N18" s="515"/>
    </row>
    <row r="19" spans="1:14" ht="15" customHeight="1">
      <c r="I19" s="38">
        <v>434.76499999999999</v>
      </c>
      <c r="J19" s="521">
        <v>1</v>
      </c>
      <c r="K19" s="534">
        <v>1.28E-8</v>
      </c>
      <c r="L19" s="534">
        <v>4.88E-8</v>
      </c>
      <c r="M19" s="527" t="s">
        <v>31</v>
      </c>
      <c r="N19" s="524"/>
    </row>
    <row r="20" spans="1:14">
      <c r="I20" s="62"/>
      <c r="J20" s="62"/>
      <c r="K20" s="62"/>
      <c r="L20" s="62"/>
      <c r="M20" s="452"/>
      <c r="N20" s="54"/>
    </row>
    <row r="21" spans="1:14">
      <c r="I21" s="62"/>
      <c r="J21" s="62"/>
      <c r="K21" s="62"/>
      <c r="L21" s="62"/>
      <c r="M21" s="54"/>
      <c r="N21" s="452"/>
    </row>
    <row r="22" spans="1:14">
      <c r="B22" s="410" t="s">
        <v>198</v>
      </c>
      <c r="C22" s="411"/>
      <c r="D22" s="411"/>
      <c r="E22" s="412"/>
      <c r="F22" s="416" t="s">
        <v>193</v>
      </c>
      <c r="G22" s="417"/>
      <c r="I22" s="62"/>
      <c r="J22" s="62"/>
      <c r="K22" s="62"/>
      <c r="L22" s="62"/>
      <c r="M22" s="54"/>
      <c r="N22" s="452"/>
    </row>
    <row r="23" spans="1:14">
      <c r="B23" s="413"/>
      <c r="C23" s="414"/>
      <c r="D23" s="414"/>
      <c r="E23" s="415"/>
      <c r="F23" s="418" t="s">
        <v>194</v>
      </c>
      <c r="G23" s="419"/>
      <c r="I23" s="30"/>
      <c r="J23" s="451"/>
      <c r="K23" s="451"/>
      <c r="L23" s="451"/>
      <c r="M23" s="452"/>
      <c r="N23" s="54"/>
    </row>
    <row r="24" spans="1:14">
      <c r="B24" s="33" t="s">
        <v>10</v>
      </c>
      <c r="C24" s="34" t="s">
        <v>1</v>
      </c>
      <c r="D24" s="34" t="s">
        <v>2</v>
      </c>
      <c r="E24" s="34" t="s">
        <v>3</v>
      </c>
      <c r="F24" s="416" t="s">
        <v>12</v>
      </c>
      <c r="G24" s="417"/>
    </row>
    <row r="25" spans="1:14">
      <c r="B25" s="35">
        <v>2.83</v>
      </c>
      <c r="C25" s="475">
        <v>-4.6000000000000001E-4</v>
      </c>
      <c r="D25" s="475">
        <v>0.81120000000000003</v>
      </c>
      <c r="E25" s="484">
        <v>2.3847999999999998</v>
      </c>
      <c r="F25" s="525" t="s">
        <v>199</v>
      </c>
      <c r="G25" s="526"/>
    </row>
    <row r="26" spans="1:14">
      <c r="B26" s="38">
        <v>1.78</v>
      </c>
      <c r="C26" s="521">
        <v>0.99304999999999999</v>
      </c>
      <c r="D26" s="534">
        <v>6.6900000000000001E-2</v>
      </c>
      <c r="E26" s="522">
        <v>0.28199999999999997</v>
      </c>
      <c r="F26" s="525" t="s">
        <v>200</v>
      </c>
      <c r="G26" s="526"/>
    </row>
    <row r="27" spans="1:14">
      <c r="F27" s="19"/>
    </row>
    <row r="28" spans="1:14">
      <c r="F28" s="19"/>
    </row>
    <row r="29" spans="1:14">
      <c r="F29" s="19"/>
    </row>
    <row r="31" spans="1:14">
      <c r="A31" s="19"/>
      <c r="F31" s="19"/>
    </row>
    <row r="32" spans="1:14">
      <c r="A32" s="19"/>
      <c r="B32" s="19"/>
      <c r="C32" s="23"/>
      <c r="D32" s="23"/>
      <c r="E32" s="23"/>
      <c r="F32" s="19"/>
    </row>
    <row r="33" spans="6:6">
      <c r="F33" s="19"/>
    </row>
  </sheetData>
  <mergeCells count="14">
    <mergeCell ref="B22:E23"/>
    <mergeCell ref="F22:G22"/>
    <mergeCell ref="F23:G23"/>
    <mergeCell ref="F24:G24"/>
    <mergeCell ref="B2:E3"/>
    <mergeCell ref="B7:E8"/>
    <mergeCell ref="F7:G7"/>
    <mergeCell ref="I7:L8"/>
    <mergeCell ref="G2:H4"/>
    <mergeCell ref="F26:G26"/>
    <mergeCell ref="F25:G25"/>
    <mergeCell ref="M7:N7"/>
    <mergeCell ref="F8:G8"/>
    <mergeCell ref="M8:N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EF88-0769-4C3B-9598-4271A05793FF}">
  <dimension ref="A2:P33"/>
  <sheetViews>
    <sheetView workbookViewId="0">
      <selection activeCell="B10" sqref="B10"/>
    </sheetView>
  </sheetViews>
  <sheetFormatPr defaultRowHeight="14.45"/>
  <cols>
    <col min="1" max="1" width="5.140625" customWidth="1"/>
    <col min="2" max="2" width="11.85546875" customWidth="1"/>
    <col min="5" max="5" width="9.28515625" bestFit="1" customWidth="1"/>
    <col min="6" max="6" width="40.5703125" customWidth="1"/>
    <col min="7" max="7" width="40.42578125" customWidth="1"/>
    <col min="8" max="8" width="14" customWidth="1"/>
    <col min="10" max="10" width="11.85546875" bestFit="1" customWidth="1"/>
    <col min="11" max="12" width="9.28515625" bestFit="1" customWidth="1"/>
    <col min="13" max="13" width="31.5703125" customWidth="1"/>
    <col min="14" max="14" width="41.5703125" customWidth="1"/>
    <col min="15" max="15" width="35.28515625" customWidth="1"/>
  </cols>
  <sheetData>
    <row r="2" spans="2:14">
      <c r="B2" s="426" t="s">
        <v>201</v>
      </c>
      <c r="C2" s="427"/>
      <c r="D2" s="427"/>
      <c r="E2" s="428"/>
      <c r="G2" s="440"/>
      <c r="H2" s="440"/>
    </row>
    <row r="3" spans="2:14">
      <c r="B3" s="429"/>
      <c r="C3" s="430"/>
      <c r="D3" s="430"/>
      <c r="E3" s="431"/>
      <c r="G3" s="440"/>
      <c r="H3" s="440"/>
    </row>
    <row r="4" spans="2:14">
      <c r="B4" s="17" t="s">
        <v>123</v>
      </c>
      <c r="C4" s="11" t="s">
        <v>1</v>
      </c>
      <c r="D4" s="11" t="s">
        <v>2</v>
      </c>
      <c r="E4" s="24" t="s">
        <v>3</v>
      </c>
      <c r="G4" s="440"/>
      <c r="H4" s="440"/>
    </row>
    <row r="5" spans="2:14">
      <c r="B5" s="14" t="s">
        <v>202</v>
      </c>
      <c r="C5" s="5">
        <v>1</v>
      </c>
      <c r="D5" s="6">
        <v>7.8500000000000004E-16</v>
      </c>
      <c r="E5" s="6">
        <v>5.8000000000000004E-15</v>
      </c>
    </row>
    <row r="6" spans="2:14" ht="15" customHeight="1">
      <c r="G6" s="19"/>
      <c r="H6" s="25"/>
      <c r="L6" s="23"/>
    </row>
    <row r="7" spans="2:14" ht="15" customHeight="1">
      <c r="B7" s="441" t="s">
        <v>137</v>
      </c>
      <c r="C7" s="442"/>
      <c r="D7" s="442"/>
      <c r="E7" s="443"/>
      <c r="F7" s="447" t="s">
        <v>203</v>
      </c>
      <c r="G7" s="448"/>
      <c r="I7" s="420" t="s">
        <v>139</v>
      </c>
      <c r="J7" s="432"/>
      <c r="K7" s="432"/>
      <c r="L7" s="433"/>
      <c r="M7" s="416" t="s">
        <v>203</v>
      </c>
      <c r="N7" s="417"/>
    </row>
    <row r="8" spans="2:14" ht="15" customHeight="1">
      <c r="B8" s="444"/>
      <c r="C8" s="445"/>
      <c r="D8" s="445"/>
      <c r="E8" s="446"/>
      <c r="F8" s="438" t="s">
        <v>204</v>
      </c>
      <c r="G8" s="439"/>
      <c r="I8" s="434"/>
      <c r="J8" s="435"/>
      <c r="K8" s="435"/>
      <c r="L8" s="436"/>
      <c r="M8" s="418" t="s">
        <v>204</v>
      </c>
      <c r="N8" s="419"/>
    </row>
    <row r="9" spans="2:14">
      <c r="B9" s="82" t="s">
        <v>10</v>
      </c>
      <c r="C9" s="83" t="s">
        <v>1</v>
      </c>
      <c r="D9" s="83" t="s">
        <v>2</v>
      </c>
      <c r="E9" s="83" t="s">
        <v>3</v>
      </c>
      <c r="F9" s="84" t="s">
        <v>11</v>
      </c>
      <c r="G9" s="85" t="s">
        <v>12</v>
      </c>
      <c r="I9" s="66" t="s">
        <v>10</v>
      </c>
      <c r="J9" s="67" t="s">
        <v>1</v>
      </c>
      <c r="K9" s="67" t="s">
        <v>2</v>
      </c>
      <c r="L9" s="67" t="s">
        <v>3</v>
      </c>
      <c r="M9" s="43" t="s">
        <v>11</v>
      </c>
      <c r="N9" s="49" t="s">
        <v>12</v>
      </c>
    </row>
    <row r="10" spans="2:14">
      <c r="B10" s="18">
        <v>2.4299999999999999E-2</v>
      </c>
      <c r="C10" s="15">
        <v>0.65239999999999998</v>
      </c>
      <c r="D10" s="15">
        <v>0.4753</v>
      </c>
      <c r="E10" s="16">
        <v>1.6177999999999999</v>
      </c>
      <c r="F10" s="506" t="s">
        <v>141</v>
      </c>
      <c r="G10" s="507"/>
      <c r="I10" s="35">
        <v>118.67400000000001</v>
      </c>
      <c r="J10" s="476">
        <v>0.85970000000000002</v>
      </c>
      <c r="K10" s="475">
        <v>0.28349999999999997</v>
      </c>
      <c r="L10" s="475">
        <v>1.4536</v>
      </c>
      <c r="M10" s="513" t="s">
        <v>129</v>
      </c>
      <c r="N10" s="40" t="s">
        <v>188</v>
      </c>
    </row>
    <row r="11" spans="2:14" ht="15" customHeight="1">
      <c r="B11" s="18">
        <v>2.47E-2</v>
      </c>
      <c r="C11" s="15">
        <v>0.64459999999999995</v>
      </c>
      <c r="D11" s="15">
        <v>0.46600000000000003</v>
      </c>
      <c r="E11" s="80">
        <v>1.8334999999999999</v>
      </c>
      <c r="F11" s="506" t="s">
        <v>196</v>
      </c>
      <c r="G11" s="507"/>
      <c r="I11" s="38">
        <v>126.40900000000001</v>
      </c>
      <c r="J11" s="521">
        <v>0.89629999999999999</v>
      </c>
      <c r="K11" s="521">
        <v>0.24590000000000001</v>
      </c>
      <c r="L11" s="522">
        <v>1.0954999999999999</v>
      </c>
      <c r="M11" s="527" t="s">
        <v>26</v>
      </c>
      <c r="N11" s="48"/>
    </row>
    <row r="12" spans="2:14">
      <c r="B12" s="18">
        <v>746.08699999999999</v>
      </c>
      <c r="C12" s="15">
        <v>0.84060000000000001</v>
      </c>
      <c r="D12" s="15">
        <v>0.31879999999999997</v>
      </c>
      <c r="E12" s="80">
        <v>1.1306</v>
      </c>
      <c r="F12" s="535" t="s">
        <v>125</v>
      </c>
      <c r="G12" s="507"/>
      <c r="I12" s="37">
        <v>858.495</v>
      </c>
      <c r="J12" s="536">
        <v>-40400000</v>
      </c>
      <c r="K12" s="536">
        <v>1240</v>
      </c>
      <c r="L12" s="537">
        <v>60600</v>
      </c>
      <c r="M12" s="513" t="s">
        <v>144</v>
      </c>
      <c r="N12" s="515"/>
    </row>
    <row r="13" spans="2:14">
      <c r="B13" s="71">
        <v>5.0353000000000003</v>
      </c>
      <c r="C13" s="73">
        <v>0.92330000000000001</v>
      </c>
      <c r="D13" s="73">
        <v>0.21940000000000001</v>
      </c>
      <c r="E13" s="74">
        <v>0.80649999999999999</v>
      </c>
      <c r="F13" s="538" t="s">
        <v>126</v>
      </c>
      <c r="G13" s="515" t="s">
        <v>146</v>
      </c>
      <c r="I13" s="37">
        <v>122.108</v>
      </c>
      <c r="J13" s="475">
        <v>0.42159999999999997</v>
      </c>
      <c r="K13" s="475">
        <v>0.60189999999999999</v>
      </c>
      <c r="L13" s="484">
        <v>2.4687000000000001</v>
      </c>
      <c r="M13" s="513" t="s">
        <v>147</v>
      </c>
      <c r="N13" s="515"/>
    </row>
    <row r="14" spans="2:14">
      <c r="B14" s="18">
        <v>90.340018700000002</v>
      </c>
      <c r="C14" s="18">
        <v>0.84060000000000001</v>
      </c>
      <c r="D14" s="81">
        <v>0.31879999999999997</v>
      </c>
      <c r="E14" s="81">
        <v>1.1306</v>
      </c>
      <c r="F14" s="496" t="s">
        <v>127</v>
      </c>
      <c r="G14" s="515" t="s">
        <v>148</v>
      </c>
      <c r="I14" s="37">
        <v>120.745</v>
      </c>
      <c r="J14" s="37">
        <v>-0.67620000000000002</v>
      </c>
      <c r="K14" s="475">
        <v>0.87970000000000004</v>
      </c>
      <c r="L14" s="475">
        <v>9.8646999999999991</v>
      </c>
      <c r="M14" s="513" t="s">
        <v>28</v>
      </c>
      <c r="N14" s="515"/>
    </row>
    <row r="15" spans="2:14">
      <c r="B15" s="18">
        <v>8.6379999999999999</v>
      </c>
      <c r="C15" s="15">
        <v>0.83979999999999999</v>
      </c>
      <c r="D15" s="15">
        <v>0.31890000000000002</v>
      </c>
      <c r="E15" s="16">
        <v>1.1319999999999999</v>
      </c>
      <c r="F15" s="513" t="s">
        <v>128</v>
      </c>
      <c r="G15" s="515" t="s">
        <v>149</v>
      </c>
      <c r="I15" s="37">
        <v>133.72999999999999</v>
      </c>
      <c r="J15" s="511">
        <v>0.41610000000000003</v>
      </c>
      <c r="K15" s="511">
        <v>0.62070000000000003</v>
      </c>
      <c r="L15" s="484">
        <v>2.3109999999999999</v>
      </c>
      <c r="M15" s="47" t="s">
        <v>29</v>
      </c>
      <c r="N15" s="515"/>
    </row>
    <row r="16" spans="2:14">
      <c r="B16" s="18">
        <v>9.74E-2</v>
      </c>
      <c r="C16" s="15">
        <v>0.64980000000000004</v>
      </c>
      <c r="D16" s="15">
        <v>0.46289999999999998</v>
      </c>
      <c r="E16" s="16">
        <v>1.6821999999999999</v>
      </c>
      <c r="F16" s="496" t="s">
        <v>205</v>
      </c>
      <c r="G16" s="515"/>
      <c r="I16" s="35">
        <v>116.04</v>
      </c>
      <c r="J16" s="475">
        <v>0.72929999999999995</v>
      </c>
      <c r="K16" s="484">
        <v>0.40360000000000001</v>
      </c>
      <c r="L16" s="484">
        <v>1.8620000000000001</v>
      </c>
      <c r="M16" s="513" t="s">
        <v>30</v>
      </c>
      <c r="N16" s="515"/>
    </row>
    <row r="17" spans="1:16">
      <c r="B17" s="35">
        <v>3.6400000000000002E-2</v>
      </c>
      <c r="C17" s="35">
        <v>7.0199999999999999E-2</v>
      </c>
      <c r="D17" s="475">
        <v>0.80700000000000005</v>
      </c>
      <c r="E17" s="475">
        <v>2.8992</v>
      </c>
      <c r="F17" s="513" t="s">
        <v>161</v>
      </c>
      <c r="G17" s="41"/>
      <c r="I17" s="35">
        <v>617.36300000000006</v>
      </c>
      <c r="J17" s="475">
        <v>-5431.7358000000004</v>
      </c>
      <c r="K17" s="475">
        <v>56.238199999999999</v>
      </c>
      <c r="L17" s="475">
        <v>413.96179999999998</v>
      </c>
      <c r="M17" s="513" t="s">
        <v>31</v>
      </c>
      <c r="N17" s="524"/>
    </row>
    <row r="18" spans="1:16">
      <c r="I18" s="62"/>
      <c r="J18" s="62"/>
      <c r="K18" s="62"/>
      <c r="L18" s="62"/>
      <c r="M18" s="54"/>
      <c r="N18" s="452"/>
    </row>
    <row r="19" spans="1:16" ht="15" customHeight="1">
      <c r="I19" s="30"/>
      <c r="J19" s="451"/>
      <c r="K19" s="451"/>
      <c r="L19" s="451"/>
      <c r="M19" s="452"/>
      <c r="N19" s="54"/>
    </row>
    <row r="21" spans="1:16">
      <c r="B21" s="410" t="s">
        <v>189</v>
      </c>
      <c r="C21" s="411"/>
      <c r="D21" s="411"/>
      <c r="E21" s="412"/>
      <c r="F21" s="416" t="s">
        <v>203</v>
      </c>
      <c r="G21" s="417"/>
      <c r="I21" s="62"/>
      <c r="J21" s="62"/>
      <c r="K21" s="62"/>
      <c r="L21" s="62"/>
      <c r="M21" s="54"/>
      <c r="N21" s="452"/>
    </row>
    <row r="22" spans="1:16">
      <c r="B22" s="413"/>
      <c r="C22" s="414"/>
      <c r="D22" s="414"/>
      <c r="E22" s="415"/>
      <c r="F22" s="418" t="s">
        <v>204</v>
      </c>
      <c r="G22" s="419"/>
      <c r="I22" s="62"/>
      <c r="J22" s="62"/>
      <c r="K22" s="62"/>
      <c r="L22" s="62"/>
      <c r="M22" s="54"/>
      <c r="N22" s="452"/>
    </row>
    <row r="23" spans="1:16">
      <c r="B23" s="33" t="s">
        <v>10</v>
      </c>
      <c r="C23" s="34" t="s">
        <v>1</v>
      </c>
      <c r="D23" s="34" t="s">
        <v>2</v>
      </c>
      <c r="E23" s="34" t="s">
        <v>3</v>
      </c>
      <c r="F23" s="416" t="s">
        <v>206</v>
      </c>
      <c r="G23" s="417"/>
      <c r="I23" s="30"/>
      <c r="J23" s="451"/>
      <c r="K23" s="451"/>
      <c r="L23" s="451"/>
      <c r="M23" s="452"/>
      <c r="N23" s="54"/>
    </row>
    <row r="24" spans="1:16">
      <c r="B24" s="37">
        <v>1.04</v>
      </c>
      <c r="C24" s="511">
        <v>0.70340000000000003</v>
      </c>
      <c r="D24" s="511">
        <v>1.0517000000000001</v>
      </c>
      <c r="E24" s="512">
        <v>4.9466999999999999</v>
      </c>
      <c r="F24" s="525" t="s">
        <v>22</v>
      </c>
      <c r="G24" s="526"/>
    </row>
    <row r="25" spans="1:16">
      <c r="B25" s="37"/>
      <c r="C25" s="511">
        <v>0.75049999999999994</v>
      </c>
      <c r="D25" s="511">
        <v>0.40799999999999997</v>
      </c>
      <c r="E25" s="512">
        <v>1.3651</v>
      </c>
      <c r="F25" s="525" t="s">
        <v>164</v>
      </c>
      <c r="G25" s="526"/>
    </row>
    <row r="26" spans="1:16">
      <c r="F26" s="19"/>
      <c r="J26" s="87"/>
      <c r="K26" s="87"/>
      <c r="L26" s="87"/>
      <c r="M26" s="87"/>
      <c r="P26" s="86"/>
    </row>
    <row r="27" spans="1:16">
      <c r="F27" s="19"/>
      <c r="J27" s="87"/>
      <c r="K27" s="87"/>
      <c r="L27" s="87"/>
      <c r="M27" s="87"/>
    </row>
    <row r="28" spans="1:16">
      <c r="F28" s="19"/>
    </row>
    <row r="29" spans="1:16">
      <c r="F29" s="19"/>
    </row>
    <row r="31" spans="1:16">
      <c r="A31" s="19"/>
      <c r="F31" s="19"/>
    </row>
    <row r="32" spans="1:16">
      <c r="A32" s="19"/>
      <c r="B32" s="19"/>
      <c r="C32" s="23"/>
      <c r="D32" s="23"/>
      <c r="E32" s="23"/>
      <c r="F32" s="19"/>
    </row>
    <row r="33" spans="6:6">
      <c r="F33" s="19"/>
    </row>
  </sheetData>
  <mergeCells count="14">
    <mergeCell ref="M7:N7"/>
    <mergeCell ref="F8:G8"/>
    <mergeCell ref="M8:N8"/>
    <mergeCell ref="F25:G25"/>
    <mergeCell ref="B2:E3"/>
    <mergeCell ref="G2:H4"/>
    <mergeCell ref="B7:E8"/>
    <mergeCell ref="F7:G7"/>
    <mergeCell ref="I7:L8"/>
    <mergeCell ref="B21:E22"/>
    <mergeCell ref="F21:G21"/>
    <mergeCell ref="F22:G22"/>
    <mergeCell ref="F23:G23"/>
    <mergeCell ref="F24:G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9" ma:contentTypeDescription="Create a new document." ma:contentTypeScope="" ma:versionID="2cf19663697d34dc41b6a2d8a176ff5e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2cd6b0bd3286bc32efbdec11825e60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CB301-8EFB-4681-BA08-69354AADCE24}"/>
</file>

<file path=customXml/itemProps2.xml><?xml version="1.0" encoding="utf-8"?>
<ds:datastoreItem xmlns:ds="http://schemas.openxmlformats.org/officeDocument/2006/customXml" ds:itemID="{D62789CC-47DF-4BF6-BA14-B86611B1CD29}"/>
</file>

<file path=customXml/itemProps3.xml><?xml version="1.0" encoding="utf-8"?>
<ds:datastoreItem xmlns:ds="http://schemas.openxmlformats.org/officeDocument/2006/customXml" ds:itemID="{CAC0ABAB-5910-41B3-B60C-960BE7666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Simon Fraser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Wang</dc:creator>
  <cp:keywords/>
  <dc:description/>
  <cp:lastModifiedBy>Gary Wang</cp:lastModifiedBy>
  <cp:revision/>
  <dcterms:created xsi:type="dcterms:W3CDTF">2021-02-19T22:24:49Z</dcterms:created>
  <dcterms:modified xsi:type="dcterms:W3CDTF">2025-09-23T22:09:03Z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0x010100EC1A30740D69124E959B4D4E9821F9A7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{"FileActivityType":"9","FileActivityTimeStamp":"2025-06-17T20:56:39.277Z","FileActivityUsersOnPage":[{"DisplayName":"Connor Chai","Id":"cca465@sfu.ca"},{"DisplayName":"Gary Wang","Id":"gwa5@sfu.ca"}],"FileActivityNavigationId":null}</vt:lpwstr>
  </property>
  <property fmtid="{D5CDD505-2E9C-101B-9397-08002B2CF9AE}" pid="7" name="TriggerFlowInfo">
    <vt:lpwstr/>
  </property>
</Properties>
</file>