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d\Documents\_tempcloud\_AppDev\ML\UMLND_capstone\GBDT\"/>
    </mc:Choice>
  </mc:AlternateContent>
  <bookViews>
    <workbookView xWindow="0" yWindow="0" windowWidth="16840" windowHeight="5700"/>
  </bookViews>
  <sheets>
    <sheet name="MSE" sheetId="1" r:id="rId1"/>
    <sheet name="MAE" sheetId="2" r:id="rId2"/>
  </sheets>
  <calcPr calcId="0"/>
</workbook>
</file>

<file path=xl/calcChain.xml><?xml version="1.0" encoding="utf-8"?>
<calcChain xmlns="http://schemas.openxmlformats.org/spreadsheetml/2006/main">
  <c r="L13" i="1" l="1"/>
  <c r="L12" i="1"/>
  <c r="E13" i="1"/>
  <c r="E12" i="1"/>
  <c r="C12" i="1"/>
  <c r="C3" i="1" s="1"/>
  <c r="C12" i="2"/>
  <c r="C5" i="2" s="1"/>
  <c r="D5" i="2" s="1"/>
  <c r="I13" i="2"/>
  <c r="I12" i="2"/>
  <c r="I12" i="1"/>
  <c r="I13" i="1"/>
  <c r="C4" i="2" l="1"/>
  <c r="D4" i="2" s="1"/>
  <c r="C10" i="2"/>
  <c r="D10" i="2" s="1"/>
  <c r="C8" i="2"/>
  <c r="D8" i="2" s="1"/>
  <c r="C3" i="2"/>
  <c r="C9" i="2"/>
  <c r="D9" i="2" s="1"/>
  <c r="C7" i="2"/>
  <c r="D7" i="2" s="1"/>
  <c r="C11" i="2"/>
  <c r="D11" i="2" s="1"/>
  <c r="C6" i="2"/>
  <c r="D6" i="2" s="1"/>
  <c r="D3" i="1"/>
  <c r="C8" i="1"/>
  <c r="C10" i="1"/>
  <c r="C6" i="1"/>
  <c r="C4" i="1"/>
  <c r="C9" i="1"/>
  <c r="C5" i="1"/>
  <c r="C11" i="1"/>
  <c r="C7" i="1"/>
  <c r="D3" i="2" l="1"/>
  <c r="E12" i="2" s="1"/>
  <c r="G3" i="2"/>
  <c r="E13" i="2"/>
  <c r="D9" i="1"/>
  <c r="D8" i="1"/>
  <c r="D7" i="1"/>
  <c r="D4" i="1"/>
  <c r="D11" i="1"/>
  <c r="D6" i="1"/>
  <c r="D5" i="1"/>
  <c r="D10" i="1"/>
  <c r="F4" i="2" l="1"/>
  <c r="G4" i="2" s="1"/>
  <c r="F5" i="2"/>
  <c r="G5" i="2" s="1"/>
  <c r="F7" i="2"/>
  <c r="G7" i="2" s="1"/>
  <c r="F3" i="2"/>
  <c r="F5" i="1"/>
  <c r="G5" i="1" s="1"/>
  <c r="F7" i="1"/>
  <c r="G7" i="1" s="1"/>
  <c r="F4" i="1"/>
  <c r="G4" i="1" s="1"/>
  <c r="F3" i="1"/>
  <c r="G3" i="1" s="1"/>
  <c r="G12" i="1" l="1"/>
  <c r="H5" i="1" s="1"/>
  <c r="I5" i="1" s="1"/>
  <c r="G12" i="2"/>
  <c r="H7" i="2" s="1"/>
  <c r="I7" i="2" s="1"/>
  <c r="K7" i="2" s="1"/>
  <c r="F8" i="2"/>
  <c r="G8" i="2" s="1"/>
  <c r="F9" i="2"/>
  <c r="G9" i="2" s="1"/>
  <c r="F10" i="2"/>
  <c r="G10" i="2" s="1"/>
  <c r="F6" i="2"/>
  <c r="G6" i="2" s="1"/>
  <c r="F11" i="2"/>
  <c r="G11" i="2" s="1"/>
  <c r="H7" i="1"/>
  <c r="I7" i="1" s="1"/>
  <c r="H4" i="1"/>
  <c r="I4" i="1" s="1"/>
  <c r="F9" i="1"/>
  <c r="G9" i="1" s="1"/>
  <c r="F11" i="1"/>
  <c r="G11" i="1" s="1"/>
  <c r="F10" i="1"/>
  <c r="G10" i="1" s="1"/>
  <c r="F8" i="1"/>
  <c r="G8" i="1" s="1"/>
  <c r="F6" i="1"/>
  <c r="G6" i="1" s="1"/>
  <c r="H3" i="1" l="1"/>
  <c r="I3" i="1" s="1"/>
  <c r="G13" i="2"/>
  <c r="H6" i="2" s="1"/>
  <c r="I6" i="2" s="1"/>
  <c r="K6" i="2" s="1"/>
  <c r="H4" i="2"/>
  <c r="I4" i="2" s="1"/>
  <c r="K4" i="2" s="1"/>
  <c r="H5" i="2"/>
  <c r="I5" i="2" s="1"/>
  <c r="K5" i="2" s="1"/>
  <c r="H3" i="2"/>
  <c r="K4" i="1"/>
  <c r="K7" i="1"/>
  <c r="K5" i="1"/>
  <c r="G13" i="1"/>
  <c r="K3" i="1"/>
  <c r="I3" i="2" l="1"/>
  <c r="K3" i="2" s="1"/>
  <c r="H9" i="2"/>
  <c r="I9" i="2" s="1"/>
  <c r="H8" i="2"/>
  <c r="I8" i="2" s="1"/>
  <c r="K8" i="2" s="1"/>
  <c r="H11" i="2"/>
  <c r="I11" i="2" s="1"/>
  <c r="K11" i="2" s="1"/>
  <c r="H10" i="2"/>
  <c r="I10" i="2" s="1"/>
  <c r="K10" i="2" s="1"/>
  <c r="H11" i="1"/>
  <c r="I11" i="1" s="1"/>
  <c r="H6" i="1"/>
  <c r="I6" i="1" s="1"/>
  <c r="H10" i="1"/>
  <c r="I10" i="1" s="1"/>
  <c r="H9" i="1"/>
  <c r="I9" i="1" s="1"/>
  <c r="H8" i="1"/>
  <c r="I8" i="1" s="1"/>
  <c r="L13" i="2" l="1"/>
  <c r="K9" i="2"/>
  <c r="K6" i="1"/>
  <c r="K10" i="1"/>
  <c r="K11" i="1"/>
  <c r="K8" i="1"/>
  <c r="K9" i="1"/>
  <c r="L12" i="2" l="1"/>
  <c r="M9" i="2" s="1"/>
  <c r="N9" i="2" s="1"/>
  <c r="M10" i="1"/>
  <c r="M10" i="2"/>
  <c r="M11" i="2"/>
  <c r="M8" i="2"/>
  <c r="M3" i="2" l="1"/>
  <c r="N3" i="2" s="1"/>
  <c r="M6" i="2"/>
  <c r="N6" i="2" s="1"/>
  <c r="M5" i="2"/>
  <c r="N5" i="2" s="1"/>
  <c r="M4" i="2"/>
  <c r="N4" i="2" s="1"/>
  <c r="M7" i="2"/>
  <c r="N7" i="2" s="1"/>
  <c r="M8" i="1"/>
  <c r="M11" i="1"/>
  <c r="N12" i="2"/>
  <c r="N8" i="2"/>
  <c r="N11" i="2"/>
  <c r="N10" i="2"/>
  <c r="M6" i="1"/>
  <c r="M3" i="1"/>
  <c r="M7" i="1"/>
  <c r="M5" i="1"/>
  <c r="M9" i="1"/>
  <c r="M4" i="1"/>
  <c r="N8" i="1"/>
  <c r="N11" i="1"/>
  <c r="N10" i="1"/>
  <c r="N13" i="1" l="1"/>
  <c r="O8" i="1" s="1"/>
  <c r="P8" i="1" s="1"/>
  <c r="N13" i="2"/>
  <c r="O10" i="2" s="1"/>
  <c r="P10" i="2" s="1"/>
  <c r="O7" i="2"/>
  <c r="P7" i="2" s="1"/>
  <c r="O3" i="2"/>
  <c r="P3" i="2" s="1"/>
  <c r="O5" i="2"/>
  <c r="P5" i="2" s="1"/>
  <c r="O6" i="2"/>
  <c r="P6" i="2" s="1"/>
  <c r="O4" i="2"/>
  <c r="P4" i="2" s="1"/>
  <c r="O9" i="2"/>
  <c r="P9" i="2" s="1"/>
  <c r="N5" i="1"/>
  <c r="N7" i="1"/>
  <c r="N4" i="1"/>
  <c r="N3" i="1"/>
  <c r="N9" i="1"/>
  <c r="N6" i="1"/>
  <c r="O10" i="1" l="1"/>
  <c r="P10" i="1" s="1"/>
  <c r="O11" i="1"/>
  <c r="P11" i="1" s="1"/>
  <c r="N12" i="1"/>
  <c r="O3" i="1" s="1"/>
  <c r="P3" i="1" s="1"/>
  <c r="O8" i="2"/>
  <c r="P8" i="2" s="1"/>
  <c r="O11" i="2"/>
  <c r="P11" i="2" s="1"/>
  <c r="O6" i="1" l="1"/>
  <c r="P6" i="1" s="1"/>
  <c r="O5" i="1"/>
  <c r="P5" i="1" s="1"/>
  <c r="O7" i="1"/>
  <c r="P7" i="1" s="1"/>
  <c r="O9" i="1"/>
  <c r="P9" i="1" s="1"/>
  <c r="O4" i="1"/>
  <c r="P4" i="1" s="1"/>
</calcChain>
</file>

<file path=xl/sharedStrings.xml><?xml version="1.0" encoding="utf-8"?>
<sst xmlns="http://schemas.openxmlformats.org/spreadsheetml/2006/main" count="54" uniqueCount="24">
  <si>
    <t>Age</t>
  </si>
  <si>
    <t>F0</t>
  </si>
  <si>
    <t>PseudoResidual0</t>
  </si>
  <si>
    <t>h0</t>
  </si>
  <si>
    <t>gamma0</t>
  </si>
  <si>
    <t>F1</t>
  </si>
  <si>
    <t>PseudoResidual1</t>
  </si>
  <si>
    <t>h1</t>
  </si>
  <si>
    <t>gamma1</t>
  </si>
  <si>
    <t>F2</t>
  </si>
  <si>
    <t>gamma leaf 1:</t>
  </si>
  <si>
    <t>gamma leaf 2:</t>
  </si>
  <si>
    <t>h0 leaf 1:</t>
  </si>
  <si>
    <t>h0 leaf 2:</t>
  </si>
  <si>
    <t>F0:</t>
  </si>
  <si>
    <t>F1 leaf 2:</t>
  </si>
  <si>
    <t>F1 leaf 1:</t>
  </si>
  <si>
    <t>h1 leaf 1:</t>
  </si>
  <si>
    <t>h1 leaf 2:</t>
  </si>
  <si>
    <t>First Tree</t>
  </si>
  <si>
    <t>Second Tree</t>
  </si>
  <si>
    <t>Target-F1/h1</t>
  </si>
  <si>
    <t>Target-F0/h0</t>
  </si>
  <si>
    <t>Assigned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</si>
</sst>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16" fillId="0" borderId="0" xfId="0" applyFont="1" applyFill="1"/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tabSelected="1" workbookViewId="0">
      <selection activeCell="L12" sqref="L12"/>
    </sheetView>
  </sheetViews>
  <sheetFormatPr defaultRowHeight="14.5" x14ac:dyDescent="0.35"/>
  <cols>
    <col min="1" max="1" width="3.26953125" bestFit="1" customWidth="1"/>
    <col min="2" max="2" width="5.81640625" bestFit="1" customWidth="1"/>
    <col min="3" max="3" width="8.54296875" bestFit="1" customWidth="1"/>
    <col min="4" max="4" width="15.08984375" bestFit="1" customWidth="1"/>
    <col min="5" max="5" width="12.08984375" bestFit="1" customWidth="1"/>
    <col min="6" max="6" width="12.54296875" bestFit="1" customWidth="1"/>
    <col min="7" max="7" width="12.453125" bestFit="1" customWidth="1"/>
    <col min="8" max="8" width="8.26953125" bestFit="1" customWidth="1"/>
    <col min="9" max="9" width="5.81640625" bestFit="1" customWidth="1"/>
    <col min="10" max="10" width="4.36328125" style="7" customWidth="1"/>
    <col min="11" max="11" width="15.08984375" bestFit="1" customWidth="1"/>
    <col min="12" max="12" width="12.08984375" bestFit="1" customWidth="1"/>
    <col min="13" max="13" width="12.54296875" bestFit="1" customWidth="1"/>
    <col min="14" max="14" width="12.453125" bestFit="1" customWidth="1"/>
    <col min="15" max="15" width="8" bestFit="1" customWidth="1"/>
    <col min="16" max="16" width="5.81640625" bestFit="1" customWidth="1"/>
  </cols>
  <sheetData>
    <row r="1" spans="2:16" x14ac:dyDescent="0.35">
      <c r="D1" s="10" t="s">
        <v>19</v>
      </c>
      <c r="E1" s="10"/>
      <c r="F1" s="10"/>
      <c r="G1" s="10"/>
      <c r="H1" s="10"/>
      <c r="I1" s="10"/>
      <c r="K1" s="11" t="s">
        <v>20</v>
      </c>
      <c r="L1" s="11"/>
      <c r="M1" s="11"/>
      <c r="N1" s="11"/>
      <c r="O1" s="11"/>
      <c r="P1" s="11"/>
    </row>
    <row r="2" spans="2:16" s="1" customFormat="1" x14ac:dyDescent="0.35">
      <c r="B2" s="1" t="s">
        <v>0</v>
      </c>
      <c r="C2" s="1" t="s">
        <v>1</v>
      </c>
      <c r="D2" s="1" t="s">
        <v>2</v>
      </c>
      <c r="E2" s="1" t="s">
        <v>23</v>
      </c>
      <c r="F2" s="1" t="s">
        <v>3</v>
      </c>
      <c r="G2" s="1" t="s">
        <v>22</v>
      </c>
      <c r="H2" s="1" t="s">
        <v>4</v>
      </c>
      <c r="I2" s="1" t="s">
        <v>5</v>
      </c>
      <c r="J2" s="9"/>
      <c r="K2" s="1" t="s">
        <v>6</v>
      </c>
      <c r="L2" s="1" t="s">
        <v>23</v>
      </c>
      <c r="M2" s="1" t="s">
        <v>7</v>
      </c>
      <c r="N2" s="1" t="s">
        <v>21</v>
      </c>
      <c r="O2" s="1" t="s">
        <v>8</v>
      </c>
      <c r="P2" s="1" t="s">
        <v>9</v>
      </c>
    </row>
    <row r="3" spans="2:16" x14ac:dyDescent="0.35">
      <c r="B3">
        <v>13</v>
      </c>
      <c r="C3" s="6">
        <f>$C$12</f>
        <v>40.33</v>
      </c>
      <c r="D3" s="8">
        <f>B3-C3</f>
        <v>-27.33</v>
      </c>
      <c r="E3" s="2">
        <v>1</v>
      </c>
      <c r="F3" s="2">
        <f>$E$12</f>
        <v>-21.08</v>
      </c>
      <c r="G3" s="2">
        <f>(B3-C3)/F3</f>
        <v>1.2964895635673626</v>
      </c>
      <c r="H3" s="2">
        <f>$G$12</f>
        <v>1</v>
      </c>
      <c r="I3" s="7">
        <f>C3+H3*F3</f>
        <v>19.25</v>
      </c>
      <c r="K3">
        <f>B3-I3</f>
        <v>-6.25</v>
      </c>
      <c r="L3" s="5">
        <v>1</v>
      </c>
      <c r="M3" s="5">
        <f>$L$12</f>
        <v>-3.5670000000000002</v>
      </c>
      <c r="N3" s="5">
        <f>(B3-I3)/M3</f>
        <v>1.7521726941407345</v>
      </c>
      <c r="O3" s="5">
        <f>$N$12</f>
        <v>1</v>
      </c>
      <c r="P3">
        <f>ROUND(I3+M3*O3,2)</f>
        <v>15.68</v>
      </c>
    </row>
    <row r="4" spans="2:16" x14ac:dyDescent="0.35">
      <c r="B4">
        <v>14</v>
      </c>
      <c r="C4" s="6">
        <f>$C$12</f>
        <v>40.33</v>
      </c>
      <c r="D4" s="8">
        <f>B4-C4</f>
        <v>-26.33</v>
      </c>
      <c r="E4" s="2">
        <v>1</v>
      </c>
      <c r="F4" s="2">
        <f>$E$12</f>
        <v>-21.08</v>
      </c>
      <c r="G4" s="2">
        <f>(B4-C4)/F4</f>
        <v>1.2490512333965844</v>
      </c>
      <c r="H4" s="2">
        <f>$G$12</f>
        <v>1</v>
      </c>
      <c r="I4" s="7">
        <f>C4+H4*F4</f>
        <v>19.25</v>
      </c>
      <c r="K4">
        <f>B4-I4</f>
        <v>-5.25</v>
      </c>
      <c r="L4" s="5">
        <v>1</v>
      </c>
      <c r="M4" s="5">
        <f>$L$12</f>
        <v>-3.5670000000000002</v>
      </c>
      <c r="N4" s="5">
        <f>(B4-I4)/M4</f>
        <v>1.4718250630782168</v>
      </c>
      <c r="O4" s="5">
        <f>$N$12</f>
        <v>1</v>
      </c>
      <c r="P4">
        <f>ROUND(I4+M4*O4,2)</f>
        <v>15.68</v>
      </c>
    </row>
    <row r="5" spans="2:16" x14ac:dyDescent="0.35">
      <c r="B5">
        <v>15</v>
      </c>
      <c r="C5" s="6">
        <f>$C$12</f>
        <v>40.33</v>
      </c>
      <c r="D5" s="8">
        <f>B5-C5</f>
        <v>-25.33</v>
      </c>
      <c r="E5" s="2">
        <v>1</v>
      </c>
      <c r="F5" s="2">
        <f>$E$12</f>
        <v>-21.08</v>
      </c>
      <c r="G5" s="2">
        <f>(B5-C5)/F5</f>
        <v>1.2016129032258065</v>
      </c>
      <c r="H5" s="2">
        <f>$G$12</f>
        <v>1</v>
      </c>
      <c r="I5" s="7">
        <f>C5+H5*F5</f>
        <v>19.25</v>
      </c>
      <c r="K5">
        <f>B5-I5</f>
        <v>-4.25</v>
      </c>
      <c r="L5" s="5">
        <v>1</v>
      </c>
      <c r="M5" s="5">
        <f>$L$12</f>
        <v>-3.5670000000000002</v>
      </c>
      <c r="N5" s="5">
        <f>(B5-I5)/M5</f>
        <v>1.1914774320156993</v>
      </c>
      <c r="O5" s="5">
        <f>$N$12</f>
        <v>1</v>
      </c>
      <c r="P5">
        <f>ROUND(I5+M5*O5,2)</f>
        <v>15.68</v>
      </c>
    </row>
    <row r="6" spans="2:16" x14ac:dyDescent="0.35">
      <c r="B6">
        <v>25</v>
      </c>
      <c r="C6" s="6">
        <f>$C$12</f>
        <v>40.33</v>
      </c>
      <c r="D6" s="8">
        <f>B6-C6</f>
        <v>-15.329999999999998</v>
      </c>
      <c r="E6" s="4">
        <v>2</v>
      </c>
      <c r="F6" s="4">
        <f>$E$13</f>
        <v>16.87</v>
      </c>
      <c r="G6" s="4">
        <f>(B6-C6)/F6</f>
        <v>-0.90871369294605797</v>
      </c>
      <c r="H6" s="4">
        <f>$G$13</f>
        <v>1</v>
      </c>
      <c r="I6" s="7">
        <f>C6+H6*F6</f>
        <v>57.2</v>
      </c>
      <c r="K6">
        <f>B6-I6</f>
        <v>-32.200000000000003</v>
      </c>
      <c r="L6" s="5">
        <v>1</v>
      </c>
      <c r="M6" s="5">
        <f>$L$12</f>
        <v>-3.5670000000000002</v>
      </c>
      <c r="N6" s="5">
        <f>(B6-I6)/M6</f>
        <v>9.0271937202130648</v>
      </c>
      <c r="O6" s="5">
        <f>$N$12</f>
        <v>1</v>
      </c>
      <c r="P6">
        <f>ROUND(I6+M6*O6,2)</f>
        <v>53.63</v>
      </c>
    </row>
    <row r="7" spans="2:16" x14ac:dyDescent="0.35">
      <c r="B7">
        <v>35</v>
      </c>
      <c r="C7" s="6">
        <f>$C$12</f>
        <v>40.33</v>
      </c>
      <c r="D7" s="8">
        <f>B7-C7</f>
        <v>-5.3299999999999983</v>
      </c>
      <c r="E7" s="2">
        <v>1</v>
      </c>
      <c r="F7" s="2">
        <f>$E$12</f>
        <v>-21.08</v>
      </c>
      <c r="G7" s="2">
        <f>(B7-C7)/F7</f>
        <v>0.25284629981024664</v>
      </c>
      <c r="H7" s="2">
        <f>$G$12</f>
        <v>1</v>
      </c>
      <c r="I7" s="7">
        <f>C7+H7*F7</f>
        <v>19.25</v>
      </c>
      <c r="K7">
        <f>B7-I7</f>
        <v>15.75</v>
      </c>
      <c r="L7" s="5">
        <v>1</v>
      </c>
      <c r="M7" s="5">
        <f>$L$12</f>
        <v>-3.5670000000000002</v>
      </c>
      <c r="N7" s="5">
        <f>(B7-I7)/M7</f>
        <v>-4.4154751892346509</v>
      </c>
      <c r="O7" s="5">
        <f>$N$12</f>
        <v>1</v>
      </c>
      <c r="P7">
        <f>ROUND(I7+M7*O7,2)</f>
        <v>15.68</v>
      </c>
    </row>
    <row r="8" spans="2:16" x14ac:dyDescent="0.35">
      <c r="B8">
        <v>49</v>
      </c>
      <c r="C8" s="6">
        <f>$C$12</f>
        <v>40.33</v>
      </c>
      <c r="D8" s="8">
        <f>B8-C8</f>
        <v>8.6700000000000017</v>
      </c>
      <c r="E8" s="4">
        <v>2</v>
      </c>
      <c r="F8" s="4">
        <f>$E$13</f>
        <v>16.87</v>
      </c>
      <c r="G8" s="4">
        <f>(B8-C8)/F8</f>
        <v>0.51393005334914055</v>
      </c>
      <c r="H8" s="4">
        <f>$G$13</f>
        <v>1</v>
      </c>
      <c r="I8" s="7">
        <f>C8+H8*F8</f>
        <v>57.2</v>
      </c>
      <c r="K8">
        <f>B8-I8</f>
        <v>-8.2000000000000028</v>
      </c>
      <c r="L8" s="3">
        <v>2</v>
      </c>
      <c r="M8" s="3">
        <f>$L$13</f>
        <v>7.133</v>
      </c>
      <c r="N8" s="3">
        <f>(B8-I8)/M8</f>
        <v>-1.1495864292723963</v>
      </c>
      <c r="O8" s="3">
        <f>$N$13</f>
        <v>1</v>
      </c>
      <c r="P8">
        <f>ROUND(I8+M8*O8,2)</f>
        <v>64.33</v>
      </c>
    </row>
    <row r="9" spans="2:16" x14ac:dyDescent="0.35">
      <c r="B9">
        <v>68</v>
      </c>
      <c r="C9" s="6">
        <f>$C$12</f>
        <v>40.33</v>
      </c>
      <c r="D9" s="8">
        <f>B9-C9</f>
        <v>27.67</v>
      </c>
      <c r="E9" s="4">
        <v>2</v>
      </c>
      <c r="F9" s="4">
        <f>$E$13</f>
        <v>16.87</v>
      </c>
      <c r="G9" s="4">
        <f>(B9-C9)/F9</f>
        <v>1.6401896858328393</v>
      </c>
      <c r="H9" s="4">
        <f>$G$13</f>
        <v>1</v>
      </c>
      <c r="I9" s="7">
        <f>C9+H9*F9</f>
        <v>57.2</v>
      </c>
      <c r="K9">
        <f>B9-I9</f>
        <v>10.799999999999997</v>
      </c>
      <c r="L9" s="5">
        <v>1</v>
      </c>
      <c r="M9" s="5">
        <f>$L$12</f>
        <v>-3.5670000000000002</v>
      </c>
      <c r="N9" s="5">
        <f>(B9-I9)/M9</f>
        <v>-3.0277544154751883</v>
      </c>
      <c r="O9" s="5">
        <f>$N$12</f>
        <v>1</v>
      </c>
      <c r="P9">
        <f>ROUND(I9+M9*O9,2)</f>
        <v>53.63</v>
      </c>
    </row>
    <row r="10" spans="2:16" x14ac:dyDescent="0.35">
      <c r="B10">
        <v>71</v>
      </c>
      <c r="C10" s="6">
        <f>$C$12</f>
        <v>40.33</v>
      </c>
      <c r="D10" s="8">
        <f>B10-C10</f>
        <v>30.67</v>
      </c>
      <c r="E10" s="4">
        <v>2</v>
      </c>
      <c r="F10" s="4">
        <f>$E$13</f>
        <v>16.87</v>
      </c>
      <c r="G10" s="4">
        <f>(B10-C10)/F10</f>
        <v>1.8180201541197392</v>
      </c>
      <c r="H10" s="4">
        <f>$G$13</f>
        <v>1</v>
      </c>
      <c r="I10" s="7">
        <f>C10+H10*F10</f>
        <v>57.2</v>
      </c>
      <c r="K10">
        <f>B10-I10</f>
        <v>13.799999999999997</v>
      </c>
      <c r="L10" s="3">
        <v>2</v>
      </c>
      <c r="M10" s="3">
        <f>$L$13</f>
        <v>7.133</v>
      </c>
      <c r="N10" s="3">
        <f>(B10-I10)/M10</f>
        <v>1.9346698443852512</v>
      </c>
      <c r="O10" s="3">
        <f>$N$13</f>
        <v>1</v>
      </c>
      <c r="P10">
        <f>ROUND(I10+M10*O10,2)</f>
        <v>64.33</v>
      </c>
    </row>
    <row r="11" spans="2:16" x14ac:dyDescent="0.35">
      <c r="B11">
        <v>73</v>
      </c>
      <c r="C11" s="6">
        <f>$C$12</f>
        <v>40.33</v>
      </c>
      <c r="D11" s="8">
        <f>B11-C11</f>
        <v>32.67</v>
      </c>
      <c r="E11" s="4">
        <v>2</v>
      </c>
      <c r="F11" s="4">
        <f>$E$13</f>
        <v>16.87</v>
      </c>
      <c r="G11" s="4">
        <f>(B11-C11)/F11</f>
        <v>1.9365737996443391</v>
      </c>
      <c r="H11" s="4">
        <f>$G$13</f>
        <v>1</v>
      </c>
      <c r="I11" s="7">
        <f>C11+H11*F11</f>
        <v>57.2</v>
      </c>
      <c r="K11">
        <f>B11-I11</f>
        <v>15.799999999999997</v>
      </c>
      <c r="L11" s="3">
        <v>2</v>
      </c>
      <c r="M11" s="3">
        <f>$L$13</f>
        <v>7.133</v>
      </c>
      <c r="N11" s="3">
        <f>(B11-I11)/M11</f>
        <v>2.2150567783541284</v>
      </c>
      <c r="O11" s="3">
        <f>$N$13</f>
        <v>1</v>
      </c>
      <c r="P11">
        <f>ROUND(I11+M11*O11,2)</f>
        <v>64.33</v>
      </c>
    </row>
    <row r="12" spans="2:16" x14ac:dyDescent="0.35">
      <c r="B12" s="6" t="s">
        <v>14</v>
      </c>
      <c r="C12" s="6">
        <f>ROUND(AVERAGE(B3:B11),2)</f>
        <v>40.33</v>
      </c>
      <c r="D12" s="2" t="s">
        <v>12</v>
      </c>
      <c r="E12" s="2">
        <f>AVERAGE(D3,D4,D5,D7)</f>
        <v>-21.08</v>
      </c>
      <c r="F12" s="2" t="s">
        <v>10</v>
      </c>
      <c r="G12" s="2">
        <f>AVERAGE(G3,G4,G5,G7)</f>
        <v>1</v>
      </c>
      <c r="H12" s="2" t="s">
        <v>16</v>
      </c>
      <c r="I12" s="2">
        <f>AVERAGE(B3,B4,B5,B7)</f>
        <v>19.25</v>
      </c>
      <c r="K12" s="5" t="s">
        <v>17</v>
      </c>
      <c r="L12" s="5">
        <f>ROUND(AVERAGE(K3,K4,K5,K6,K7,K9),3)</f>
        <v>-3.5670000000000002</v>
      </c>
      <c r="M12" s="5" t="s">
        <v>10</v>
      </c>
      <c r="N12" s="5">
        <f>ROUND(AVERAGE(N3,N4,N5,N6,N7,N9),0)</f>
        <v>1</v>
      </c>
    </row>
    <row r="13" spans="2:16" x14ac:dyDescent="0.35">
      <c r="D13" s="4" t="s">
        <v>13</v>
      </c>
      <c r="E13" s="4">
        <f>AVERAGE(D6,D8,D9,D10,D11)</f>
        <v>16.87</v>
      </c>
      <c r="F13" s="4" t="s">
        <v>11</v>
      </c>
      <c r="G13" s="4">
        <f>AVERAGE(G6,G8,G9,G10,G11)</f>
        <v>1</v>
      </c>
      <c r="H13" s="4" t="s">
        <v>15</v>
      </c>
      <c r="I13" s="4">
        <f>AVERAGE(B6,B8,B9,B10,B11)</f>
        <v>57.2</v>
      </c>
      <c r="K13" s="3" t="s">
        <v>18</v>
      </c>
      <c r="L13" s="3">
        <f>ROUND(AVERAGE(K8,K10,K11),3)</f>
        <v>7.133</v>
      </c>
      <c r="M13" s="3" t="s">
        <v>11</v>
      </c>
      <c r="N13" s="3">
        <f>ROUND(AVERAGE(N11,N10,N8),0)</f>
        <v>1</v>
      </c>
    </row>
  </sheetData>
  <mergeCells count="2">
    <mergeCell ref="K1:P1"/>
    <mergeCell ref="D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12" sqref="G12"/>
    </sheetView>
  </sheetViews>
  <sheetFormatPr defaultRowHeight="14.5" x14ac:dyDescent="0.35"/>
  <cols>
    <col min="1" max="1" width="3.26953125" bestFit="1" customWidth="1"/>
    <col min="2" max="2" width="5.81640625" bestFit="1" customWidth="1"/>
    <col min="3" max="3" width="8.54296875" bestFit="1" customWidth="1"/>
    <col min="4" max="4" width="15.08984375" bestFit="1" customWidth="1"/>
    <col min="5" max="5" width="12.08984375" bestFit="1" customWidth="1"/>
    <col min="6" max="6" width="12.54296875" bestFit="1" customWidth="1"/>
    <col min="7" max="7" width="12.453125" bestFit="1" customWidth="1"/>
    <col min="8" max="8" width="8.26953125" bestFit="1" customWidth="1"/>
    <col min="9" max="9" width="5.81640625" bestFit="1" customWidth="1"/>
    <col min="10" max="10" width="4" customWidth="1"/>
    <col min="11" max="11" width="15.08984375" bestFit="1" customWidth="1"/>
    <col min="12" max="12" width="12.08984375" bestFit="1" customWidth="1"/>
    <col min="13" max="13" width="12.54296875" bestFit="1" customWidth="1"/>
    <col min="14" max="14" width="12.453125" bestFit="1" customWidth="1"/>
    <col min="15" max="15" width="8" bestFit="1" customWidth="1"/>
    <col min="16" max="16" width="5.81640625" bestFit="1" customWidth="1"/>
  </cols>
  <sheetData>
    <row r="1" spans="1:16" x14ac:dyDescent="0.35">
      <c r="D1" s="10" t="s">
        <v>19</v>
      </c>
      <c r="E1" s="10"/>
      <c r="F1" s="10"/>
      <c r="G1" s="10"/>
      <c r="H1" s="10"/>
      <c r="I1" s="10"/>
      <c r="J1" s="7"/>
      <c r="K1" s="11" t="s">
        <v>20</v>
      </c>
      <c r="L1" s="11"/>
      <c r="M1" s="11"/>
      <c r="N1" s="11"/>
      <c r="O1" s="11"/>
      <c r="P1" s="11"/>
    </row>
    <row r="2" spans="1:16" x14ac:dyDescent="0.35">
      <c r="A2" s="1"/>
      <c r="B2" s="1" t="s">
        <v>0</v>
      </c>
      <c r="C2" s="1" t="s">
        <v>1</v>
      </c>
      <c r="D2" s="1" t="s">
        <v>2</v>
      </c>
      <c r="E2" s="1" t="s">
        <v>23</v>
      </c>
      <c r="F2" s="1" t="s">
        <v>3</v>
      </c>
      <c r="G2" s="1" t="s">
        <v>22</v>
      </c>
      <c r="H2" s="1" t="s">
        <v>4</v>
      </c>
      <c r="I2" s="1" t="s">
        <v>5</v>
      </c>
      <c r="J2" s="9"/>
      <c r="K2" s="1" t="s">
        <v>6</v>
      </c>
      <c r="L2" s="1" t="s">
        <v>23</v>
      </c>
      <c r="M2" s="1" t="s">
        <v>7</v>
      </c>
      <c r="N2" s="1" t="s">
        <v>21</v>
      </c>
      <c r="O2" s="1" t="s">
        <v>8</v>
      </c>
      <c r="P2" s="1" t="s">
        <v>9</v>
      </c>
    </row>
    <row r="3" spans="1:16" x14ac:dyDescent="0.35">
      <c r="B3">
        <v>13</v>
      </c>
      <c r="C3" s="6">
        <f>$C$12</f>
        <v>35</v>
      </c>
      <c r="D3" s="8">
        <f>SIGN(B3-C3)</f>
        <v>-1</v>
      </c>
      <c r="E3" s="2">
        <v>1</v>
      </c>
      <c r="F3" s="2">
        <f>$E$12</f>
        <v>-1</v>
      </c>
      <c r="G3" s="2">
        <f>(B3-C3)</f>
        <v>-22</v>
      </c>
      <c r="H3" s="2">
        <f>$G$12</f>
        <v>10</v>
      </c>
      <c r="I3" s="7">
        <f>ROUND(C3+H3*F3,1)</f>
        <v>25</v>
      </c>
      <c r="J3" s="7"/>
      <c r="K3">
        <f>SIGN(B3-I3)</f>
        <v>-1</v>
      </c>
      <c r="L3" s="5">
        <v>1</v>
      </c>
      <c r="M3" s="5">
        <f>$L$12</f>
        <v>-0.66700000000000004</v>
      </c>
      <c r="N3" s="5">
        <f>(B3-I3)/M3</f>
        <v>17.991004497751124</v>
      </c>
      <c r="O3" s="5">
        <f>$N$12</f>
        <v>15.74</v>
      </c>
      <c r="P3">
        <f>ROUND(I3+M3*O3,2)</f>
        <v>14.5</v>
      </c>
    </row>
    <row r="4" spans="1:16" x14ac:dyDescent="0.35">
      <c r="B4">
        <v>14</v>
      </c>
      <c r="C4" s="6">
        <f>$C$12</f>
        <v>35</v>
      </c>
      <c r="D4" s="8">
        <f>SIGN(B4-C4)</f>
        <v>-1</v>
      </c>
      <c r="E4" s="2">
        <v>1</v>
      </c>
      <c r="F4" s="2">
        <f>$E$12</f>
        <v>-1</v>
      </c>
      <c r="G4" s="2">
        <f>(B4-C4)/F4</f>
        <v>21</v>
      </c>
      <c r="H4" s="2">
        <f>$G$12</f>
        <v>10</v>
      </c>
      <c r="I4" s="7">
        <f>ROUND(C4+H4*F4,1)</f>
        <v>25</v>
      </c>
      <c r="J4" s="7"/>
      <c r="K4">
        <f>SIGN(B4-I4)</f>
        <v>-1</v>
      </c>
      <c r="L4" s="5">
        <v>1</v>
      </c>
      <c r="M4" s="5">
        <f>$L$12</f>
        <v>-0.66700000000000004</v>
      </c>
      <c r="N4" s="5">
        <f>(B4-I4)/M4</f>
        <v>16.491754122938531</v>
      </c>
      <c r="O4" s="5">
        <f>$N$12</f>
        <v>15.74</v>
      </c>
      <c r="P4">
        <f>ROUND(I4+M4*O4,2)</f>
        <v>14.5</v>
      </c>
    </row>
    <row r="5" spans="1:16" x14ac:dyDescent="0.35">
      <c r="B5">
        <v>15</v>
      </c>
      <c r="C5" s="6">
        <f>$C$12</f>
        <v>35</v>
      </c>
      <c r="D5" s="8">
        <f>SIGN(B5-C5)</f>
        <v>-1</v>
      </c>
      <c r="E5" s="2">
        <v>1</v>
      </c>
      <c r="F5" s="2">
        <f>$E$12</f>
        <v>-1</v>
      </c>
      <c r="G5" s="2">
        <f>(B5-C5)/F5</f>
        <v>20</v>
      </c>
      <c r="H5" s="2">
        <f>$G$12</f>
        <v>10</v>
      </c>
      <c r="I5" s="7">
        <f>ROUND(C5+H5*F5,1)</f>
        <v>25</v>
      </c>
      <c r="J5" s="7"/>
      <c r="K5">
        <f>SIGN(B5-I5)</f>
        <v>-1</v>
      </c>
      <c r="L5" s="5">
        <v>1</v>
      </c>
      <c r="M5" s="5">
        <f>$L$12</f>
        <v>-0.66700000000000004</v>
      </c>
      <c r="N5" s="5">
        <f>(B5-I5)/M5</f>
        <v>14.992503748125936</v>
      </c>
      <c r="O5" s="5">
        <f>$N$12</f>
        <v>15.74</v>
      </c>
      <c r="P5">
        <f>ROUND(I5+M5*O5,2)</f>
        <v>14.5</v>
      </c>
    </row>
    <row r="6" spans="1:16" x14ac:dyDescent="0.35">
      <c r="B6">
        <v>25</v>
      </c>
      <c r="C6" s="6">
        <f>$C$12</f>
        <v>35</v>
      </c>
      <c r="D6" s="8">
        <f>SIGN(B6-C6)</f>
        <v>-1</v>
      </c>
      <c r="E6" s="4">
        <v>2</v>
      </c>
      <c r="F6" s="4">
        <f>$E$13</f>
        <v>0.6</v>
      </c>
      <c r="G6" s="4">
        <f>(B6-C6)/F6</f>
        <v>-16.666666666666668</v>
      </c>
      <c r="H6" s="4">
        <f>$G$13</f>
        <v>55</v>
      </c>
      <c r="I6" s="7">
        <f>ROUND(C6+H6*F6,1)</f>
        <v>68</v>
      </c>
      <c r="J6" s="7"/>
      <c r="K6">
        <f>SIGN(B6-I6)</f>
        <v>-1</v>
      </c>
      <c r="L6" s="5">
        <v>1</v>
      </c>
      <c r="M6" s="5">
        <f>$L$12</f>
        <v>-0.66700000000000004</v>
      </c>
      <c r="N6" s="5">
        <f>(B6-I6)/M6</f>
        <v>64.467766116941519</v>
      </c>
      <c r="O6" s="5">
        <f>$N$12</f>
        <v>15.74</v>
      </c>
      <c r="P6">
        <f>ROUND(I6+M6*O6,2)</f>
        <v>57.5</v>
      </c>
    </row>
    <row r="7" spans="1:16" x14ac:dyDescent="0.35">
      <c r="B7">
        <v>35</v>
      </c>
      <c r="C7" s="6">
        <f>$C$12</f>
        <v>35</v>
      </c>
      <c r="D7" s="8">
        <f>IF(SIGN(B7-C7),0,-1)</f>
        <v>-1</v>
      </c>
      <c r="E7" s="2">
        <v>1</v>
      </c>
      <c r="F7" s="2">
        <f>$E$12</f>
        <v>-1</v>
      </c>
      <c r="G7" s="2">
        <f>(B7-C7)/F7</f>
        <v>0</v>
      </c>
      <c r="H7" s="2">
        <f>$G$12</f>
        <v>10</v>
      </c>
      <c r="I7" s="7">
        <f>ROUND(C7+H7*F7,1)</f>
        <v>25</v>
      </c>
      <c r="J7" s="7"/>
      <c r="K7">
        <f>SIGN(B7-I7)</f>
        <v>1</v>
      </c>
      <c r="L7" s="5">
        <v>1</v>
      </c>
      <c r="M7" s="5">
        <f>$L$12</f>
        <v>-0.66700000000000004</v>
      </c>
      <c r="N7" s="5">
        <f>(B7-I7)/M7</f>
        <v>-14.992503748125936</v>
      </c>
      <c r="O7" s="5">
        <f>$N$12</f>
        <v>15.74</v>
      </c>
      <c r="P7">
        <f>ROUND(I7+M7*O7,2)</f>
        <v>14.5</v>
      </c>
    </row>
    <row r="8" spans="1:16" x14ac:dyDescent="0.35">
      <c r="B8">
        <v>49</v>
      </c>
      <c r="C8" s="6">
        <f>$C$12</f>
        <v>35</v>
      </c>
      <c r="D8" s="8">
        <f>SIGN(B8-C8)</f>
        <v>1</v>
      </c>
      <c r="E8" s="4">
        <v>2</v>
      </c>
      <c r="F8" s="4">
        <f>$E$13</f>
        <v>0.6</v>
      </c>
      <c r="G8" s="4">
        <f>(B8-C8)/F8</f>
        <v>23.333333333333336</v>
      </c>
      <c r="H8" s="4">
        <f>$G$13</f>
        <v>55</v>
      </c>
      <c r="I8" s="7">
        <f>ROUND(C8+H8*F8,1)</f>
        <v>68</v>
      </c>
      <c r="J8" s="7"/>
      <c r="K8">
        <f>SIGN(B8-I8)</f>
        <v>-1</v>
      </c>
      <c r="L8" s="3">
        <v>2</v>
      </c>
      <c r="M8" s="3">
        <f>$L$13</f>
        <v>0.33300000000000002</v>
      </c>
      <c r="N8" s="3">
        <f>(B8-I8)/M8</f>
        <v>-57.057057057057051</v>
      </c>
      <c r="O8" s="3">
        <f>$N$13</f>
        <v>9</v>
      </c>
      <c r="P8">
        <f>ROUND(I8+M8*O8,2)</f>
        <v>71</v>
      </c>
    </row>
    <row r="9" spans="1:16" x14ac:dyDescent="0.35">
      <c r="B9">
        <v>68</v>
      </c>
      <c r="C9" s="6">
        <f>$C$12</f>
        <v>35</v>
      </c>
      <c r="D9" s="8">
        <f>SIGN(B9-C9)</f>
        <v>1</v>
      </c>
      <c r="E9" s="4">
        <v>2</v>
      </c>
      <c r="F9" s="4">
        <f>$E$13</f>
        <v>0.6</v>
      </c>
      <c r="G9" s="4">
        <f>(B9-C9)/F9</f>
        <v>55</v>
      </c>
      <c r="H9" s="4">
        <f>$G$13</f>
        <v>55</v>
      </c>
      <c r="I9" s="7">
        <f>ROUND(C9+H9*F9,1)</f>
        <v>68</v>
      </c>
      <c r="J9" s="7"/>
      <c r="K9">
        <f>IF(SIGN(B9-I9),0,-1)</f>
        <v>-1</v>
      </c>
      <c r="L9" s="5">
        <v>1</v>
      </c>
      <c r="M9" s="5">
        <f>$L$12</f>
        <v>-0.66700000000000004</v>
      </c>
      <c r="N9" s="5">
        <f>(B9-I9)/M9</f>
        <v>0</v>
      </c>
      <c r="O9" s="5">
        <f>$N$12</f>
        <v>15.74</v>
      </c>
      <c r="P9">
        <f>ROUND(I9+M9*O9,2)</f>
        <v>57.5</v>
      </c>
    </row>
    <row r="10" spans="1:16" x14ac:dyDescent="0.35">
      <c r="B10">
        <v>71</v>
      </c>
      <c r="C10" s="6">
        <f>$C$12</f>
        <v>35</v>
      </c>
      <c r="D10" s="8">
        <f>SIGN(B10-C10)</f>
        <v>1</v>
      </c>
      <c r="E10" s="4">
        <v>2</v>
      </c>
      <c r="F10" s="4">
        <f>$E$13</f>
        <v>0.6</v>
      </c>
      <c r="G10" s="4">
        <f>(B10-C10)/F10</f>
        <v>60</v>
      </c>
      <c r="H10" s="4">
        <f>$G$13</f>
        <v>55</v>
      </c>
      <c r="I10" s="7">
        <f>ROUND(C10+H10*F10,1)</f>
        <v>68</v>
      </c>
      <c r="J10" s="7"/>
      <c r="K10">
        <f>SIGN(B10-I10)</f>
        <v>1</v>
      </c>
      <c r="L10" s="3">
        <v>2</v>
      </c>
      <c r="M10" s="3">
        <f>$L$13</f>
        <v>0.33300000000000002</v>
      </c>
      <c r="N10" s="3">
        <f>(B10-I10)/M10</f>
        <v>9.0090090090090094</v>
      </c>
      <c r="O10" s="3">
        <f>$N$13</f>
        <v>9</v>
      </c>
      <c r="P10">
        <f>ROUND(I10+M10*O10,2)</f>
        <v>71</v>
      </c>
    </row>
    <row r="11" spans="1:16" x14ac:dyDescent="0.35">
      <c r="B11">
        <v>73</v>
      </c>
      <c r="C11" s="6">
        <f>$C$12</f>
        <v>35</v>
      </c>
      <c r="D11" s="8">
        <f>SIGN(B11-C11)</f>
        <v>1</v>
      </c>
      <c r="E11" s="4">
        <v>2</v>
      </c>
      <c r="F11" s="4">
        <f>$E$13</f>
        <v>0.6</v>
      </c>
      <c r="G11" s="4">
        <f>(B11-C11)/F11</f>
        <v>63.333333333333336</v>
      </c>
      <c r="H11" s="4">
        <f>$G$13</f>
        <v>55</v>
      </c>
      <c r="I11" s="7">
        <f>ROUND(C11+H11*F11,1)</f>
        <v>68</v>
      </c>
      <c r="J11" s="7"/>
      <c r="K11">
        <f>SIGN(B11-I11)</f>
        <v>1</v>
      </c>
      <c r="L11" s="3">
        <v>2</v>
      </c>
      <c r="M11" s="3">
        <f>$L$13</f>
        <v>0.33300000000000002</v>
      </c>
      <c r="N11" s="3">
        <f>(B11-I11)/M11</f>
        <v>15.015015015015015</v>
      </c>
      <c r="O11" s="3">
        <f>$N$13</f>
        <v>9</v>
      </c>
      <c r="P11">
        <f>ROUND(I11+M11*O11,2)</f>
        <v>71</v>
      </c>
    </row>
    <row r="12" spans="1:16" x14ac:dyDescent="0.35">
      <c r="B12" s="6" t="s">
        <v>14</v>
      </c>
      <c r="C12" s="6">
        <f>ROUND(MEDIAN(B3:B11),2)</f>
        <v>35</v>
      </c>
      <c r="D12" s="2" t="s">
        <v>12</v>
      </c>
      <c r="E12" s="2">
        <f>ROUND(AVERAGE(D3,D4,D5,D7),1)</f>
        <v>-1</v>
      </c>
      <c r="F12" s="2" t="s">
        <v>10</v>
      </c>
      <c r="G12" s="2">
        <f>ROUND(MEDIAN(G3,G4,G5,G7),1)</f>
        <v>10</v>
      </c>
      <c r="H12" s="2" t="s">
        <v>16</v>
      </c>
      <c r="I12" s="2">
        <f>AVERAGE(B3,B4,B5,B7)</f>
        <v>19.25</v>
      </c>
      <c r="K12" s="5" t="s">
        <v>17</v>
      </c>
      <c r="L12" s="5">
        <f>ROUND(AVERAGE(K3,K4,K5,K6,K7,K9),3)</f>
        <v>-0.66700000000000004</v>
      </c>
      <c r="M12" s="5" t="s">
        <v>10</v>
      </c>
      <c r="N12" s="5">
        <f>ROUND(MEDIAN(N3,N4,N5,N6,N7,N9),2)</f>
        <v>15.74</v>
      </c>
    </row>
    <row r="13" spans="1:16" x14ac:dyDescent="0.35">
      <c r="D13" s="4" t="s">
        <v>13</v>
      </c>
      <c r="E13" s="4">
        <f>ROUND(AVERAGE(D6,D8,D9,D10,D11),1)</f>
        <v>0.6</v>
      </c>
      <c r="F13" s="4" t="s">
        <v>11</v>
      </c>
      <c r="G13" s="4">
        <f>ROUND(MEDIAN(G6,G8,G9,G10,G11),1)</f>
        <v>55</v>
      </c>
      <c r="H13" s="4" t="s">
        <v>15</v>
      </c>
      <c r="I13" s="4">
        <f>AVERAGE(B6,B8,B9,B10,B11)</f>
        <v>57.2</v>
      </c>
      <c r="K13" s="3" t="s">
        <v>18</v>
      </c>
      <c r="L13" s="3">
        <f>ROUND(AVERAGE(K8,K10,K11),3)</f>
        <v>0.33300000000000002</v>
      </c>
      <c r="M13" s="3" t="s">
        <v>11</v>
      </c>
      <c r="N13" s="3">
        <f>ROUND(MEDIAN(N11,N10,N8),1)</f>
        <v>9</v>
      </c>
    </row>
  </sheetData>
  <mergeCells count="2">
    <mergeCell ref="K1:P1"/>
    <mergeCell ref="D1:I1"/>
  </mergeCells>
  <pageMargins left="0.7" right="0.7" top="0.75" bottom="0.75" header="0.3" footer="0.3"/>
</worksheet>
</file>