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dd8223d8c6bc90/Disc Golf/Doubles/Scripts/testCases/"/>
    </mc:Choice>
  </mc:AlternateContent>
  <xr:revisionPtr revIDLastSave="191" documentId="8_{C4C6D4BC-BC64-4E0C-91F8-3FAB18BA46C7}" xr6:coauthVersionLast="47" xr6:coauthVersionMax="47" xr10:uidLastSave="{65F21F30-69EE-4EE3-95EC-4118944DBB65}"/>
  <bookViews>
    <workbookView xWindow="40605" yWindow="-120" windowWidth="29040" windowHeight="16440" xr2:uid="{3E062D0D-5A28-4ABE-90C4-90CEDEE1A518}"/>
  </bookViews>
  <sheets>
    <sheet name="Test_Data" sheetId="42" r:id="rId1"/>
    <sheet name="Master" sheetId="32" r:id="rId2"/>
    <sheet name="Registered Players" sheetId="33" r:id="rId3"/>
  </sheets>
  <definedNames>
    <definedName name="PREV_ACE_BAL" localSheetId="1">Master!$H$5</definedName>
    <definedName name="PREV_ACE_BAL" localSheetId="0">Test_Data!$H$5</definedName>
    <definedName name="Registered_Players" localSheetId="0">Table1[Player Name]</definedName>
    <definedName name="Registered_Players">Table1[Player Name]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2" l="1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H2" i="42"/>
  <c r="H4" i="42"/>
  <c r="H4" i="32"/>
  <c r="H2" i="32"/>
  <c r="B7" i="32"/>
  <c r="B6" i="32"/>
  <c r="G2" i="42"/>
  <c r="F2" i="42"/>
  <c r="B2" i="42"/>
  <c r="B5" i="32"/>
  <c r="F4" i="42" l="1"/>
  <c r="E4" i="42"/>
  <c r="B3" i="32"/>
  <c r="B4" i="32"/>
  <c r="B2" i="32"/>
  <c r="F2" i="32"/>
  <c r="G2" i="32" l="1"/>
  <c r="F4" i="32" l="1"/>
  <c r="E4" i="32"/>
</calcChain>
</file>

<file path=xl/sharedStrings.xml><?xml version="1.0" encoding="utf-8"?>
<sst xmlns="http://schemas.openxmlformats.org/spreadsheetml/2006/main" count="353" uniqueCount="138">
  <si>
    <t>Name</t>
  </si>
  <si>
    <t>Pool</t>
  </si>
  <si>
    <t>Ace</t>
  </si>
  <si>
    <t>Club</t>
  </si>
  <si>
    <t>Ace Pot Paid</t>
  </si>
  <si>
    <t>Money to Club</t>
  </si>
  <si>
    <t>Money to Pot</t>
  </si>
  <si>
    <t>Ace Pot Balance</t>
  </si>
  <si>
    <t>Max Umeno</t>
  </si>
  <si>
    <t>Yes</t>
  </si>
  <si>
    <t>A</t>
  </si>
  <si>
    <t>B</t>
  </si>
  <si>
    <t>Marc Umeno</t>
  </si>
  <si>
    <t>A's</t>
  </si>
  <si>
    <t>B's</t>
  </si>
  <si>
    <t>Ace Pot Reserve</t>
  </si>
  <si>
    <t>Yes/No</t>
  </si>
  <si>
    <t>No</t>
  </si>
  <si>
    <t>Matt Hayes</t>
  </si>
  <si>
    <t>Casanova Garcia</t>
  </si>
  <si>
    <t>Roderick Kast</t>
  </si>
  <si>
    <t>Steve Moravec</t>
  </si>
  <si>
    <t>Hal Kurz</t>
  </si>
  <si>
    <t>Jored Summer</t>
  </si>
  <si>
    <t>James Barkes</t>
  </si>
  <si>
    <t>Robert Shehee</t>
  </si>
  <si>
    <t>Richard Hernandez</t>
  </si>
  <si>
    <t>Steve Kehrer</t>
  </si>
  <si>
    <t>Brett Cave</t>
  </si>
  <si>
    <t>Saben Cave</t>
  </si>
  <si>
    <t>Cougar Karson</t>
  </si>
  <si>
    <t>Kelly Conner</t>
  </si>
  <si>
    <t>Jason Hilbert</t>
  </si>
  <si>
    <t>Patrick McClain</t>
  </si>
  <si>
    <t>Michael Meduri</t>
  </si>
  <si>
    <t>John Lubushkin</t>
  </si>
  <si>
    <t>Matt Marquess</t>
  </si>
  <si>
    <t>mike Lloyd</t>
  </si>
  <si>
    <t>Mikee Rodriguez</t>
  </si>
  <si>
    <t>Steven Neuendorffer</t>
  </si>
  <si>
    <t>Mac Lyle</t>
  </si>
  <si>
    <t>Teams</t>
  </si>
  <si>
    <t>Starting Hole</t>
  </si>
  <si>
    <t>Player Name</t>
  </si>
  <si>
    <t>A/B</t>
  </si>
  <si>
    <t>Aaron Read</t>
  </si>
  <si>
    <t>Abel Avalos</t>
  </si>
  <si>
    <t>Adriano Rothschild</t>
  </si>
  <si>
    <t>AJ Garcia</t>
  </si>
  <si>
    <t>Angel Martinez</t>
  </si>
  <si>
    <t>Anthony Brewer</t>
  </si>
  <si>
    <t>Anthony O'Malley</t>
  </si>
  <si>
    <t>Beth Aubuchon</t>
  </si>
  <si>
    <t>Bill Ma</t>
  </si>
  <si>
    <t>Billy lai</t>
  </si>
  <si>
    <t>Brian Earle</t>
  </si>
  <si>
    <t>Brianna Ralston</t>
  </si>
  <si>
    <t>Cali</t>
  </si>
  <si>
    <t>Chad Kotil</t>
  </si>
  <si>
    <t>Chris Hughes</t>
  </si>
  <si>
    <t>Chris Lobdell</t>
  </si>
  <si>
    <t>Chris Risner</t>
  </si>
  <si>
    <t>Cole Jimison</t>
  </si>
  <si>
    <t>Collin Ferchau</t>
  </si>
  <si>
    <t>Craig Baker</t>
  </si>
  <si>
    <t>Daniel Rodriguez</t>
  </si>
  <si>
    <t>Dave Lipscomb</t>
  </si>
  <si>
    <t>Dave Walton</t>
  </si>
  <si>
    <t>Daviar Afraimi</t>
  </si>
  <si>
    <t>David Gunther</t>
  </si>
  <si>
    <t>David Herman</t>
  </si>
  <si>
    <t>David Lipscomb</t>
  </si>
  <si>
    <t>David Ralston</t>
  </si>
  <si>
    <t>David Risner</t>
  </si>
  <si>
    <t>Derek Chessik</t>
  </si>
  <si>
    <t>Derek Kirmil</t>
  </si>
  <si>
    <t>Dom Herrick</t>
  </si>
  <si>
    <t>Dominc Herrick</t>
  </si>
  <si>
    <t>Dominic Herrick</t>
  </si>
  <si>
    <t>Don Savella</t>
  </si>
  <si>
    <t>Eric Sullivan</t>
  </si>
  <si>
    <t>Evan Anderson</t>
  </si>
  <si>
    <t>Evan Boucher</t>
  </si>
  <si>
    <t>Feliciano Yacap</t>
  </si>
  <si>
    <t>George Peters</t>
  </si>
  <si>
    <t>Henry Garcia</t>
  </si>
  <si>
    <t>Isaiah Oliver</t>
  </si>
  <si>
    <t>James Anderson</t>
  </si>
  <si>
    <t>James Rootski</t>
  </si>
  <si>
    <t>Jason Bakarootski</t>
  </si>
  <si>
    <t>JC Quiambao</t>
  </si>
  <si>
    <t>Jeff Aldinger</t>
  </si>
  <si>
    <t>Jennifer Hailton</t>
  </si>
  <si>
    <t>Jennifer Hamilton</t>
  </si>
  <si>
    <t>Jesus Cuevas</t>
  </si>
  <si>
    <t>Jin Lee</t>
  </si>
  <si>
    <t>Joel Hyland</t>
  </si>
  <si>
    <t>Joey Crumbles</t>
  </si>
  <si>
    <t>John Zatz</t>
  </si>
  <si>
    <t>Josh Gomez</t>
  </si>
  <si>
    <t>Josiah Wylie</t>
  </si>
  <si>
    <t>Justin Hoyt</t>
  </si>
  <si>
    <t>Keri Taylor</t>
  </si>
  <si>
    <t>Kirk Herbert</t>
  </si>
  <si>
    <t>Matt Emmons</t>
  </si>
  <si>
    <t>Matt M</t>
  </si>
  <si>
    <t>Matt Shustack</t>
  </si>
  <si>
    <t>Michael Bueno</t>
  </si>
  <si>
    <t>Michael Majchrowicz</t>
  </si>
  <si>
    <t>Miggy Ayala</t>
  </si>
  <si>
    <t>Mike Eberhart</t>
  </si>
  <si>
    <t>Mike Ghilarducci</t>
  </si>
  <si>
    <t>Mike Ghillarducci</t>
  </si>
  <si>
    <t>Mike Lloyd</t>
  </si>
  <si>
    <t>Neil Witzig</t>
  </si>
  <si>
    <t>Nick Ferchau</t>
  </si>
  <si>
    <t>Nick Garcia</t>
  </si>
  <si>
    <t>Nick Gubatan</t>
  </si>
  <si>
    <t>Nick Hayes</t>
  </si>
  <si>
    <t>Nick Pantages-Method</t>
  </si>
  <si>
    <t>Pedro Sanchez</t>
  </si>
  <si>
    <t>Phil Nunez</t>
  </si>
  <si>
    <t>Philip Mallory</t>
  </si>
  <si>
    <t>Ray Barron</t>
  </si>
  <si>
    <t>Ronald Powers</t>
  </si>
  <si>
    <t>Ronnie Powers</t>
  </si>
  <si>
    <t>Salvador Avalos</t>
  </si>
  <si>
    <t>Sam Buckman</t>
  </si>
  <si>
    <t>Shiloh Seider</t>
  </si>
  <si>
    <t>Steff Powers</t>
  </si>
  <si>
    <t>Stephen Connell</t>
  </si>
  <si>
    <t xml:space="preserve">Taylor </t>
  </si>
  <si>
    <t>Thomas McCrone</t>
  </si>
  <si>
    <t>Tim Christ</t>
  </si>
  <si>
    <t>Troy Campbell</t>
  </si>
  <si>
    <t>Troy Parker</t>
  </si>
  <si>
    <t>Vito Taulealo</t>
  </si>
  <si>
    <t>Wonald Powers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</si>
</sst>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1" xfId="0" applyFont="1" applyBorder="1"/>
    <xf numFmtId="0" fontId="1" fillId="0" borderId="2" xfId="0" applyFont="1" applyBorder="1"/>
    <xf numFmtId="0" fontId="2" fillId="0" borderId="0" xfId="0" applyFont="1"/>
    <xf numFmtId="0" fontId="1" fillId="0" borderId="0" xfId="0" applyFont="1"/>
    <xf numFmtId="0" fontId="3" fillId="0" borderId="0" xfId="0" applyFont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16"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02CD2B-4FD8-4A3E-8489-C94DF5B2D4DC}" name="Table24" displayName="Table24" ref="A1:D26" totalsRowShown="0" headerRowDxfId="15" headerRowBorderDxfId="14" tableBorderDxfId="13" totalsRowBorderDxfId="12">
  <autoFilter ref="A1:D26" xr:uid="{107EAC55-F62C-43BF-AF83-0A7527103918}"/>
  <tableColumns count="4">
    <tableColumn id="1" xr3:uid="{6E877666-A20A-444B-BD60-10854067E3CD}" name="Name" dataDxfId="11"/>
    <tableColumn id="2" xr3:uid="{761B38D4-C890-4903-84C1-42335790AF2C}" name="Pool" dataDxfId="10">
      <calculatedColumnFormula>IF(NOT(ISBLANK(A2)),VLOOKUP(A2,Table1[],2,TRUE),"")</calculatedColumnFormula>
    </tableColumn>
    <tableColumn id="3" xr3:uid="{E8C3D5C6-797D-497A-9D75-0B7B319BA9F8}" name="Ace" dataDxfId="9"/>
    <tableColumn id="4" xr3:uid="{8CBB62EF-A6C9-46E0-906F-B5A69A4E7EDA}" name="Club" dataDxfId="8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7EAC55-F62C-43BF-AF83-0A7527103918}" name="Table2" displayName="Table2" ref="A1:D7" totalsRowShown="0" headerRowDxfId="7" headerRowBorderDxfId="6" tableBorderDxfId="5" totalsRowBorderDxfId="4">
  <autoFilter ref="A1:D7" xr:uid="{107EAC55-F62C-43BF-AF83-0A7527103918}"/>
  <tableColumns count="4">
    <tableColumn id="1" xr3:uid="{9D50FD6C-12EB-4903-9F91-C758DE405B74}" name="Name" dataDxfId="3"/>
    <tableColumn id="2" xr3:uid="{3B7100F0-C370-4B54-8687-2232456BECF0}" name="Pool" dataDxfId="2">
      <calculatedColumnFormula>IF(NOT(ISBLANK(A2)),VLOOKUP(A2,Table1[],2,TRUE),"")</calculatedColumnFormula>
    </tableColumn>
    <tableColumn id="3" xr3:uid="{B9C10EAD-EDB7-4C1F-A92A-7D77A7D0B02D}" name="Ace" dataDxfId="1"/>
    <tableColumn id="4" xr3:uid="{E2E2A232-DFEA-4426-8677-8EE758FE4744}" name="Club" dataDxfId="0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376B46-B326-4C4E-9D13-2C04ECF92F3D}" name="Table1" displayName="Table1" ref="A1:B122" totalsRowShown="0">
  <autoFilter ref="A1:B122" xr:uid="{D6376B46-B326-4C4E-9D13-2C04ECF92F3D}"/>
  <sortState xmlns:xlrd2="http://schemas.microsoft.com/office/spreadsheetml/2017/richdata2" ref="A2:B122">
    <sortCondition ref="A1:A122"/>
  </sortState>
  <tableColumns count="2">
    <tableColumn id="1" xr3:uid="{414D6D4B-F603-4818-9C34-89DF58389962}" name="Player Name"/>
    <tableColumn id="2" xr3:uid="{642244E9-4BB9-4F16-8429-424B6BBB2243}" name="A/B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5D8B8-DB57-4157-919C-EC6A9F30E18E}">
  <dimension ref="A1:R26"/>
  <sheetViews>
    <sheetView tabSelected="1" workbookViewId="0">
      <selection activeCell="E34" sqref="E34"/>
    </sheetView>
  </sheetViews>
  <sheetFormatPr defaultRowHeight="14.5" x14ac:dyDescent="0.35"/>
  <cols>
    <col min="1" max="1" width="27.453125" customWidth="1"/>
    <col min="2" max="2" width="9.1796875" bestFit="1" customWidth="1"/>
    <col min="3" max="3" width="10.54296875" customWidth="1"/>
    <col min="4" max="4" width="9.54296875" customWidth="1"/>
    <col min="5" max="6" width="19.54296875" customWidth="1"/>
    <col min="7" max="8" width="18.1796875" customWidth="1"/>
    <col min="12" max="12" width="48.453125" customWidth="1"/>
  </cols>
  <sheetData>
    <row r="1" spans="1:18" x14ac:dyDescent="0.35">
      <c r="A1" s="12" t="s">
        <v>0</v>
      </c>
      <c r="B1" s="13" t="s">
        <v>1</v>
      </c>
      <c r="C1" s="13" t="s">
        <v>2</v>
      </c>
      <c r="D1" s="13" t="s">
        <v>3</v>
      </c>
      <c r="E1" s="9" t="s">
        <v>4</v>
      </c>
      <c r="F1" s="4" t="s">
        <v>5</v>
      </c>
      <c r="G1" s="4" t="s">
        <v>6</v>
      </c>
      <c r="H1" s="5" t="s">
        <v>7</v>
      </c>
      <c r="J1" s="7"/>
      <c r="L1" s="8"/>
      <c r="M1" s="8"/>
      <c r="N1" s="8"/>
      <c r="O1" s="8"/>
      <c r="P1" s="8"/>
      <c r="Q1" s="8"/>
      <c r="R1" s="8"/>
    </row>
    <row r="2" spans="1:18" ht="15" thickBot="1" x14ac:dyDescent="0.4">
      <c r="A2" s="11" t="s">
        <v>8</v>
      </c>
      <c r="B2" s="1" t="str">
        <f>IF(NOT(ISBLANK(A2)),VLOOKUP(A2,Table1[],2,TRUE),"")</f>
        <v>A</v>
      </c>
      <c r="C2" s="1" t="s">
        <v>9</v>
      </c>
      <c r="D2" s="1" t="s">
        <v>9</v>
      </c>
      <c r="E2" s="10"/>
      <c r="F2" s="2">
        <f>COUNTA($A$2:$A$65509)+COUNTIF($D$2:$D$65509,N3)</f>
        <v>27</v>
      </c>
      <c r="G2" s="2">
        <f>COUNTA($A$2:$A$65509)*9</f>
        <v>225</v>
      </c>
      <c r="H2" s="3">
        <f>IF(IF(E2=M3,0,COUNTIF(C2:C26,M3)+PREV_ACE_BAL) &lt; 200, IF(E2=M3,0,COUNTIF(C2:C26,M3)+PREV_ACE_BAL), 200)+47</f>
        <v>67</v>
      </c>
      <c r="L2" s="6"/>
      <c r="M2" s="6" t="s">
        <v>10</v>
      </c>
      <c r="N2" s="6" t="s">
        <v>11</v>
      </c>
      <c r="O2" s="8"/>
      <c r="P2" s="8"/>
      <c r="Q2" s="8"/>
      <c r="R2" s="8"/>
    </row>
    <row r="3" spans="1:18" x14ac:dyDescent="0.35">
      <c r="A3" s="11" t="s">
        <v>12</v>
      </c>
      <c r="B3" s="1" t="str">
        <f>IF(NOT(ISBLANK(A3)),VLOOKUP(A3,Table1[],2,TRUE),"")</f>
        <v>B</v>
      </c>
      <c r="C3" s="1" t="s">
        <v>9</v>
      </c>
      <c r="D3" s="1" t="s">
        <v>9</v>
      </c>
      <c r="E3" t="s">
        <v>13</v>
      </c>
      <c r="F3" t="s">
        <v>14</v>
      </c>
      <c r="H3" t="s">
        <v>15</v>
      </c>
      <c r="L3" s="6" t="s">
        <v>16</v>
      </c>
      <c r="M3" s="6" t="s">
        <v>9</v>
      </c>
      <c r="N3" s="6" t="s">
        <v>17</v>
      </c>
      <c r="O3" s="8"/>
      <c r="P3" s="8"/>
      <c r="Q3" s="8"/>
      <c r="R3" s="8"/>
    </row>
    <row r="4" spans="1:18" x14ac:dyDescent="0.35">
      <c r="A4" s="11" t="s">
        <v>18</v>
      </c>
      <c r="B4" s="1" t="str">
        <f>IF(NOT(ISBLANK(A4)),VLOOKUP(A4,Table1[],2,TRUE),"")</f>
        <v>B</v>
      </c>
      <c r="C4" s="1" t="s">
        <v>9</v>
      </c>
      <c r="D4" s="1" t="s">
        <v>9</v>
      </c>
      <c r="E4">
        <f>COUNTIF(B2:B865,"A")</f>
        <v>7</v>
      </c>
      <c r="F4">
        <f>COUNTIF(B2:B865,"B")</f>
        <v>18</v>
      </c>
      <c r="H4">
        <f>MAX(0,IF(E2=M3,0,(COUNTIF(C2:C26,M3)+PREV_ACE_BAL)-200+0))</f>
        <v>0</v>
      </c>
      <c r="L4" s="6"/>
      <c r="M4" s="6"/>
      <c r="N4" s="6"/>
      <c r="O4" s="8"/>
      <c r="P4" s="8"/>
      <c r="Q4" s="8"/>
      <c r="R4" s="8"/>
    </row>
    <row r="5" spans="1:18" x14ac:dyDescent="0.35">
      <c r="A5" s="11" t="s">
        <v>19</v>
      </c>
      <c r="B5" s="1" t="str">
        <f>IF(NOT(ISBLANK(A5)),VLOOKUP(A5,Table1[],2,TRUE),"")</f>
        <v>B</v>
      </c>
      <c r="C5" s="1" t="s">
        <v>9</v>
      </c>
      <c r="D5" s="1" t="s">
        <v>9</v>
      </c>
      <c r="L5" s="6"/>
      <c r="M5" s="6"/>
      <c r="N5" s="6"/>
      <c r="O5" s="8"/>
      <c r="P5" s="8"/>
      <c r="Q5" s="8"/>
      <c r="R5" s="8"/>
    </row>
    <row r="6" spans="1:18" x14ac:dyDescent="0.35">
      <c r="A6" s="11" t="s">
        <v>20</v>
      </c>
      <c r="B6" s="1" t="str">
        <f>IF(NOT(ISBLANK(A6)),VLOOKUP(A6,Table1[],2,TRUE),"")</f>
        <v>B</v>
      </c>
      <c r="C6" s="1" t="s">
        <v>9</v>
      </c>
      <c r="D6" s="1" t="s">
        <v>9</v>
      </c>
    </row>
    <row r="7" spans="1:18" x14ac:dyDescent="0.35">
      <c r="A7" s="11" t="s">
        <v>21</v>
      </c>
      <c r="B7" s="1" t="str">
        <f>IF(NOT(ISBLANK(A7)),VLOOKUP(A7,Table1[],2,TRUE),"")</f>
        <v>A</v>
      </c>
      <c r="C7" s="1" t="s">
        <v>9</v>
      </c>
      <c r="D7" s="1" t="s">
        <v>9</v>
      </c>
    </row>
    <row r="8" spans="1:18" x14ac:dyDescent="0.35">
      <c r="A8" s="14" t="s">
        <v>22</v>
      </c>
      <c r="B8" s="1" t="str">
        <f>IF(NOT(ISBLANK(A8)),VLOOKUP(A8,Table1[],2,TRUE),"")</f>
        <v>B</v>
      </c>
      <c r="C8" s="15" t="s">
        <v>9</v>
      </c>
      <c r="D8" s="15" t="s">
        <v>9</v>
      </c>
    </row>
    <row r="9" spans="1:18" x14ac:dyDescent="0.35">
      <c r="A9" s="14" t="s">
        <v>23</v>
      </c>
      <c r="B9" s="1" t="str">
        <f>IF(NOT(ISBLANK(A9)),VLOOKUP(A9,Table1[],2,TRUE),"")</f>
        <v>B</v>
      </c>
      <c r="C9" s="15" t="s">
        <v>9</v>
      </c>
      <c r="D9" s="15" t="s">
        <v>9</v>
      </c>
    </row>
    <row r="10" spans="1:18" x14ac:dyDescent="0.35">
      <c r="A10" s="14" t="s">
        <v>24</v>
      </c>
      <c r="B10" s="1" t="str">
        <f>IF(NOT(ISBLANK(A10)),VLOOKUP(A10,Table1[],2,TRUE),"")</f>
        <v>B</v>
      </c>
      <c r="C10" s="15" t="s">
        <v>9</v>
      </c>
      <c r="D10" s="15" t="s">
        <v>9</v>
      </c>
    </row>
    <row r="11" spans="1:18" x14ac:dyDescent="0.35">
      <c r="A11" s="14" t="s">
        <v>25</v>
      </c>
      <c r="B11" s="1" t="str">
        <f>IF(NOT(ISBLANK(A11)),VLOOKUP(A11,Table1[],2,TRUE),"")</f>
        <v>B</v>
      </c>
      <c r="C11" s="15" t="s">
        <v>9</v>
      </c>
      <c r="D11" s="15" t="s">
        <v>9</v>
      </c>
    </row>
    <row r="12" spans="1:18" x14ac:dyDescent="0.35">
      <c r="A12" s="14" t="s">
        <v>26</v>
      </c>
      <c r="B12" s="1" t="str">
        <f>IF(NOT(ISBLANK(A12)),VLOOKUP(A12,Table1[],2,TRUE),"")</f>
        <v>A</v>
      </c>
      <c r="C12" s="15" t="s">
        <v>9</v>
      </c>
      <c r="D12" s="15" t="s">
        <v>9</v>
      </c>
    </row>
    <row r="13" spans="1:18" x14ac:dyDescent="0.35">
      <c r="A13" s="14" t="s">
        <v>27</v>
      </c>
      <c r="B13" s="1" t="str">
        <f>IF(NOT(ISBLANK(A13)),VLOOKUP(A13,Table1[],2,TRUE),"")</f>
        <v>B</v>
      </c>
      <c r="C13" s="15" t="s">
        <v>9</v>
      </c>
      <c r="D13" s="15" t="s">
        <v>9</v>
      </c>
    </row>
    <row r="14" spans="1:18" x14ac:dyDescent="0.35">
      <c r="A14" s="14" t="s">
        <v>28</v>
      </c>
      <c r="B14" s="1" t="str">
        <f>IF(NOT(ISBLANK(A14)),VLOOKUP(A14,Table1[],2,TRUE),"")</f>
        <v>B</v>
      </c>
      <c r="C14" s="15" t="s">
        <v>17</v>
      </c>
      <c r="D14" s="15" t="s">
        <v>9</v>
      </c>
    </row>
    <row r="15" spans="1:18" x14ac:dyDescent="0.35">
      <c r="A15" s="14" t="s">
        <v>29</v>
      </c>
      <c r="B15" s="1" t="str">
        <f>IF(NOT(ISBLANK(A15)),VLOOKUP(A15,Table1[],2,TRUE),"")</f>
        <v>B</v>
      </c>
      <c r="C15" s="15" t="s">
        <v>17</v>
      </c>
      <c r="D15" s="15" t="s">
        <v>9</v>
      </c>
    </row>
    <row r="16" spans="1:18" x14ac:dyDescent="0.35">
      <c r="A16" s="14" t="s">
        <v>30</v>
      </c>
      <c r="B16" s="1" t="str">
        <f>IF(NOT(ISBLANK(A16)),VLOOKUP(A16,Table1[],2,TRUE),"")</f>
        <v>B</v>
      </c>
      <c r="C16" s="15" t="s">
        <v>17</v>
      </c>
      <c r="D16" s="15" t="s">
        <v>17</v>
      </c>
    </row>
    <row r="17" spans="1:4" x14ac:dyDescent="0.35">
      <c r="A17" s="14" t="s">
        <v>31</v>
      </c>
      <c r="B17" s="1" t="str">
        <f>IF(NOT(ISBLANK(A17)),VLOOKUP(A17,Table1[],2,TRUE),"")</f>
        <v>B</v>
      </c>
      <c r="C17" s="15" t="s">
        <v>9</v>
      </c>
      <c r="D17" s="15" t="s">
        <v>9</v>
      </c>
    </row>
    <row r="18" spans="1:4" x14ac:dyDescent="0.35">
      <c r="A18" s="14" t="s">
        <v>32</v>
      </c>
      <c r="B18" s="1" t="str">
        <f>IF(NOT(ISBLANK(A18)),VLOOKUP(A18,Table1[],2,TRUE),"")</f>
        <v>B</v>
      </c>
      <c r="C18" s="15" t="s">
        <v>9</v>
      </c>
      <c r="D18" s="15" t="s">
        <v>9</v>
      </c>
    </row>
    <row r="19" spans="1:4" x14ac:dyDescent="0.35">
      <c r="A19" s="14" t="s">
        <v>33</v>
      </c>
      <c r="B19" s="1" t="str">
        <f>IF(NOT(ISBLANK(A19)),VLOOKUP(A19,Table1[],2,TRUE),"")</f>
        <v>A</v>
      </c>
      <c r="C19" s="15" t="s">
        <v>9</v>
      </c>
      <c r="D19" s="15" t="s">
        <v>9</v>
      </c>
    </row>
    <row r="20" spans="1:4" x14ac:dyDescent="0.35">
      <c r="A20" s="14" t="s">
        <v>34</v>
      </c>
      <c r="B20" s="1" t="str">
        <f>IF(NOT(ISBLANK(A20)),VLOOKUP(A20,Table1[],2,TRUE),"")</f>
        <v>B</v>
      </c>
      <c r="C20" s="15" t="s">
        <v>9</v>
      </c>
      <c r="D20" s="15" t="s">
        <v>17</v>
      </c>
    </row>
    <row r="21" spans="1:4" x14ac:dyDescent="0.35">
      <c r="A21" s="14" t="s">
        <v>35</v>
      </c>
      <c r="B21" s="1" t="str">
        <f>IF(NOT(ISBLANK(A21)),VLOOKUP(A21,Table1[],2,TRUE),"")</f>
        <v>B</v>
      </c>
      <c r="C21" s="15" t="s">
        <v>9</v>
      </c>
      <c r="D21" s="15" t="s">
        <v>9</v>
      </c>
    </row>
    <row r="22" spans="1:4" x14ac:dyDescent="0.35">
      <c r="A22" s="14" t="s">
        <v>36</v>
      </c>
      <c r="B22" s="1" t="str">
        <f>IF(NOT(ISBLANK(A22)),VLOOKUP(A22,Table1[],2,TRUE),"")</f>
        <v>A</v>
      </c>
      <c r="C22" s="15" t="s">
        <v>9</v>
      </c>
      <c r="D22" s="15" t="s">
        <v>9</v>
      </c>
    </row>
    <row r="23" spans="1:4" x14ac:dyDescent="0.35">
      <c r="A23" s="14" t="s">
        <v>37</v>
      </c>
      <c r="B23" s="1" t="str">
        <f>IF(NOT(ISBLANK(A23)),VLOOKUP(A23,Table1[],2,TRUE),"")</f>
        <v>B</v>
      </c>
      <c r="C23" s="15" t="s">
        <v>9</v>
      </c>
      <c r="D23" s="15" t="s">
        <v>9</v>
      </c>
    </row>
    <row r="24" spans="1:4" x14ac:dyDescent="0.35">
      <c r="A24" s="14" t="s">
        <v>38</v>
      </c>
      <c r="B24" s="1" t="str">
        <f>IF(NOT(ISBLANK(A24)),VLOOKUP(A24,Table1[],2,TRUE),"")</f>
        <v>A</v>
      </c>
      <c r="C24" s="15" t="s">
        <v>17</v>
      </c>
      <c r="D24" s="15" t="s">
        <v>9</v>
      </c>
    </row>
    <row r="25" spans="1:4" x14ac:dyDescent="0.35">
      <c r="A25" s="14" t="s">
        <v>39</v>
      </c>
      <c r="B25" s="1" t="str">
        <f>IF(NOT(ISBLANK(A25)),VLOOKUP(A25,Table1[],2,TRUE),"")</f>
        <v>B</v>
      </c>
      <c r="C25" s="15" t="s">
        <v>9</v>
      </c>
      <c r="D25" s="15" t="s">
        <v>9</v>
      </c>
    </row>
    <row r="26" spans="1:4" x14ac:dyDescent="0.35">
      <c r="A26" s="14" t="s">
        <v>40</v>
      </c>
      <c r="B26" s="1" t="str">
        <f>IF(NOT(ISBLANK(A26)),VLOOKUP(A26,Table1[],2,TRUE),"")</f>
        <v>A</v>
      </c>
      <c r="C26" s="15" t="s">
        <v>17</v>
      </c>
      <c r="D26" s="15" t="s">
        <v>9</v>
      </c>
    </row>
  </sheetData>
  <dataValidations count="2">
    <dataValidation type="list" allowBlank="1" showInputMessage="1" showErrorMessage="1" sqref="A2:A26" xr:uid="{DEBB7D9C-2130-42AA-AC35-1B16151787CB}">
      <formula1>Registered_Players</formula1>
    </dataValidation>
    <dataValidation type="list" allowBlank="1" showInputMessage="1" showErrorMessage="1" sqref="E2 C2:D26" xr:uid="{7681E81F-42E8-4E4B-9B73-83336A77FBD2}">
      <formula1>$M$3:$N$3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5351D-FF05-4036-95A4-06E2B8B32321}">
  <sheetPr codeName="Sheet1"/>
  <dimension ref="A1:R14"/>
  <sheetViews>
    <sheetView workbookViewId="0">
      <selection activeCell="B2" sqref="B2"/>
    </sheetView>
  </sheetViews>
  <sheetFormatPr defaultRowHeight="14.5" x14ac:dyDescent="0.35"/>
  <cols>
    <col min="1" max="1" width="27.453125" customWidth="1"/>
    <col min="2" max="2" width="9.1796875" bestFit="1" customWidth="1"/>
    <col min="3" max="3" width="10.54296875" customWidth="1"/>
    <col min="4" max="4" width="9.54296875" customWidth="1"/>
    <col min="5" max="6" width="19.54296875" customWidth="1"/>
    <col min="7" max="8" width="18.1796875" customWidth="1"/>
    <col min="10" max="10" width="37.54296875" customWidth="1"/>
    <col min="11" max="11" width="12.453125" customWidth="1"/>
    <col min="12" max="12" width="48.453125" customWidth="1"/>
  </cols>
  <sheetData>
    <row r="1" spans="1:18" x14ac:dyDescent="0.35">
      <c r="A1" s="12" t="s">
        <v>0</v>
      </c>
      <c r="B1" s="13" t="s">
        <v>1</v>
      </c>
      <c r="C1" s="13" t="s">
        <v>2</v>
      </c>
      <c r="D1" s="13" t="s">
        <v>3</v>
      </c>
      <c r="E1" s="9" t="s">
        <v>4</v>
      </c>
      <c r="F1" s="4" t="s">
        <v>5</v>
      </c>
      <c r="G1" s="4" t="s">
        <v>6</v>
      </c>
      <c r="H1" s="5" t="s">
        <v>7</v>
      </c>
      <c r="J1" s="7" t="s">
        <v>41</v>
      </c>
      <c r="K1" s="7" t="s">
        <v>42</v>
      </c>
      <c r="L1" s="8"/>
      <c r="M1" s="8"/>
      <c r="N1" s="8"/>
      <c r="O1" s="8"/>
      <c r="P1" s="8"/>
      <c r="Q1" s="8"/>
      <c r="R1" s="8"/>
    </row>
    <row r="2" spans="1:18" ht="15" thickBot="1" x14ac:dyDescent="0.4">
      <c r="A2" s="11"/>
      <c r="B2" s="1" t="str">
        <f>IF(NOT(ISBLANK(A2)),VLOOKUP(A2,Table1[],2,TRUE),"")</f>
        <v/>
      </c>
      <c r="C2" s="1"/>
      <c r="D2" s="1"/>
      <c r="E2" s="10"/>
      <c r="F2" s="2">
        <f>COUNTA($A$2:$A$65508)+COUNTIF($D$2:$D$65508,N3)</f>
        <v>0</v>
      </c>
      <c r="G2" s="2">
        <f>COUNTA($A$2:$A$65508)*9</f>
        <v>0</v>
      </c>
      <c r="H2" s="3">
        <f>IF(IF(E2=M3,0,COUNTIF(C2:C7,M3)+PREV_ACE_BAL) &lt; 200, IF(E2=M3,0,COUNTIF(C2:C7,M3)+PREV_ACE_BAL), 200)</f>
        <v>0</v>
      </c>
      <c r="K2">
        <v>1</v>
      </c>
      <c r="L2" s="6"/>
      <c r="M2" s="6" t="s">
        <v>10</v>
      </c>
      <c r="N2" s="6" t="s">
        <v>11</v>
      </c>
      <c r="O2" s="8"/>
      <c r="P2" s="8"/>
      <c r="Q2" s="8"/>
      <c r="R2" s="8"/>
    </row>
    <row r="3" spans="1:18" x14ac:dyDescent="0.35">
      <c r="A3" s="11"/>
      <c r="B3" s="1" t="str">
        <f>IF(NOT(ISBLANK(A3)),VLOOKUP(A3,Table1[],2,TRUE),"")</f>
        <v/>
      </c>
      <c r="C3" s="1"/>
      <c r="D3" s="1"/>
      <c r="E3" t="s">
        <v>13</v>
      </c>
      <c r="F3" t="s">
        <v>14</v>
      </c>
      <c r="H3" t="s">
        <v>15</v>
      </c>
      <c r="L3" s="6" t="s">
        <v>16</v>
      </c>
      <c r="M3" s="6" t="s">
        <v>9</v>
      </c>
      <c r="N3" s="6" t="s">
        <v>17</v>
      </c>
      <c r="O3" s="8"/>
      <c r="P3" s="8"/>
      <c r="Q3" s="8"/>
      <c r="R3" s="8"/>
    </row>
    <row r="4" spans="1:18" x14ac:dyDescent="0.35">
      <c r="A4" s="11"/>
      <c r="B4" s="1" t="str">
        <f>IF(NOT(ISBLANK(A4)),VLOOKUP(A4,Table1[],2,TRUE),"")</f>
        <v/>
      </c>
      <c r="C4" s="1"/>
      <c r="D4" s="1"/>
      <c r="E4">
        <f>COUNTIF(B2:B864,"A")</f>
        <v>0</v>
      </c>
      <c r="F4">
        <f>COUNTIF(B2:B864,"B")</f>
        <v>0</v>
      </c>
      <c r="H4">
        <f>MAX(0,IF(E2=M3,0,(COUNTIF(C2:C7,M3)+PREV_ACE_BAL)-200+0))</f>
        <v>0</v>
      </c>
      <c r="L4" s="6"/>
      <c r="M4" s="6"/>
      <c r="N4" s="6"/>
      <c r="O4" s="8"/>
      <c r="P4" s="8"/>
      <c r="Q4" s="8"/>
      <c r="R4" s="8"/>
    </row>
    <row r="5" spans="1:18" x14ac:dyDescent="0.35">
      <c r="A5" s="11"/>
      <c r="B5" s="1" t="str">
        <f>IF(NOT(ISBLANK(A5)),VLOOKUP(A5,Table1[],2,TRUE),"")</f>
        <v/>
      </c>
      <c r="C5" s="1"/>
      <c r="D5" s="1"/>
      <c r="K5">
        <v>3</v>
      </c>
      <c r="L5" s="6"/>
      <c r="M5" s="6"/>
      <c r="N5" s="6"/>
      <c r="O5" s="8"/>
      <c r="P5" s="8"/>
      <c r="Q5" s="8"/>
      <c r="R5" s="8"/>
    </row>
    <row r="6" spans="1:18" x14ac:dyDescent="0.35">
      <c r="A6" s="14"/>
      <c r="B6" s="15" t="str">
        <f>IF(NOT(ISBLANK(A6)),VLOOKUP(A6,Table1[],2,TRUE),"")</f>
        <v/>
      </c>
      <c r="C6" s="15"/>
      <c r="D6" s="15"/>
    </row>
    <row r="7" spans="1:18" x14ac:dyDescent="0.35">
      <c r="A7" s="14"/>
      <c r="B7" s="15" t="str">
        <f>IF(NOT(ISBLANK(A7)),VLOOKUP(A7,Table1[],2,TRUE),"")</f>
        <v/>
      </c>
      <c r="C7" s="15"/>
      <c r="D7" s="15"/>
    </row>
    <row r="8" spans="1:18" x14ac:dyDescent="0.35">
      <c r="K8">
        <v>5</v>
      </c>
    </row>
    <row r="11" spans="1:18" x14ac:dyDescent="0.35">
      <c r="K11">
        <v>7</v>
      </c>
    </row>
    <row r="14" spans="1:18" x14ac:dyDescent="0.35">
      <c r="K14">
        <v>9</v>
      </c>
    </row>
  </sheetData>
  <dataValidations count="2">
    <dataValidation type="list" allowBlank="1" showInputMessage="1" showErrorMessage="1" sqref="E2 C2:D7" xr:uid="{565C8BDC-F883-4200-9E78-8D046198A17B}">
      <formula1>$M$3:$N$3</formula1>
    </dataValidation>
    <dataValidation type="list" allowBlank="1" showInputMessage="1" showErrorMessage="1" sqref="A2:A7" xr:uid="{EBB985B5-3FC0-4073-9B26-D8975B28A2CB}">
      <formula1>Registered_Players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394ED-2C15-42C6-8807-85021A2C9422}">
  <sheetPr codeName="Sheet2"/>
  <dimension ref="A1:B122"/>
  <sheetViews>
    <sheetView workbookViewId="0">
      <selection activeCell="F8" sqref="F8"/>
    </sheetView>
  </sheetViews>
  <sheetFormatPr defaultRowHeight="14.5" x14ac:dyDescent="0.35"/>
  <cols>
    <col min="1" max="1" width="23.81640625" customWidth="1"/>
  </cols>
  <sheetData>
    <row r="1" spans="1:2" x14ac:dyDescent="0.35">
      <c r="A1" t="s">
        <v>43</v>
      </c>
      <c r="B1" t="s">
        <v>44</v>
      </c>
    </row>
    <row r="2" spans="1:2" x14ac:dyDescent="0.35">
      <c r="A2" t="s">
        <v>45</v>
      </c>
      <c r="B2" t="s">
        <v>11</v>
      </c>
    </row>
    <row r="3" spans="1:2" x14ac:dyDescent="0.35">
      <c r="A3" t="s">
        <v>46</v>
      </c>
      <c r="B3" t="s">
        <v>10</v>
      </c>
    </row>
    <row r="4" spans="1:2" x14ac:dyDescent="0.35">
      <c r="A4" t="s">
        <v>47</v>
      </c>
      <c r="B4" t="s">
        <v>10</v>
      </c>
    </row>
    <row r="5" spans="1:2" x14ac:dyDescent="0.35">
      <c r="A5" t="s">
        <v>48</v>
      </c>
      <c r="B5" t="s">
        <v>11</v>
      </c>
    </row>
    <row r="6" spans="1:2" x14ac:dyDescent="0.35">
      <c r="A6" t="s">
        <v>49</v>
      </c>
      <c r="B6" t="s">
        <v>10</v>
      </c>
    </row>
    <row r="7" spans="1:2" x14ac:dyDescent="0.35">
      <c r="A7" t="s">
        <v>50</v>
      </c>
      <c r="B7" t="s">
        <v>10</v>
      </c>
    </row>
    <row r="8" spans="1:2" x14ac:dyDescent="0.35">
      <c r="A8" t="s">
        <v>51</v>
      </c>
      <c r="B8" t="s">
        <v>10</v>
      </c>
    </row>
    <row r="9" spans="1:2" x14ac:dyDescent="0.35">
      <c r="A9" t="s">
        <v>52</v>
      </c>
      <c r="B9" t="s">
        <v>11</v>
      </c>
    </row>
    <row r="10" spans="1:2" x14ac:dyDescent="0.35">
      <c r="A10" t="s">
        <v>53</v>
      </c>
      <c r="B10" t="s">
        <v>10</v>
      </c>
    </row>
    <row r="11" spans="1:2" x14ac:dyDescent="0.35">
      <c r="A11" t="s">
        <v>54</v>
      </c>
      <c r="B11" t="s">
        <v>11</v>
      </c>
    </row>
    <row r="12" spans="1:2" x14ac:dyDescent="0.35">
      <c r="A12" t="s">
        <v>28</v>
      </c>
      <c r="B12" t="s">
        <v>11</v>
      </c>
    </row>
    <row r="13" spans="1:2" x14ac:dyDescent="0.35">
      <c r="A13" t="s">
        <v>55</v>
      </c>
      <c r="B13" t="s">
        <v>11</v>
      </c>
    </row>
    <row r="14" spans="1:2" x14ac:dyDescent="0.35">
      <c r="A14" t="s">
        <v>56</v>
      </c>
      <c r="B14" t="s">
        <v>11</v>
      </c>
    </row>
    <row r="15" spans="1:2" x14ac:dyDescent="0.35">
      <c r="A15" t="s">
        <v>57</v>
      </c>
      <c r="B15" t="s">
        <v>11</v>
      </c>
    </row>
    <row r="16" spans="1:2" x14ac:dyDescent="0.35">
      <c r="A16" t="s">
        <v>19</v>
      </c>
      <c r="B16" t="s">
        <v>11</v>
      </c>
    </row>
    <row r="17" spans="1:2" x14ac:dyDescent="0.35">
      <c r="A17" t="s">
        <v>58</v>
      </c>
      <c r="B17" t="s">
        <v>11</v>
      </c>
    </row>
    <row r="18" spans="1:2" x14ac:dyDescent="0.35">
      <c r="A18" t="s">
        <v>59</v>
      </c>
      <c r="B18" t="s">
        <v>11</v>
      </c>
    </row>
    <row r="19" spans="1:2" x14ac:dyDescent="0.35">
      <c r="A19" t="s">
        <v>60</v>
      </c>
      <c r="B19" t="s">
        <v>10</v>
      </c>
    </row>
    <row r="20" spans="1:2" x14ac:dyDescent="0.35">
      <c r="A20" t="s">
        <v>61</v>
      </c>
      <c r="B20" t="s">
        <v>11</v>
      </c>
    </row>
    <row r="21" spans="1:2" x14ac:dyDescent="0.35">
      <c r="A21" t="s">
        <v>62</v>
      </c>
      <c r="B21" t="s">
        <v>11</v>
      </c>
    </row>
    <row r="22" spans="1:2" x14ac:dyDescent="0.35">
      <c r="A22" t="s">
        <v>63</v>
      </c>
      <c r="B22" t="s">
        <v>11</v>
      </c>
    </row>
    <row r="23" spans="1:2" x14ac:dyDescent="0.35">
      <c r="A23" t="s">
        <v>30</v>
      </c>
      <c r="B23" t="s">
        <v>11</v>
      </c>
    </row>
    <row r="24" spans="1:2" x14ac:dyDescent="0.35">
      <c r="A24" t="s">
        <v>64</v>
      </c>
      <c r="B24" t="s">
        <v>10</v>
      </c>
    </row>
    <row r="25" spans="1:2" x14ac:dyDescent="0.35">
      <c r="A25" t="s">
        <v>65</v>
      </c>
      <c r="B25" t="s">
        <v>11</v>
      </c>
    </row>
    <row r="26" spans="1:2" x14ac:dyDescent="0.35">
      <c r="A26" t="s">
        <v>66</v>
      </c>
      <c r="B26" t="s">
        <v>10</v>
      </c>
    </row>
    <row r="27" spans="1:2" x14ac:dyDescent="0.35">
      <c r="A27" t="s">
        <v>67</v>
      </c>
      <c r="B27" t="s">
        <v>11</v>
      </c>
    </row>
    <row r="28" spans="1:2" x14ac:dyDescent="0.35">
      <c r="A28" t="s">
        <v>68</v>
      </c>
      <c r="B28" t="s">
        <v>10</v>
      </c>
    </row>
    <row r="29" spans="1:2" x14ac:dyDescent="0.35">
      <c r="A29" t="s">
        <v>69</v>
      </c>
      <c r="B29" t="s">
        <v>11</v>
      </c>
    </row>
    <row r="30" spans="1:2" x14ac:dyDescent="0.35">
      <c r="A30" t="s">
        <v>70</v>
      </c>
      <c r="B30" t="s">
        <v>11</v>
      </c>
    </row>
    <row r="31" spans="1:2" x14ac:dyDescent="0.35">
      <c r="A31" t="s">
        <v>71</v>
      </c>
      <c r="B31" t="s">
        <v>10</v>
      </c>
    </row>
    <row r="32" spans="1:2" x14ac:dyDescent="0.35">
      <c r="A32" t="s">
        <v>72</v>
      </c>
      <c r="B32" t="s">
        <v>11</v>
      </c>
    </row>
    <row r="33" spans="1:2" x14ac:dyDescent="0.35">
      <c r="A33" t="s">
        <v>73</v>
      </c>
      <c r="B33" t="s">
        <v>11</v>
      </c>
    </row>
    <row r="34" spans="1:2" x14ac:dyDescent="0.35">
      <c r="A34" t="s">
        <v>74</v>
      </c>
      <c r="B34" t="s">
        <v>10</v>
      </c>
    </row>
    <row r="35" spans="1:2" x14ac:dyDescent="0.35">
      <c r="A35" t="s">
        <v>75</v>
      </c>
      <c r="B35" t="s">
        <v>10</v>
      </c>
    </row>
    <row r="36" spans="1:2" x14ac:dyDescent="0.35">
      <c r="A36" t="s">
        <v>76</v>
      </c>
      <c r="B36" t="s">
        <v>10</v>
      </c>
    </row>
    <row r="37" spans="1:2" x14ac:dyDescent="0.35">
      <c r="A37" t="s">
        <v>77</v>
      </c>
      <c r="B37" t="s">
        <v>10</v>
      </c>
    </row>
    <row r="38" spans="1:2" x14ac:dyDescent="0.35">
      <c r="A38" t="s">
        <v>78</v>
      </c>
      <c r="B38" t="s">
        <v>10</v>
      </c>
    </row>
    <row r="39" spans="1:2" x14ac:dyDescent="0.35">
      <c r="A39" t="s">
        <v>79</v>
      </c>
      <c r="B39" t="s">
        <v>11</v>
      </c>
    </row>
    <row r="40" spans="1:2" x14ac:dyDescent="0.35">
      <c r="A40" t="s">
        <v>80</v>
      </c>
      <c r="B40" t="s">
        <v>11</v>
      </c>
    </row>
    <row r="41" spans="1:2" x14ac:dyDescent="0.35">
      <c r="A41" t="s">
        <v>81</v>
      </c>
      <c r="B41" t="s">
        <v>11</v>
      </c>
    </row>
    <row r="42" spans="1:2" x14ac:dyDescent="0.35">
      <c r="A42" t="s">
        <v>82</v>
      </c>
      <c r="B42" t="s">
        <v>10</v>
      </c>
    </row>
    <row r="43" spans="1:2" x14ac:dyDescent="0.35">
      <c r="A43" t="s">
        <v>83</v>
      </c>
      <c r="B43" t="s">
        <v>11</v>
      </c>
    </row>
    <row r="44" spans="1:2" x14ac:dyDescent="0.35">
      <c r="A44" t="s">
        <v>84</v>
      </c>
      <c r="B44" t="s">
        <v>11</v>
      </c>
    </row>
    <row r="45" spans="1:2" x14ac:dyDescent="0.35">
      <c r="A45" t="s">
        <v>22</v>
      </c>
      <c r="B45" t="s">
        <v>11</v>
      </c>
    </row>
    <row r="46" spans="1:2" x14ac:dyDescent="0.35">
      <c r="A46" t="s">
        <v>85</v>
      </c>
      <c r="B46" t="s">
        <v>10</v>
      </c>
    </row>
    <row r="47" spans="1:2" x14ac:dyDescent="0.35">
      <c r="A47" t="s">
        <v>86</v>
      </c>
      <c r="B47" t="s">
        <v>10</v>
      </c>
    </row>
    <row r="48" spans="1:2" x14ac:dyDescent="0.35">
      <c r="A48" t="s">
        <v>87</v>
      </c>
      <c r="B48" t="s">
        <v>11</v>
      </c>
    </row>
    <row r="49" spans="1:2" x14ac:dyDescent="0.35">
      <c r="A49" t="s">
        <v>24</v>
      </c>
      <c r="B49" t="s">
        <v>10</v>
      </c>
    </row>
    <row r="50" spans="1:2" x14ac:dyDescent="0.35">
      <c r="A50" t="s">
        <v>24</v>
      </c>
      <c r="B50" t="s">
        <v>11</v>
      </c>
    </row>
    <row r="51" spans="1:2" x14ac:dyDescent="0.35">
      <c r="A51" t="s">
        <v>88</v>
      </c>
      <c r="B51" t="s">
        <v>10</v>
      </c>
    </row>
    <row r="52" spans="1:2" x14ac:dyDescent="0.35">
      <c r="A52" t="s">
        <v>89</v>
      </c>
      <c r="B52" t="s">
        <v>11</v>
      </c>
    </row>
    <row r="53" spans="1:2" x14ac:dyDescent="0.35">
      <c r="A53" t="s">
        <v>32</v>
      </c>
      <c r="B53" t="s">
        <v>11</v>
      </c>
    </row>
    <row r="54" spans="1:2" x14ac:dyDescent="0.35">
      <c r="A54" t="s">
        <v>90</v>
      </c>
      <c r="B54" t="s">
        <v>10</v>
      </c>
    </row>
    <row r="55" spans="1:2" x14ac:dyDescent="0.35">
      <c r="A55" t="s">
        <v>91</v>
      </c>
      <c r="B55" t="s">
        <v>11</v>
      </c>
    </row>
    <row r="56" spans="1:2" x14ac:dyDescent="0.35">
      <c r="A56" t="s">
        <v>92</v>
      </c>
      <c r="B56" t="s">
        <v>11</v>
      </c>
    </row>
    <row r="57" spans="1:2" x14ac:dyDescent="0.35">
      <c r="A57" t="s">
        <v>93</v>
      </c>
      <c r="B57" t="s">
        <v>11</v>
      </c>
    </row>
    <row r="58" spans="1:2" x14ac:dyDescent="0.35">
      <c r="A58" t="s">
        <v>94</v>
      </c>
      <c r="B58" t="s">
        <v>11</v>
      </c>
    </row>
    <row r="59" spans="1:2" x14ac:dyDescent="0.35">
      <c r="A59" t="s">
        <v>95</v>
      </c>
      <c r="B59" t="s">
        <v>11</v>
      </c>
    </row>
    <row r="60" spans="1:2" x14ac:dyDescent="0.35">
      <c r="A60" t="s">
        <v>96</v>
      </c>
      <c r="B60" t="s">
        <v>10</v>
      </c>
    </row>
    <row r="61" spans="1:2" x14ac:dyDescent="0.35">
      <c r="A61" t="s">
        <v>97</v>
      </c>
      <c r="B61" t="s">
        <v>10</v>
      </c>
    </row>
    <row r="62" spans="1:2" x14ac:dyDescent="0.35">
      <c r="A62" t="s">
        <v>35</v>
      </c>
      <c r="B62" t="s">
        <v>11</v>
      </c>
    </row>
    <row r="63" spans="1:2" x14ac:dyDescent="0.35">
      <c r="A63" t="s">
        <v>98</v>
      </c>
      <c r="B63" t="s">
        <v>11</v>
      </c>
    </row>
    <row r="64" spans="1:2" x14ac:dyDescent="0.35">
      <c r="A64" t="s">
        <v>23</v>
      </c>
      <c r="B64" t="s">
        <v>11</v>
      </c>
    </row>
    <row r="65" spans="1:2" x14ac:dyDescent="0.35">
      <c r="A65" t="s">
        <v>99</v>
      </c>
      <c r="B65" t="s">
        <v>10</v>
      </c>
    </row>
    <row r="66" spans="1:2" x14ac:dyDescent="0.35">
      <c r="A66" t="s">
        <v>100</v>
      </c>
      <c r="B66" t="s">
        <v>10</v>
      </c>
    </row>
    <row r="67" spans="1:2" x14ac:dyDescent="0.35">
      <c r="A67" t="s">
        <v>101</v>
      </c>
      <c r="B67" t="s">
        <v>10</v>
      </c>
    </row>
    <row r="68" spans="1:2" x14ac:dyDescent="0.35">
      <c r="A68" t="s">
        <v>101</v>
      </c>
      <c r="B68" t="s">
        <v>11</v>
      </c>
    </row>
    <row r="69" spans="1:2" x14ac:dyDescent="0.35">
      <c r="A69" t="s">
        <v>31</v>
      </c>
      <c r="B69" t="s">
        <v>11</v>
      </c>
    </row>
    <row r="70" spans="1:2" x14ac:dyDescent="0.35">
      <c r="A70" t="s">
        <v>102</v>
      </c>
      <c r="B70" t="s">
        <v>11</v>
      </c>
    </row>
    <row r="71" spans="1:2" x14ac:dyDescent="0.35">
      <c r="A71" t="s">
        <v>103</v>
      </c>
      <c r="B71" t="s">
        <v>11</v>
      </c>
    </row>
    <row r="72" spans="1:2" x14ac:dyDescent="0.35">
      <c r="A72" t="s">
        <v>40</v>
      </c>
      <c r="B72" t="s">
        <v>10</v>
      </c>
    </row>
    <row r="73" spans="1:2" x14ac:dyDescent="0.35">
      <c r="A73" t="s">
        <v>12</v>
      </c>
      <c r="B73" t="s">
        <v>11</v>
      </c>
    </row>
    <row r="74" spans="1:2" x14ac:dyDescent="0.35">
      <c r="A74" t="s">
        <v>104</v>
      </c>
      <c r="B74" t="s">
        <v>10</v>
      </c>
    </row>
    <row r="75" spans="1:2" x14ac:dyDescent="0.35">
      <c r="A75" t="s">
        <v>18</v>
      </c>
      <c r="B75" t="s">
        <v>11</v>
      </c>
    </row>
    <row r="76" spans="1:2" x14ac:dyDescent="0.35">
      <c r="A76" t="s">
        <v>105</v>
      </c>
      <c r="B76" t="s">
        <v>11</v>
      </c>
    </row>
    <row r="77" spans="1:2" x14ac:dyDescent="0.35">
      <c r="A77" t="s">
        <v>36</v>
      </c>
      <c r="B77" t="s">
        <v>11</v>
      </c>
    </row>
    <row r="78" spans="1:2" x14ac:dyDescent="0.35">
      <c r="A78" t="s">
        <v>36</v>
      </c>
      <c r="B78" t="s">
        <v>10</v>
      </c>
    </row>
    <row r="79" spans="1:2" x14ac:dyDescent="0.35">
      <c r="A79" t="s">
        <v>106</v>
      </c>
      <c r="B79" t="s">
        <v>10</v>
      </c>
    </row>
    <row r="80" spans="1:2" x14ac:dyDescent="0.35">
      <c r="A80" t="s">
        <v>8</v>
      </c>
      <c r="B80" t="s">
        <v>10</v>
      </c>
    </row>
    <row r="81" spans="1:2" x14ac:dyDescent="0.35">
      <c r="A81" t="s">
        <v>107</v>
      </c>
      <c r="B81" t="s">
        <v>10</v>
      </c>
    </row>
    <row r="82" spans="1:2" x14ac:dyDescent="0.35">
      <c r="A82" t="s">
        <v>108</v>
      </c>
      <c r="B82" t="s">
        <v>11</v>
      </c>
    </row>
    <row r="83" spans="1:2" x14ac:dyDescent="0.35">
      <c r="A83" t="s">
        <v>34</v>
      </c>
      <c r="B83" t="s">
        <v>11</v>
      </c>
    </row>
    <row r="84" spans="1:2" x14ac:dyDescent="0.35">
      <c r="A84" t="s">
        <v>109</v>
      </c>
      <c r="B84" t="s">
        <v>11</v>
      </c>
    </row>
    <row r="85" spans="1:2" x14ac:dyDescent="0.35">
      <c r="A85" t="s">
        <v>110</v>
      </c>
      <c r="B85" t="s">
        <v>11</v>
      </c>
    </row>
    <row r="86" spans="1:2" x14ac:dyDescent="0.35">
      <c r="A86" t="s">
        <v>111</v>
      </c>
      <c r="B86" t="s">
        <v>11</v>
      </c>
    </row>
    <row r="87" spans="1:2" x14ac:dyDescent="0.35">
      <c r="A87" t="s">
        <v>112</v>
      </c>
      <c r="B87" t="s">
        <v>11</v>
      </c>
    </row>
    <row r="88" spans="1:2" x14ac:dyDescent="0.35">
      <c r="A88" t="s">
        <v>113</v>
      </c>
      <c r="B88" t="s">
        <v>11</v>
      </c>
    </row>
    <row r="89" spans="1:2" x14ac:dyDescent="0.35">
      <c r="A89" t="s">
        <v>38</v>
      </c>
      <c r="B89" t="s">
        <v>11</v>
      </c>
    </row>
    <row r="90" spans="1:2" x14ac:dyDescent="0.35">
      <c r="A90" t="s">
        <v>38</v>
      </c>
      <c r="B90" t="s">
        <v>10</v>
      </c>
    </row>
    <row r="91" spans="1:2" x14ac:dyDescent="0.35">
      <c r="A91" t="s">
        <v>114</v>
      </c>
      <c r="B91" t="s">
        <v>11</v>
      </c>
    </row>
    <row r="92" spans="1:2" x14ac:dyDescent="0.35">
      <c r="A92" t="s">
        <v>115</v>
      </c>
      <c r="B92" t="s">
        <v>10</v>
      </c>
    </row>
    <row r="93" spans="1:2" x14ac:dyDescent="0.35">
      <c r="A93" t="s">
        <v>116</v>
      </c>
      <c r="B93" t="s">
        <v>10</v>
      </c>
    </row>
    <row r="94" spans="1:2" x14ac:dyDescent="0.35">
      <c r="A94" t="s">
        <v>117</v>
      </c>
      <c r="B94" t="s">
        <v>11</v>
      </c>
    </row>
    <row r="95" spans="1:2" x14ac:dyDescent="0.35">
      <c r="A95" t="s">
        <v>118</v>
      </c>
      <c r="B95" t="s">
        <v>11</v>
      </c>
    </row>
    <row r="96" spans="1:2" x14ac:dyDescent="0.35">
      <c r="A96" t="s">
        <v>119</v>
      </c>
      <c r="B96" t="s">
        <v>10</v>
      </c>
    </row>
    <row r="97" spans="1:2" x14ac:dyDescent="0.35">
      <c r="A97" t="s">
        <v>33</v>
      </c>
      <c r="B97" t="s">
        <v>10</v>
      </c>
    </row>
    <row r="98" spans="1:2" x14ac:dyDescent="0.35">
      <c r="A98" t="s">
        <v>120</v>
      </c>
      <c r="B98" t="s">
        <v>10</v>
      </c>
    </row>
    <row r="99" spans="1:2" x14ac:dyDescent="0.35">
      <c r="A99" t="s">
        <v>121</v>
      </c>
      <c r="B99" t="s">
        <v>10</v>
      </c>
    </row>
    <row r="100" spans="1:2" x14ac:dyDescent="0.35">
      <c r="A100" t="s">
        <v>122</v>
      </c>
      <c r="B100" t="s">
        <v>11</v>
      </c>
    </row>
    <row r="101" spans="1:2" x14ac:dyDescent="0.35">
      <c r="A101" t="s">
        <v>123</v>
      </c>
      <c r="B101" t="s">
        <v>11</v>
      </c>
    </row>
    <row r="102" spans="1:2" x14ac:dyDescent="0.35">
      <c r="A102" t="s">
        <v>26</v>
      </c>
      <c r="B102" t="s">
        <v>10</v>
      </c>
    </row>
    <row r="103" spans="1:2" x14ac:dyDescent="0.35">
      <c r="A103" t="s">
        <v>25</v>
      </c>
      <c r="B103" t="s">
        <v>11</v>
      </c>
    </row>
    <row r="104" spans="1:2" x14ac:dyDescent="0.35">
      <c r="A104" t="s">
        <v>20</v>
      </c>
      <c r="B104" t="s">
        <v>11</v>
      </c>
    </row>
    <row r="105" spans="1:2" x14ac:dyDescent="0.35">
      <c r="A105" t="s">
        <v>124</v>
      </c>
      <c r="B105" t="s">
        <v>10</v>
      </c>
    </row>
    <row r="106" spans="1:2" x14ac:dyDescent="0.35">
      <c r="A106" t="s">
        <v>125</v>
      </c>
      <c r="B106" t="s">
        <v>10</v>
      </c>
    </row>
    <row r="107" spans="1:2" x14ac:dyDescent="0.35">
      <c r="A107" t="s">
        <v>29</v>
      </c>
      <c r="B107" t="s">
        <v>11</v>
      </c>
    </row>
    <row r="108" spans="1:2" x14ac:dyDescent="0.35">
      <c r="A108" t="s">
        <v>126</v>
      </c>
      <c r="B108" t="s">
        <v>10</v>
      </c>
    </row>
    <row r="109" spans="1:2" x14ac:dyDescent="0.35">
      <c r="A109" t="s">
        <v>127</v>
      </c>
      <c r="B109" t="s">
        <v>11</v>
      </c>
    </row>
    <row r="110" spans="1:2" x14ac:dyDescent="0.35">
      <c r="A110" t="s">
        <v>128</v>
      </c>
      <c r="B110" t="s">
        <v>11</v>
      </c>
    </row>
    <row r="111" spans="1:2" x14ac:dyDescent="0.35">
      <c r="A111" t="s">
        <v>129</v>
      </c>
      <c r="B111" t="s">
        <v>11</v>
      </c>
    </row>
    <row r="112" spans="1:2" x14ac:dyDescent="0.35">
      <c r="A112" t="s">
        <v>130</v>
      </c>
      <c r="B112" t="s">
        <v>11</v>
      </c>
    </row>
    <row r="113" spans="1:2" x14ac:dyDescent="0.35">
      <c r="A113" t="s">
        <v>27</v>
      </c>
      <c r="B113" t="s">
        <v>11</v>
      </c>
    </row>
    <row r="114" spans="1:2" x14ac:dyDescent="0.35">
      <c r="A114" t="s">
        <v>21</v>
      </c>
      <c r="B114" t="s">
        <v>10</v>
      </c>
    </row>
    <row r="115" spans="1:2" x14ac:dyDescent="0.35">
      <c r="A115" t="s">
        <v>39</v>
      </c>
      <c r="B115" t="s">
        <v>11</v>
      </c>
    </row>
    <row r="116" spans="1:2" x14ac:dyDescent="0.35">
      <c r="A116" t="s">
        <v>131</v>
      </c>
      <c r="B116" t="s">
        <v>10</v>
      </c>
    </row>
    <row r="117" spans="1:2" x14ac:dyDescent="0.35">
      <c r="A117" t="s">
        <v>132</v>
      </c>
      <c r="B117" t="s">
        <v>11</v>
      </c>
    </row>
    <row r="118" spans="1:2" x14ac:dyDescent="0.35">
      <c r="A118" t="s">
        <v>133</v>
      </c>
      <c r="B118" t="s">
        <v>11</v>
      </c>
    </row>
    <row r="119" spans="1:2" x14ac:dyDescent="0.35">
      <c r="A119" t="s">
        <v>134</v>
      </c>
      <c r="B119" t="s">
        <v>10</v>
      </c>
    </row>
    <row r="120" spans="1:2" x14ac:dyDescent="0.35">
      <c r="A120" t="s">
        <v>135</v>
      </c>
      <c r="B120" t="s">
        <v>11</v>
      </c>
    </row>
    <row r="121" spans="1:2" x14ac:dyDescent="0.35">
      <c r="A121" t="s">
        <v>136</v>
      </c>
      <c r="B121" t="s">
        <v>10</v>
      </c>
    </row>
    <row r="122" spans="1:2" x14ac:dyDescent="0.35">
      <c r="A122" t="s">
        <v>137</v>
      </c>
      <c r="B122" t="s">
        <v>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Test_Data</vt:lpstr>
      <vt:lpstr>Master</vt:lpstr>
      <vt:lpstr>Registered Players</vt:lpstr>
      <vt:lpstr>Master!PREV_ACE_BAL</vt:lpstr>
      <vt:lpstr>Test_Data!PREV_ACE_BAL</vt:lpstr>
      <vt:lpstr>Test_Data!Registered_Players</vt:lpstr>
      <vt:lpstr>Registered_Players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ralston</dc:creator>
  <cp:keywords/>
  <dc:description/>
  <cp:lastModifiedBy>david ralston</cp:lastModifiedBy>
  <cp:revision/>
  <dcterms:created xsi:type="dcterms:W3CDTF">2021-09-30T18:01:03Z</dcterms:created>
  <dcterms:modified xsi:type="dcterms:W3CDTF">2023-06-17T04:34:10Z</dcterms:modified>
  <cp:category/>
  <cp:contentStatus/>
</cp:coreProperties>
</file>