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alst\Documents\Disc Golf\Scripts and Applications\disc-golf-programming-projects\Bag_Tag\"/>
    </mc:Choice>
  </mc:AlternateContent>
  <xr:revisionPtr revIDLastSave="0" documentId="13_ncr:1_{E55D4B27-5CB8-408C-B45D-2D1091B903F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est" sheetId="10" r:id="rId1"/>
    <sheet name="Master" sheetId="7" r:id="rId2"/>
    <sheet name="Constants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5UsrvDeSWn7nVV3tomAfTiIQQUjiZZ3IBbdrR1IeU4U="/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H7" i="10"/>
  <c r="I5" i="10"/>
  <c r="H5" i="10"/>
  <c r="I4" i="10"/>
  <c r="H4" i="10"/>
  <c r="I3" i="10"/>
  <c r="I2" i="10" s="1"/>
  <c r="H3" i="10"/>
  <c r="H2" i="10"/>
  <c r="H7" i="7"/>
  <c r="I2" i="7" s="1"/>
  <c r="I5" i="7"/>
  <c r="H5" i="7"/>
  <c r="I4" i="7"/>
  <c r="H4" i="7"/>
  <c r="I3" i="7"/>
  <c r="H3" i="7"/>
  <c r="H2" i="7"/>
</calcChain>
</file>

<file path=xl/sharedStrings.xml><?xml version="1.0" encoding="utf-8"?>
<sst xmlns="http://schemas.openxmlformats.org/spreadsheetml/2006/main" count="96" uniqueCount="35">
  <si>
    <t>Name</t>
  </si>
  <si>
    <t>Division</t>
  </si>
  <si>
    <t>Old_Tag</t>
  </si>
  <si>
    <t>Round_Score</t>
  </si>
  <si>
    <t>New_Tag</t>
  </si>
  <si>
    <t>Count</t>
  </si>
  <si>
    <t>Pot</t>
  </si>
  <si>
    <t>Udisc_Name</t>
  </si>
  <si>
    <t>Total_Score</t>
  </si>
  <si>
    <t>MPO</t>
  </si>
  <si>
    <t>Ams</t>
  </si>
  <si>
    <t>Women</t>
  </si>
  <si>
    <t>Juniors</t>
  </si>
  <si>
    <t>Total Pot</t>
  </si>
  <si>
    <t>Divisions</t>
  </si>
  <si>
    <t>Devereux Nelson</t>
  </si>
  <si>
    <t>Agnija He</t>
  </si>
  <si>
    <t>Wandal Saunders</t>
  </si>
  <si>
    <t>Habibullah Haas</t>
  </si>
  <si>
    <t>Lóegaire Wetzel</t>
  </si>
  <si>
    <t>Bau Sodiqova</t>
  </si>
  <si>
    <t>Odila Buday</t>
  </si>
  <si>
    <t>Thorburn Goldhirsch</t>
  </si>
  <si>
    <t>Magomed Östberg</t>
  </si>
  <si>
    <t>Finley David</t>
  </si>
  <si>
    <t>Mainchín Mac Ruaidhrí</t>
  </si>
  <si>
    <t>Vina Jansens</t>
  </si>
  <si>
    <t>Ludwik Donaldson</t>
  </si>
  <si>
    <t>Mbalenhle Tian</t>
  </si>
  <si>
    <t>Shkëlqim Whittemore</t>
  </si>
  <si>
    <t>Adi Falco</t>
  </si>
  <si>
    <t>Epaphras Bourke</t>
  </si>
  <si>
    <t>Albert Enns</t>
  </si>
  <si>
    <t>Asunción Sala</t>
  </si>
  <si>
    <t>Bernadett 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</si>
</sst>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</fills>
  <borders count="4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AAAAAA"/>
      </top>
      <bottom style="thick">
        <color rgb="FFFFFFFF"/>
      </bottom>
      <diagonal/>
    </border>
    <border>
      <left style="thin">
        <color rgb="FFFFFFFF"/>
      </left>
      <right/>
      <top style="thin">
        <color rgb="FFAAAAAA"/>
      </top>
      <bottom style="thick">
        <color rgb="FFFFFFFF"/>
      </bottom>
      <diagonal/>
    </border>
    <border>
      <left/>
      <right/>
      <top style="thin">
        <color rgb="FFAAAAAA"/>
      </top>
      <bottom style="thin">
        <color rgb="FFAAAAAA"/>
      </bottom>
      <diagonal/>
    </border>
    <border>
      <left/>
      <right style="thin">
        <color rgb="FFFFFFFF"/>
      </right>
      <top style="thin">
        <color rgb="FFAAAAAA"/>
      </top>
      <bottom style="thick">
        <color rgb="FFFFFFFF"/>
      </bottom>
      <diagonal/>
    </border>
    <border>
      <left/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FFFFFF"/>
      </right>
      <top style="thick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ck">
        <color rgb="FFFFFFFF"/>
      </top>
      <bottom style="thin">
        <color rgb="FFFFFFFF"/>
      </bottom>
      <diagonal/>
    </border>
    <border>
      <left style="thin">
        <color rgb="FFFFFFFF"/>
      </left>
      <right/>
      <top style="thick">
        <color rgb="FFFFFFFF"/>
      </top>
      <bottom style="thin">
        <color rgb="FFFFFFFF"/>
      </bottom>
      <diagonal/>
    </border>
    <border>
      <left/>
      <right style="thin">
        <color rgb="FFFFFFFF"/>
      </right>
      <top style="thick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/>
      <diagonal/>
    </border>
    <border>
      <left style="thin">
        <color rgb="FFAAAAAA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AAAAAA"/>
      </right>
      <top style="thin">
        <color rgb="FFAAAAAA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 style="thin">
        <color rgb="FFAAAAAA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AAAAAA"/>
      </left>
      <right style="thin">
        <color rgb="FFAAAAAA"/>
      </right>
      <top style="medium">
        <color rgb="FF000000"/>
      </top>
      <bottom style="thin">
        <color rgb="FFAAAAAA"/>
      </bottom>
      <diagonal/>
    </border>
    <border>
      <left/>
      <right style="thin">
        <color rgb="FFAAAAAA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AAAAAA"/>
      </right>
      <top style="thin">
        <color rgb="FF000000"/>
      </top>
      <bottom/>
      <diagonal/>
    </border>
    <border>
      <left style="thin">
        <color rgb="FFAAAAAA"/>
      </left>
      <right style="thin">
        <color rgb="FFAAAAAA"/>
      </right>
      <top style="thin">
        <color rgb="FF000000"/>
      </top>
      <bottom/>
      <diagonal/>
    </border>
    <border>
      <left style="thin">
        <color rgb="FFAAAAAA"/>
      </left>
      <right/>
      <top style="thin">
        <color rgb="FF000000"/>
      </top>
      <bottom/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</borders>
  <cellStyleXfs count="1">
    <xf numFmtId="0" fontId="0" fillId="0" borderId="0"/>
  </cellStyleXfs>
  <cellXfs count="61">
    <xf numFmtId="0" fontId="0" fillId="0" borderId="0" xfId="0"/>
    <xf numFmtId="49" fontId="1" fillId="2" borderId="1" xfId="0" applyNumberFormat="1" applyFont="1" applyFill="1" applyBorder="1"/>
    <xf numFmtId="49" fontId="1" fillId="2" borderId="2" xfId="0" applyNumberFormat="1" applyFont="1" applyFill="1" applyBorder="1"/>
    <xf numFmtId="0" fontId="2" fillId="0" borderId="3" xfId="0" applyFont="1" applyBorder="1"/>
    <xf numFmtId="49" fontId="1" fillId="2" borderId="4" xfId="0" applyNumberFormat="1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3" borderId="8" xfId="0" applyFont="1" applyFill="1" applyBorder="1"/>
    <xf numFmtId="1" fontId="2" fillId="3" borderId="8" xfId="0" applyNumberFormat="1" applyFont="1" applyFill="1" applyBorder="1"/>
    <xf numFmtId="1" fontId="2" fillId="3" borderId="9" xfId="0" applyNumberFormat="1" applyFont="1" applyFill="1" applyBorder="1"/>
    <xf numFmtId="49" fontId="2" fillId="3" borderId="10" xfId="0" applyNumberFormat="1" applyFont="1" applyFill="1" applyBorder="1"/>
    <xf numFmtId="0" fontId="2" fillId="3" borderId="9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0" xfId="0" applyFont="1"/>
    <xf numFmtId="0" fontId="2" fillId="4" borderId="15" xfId="0" applyFont="1" applyFill="1" applyBorder="1"/>
    <xf numFmtId="1" fontId="2" fillId="4" borderId="15" xfId="0" applyNumberFormat="1" applyFont="1" applyFill="1" applyBorder="1"/>
    <xf numFmtId="1" fontId="2" fillId="4" borderId="16" xfId="0" applyNumberFormat="1" applyFont="1" applyFill="1" applyBorder="1"/>
    <xf numFmtId="49" fontId="2" fillId="4" borderId="17" xfId="0" applyNumberFormat="1" applyFont="1" applyFill="1" applyBorder="1"/>
    <xf numFmtId="0" fontId="2" fillId="4" borderId="16" xfId="0" applyFont="1" applyFill="1" applyBorder="1"/>
    <xf numFmtId="0" fontId="2" fillId="0" borderId="18" xfId="0" applyFont="1" applyBorder="1"/>
    <xf numFmtId="0" fontId="2" fillId="3" borderId="15" xfId="0" applyFont="1" applyFill="1" applyBorder="1"/>
    <xf numFmtId="1" fontId="2" fillId="3" borderId="15" xfId="0" applyNumberFormat="1" applyFont="1" applyFill="1" applyBorder="1"/>
    <xf numFmtId="1" fontId="2" fillId="3" borderId="16" xfId="0" applyNumberFormat="1" applyFont="1" applyFill="1" applyBorder="1"/>
    <xf numFmtId="49" fontId="2" fillId="3" borderId="17" xfId="0" applyNumberFormat="1" applyFont="1" applyFill="1" applyBorder="1"/>
    <xf numFmtId="0" fontId="2" fillId="3" borderId="16" xfId="0" applyFont="1" applyFill="1" applyBorder="1"/>
    <xf numFmtId="49" fontId="2" fillId="4" borderId="19" xfId="0" applyNumberFormat="1" applyFont="1" applyFill="1" applyBorder="1"/>
    <xf numFmtId="0" fontId="2" fillId="4" borderId="20" xfId="0" applyFont="1" applyFill="1" applyBorder="1"/>
    <xf numFmtId="0" fontId="2" fillId="4" borderId="21" xfId="0" applyFont="1" applyFill="1" applyBorder="1"/>
    <xf numFmtId="0" fontId="2" fillId="0" borderId="22" xfId="0" applyFont="1" applyBorder="1"/>
    <xf numFmtId="0" fontId="2" fillId="0" borderId="23" xfId="0" applyFont="1" applyBorder="1"/>
    <xf numFmtId="49" fontId="2" fillId="0" borderId="24" xfId="0" applyNumberFormat="1" applyFont="1" applyBorder="1"/>
    <xf numFmtId="0" fontId="2" fillId="0" borderId="24" xfId="0" applyFont="1" applyBorder="1"/>
    <xf numFmtId="0" fontId="2" fillId="3" borderId="14" xfId="0" applyFont="1" applyFill="1" applyBorder="1"/>
    <xf numFmtId="0" fontId="2" fillId="0" borderId="25" xfId="0" applyFont="1" applyBorder="1"/>
    <xf numFmtId="0" fontId="2" fillId="4" borderId="14" xfId="0" applyFont="1" applyFill="1" applyBorder="1"/>
    <xf numFmtId="0" fontId="2" fillId="0" borderId="26" xfId="0" applyFont="1" applyBorder="1"/>
    <xf numFmtId="0" fontId="2" fillId="0" borderId="28" xfId="0" applyFont="1" applyBorder="1"/>
    <xf numFmtId="0" fontId="2" fillId="3" borderId="7" xfId="0" applyFont="1" applyFill="1" applyBorder="1"/>
    <xf numFmtId="0" fontId="2" fillId="0" borderId="29" xfId="0" applyFont="1" applyBorder="1"/>
    <xf numFmtId="1" fontId="2" fillId="4" borderId="20" xfId="0" applyNumberFormat="1" applyFont="1" applyFill="1" applyBorder="1"/>
    <xf numFmtId="1" fontId="2" fillId="4" borderId="21" xfId="0" applyNumberFormat="1" applyFont="1" applyFill="1" applyBorder="1"/>
    <xf numFmtId="0" fontId="2" fillId="0" borderId="27" xfId="0" applyFont="1" applyBorder="1"/>
    <xf numFmtId="49" fontId="1" fillId="2" borderId="30" xfId="0" applyNumberFormat="1" applyFont="1" applyFill="1" applyBorder="1"/>
    <xf numFmtId="49" fontId="2" fillId="4" borderId="31" xfId="0" applyNumberFormat="1" applyFont="1" applyFill="1" applyBorder="1"/>
    <xf numFmtId="49" fontId="2" fillId="0" borderId="11" xfId="0" applyNumberFormat="1" applyFont="1" applyBorder="1"/>
    <xf numFmtId="49" fontId="2" fillId="4" borderId="32" xfId="0" applyNumberFormat="1" applyFont="1" applyFill="1" applyBorder="1"/>
    <xf numFmtId="0" fontId="2" fillId="0" borderId="33" xfId="0" applyFont="1" applyBorder="1"/>
    <xf numFmtId="0" fontId="2" fillId="0" borderId="34" xfId="0" applyFont="1" applyBorder="1"/>
    <xf numFmtId="0" fontId="2" fillId="0" borderId="35" xfId="0" applyFont="1" applyBorder="1"/>
    <xf numFmtId="49" fontId="1" fillId="2" borderId="36" xfId="0" applyNumberFormat="1" applyFont="1" applyFill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3" borderId="10" xfId="0" applyFont="1" applyFill="1" applyBorder="1"/>
    <xf numFmtId="0" fontId="2" fillId="4" borderId="17" xfId="0" applyFont="1" applyFill="1" applyBorder="1"/>
    <xf numFmtId="0" fontId="2" fillId="3" borderId="17" xfId="0" applyFont="1" applyFill="1" applyBorder="1"/>
    <xf numFmtId="0" fontId="2" fillId="4" borderId="19" xfId="0" applyFont="1" applyFill="1" applyBorder="1"/>
    <xf numFmtId="49" fontId="1" fillId="2" borderId="40" xfId="0" applyNumberFormat="1" applyFont="1" applyFill="1" applyBorder="1"/>
    <xf numFmtId="49" fontId="1" fillId="2" borderId="41" xfId="0" applyNumberFormat="1" applyFont="1" applyFill="1" applyBorder="1"/>
    <xf numFmtId="49" fontId="1" fillId="2" borderId="42" xfId="0" applyNumberFormat="1" applyFont="1" applyFill="1" applyBorder="1"/>
  </cellXfs>
  <cellStyles count="1">
    <cellStyle name="Normal" xfId="0" builtinId="0"/>
  </cellStyles>
  <dxfs count="3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solid">
          <fgColor rgb="FFD8D8D8"/>
          <bgColor rgb="FFD8D8D8"/>
        </patternFill>
      </fill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solid">
          <fgColor rgb="FFD8D8D8"/>
          <bgColor rgb="FFD8D8D8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8D8D8"/>
          <bgColor rgb="FFD8D8D8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8D8D8"/>
          <bgColor rgb="FFD8D8D8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8D8D8"/>
          <bgColor rgb="FFD8D8D8"/>
        </patternFill>
      </fill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left style="thin">
          <color rgb="FFAAAAAA"/>
        </left>
        <top style="thin">
          <color rgb="FFAAAAAA"/>
        </top>
      </border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numFmt numFmtId="30" formatCode="@"/>
      <fill>
        <patternFill patternType="solid">
          <fgColor rgb="FF000000"/>
          <bgColor rgb="FF000000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AAAAAA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border diagonalUp="0" diagonalDown="0">
        <left style="thin">
          <color rgb="FFAAAAAA"/>
        </left>
        <right style="thin">
          <color rgb="FFAAAAAA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 style="thin">
          <color rgb="FFAAAAAA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numFmt numFmtId="30" formatCode="@"/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solid">
          <fgColor rgb="FFD8D8D8"/>
          <bgColor rgb="FFD8D8D8"/>
        </patternFill>
      </fill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solid">
          <fgColor rgb="FFD8D8D8"/>
          <bgColor rgb="FFD8D8D8"/>
        </patternFill>
      </fill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8D8D8"/>
          <bgColor rgb="FFD8D8D8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8D8D8"/>
          <bgColor rgb="FFD8D8D8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8D8D8"/>
          <bgColor rgb="FFD8D8D8"/>
        </patternFill>
      </fill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left style="thin">
          <color rgb="FFAAAAAA"/>
        </left>
        <top style="thin">
          <color rgb="FFAAAAAA"/>
        </top>
      </border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numFmt numFmtId="30" formatCode="@"/>
      <fill>
        <patternFill patternType="solid">
          <fgColor rgb="FF000000"/>
          <bgColor rgb="FF000000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AAAAAA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border diagonalUp="0" diagonalDown="0">
        <left style="thin">
          <color rgb="FFAAAAAA"/>
        </left>
        <right style="thin">
          <color rgb="FFAAAAAA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 style="thin">
          <color rgb="FFAAAAAA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numFmt numFmtId="30" formatCode="@"/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D817EC-1CA2-4B40-ABA2-214A887B9FE6}" name="UDisc_Scores4" displayName="UDisc_Scores4" ref="K1:M27" totalsRowShown="0" headerRowDxfId="31" headerRowBorderDxfId="30" tableBorderDxfId="29" totalsRowBorderDxfId="28">
  <autoFilter ref="K1:M27" xr:uid="{650CFC15-BEBE-479C-824E-0628C9935F52}"/>
  <tableColumns count="3">
    <tableColumn id="1" xr3:uid="{0F6664F9-A5E2-4447-ABFB-0475A2CACC68}" name="Udisc_Name" dataDxfId="27"/>
    <tableColumn id="2" xr3:uid="{CBD91DDD-2113-4EA5-A06E-23FE95E5A1B1}" name="Total_Score" dataDxfId="26"/>
    <tableColumn id="3" xr3:uid="{A4161576-6232-4986-8FED-14F8D7A75001}" name="New_Tag" dataDxfId="2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497C49-49EA-477F-B751-7066B8F2451C}" name="Registration5" displayName="Registration5" ref="A1:E27" totalsRowShown="0" headerRowDxfId="24" headerRowBorderDxfId="23" tableBorderDxfId="22">
  <autoFilter ref="A1:E27" xr:uid="{75F3E164-B664-468E-8080-7C9FF51675DD}"/>
  <tableColumns count="5">
    <tableColumn id="1" xr3:uid="{C9D4B55E-C232-40A8-BFFC-4456699F8231}" name="Name" dataDxfId="21"/>
    <tableColumn id="2" xr3:uid="{13B8C681-9FEF-4BDF-B9D0-CFC473721814}" name="Division" dataDxfId="20"/>
    <tableColumn id="3" xr3:uid="{1BB75D4C-258C-4B43-87F8-ED8C68DE14DF}" name="Old_Tag" dataDxfId="19"/>
    <tableColumn id="4" xr3:uid="{9B5189A8-50EB-4545-A01D-612711B65B78}" name="Round_Score" dataDxfId="18">
      <calculatedColumnFormula>IF(ISNA(VLOOKUP(Registration5[[#This Row],[Name]],UDisc_Scores4[],2,FALSE)),"",VLOOKUP(Registration5[[#This Row],[Name]],UDisc_Scores4[],2,FALSE))</calculatedColumnFormula>
    </tableColumn>
    <tableColumn id="5" xr3:uid="{92CB0ABF-5AA8-499B-B6A1-9E6F2E8FD2EB}" name="New_Tag" dataDxfId="17">
      <calculatedColumnFormula>IF(ISNA(VLOOKUP(Registration5[[#This Row],[Name]],UDisc_Scores4[],3,FALSE)),"",VLOOKUP(Registration5[[#This Row],[Name]],UDisc_Scores4[],3,FALSE))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CFC15-BEBE-479C-824E-0628C9935F52}" name="UDisc_Scores" displayName="UDisc_Scores" ref="K1:M27" totalsRowShown="0" headerRowDxfId="16" headerRowBorderDxfId="15" tableBorderDxfId="14" totalsRowBorderDxfId="13">
  <autoFilter ref="K1:M27" xr:uid="{650CFC15-BEBE-479C-824E-0628C9935F52}"/>
  <tableColumns count="3">
    <tableColumn id="1" xr3:uid="{0BDF502E-36CE-41FD-8A67-86058BC0CCB6}" name="Udisc_Name" dataDxfId="12"/>
    <tableColumn id="2" xr3:uid="{7F4F5A7D-C2F1-422E-AFFA-3558968D8A82}" name="Total_Score" dataDxfId="11"/>
    <tableColumn id="3" xr3:uid="{5D693E44-AE6E-496E-9C51-58207A964F1D}" name="New_Tag" dataDxfId="1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F3E164-B664-468E-8080-7C9FF51675DD}" name="Registration" displayName="Registration" ref="A1:E27" totalsRowShown="0" headerRowDxfId="9" headerRowBorderDxfId="8" tableBorderDxfId="7">
  <autoFilter ref="A1:E27" xr:uid="{75F3E164-B664-468E-8080-7C9FF51675DD}"/>
  <tableColumns count="5">
    <tableColumn id="1" xr3:uid="{96F1FFAC-5D92-41C5-B9F9-A17AEBF85F38}" name="Name" dataDxfId="6"/>
    <tableColumn id="2" xr3:uid="{B295941F-7C3A-4982-8B5B-E80C74E39136}" name="Division" dataDxfId="5"/>
    <tableColumn id="3" xr3:uid="{273CD3B0-5357-4C6C-B0F7-265C35734A48}" name="Old_Tag" dataDxfId="4"/>
    <tableColumn id="4" xr3:uid="{296E8D14-C154-4E02-B26A-3E81F81EE726}" name="Round_Score" dataDxfId="3">
      <calculatedColumnFormula>IF(ISNA(VLOOKUP(Registration[[#This Row],[Name]],UDisc_Scores[],2,FALSE)),"",VLOOKUP(Registration[[#This Row],[Name]],UDisc_Scores[],2,FALSE))</calculatedColumnFormula>
    </tableColumn>
    <tableColumn id="5" xr3:uid="{ABAD1B99-B657-4A3C-890C-423E497C9F89}" name="New_Tag" dataDxfId="2">
      <calculatedColumnFormula>IF(ISNA(VLOOKUP(Registration[[#This Row],[Name]],UDisc_Scores[],3,FALSE)),"",VLOOKUP(Registration[[#This Row],[Name]],UDisc_Scores[],3,FALSE))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8DC23-6DAC-4D57-97E8-47C1CF024AD0}">
  <dimension ref="A1:Z1000"/>
  <sheetViews>
    <sheetView showGridLines="0" tabSelected="1" workbookViewId="0">
      <selection activeCell="L7" sqref="L7"/>
    </sheetView>
  </sheetViews>
  <sheetFormatPr defaultColWidth="14.42578125" defaultRowHeight="15" customHeight="1" x14ac:dyDescent="0.25"/>
  <cols>
    <col min="1" max="2" width="18.42578125" customWidth="1"/>
    <col min="3" max="3" width="12.42578125" customWidth="1"/>
    <col min="4" max="4" width="14.7109375" customWidth="1"/>
    <col min="5" max="5" width="18.28515625" customWidth="1"/>
    <col min="6" max="6" width="8.85546875" customWidth="1"/>
    <col min="7" max="8" width="10.28515625" customWidth="1"/>
    <col min="9" max="10" width="8.85546875" customWidth="1"/>
    <col min="11" max="11" width="14.28515625" customWidth="1"/>
    <col min="12" max="12" width="13.42578125" customWidth="1"/>
    <col min="13" max="13" width="11.7109375" customWidth="1"/>
    <col min="14" max="26" width="8.85546875" customWidth="1"/>
  </cols>
  <sheetData>
    <row r="1" spans="1:26" ht="14.25" customHeight="1" thickBot="1" x14ac:dyDescent="0.3">
      <c r="A1" s="58" t="s">
        <v>0</v>
      </c>
      <c r="B1" s="59" t="s">
        <v>1</v>
      </c>
      <c r="C1" s="59" t="s">
        <v>2</v>
      </c>
      <c r="D1" s="59" t="s">
        <v>3</v>
      </c>
      <c r="E1" s="60" t="s">
        <v>4</v>
      </c>
      <c r="F1" s="3"/>
      <c r="G1" s="4" t="s">
        <v>1</v>
      </c>
      <c r="H1" s="1" t="s">
        <v>5</v>
      </c>
      <c r="I1" s="2" t="s">
        <v>6</v>
      </c>
      <c r="J1" s="5"/>
      <c r="K1" s="50" t="s">
        <v>7</v>
      </c>
      <c r="L1" s="50" t="s">
        <v>8</v>
      </c>
      <c r="M1" s="50" t="s">
        <v>4</v>
      </c>
      <c r="N1" s="6"/>
      <c r="O1" s="37"/>
      <c r="P1" s="36"/>
      <c r="Q1" s="36"/>
      <c r="R1" s="36"/>
      <c r="S1" s="36"/>
      <c r="T1" s="36"/>
      <c r="U1" s="36"/>
      <c r="V1" s="36"/>
      <c r="W1" s="36"/>
      <c r="X1" s="36"/>
      <c r="Y1" s="36"/>
      <c r="Z1" s="20"/>
    </row>
    <row r="2" spans="1:26" ht="14.25" customHeight="1" thickTop="1" x14ac:dyDescent="0.25">
      <c r="A2" s="38" t="s">
        <v>15</v>
      </c>
      <c r="B2" s="7" t="s">
        <v>9</v>
      </c>
      <c r="C2" s="7">
        <v>129</v>
      </c>
      <c r="D2" s="9">
        <f>IF(ISNA(VLOOKUP(Registration5[[#This Row],[Name]],UDisc_Scores4[],2,FALSE)),"",VLOOKUP(Registration5[[#This Row],[Name]],UDisc_Scores4[],2,FALSE))</f>
        <v>61</v>
      </c>
      <c r="E2" s="9">
        <f>IF(ISNA(VLOOKUP(Registration5[[#This Row],[Name]],UDisc_Scores4[],3,FALSE)),"",VLOOKUP(Registration5[[#This Row],[Name]],UDisc_Scores4[],3,FALSE))</f>
        <v>0</v>
      </c>
      <c r="F2" s="3"/>
      <c r="G2" s="10" t="s">
        <v>9</v>
      </c>
      <c r="H2" s="7">
        <f>COUNTIF(B2:B27,"=MPO")</f>
        <v>20</v>
      </c>
      <c r="I2" s="11">
        <f>H7-SUM(I3:I5)</f>
        <v>100</v>
      </c>
      <c r="J2" s="5"/>
      <c r="K2" s="34" t="s">
        <v>34</v>
      </c>
      <c r="L2" s="34">
        <v>45</v>
      </c>
      <c r="M2" s="49"/>
      <c r="N2" s="6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39"/>
    </row>
    <row r="3" spans="1:26" ht="13.5" customHeight="1" x14ac:dyDescent="0.25">
      <c r="A3" s="35" t="s">
        <v>16</v>
      </c>
      <c r="B3" s="15" t="s">
        <v>9</v>
      </c>
      <c r="C3" s="15">
        <v>8</v>
      </c>
      <c r="D3" s="17">
        <f>IF(ISNA(VLOOKUP(Registration5[[#This Row],[Name]],UDisc_Scores4[],2,FALSE)),"",VLOOKUP(Registration5[[#This Row],[Name]],UDisc_Scores4[],2,FALSE))</f>
        <v>48</v>
      </c>
      <c r="E3" s="17">
        <f>IF(ISNA(VLOOKUP(Registration5[[#This Row],[Name]],UDisc_Scores4[],3,FALSE)),"",VLOOKUP(Registration5[[#This Row],[Name]],UDisc_Scores4[],3,FALSE))</f>
        <v>0</v>
      </c>
      <c r="F3" s="3"/>
      <c r="G3" s="18" t="s">
        <v>11</v>
      </c>
      <c r="H3" s="15">
        <f>COUNTIF(B2:B27,"=Women")</f>
        <v>0</v>
      </c>
      <c r="I3" s="19">
        <f>IF(COUNTIF(B2:B27,"=Women")&gt;=4,COUNTIF(B2:B27,"=Women")*5,0)</f>
        <v>0</v>
      </c>
      <c r="J3" s="5"/>
      <c r="K3" s="34" t="s">
        <v>23</v>
      </c>
      <c r="L3" s="34">
        <v>63</v>
      </c>
      <c r="M3" s="49"/>
      <c r="N3" s="6"/>
      <c r="O3" s="13"/>
      <c r="P3" s="14"/>
      <c r="Q3" s="14"/>
      <c r="R3" s="14"/>
      <c r="S3" s="14"/>
      <c r="T3" s="14"/>
      <c r="U3" s="14"/>
      <c r="V3" s="14"/>
      <c r="W3" s="14"/>
      <c r="X3" s="14"/>
      <c r="Y3" s="14"/>
      <c r="Z3" s="39"/>
    </row>
    <row r="4" spans="1:26" ht="13.5" customHeight="1" x14ac:dyDescent="0.25">
      <c r="A4" s="33" t="s">
        <v>17</v>
      </c>
      <c r="B4" s="21" t="s">
        <v>9</v>
      </c>
      <c r="C4" s="21">
        <v>1</v>
      </c>
      <c r="D4" s="23">
        <f>IF(ISNA(VLOOKUP(Registration5[[#This Row],[Name]],UDisc_Scores4[],2,FALSE)),"",VLOOKUP(Registration5[[#This Row],[Name]],UDisc_Scores4[],2,FALSE))</f>
        <v>59</v>
      </c>
      <c r="E4" s="23">
        <f>IF(ISNA(VLOOKUP(Registration5[[#This Row],[Name]],UDisc_Scores4[],3,FALSE)),"",VLOOKUP(Registration5[[#This Row],[Name]],UDisc_Scores4[],3,FALSE))</f>
        <v>0</v>
      </c>
      <c r="F4" s="3"/>
      <c r="G4" s="24" t="s">
        <v>12</v>
      </c>
      <c r="H4" s="21">
        <f>COUNTIF(B2:B27,"=Juniors")</f>
        <v>0</v>
      </c>
      <c r="I4" s="25">
        <f>IF(COUNTIF(B2:B27,"=Juniors")&gt;=4,COUNTIF(B2:B27,"=Juniors")*5,0)</f>
        <v>0</v>
      </c>
      <c r="J4" s="5"/>
      <c r="K4" s="34" t="s">
        <v>25</v>
      </c>
      <c r="L4" s="34">
        <v>60</v>
      </c>
      <c r="M4" s="49"/>
      <c r="N4" s="6"/>
      <c r="O4" s="13"/>
      <c r="P4" s="14"/>
      <c r="Q4" s="14"/>
      <c r="R4" s="14"/>
      <c r="S4" s="14"/>
      <c r="T4" s="14"/>
      <c r="U4" s="14"/>
      <c r="V4" s="14"/>
      <c r="W4" s="14"/>
      <c r="X4" s="14"/>
      <c r="Y4" s="14"/>
      <c r="Z4" s="39"/>
    </row>
    <row r="5" spans="1:26" ht="13.5" customHeight="1" x14ac:dyDescent="0.25">
      <c r="A5" s="35" t="s">
        <v>18</v>
      </c>
      <c r="B5" s="15" t="s">
        <v>9</v>
      </c>
      <c r="C5" s="15">
        <v>31</v>
      </c>
      <c r="D5" s="17">
        <f>IF(ISNA(VLOOKUP(Registration5[[#This Row],[Name]],UDisc_Scores4[],2,FALSE)),"",VLOOKUP(Registration5[[#This Row],[Name]],UDisc_Scores4[],2,FALSE))</f>
        <v>63</v>
      </c>
      <c r="E5" s="17">
        <f>IF(ISNA(VLOOKUP(Registration5[[#This Row],[Name]],UDisc_Scores4[],3,FALSE)),"",VLOOKUP(Registration5[[#This Row],[Name]],UDisc_Scores4[],3,FALSE))</f>
        <v>0</v>
      </c>
      <c r="F5" s="3"/>
      <c r="G5" s="26" t="s">
        <v>10</v>
      </c>
      <c r="H5" s="27">
        <f>COUNTIF(B2:B27,"=Ams")</f>
        <v>0</v>
      </c>
      <c r="I5" s="28">
        <f>IF(COUNTIF(B2:B27,"=Ams")&gt;=4,(COUNTIF(B2:B27,"=Ams")*3),0)</f>
        <v>0</v>
      </c>
      <c r="J5" s="5"/>
      <c r="K5" s="34" t="s">
        <v>15</v>
      </c>
      <c r="L5" s="34">
        <v>61</v>
      </c>
      <c r="M5" s="49"/>
      <c r="N5" s="6"/>
      <c r="O5" s="13"/>
      <c r="P5" s="14"/>
      <c r="Q5" s="14"/>
      <c r="R5" s="14"/>
      <c r="S5" s="14"/>
      <c r="T5" s="14"/>
      <c r="U5" s="14"/>
      <c r="V5" s="14"/>
      <c r="W5" s="14"/>
      <c r="X5" s="14"/>
      <c r="Y5" s="14"/>
      <c r="Z5" s="39"/>
    </row>
    <row r="6" spans="1:26" ht="13.5" customHeight="1" x14ac:dyDescent="0.25">
      <c r="A6" s="33" t="s">
        <v>19</v>
      </c>
      <c r="B6" s="21" t="s">
        <v>9</v>
      </c>
      <c r="C6" s="21">
        <v>147</v>
      </c>
      <c r="D6" s="23">
        <f>IF(ISNA(VLOOKUP(Registration5[[#This Row],[Name]],UDisc_Scores4[],2,FALSE)),"",VLOOKUP(Registration5[[#This Row],[Name]],UDisc_Scores4[],2,FALSE))</f>
        <v>40</v>
      </c>
      <c r="E6" s="23">
        <f>IF(ISNA(VLOOKUP(Registration5[[#This Row],[Name]],UDisc_Scores4[],3,FALSE)),"",VLOOKUP(Registration5[[#This Row],[Name]],UDisc_Scores4[],3,FALSE))</f>
        <v>0</v>
      </c>
      <c r="F6" s="12"/>
      <c r="G6" s="29"/>
      <c r="H6" s="29"/>
      <c r="I6" s="29"/>
      <c r="J6" s="30"/>
      <c r="K6" s="34" t="s">
        <v>18</v>
      </c>
      <c r="L6" s="34">
        <v>63</v>
      </c>
      <c r="M6" s="49"/>
      <c r="N6" s="6"/>
      <c r="O6" s="13"/>
      <c r="P6" s="14"/>
      <c r="Q6" s="14"/>
      <c r="R6" s="14"/>
      <c r="S6" s="14"/>
      <c r="T6" s="14"/>
      <c r="U6" s="14"/>
      <c r="V6" s="14"/>
      <c r="W6" s="14"/>
      <c r="X6" s="14"/>
      <c r="Y6" s="14"/>
      <c r="Z6" s="39"/>
    </row>
    <row r="7" spans="1:26" ht="13.5" customHeight="1" x14ac:dyDescent="0.25">
      <c r="A7" s="35" t="s">
        <v>20</v>
      </c>
      <c r="B7" s="15" t="s">
        <v>9</v>
      </c>
      <c r="C7" s="15">
        <v>103</v>
      </c>
      <c r="D7" s="17">
        <f>IF(ISNA(VLOOKUP(Registration5[[#This Row],[Name]],UDisc_Scores4[],2,FALSE)),"",VLOOKUP(Registration5[[#This Row],[Name]],UDisc_Scores4[],2,FALSE))</f>
        <v>50</v>
      </c>
      <c r="E7" s="17">
        <f>IF(ISNA(VLOOKUP(Registration5[[#This Row],[Name]],UDisc_Scores4[],3,FALSE)),"",VLOOKUP(Registration5[[#This Row],[Name]],UDisc_Scores4[],3,FALSE))</f>
        <v>0</v>
      </c>
      <c r="F7" s="12"/>
      <c r="G7" s="31" t="s">
        <v>13</v>
      </c>
      <c r="H7" s="32">
        <f>COUNTA(A2:A27)*5</f>
        <v>100</v>
      </c>
      <c r="I7" s="32"/>
      <c r="J7" s="30"/>
      <c r="K7" s="34" t="s">
        <v>31</v>
      </c>
      <c r="L7" s="34">
        <v>40</v>
      </c>
      <c r="M7" s="49"/>
      <c r="N7" s="6"/>
      <c r="O7" s="13"/>
      <c r="P7" s="14"/>
      <c r="Q7" s="14"/>
      <c r="R7" s="14"/>
      <c r="S7" s="14"/>
      <c r="T7" s="14"/>
      <c r="U7" s="14"/>
      <c r="V7" s="14"/>
      <c r="W7" s="14"/>
      <c r="X7" s="14"/>
      <c r="Y7" s="14"/>
      <c r="Z7" s="39"/>
    </row>
    <row r="8" spans="1:26" ht="13.5" customHeight="1" x14ac:dyDescent="0.25">
      <c r="A8" s="33" t="s">
        <v>21</v>
      </c>
      <c r="B8" s="21" t="s">
        <v>9</v>
      </c>
      <c r="C8" s="21">
        <v>259</v>
      </c>
      <c r="D8" s="23">
        <f>IF(ISNA(VLOOKUP(Registration5[[#This Row],[Name]],UDisc_Scores4[],2,FALSE)),"",VLOOKUP(Registration5[[#This Row],[Name]],UDisc_Scores4[],2,FALSE))</f>
        <v>49</v>
      </c>
      <c r="E8" s="23">
        <f>IF(ISNA(VLOOKUP(Registration5[[#This Row],[Name]],UDisc_Scores4[],3,FALSE)),"",VLOOKUP(Registration5[[#This Row],[Name]],UDisc_Scores4[],3,FALSE))</f>
        <v>0</v>
      </c>
      <c r="F8" s="12"/>
      <c r="G8" s="32"/>
      <c r="H8" s="32"/>
      <c r="I8" s="32"/>
      <c r="J8" s="30"/>
      <c r="K8" s="34" t="s">
        <v>30</v>
      </c>
      <c r="L8" s="34">
        <v>41</v>
      </c>
      <c r="M8" s="49"/>
      <c r="N8" s="6"/>
      <c r="O8" s="13"/>
      <c r="P8" s="14"/>
      <c r="Q8" s="14"/>
      <c r="R8" s="14"/>
      <c r="S8" s="14"/>
      <c r="T8" s="14"/>
      <c r="U8" s="14"/>
      <c r="V8" s="14"/>
      <c r="W8" s="14"/>
      <c r="X8" s="14"/>
      <c r="Y8" s="14"/>
      <c r="Z8" s="39"/>
    </row>
    <row r="9" spans="1:26" ht="13.5" customHeight="1" x14ac:dyDescent="0.25">
      <c r="A9" s="35" t="s">
        <v>22</v>
      </c>
      <c r="B9" s="15" t="s">
        <v>9</v>
      </c>
      <c r="C9" s="15">
        <v>189</v>
      </c>
      <c r="D9" s="17">
        <f>IF(ISNA(VLOOKUP(Registration5[[#This Row],[Name]],UDisc_Scores4[],2,FALSE)),"",VLOOKUP(Registration5[[#This Row],[Name]],UDisc_Scores4[],2,FALSE))</f>
        <v>53</v>
      </c>
      <c r="E9" s="17">
        <f>IF(ISNA(VLOOKUP(Registration5[[#This Row],[Name]],UDisc_Scores4[],3,FALSE)),"",VLOOKUP(Registration5[[#This Row],[Name]],UDisc_Scores4[],3,FALSE))</f>
        <v>0</v>
      </c>
      <c r="F9" s="12"/>
      <c r="G9" s="32"/>
      <c r="H9" s="32"/>
      <c r="I9" s="32"/>
      <c r="J9" s="30"/>
      <c r="K9" s="34" t="s">
        <v>20</v>
      </c>
      <c r="L9" s="34">
        <v>50</v>
      </c>
      <c r="M9" s="49"/>
      <c r="N9" s="6"/>
      <c r="O9" s="13"/>
      <c r="P9" s="14"/>
      <c r="Q9" s="14"/>
      <c r="R9" s="14"/>
      <c r="S9" s="14"/>
      <c r="T9" s="14"/>
      <c r="U9" s="14"/>
      <c r="V9" s="14"/>
      <c r="W9" s="14"/>
      <c r="X9" s="14"/>
      <c r="Y9" s="14"/>
      <c r="Z9" s="39"/>
    </row>
    <row r="10" spans="1:26" ht="13.5" customHeight="1" x14ac:dyDescent="0.25">
      <c r="A10" s="33" t="s">
        <v>23</v>
      </c>
      <c r="B10" s="21" t="s">
        <v>9</v>
      </c>
      <c r="C10" s="21">
        <v>156</v>
      </c>
      <c r="D10" s="23">
        <f>IF(ISNA(VLOOKUP(Registration5[[#This Row],[Name]],UDisc_Scores4[],2,FALSE)),"",VLOOKUP(Registration5[[#This Row],[Name]],UDisc_Scores4[],2,FALSE))</f>
        <v>63</v>
      </c>
      <c r="E10" s="23">
        <f>IF(ISNA(VLOOKUP(Registration5[[#This Row],[Name]],UDisc_Scores4[],3,FALSE)),"",VLOOKUP(Registration5[[#This Row],[Name]],UDisc_Scores4[],3,FALSE))</f>
        <v>0</v>
      </c>
      <c r="F10" s="12"/>
      <c r="G10" s="32"/>
      <c r="H10" s="32"/>
      <c r="I10" s="32"/>
      <c r="J10" s="30"/>
      <c r="K10" s="34" t="s">
        <v>24</v>
      </c>
      <c r="L10" s="34">
        <v>55</v>
      </c>
      <c r="M10" s="49"/>
      <c r="N10" s="6"/>
      <c r="O10" s="13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39"/>
    </row>
    <row r="11" spans="1:26" ht="13.5" customHeight="1" x14ac:dyDescent="0.25">
      <c r="A11" s="35" t="s">
        <v>24</v>
      </c>
      <c r="B11" s="15" t="s">
        <v>9</v>
      </c>
      <c r="C11" s="15">
        <v>94</v>
      </c>
      <c r="D11" s="17">
        <f>IF(ISNA(VLOOKUP(Registration5[[#This Row],[Name]],UDisc_Scores4[],2,FALSE)),"",VLOOKUP(Registration5[[#This Row],[Name]],UDisc_Scores4[],2,FALSE))</f>
        <v>55</v>
      </c>
      <c r="E11" s="17">
        <f>IF(ISNA(VLOOKUP(Registration5[[#This Row],[Name]],UDisc_Scores4[],3,FALSE)),"",VLOOKUP(Registration5[[#This Row],[Name]],UDisc_Scores4[],3,FALSE))</f>
        <v>0</v>
      </c>
      <c r="F11" s="12"/>
      <c r="G11" s="32"/>
      <c r="H11" s="32"/>
      <c r="I11" s="32"/>
      <c r="J11" s="30"/>
      <c r="K11" s="34" t="s">
        <v>21</v>
      </c>
      <c r="L11" s="34">
        <v>49</v>
      </c>
      <c r="M11" s="49"/>
      <c r="N11" s="6"/>
      <c r="O11" s="13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39"/>
    </row>
    <row r="12" spans="1:26" ht="13.5" customHeight="1" x14ac:dyDescent="0.25">
      <c r="A12" s="33" t="s">
        <v>25</v>
      </c>
      <c r="B12" s="21" t="s">
        <v>9</v>
      </c>
      <c r="C12" s="21">
        <v>49</v>
      </c>
      <c r="D12" s="23">
        <f>IF(ISNA(VLOOKUP(Registration5[[#This Row],[Name]],UDisc_Scores4[],2,FALSE)),"",VLOOKUP(Registration5[[#This Row],[Name]],UDisc_Scores4[],2,FALSE))</f>
        <v>60</v>
      </c>
      <c r="E12" s="23">
        <f>IF(ISNA(VLOOKUP(Registration5[[#This Row],[Name]],UDisc_Scores4[],3,FALSE)),"",VLOOKUP(Registration5[[#This Row],[Name]],UDisc_Scores4[],3,FALSE))</f>
        <v>0</v>
      </c>
      <c r="F12" s="12"/>
      <c r="G12" s="32"/>
      <c r="H12" s="32"/>
      <c r="I12" s="32"/>
      <c r="J12" s="30"/>
      <c r="K12" s="34" t="s">
        <v>28</v>
      </c>
      <c r="L12" s="34">
        <v>56</v>
      </c>
      <c r="M12" s="49"/>
      <c r="N12" s="6"/>
      <c r="O12" s="13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39"/>
    </row>
    <row r="13" spans="1:26" ht="13.5" customHeight="1" x14ac:dyDescent="0.25">
      <c r="A13" s="35" t="s">
        <v>26</v>
      </c>
      <c r="B13" s="15" t="s">
        <v>9</v>
      </c>
      <c r="C13" s="15">
        <v>80</v>
      </c>
      <c r="D13" s="17">
        <f>IF(ISNA(VLOOKUP(Registration5[[#This Row],[Name]],UDisc_Scores4[],2,FALSE)),"",VLOOKUP(Registration5[[#This Row],[Name]],UDisc_Scores4[],2,FALSE))</f>
        <v>46</v>
      </c>
      <c r="E13" s="17">
        <f>IF(ISNA(VLOOKUP(Registration5[[#This Row],[Name]],UDisc_Scores4[],3,FALSE)),"",VLOOKUP(Registration5[[#This Row],[Name]],UDisc_Scores4[],3,FALSE))</f>
        <v>0</v>
      </c>
      <c r="F13" s="12"/>
      <c r="G13" s="32"/>
      <c r="H13" s="32"/>
      <c r="I13" s="32"/>
      <c r="J13" s="30"/>
      <c r="K13" s="34" t="s">
        <v>33</v>
      </c>
      <c r="L13" s="34">
        <v>51</v>
      </c>
      <c r="M13" s="49"/>
      <c r="N13" s="6"/>
      <c r="O13" s="13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39"/>
    </row>
    <row r="14" spans="1:26" ht="13.5" customHeight="1" x14ac:dyDescent="0.25">
      <c r="A14" s="33" t="s">
        <v>27</v>
      </c>
      <c r="B14" s="21" t="s">
        <v>9</v>
      </c>
      <c r="C14" s="21">
        <v>142</v>
      </c>
      <c r="D14" s="23">
        <f>IF(ISNA(VLOOKUP(Registration5[[#This Row],[Name]],UDisc_Scores4[],2,FALSE)),"",VLOOKUP(Registration5[[#This Row],[Name]],UDisc_Scores4[],2,FALSE))</f>
        <v>69</v>
      </c>
      <c r="E14" s="23">
        <f>IF(ISNA(VLOOKUP(Registration5[[#This Row],[Name]],UDisc_Scores4[],3,FALSE)),"",VLOOKUP(Registration5[[#This Row],[Name]],UDisc_Scores4[],3,FALSE))</f>
        <v>0</v>
      </c>
      <c r="F14" s="12"/>
      <c r="G14" s="32"/>
      <c r="H14" s="32"/>
      <c r="I14" s="32"/>
      <c r="J14" s="30"/>
      <c r="K14" s="34" t="s">
        <v>29</v>
      </c>
      <c r="L14" s="34">
        <v>58</v>
      </c>
      <c r="M14" s="49"/>
      <c r="N14" s="6"/>
      <c r="O14" s="13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39"/>
    </row>
    <row r="15" spans="1:26" ht="13.5" customHeight="1" x14ac:dyDescent="0.25">
      <c r="A15" s="35" t="s">
        <v>28</v>
      </c>
      <c r="B15" s="15" t="s">
        <v>9</v>
      </c>
      <c r="C15" s="15">
        <v>266</v>
      </c>
      <c r="D15" s="17">
        <f>IF(ISNA(VLOOKUP(Registration5[[#This Row],[Name]],UDisc_Scores4[],2,FALSE)),"",VLOOKUP(Registration5[[#This Row],[Name]],UDisc_Scores4[],2,FALSE))</f>
        <v>56</v>
      </c>
      <c r="E15" s="17">
        <f>IF(ISNA(VLOOKUP(Registration5[[#This Row],[Name]],UDisc_Scores4[],3,FALSE)),"",VLOOKUP(Registration5[[#This Row],[Name]],UDisc_Scores4[],3,FALSE))</f>
        <v>0</v>
      </c>
      <c r="F15" s="12"/>
      <c r="G15" s="32"/>
      <c r="H15" s="32"/>
      <c r="I15" s="32"/>
      <c r="J15" s="30"/>
      <c r="K15" s="34" t="s">
        <v>32</v>
      </c>
      <c r="L15" s="34">
        <v>68</v>
      </c>
      <c r="M15" s="49"/>
      <c r="N15" s="6"/>
      <c r="O15" s="13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39"/>
    </row>
    <row r="16" spans="1:26" ht="13.5" customHeight="1" x14ac:dyDescent="0.25">
      <c r="A16" s="33" t="s">
        <v>29</v>
      </c>
      <c r="B16" s="21" t="s">
        <v>9</v>
      </c>
      <c r="C16" s="21">
        <v>126</v>
      </c>
      <c r="D16" s="23">
        <f>IF(ISNA(VLOOKUP(Registration5[[#This Row],[Name]],UDisc_Scores4[],2,FALSE)),"",VLOOKUP(Registration5[[#This Row],[Name]],UDisc_Scores4[],2,FALSE))</f>
        <v>58</v>
      </c>
      <c r="E16" s="23">
        <f>IF(ISNA(VLOOKUP(Registration5[[#This Row],[Name]],UDisc_Scores4[],3,FALSE)),"",VLOOKUP(Registration5[[#This Row],[Name]],UDisc_Scores4[],3,FALSE))</f>
        <v>0</v>
      </c>
      <c r="F16" s="12"/>
      <c r="G16" s="32"/>
      <c r="H16" s="32"/>
      <c r="I16" s="32"/>
      <c r="J16" s="30"/>
      <c r="K16" s="34" t="s">
        <v>27</v>
      </c>
      <c r="L16" s="34">
        <v>69</v>
      </c>
      <c r="M16" s="49"/>
      <c r="N16" s="6"/>
      <c r="O16" s="13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39"/>
    </row>
    <row r="17" spans="1:26" ht="13.5" customHeight="1" x14ac:dyDescent="0.25">
      <c r="A17" s="35" t="s">
        <v>30</v>
      </c>
      <c r="B17" s="15" t="s">
        <v>9</v>
      </c>
      <c r="C17" s="15">
        <v>203</v>
      </c>
      <c r="D17" s="17">
        <f>IF(ISNA(VLOOKUP(Registration5[[#This Row],[Name]],UDisc_Scores4[],2,FALSE)),"",VLOOKUP(Registration5[[#This Row],[Name]],UDisc_Scores4[],2,FALSE))</f>
        <v>41</v>
      </c>
      <c r="E17" s="17">
        <f>IF(ISNA(VLOOKUP(Registration5[[#This Row],[Name]],UDisc_Scores4[],3,FALSE)),"",VLOOKUP(Registration5[[#This Row],[Name]],UDisc_Scores4[],3,FALSE))</f>
        <v>0</v>
      </c>
      <c r="F17" s="12"/>
      <c r="G17" s="32"/>
      <c r="H17" s="32"/>
      <c r="I17" s="32"/>
      <c r="J17" s="30"/>
      <c r="K17" s="34" t="s">
        <v>22</v>
      </c>
      <c r="L17" s="34">
        <v>53</v>
      </c>
      <c r="M17" s="49"/>
      <c r="N17" s="6"/>
      <c r="O17" s="13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</row>
    <row r="18" spans="1:26" ht="13.5" customHeight="1" x14ac:dyDescent="0.25">
      <c r="A18" s="33" t="s">
        <v>31</v>
      </c>
      <c r="B18" s="21" t="s">
        <v>9</v>
      </c>
      <c r="C18" s="21">
        <v>253</v>
      </c>
      <c r="D18" s="23">
        <f>IF(ISNA(VLOOKUP(Registration5[[#This Row],[Name]],UDisc_Scores4[],2,FALSE)),"",VLOOKUP(Registration5[[#This Row],[Name]],UDisc_Scores4[],2,FALSE))</f>
        <v>40</v>
      </c>
      <c r="E18" s="23">
        <f>IF(ISNA(VLOOKUP(Registration5[[#This Row],[Name]],UDisc_Scores4[],3,FALSE)),"",VLOOKUP(Registration5[[#This Row],[Name]],UDisc_Scores4[],3,FALSE))</f>
        <v>0</v>
      </c>
      <c r="F18" s="12"/>
      <c r="G18" s="32"/>
      <c r="H18" s="32"/>
      <c r="I18" s="32"/>
      <c r="J18" s="30"/>
      <c r="K18" s="34" t="s">
        <v>19</v>
      </c>
      <c r="L18" s="34">
        <v>40</v>
      </c>
      <c r="M18" s="49"/>
      <c r="N18" s="6"/>
      <c r="O18" s="13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39"/>
    </row>
    <row r="19" spans="1:26" ht="13.5" customHeight="1" x14ac:dyDescent="0.25">
      <c r="A19" s="35" t="s">
        <v>32</v>
      </c>
      <c r="B19" s="15" t="s">
        <v>9</v>
      </c>
      <c r="C19" s="15">
        <v>112</v>
      </c>
      <c r="D19" s="17">
        <f>IF(ISNA(VLOOKUP(Registration5[[#This Row],[Name]],UDisc_Scores4[],2,FALSE)),"",VLOOKUP(Registration5[[#This Row],[Name]],UDisc_Scores4[],2,FALSE))</f>
        <v>68</v>
      </c>
      <c r="E19" s="17">
        <f>IF(ISNA(VLOOKUP(Registration5[[#This Row],[Name]],UDisc_Scores4[],3,FALSE)),"",VLOOKUP(Registration5[[#This Row],[Name]],UDisc_Scores4[],3,FALSE))</f>
        <v>0</v>
      </c>
      <c r="F19" s="12"/>
      <c r="G19" s="32"/>
      <c r="H19" s="32"/>
      <c r="I19" s="32"/>
      <c r="J19" s="30"/>
      <c r="K19" s="34" t="s">
        <v>17</v>
      </c>
      <c r="L19" s="34">
        <v>59</v>
      </c>
      <c r="M19" s="49"/>
      <c r="N19" s="6"/>
      <c r="O19" s="13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39"/>
    </row>
    <row r="20" spans="1:26" ht="13.5" customHeight="1" x14ac:dyDescent="0.25">
      <c r="A20" s="33" t="s">
        <v>33</v>
      </c>
      <c r="B20" s="21" t="s">
        <v>9</v>
      </c>
      <c r="C20" s="21">
        <v>106</v>
      </c>
      <c r="D20" s="23">
        <f>IF(ISNA(VLOOKUP(Registration5[[#This Row],[Name]],UDisc_Scores4[],2,FALSE)),"",VLOOKUP(Registration5[[#This Row],[Name]],UDisc_Scores4[],2,FALSE))</f>
        <v>51</v>
      </c>
      <c r="E20" s="23">
        <f>IF(ISNA(VLOOKUP(Registration5[[#This Row],[Name]],UDisc_Scores4[],3,FALSE)),"",VLOOKUP(Registration5[[#This Row],[Name]],UDisc_Scores4[],3,FALSE))</f>
        <v>0</v>
      </c>
      <c r="F20" s="12"/>
      <c r="G20" s="32"/>
      <c r="H20" s="32"/>
      <c r="I20" s="32"/>
      <c r="J20" s="30"/>
      <c r="K20" s="34" t="s">
        <v>26</v>
      </c>
      <c r="L20" s="34">
        <v>46</v>
      </c>
      <c r="M20" s="49"/>
      <c r="N20" s="6"/>
      <c r="O20" s="13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39"/>
    </row>
    <row r="21" spans="1:26" ht="13.5" customHeight="1" x14ac:dyDescent="0.25">
      <c r="A21" s="35" t="s">
        <v>34</v>
      </c>
      <c r="B21" s="15" t="s">
        <v>9</v>
      </c>
      <c r="C21" s="15">
        <v>163</v>
      </c>
      <c r="D21" s="17">
        <f>IF(ISNA(VLOOKUP(Registration5[[#This Row],[Name]],UDisc_Scores4[],2,FALSE)),"",VLOOKUP(Registration5[[#This Row],[Name]],UDisc_Scores4[],2,FALSE))</f>
        <v>45</v>
      </c>
      <c r="E21" s="17">
        <f>IF(ISNA(VLOOKUP(Registration5[[#This Row],[Name]],UDisc_Scores4[],3,FALSE)),"",VLOOKUP(Registration5[[#This Row],[Name]],UDisc_Scores4[],3,FALSE))</f>
        <v>0</v>
      </c>
      <c r="F21" s="12"/>
      <c r="G21" s="32"/>
      <c r="H21" s="32"/>
      <c r="I21" s="32"/>
      <c r="J21" s="30"/>
      <c r="K21" s="34" t="s">
        <v>16</v>
      </c>
      <c r="L21" s="34">
        <v>48</v>
      </c>
      <c r="M21" s="49"/>
      <c r="N21" s="6"/>
      <c r="O21" s="13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39"/>
    </row>
    <row r="22" spans="1:26" ht="13.5" customHeight="1" x14ac:dyDescent="0.25">
      <c r="A22" s="56"/>
      <c r="B22" s="21"/>
      <c r="C22" s="21"/>
      <c r="D22" s="23" t="str">
        <f>IF(ISNA(VLOOKUP(Registration5[[#This Row],[Name]],UDisc_Scores4[],2,FALSE)),"",VLOOKUP(Registration5[[#This Row],[Name]],UDisc_Scores4[],2,FALSE))</f>
        <v/>
      </c>
      <c r="E22" s="23" t="str">
        <f>IF(ISNA(VLOOKUP(Registration5[[#This Row],[Name]],UDisc_Scores4[],3,FALSE)),"",VLOOKUP(Registration5[[#This Row],[Name]],UDisc_Scores4[],3,FALSE))</f>
        <v/>
      </c>
      <c r="F22" s="12"/>
      <c r="G22" s="32"/>
      <c r="H22" s="32"/>
      <c r="I22" s="32"/>
      <c r="J22" s="30"/>
      <c r="K22" s="48"/>
      <c r="L22" s="34"/>
      <c r="M22" s="49"/>
      <c r="N22" s="6"/>
      <c r="O22" s="13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39"/>
    </row>
    <row r="23" spans="1:26" ht="13.5" customHeight="1" x14ac:dyDescent="0.25">
      <c r="A23" s="55"/>
      <c r="B23" s="15"/>
      <c r="C23" s="15"/>
      <c r="D23" s="17" t="str">
        <f>IF(ISNA(VLOOKUP(Registration5[[#This Row],[Name]],UDisc_Scores4[],2,FALSE)),"",VLOOKUP(Registration5[[#This Row],[Name]],UDisc_Scores4[],2,FALSE))</f>
        <v/>
      </c>
      <c r="E23" s="17" t="str">
        <f>IF(ISNA(VLOOKUP(Registration5[[#This Row],[Name]],UDisc_Scores4[],3,FALSE)),"",VLOOKUP(Registration5[[#This Row],[Name]],UDisc_Scores4[],3,FALSE))</f>
        <v/>
      </c>
      <c r="F23" s="12"/>
      <c r="G23" s="32"/>
      <c r="H23" s="32"/>
      <c r="I23" s="32"/>
      <c r="J23" s="30"/>
      <c r="K23" s="48"/>
      <c r="L23" s="34"/>
      <c r="M23" s="49"/>
      <c r="N23" s="6"/>
      <c r="O23" s="13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39"/>
    </row>
    <row r="24" spans="1:26" ht="13.5" customHeight="1" x14ac:dyDescent="0.25">
      <c r="A24" s="56"/>
      <c r="B24" s="21"/>
      <c r="C24" s="21"/>
      <c r="D24" s="23" t="str">
        <f>IF(ISNA(VLOOKUP(Registration5[[#This Row],[Name]],UDisc_Scores4[],2,FALSE)),"",VLOOKUP(Registration5[[#This Row],[Name]],UDisc_Scores4[],2,FALSE))</f>
        <v/>
      </c>
      <c r="E24" s="23" t="str">
        <f>IF(ISNA(VLOOKUP(Registration5[[#This Row],[Name]],UDisc_Scores4[],3,FALSE)),"",VLOOKUP(Registration5[[#This Row],[Name]],UDisc_Scores4[],3,FALSE))</f>
        <v/>
      </c>
      <c r="F24" s="12"/>
      <c r="G24" s="32"/>
      <c r="H24" s="32"/>
      <c r="I24" s="32"/>
      <c r="J24" s="30"/>
      <c r="K24" s="48"/>
      <c r="L24" s="34"/>
      <c r="M24" s="49"/>
      <c r="N24" s="6"/>
      <c r="O24" s="13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39"/>
    </row>
    <row r="25" spans="1:26" ht="13.5" customHeight="1" x14ac:dyDescent="0.25">
      <c r="A25" s="55"/>
      <c r="B25" s="15"/>
      <c r="C25" s="15"/>
      <c r="D25" s="17" t="str">
        <f>IF(ISNA(VLOOKUP(Registration5[[#This Row],[Name]],UDisc_Scores4[],2,FALSE)),"",VLOOKUP(Registration5[[#This Row],[Name]],UDisc_Scores4[],2,FALSE))</f>
        <v/>
      </c>
      <c r="E25" s="17" t="str">
        <f>IF(ISNA(VLOOKUP(Registration5[[#This Row],[Name]],UDisc_Scores4[],3,FALSE)),"",VLOOKUP(Registration5[[#This Row],[Name]],UDisc_Scores4[],3,FALSE))</f>
        <v/>
      </c>
      <c r="F25" s="12"/>
      <c r="G25" s="32"/>
      <c r="H25" s="32"/>
      <c r="I25" s="32"/>
      <c r="J25" s="30"/>
      <c r="K25" s="48"/>
      <c r="L25" s="34"/>
      <c r="M25" s="49"/>
      <c r="N25" s="6"/>
      <c r="O25" s="13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39"/>
    </row>
    <row r="26" spans="1:26" ht="13.5" customHeight="1" x14ac:dyDescent="0.25">
      <c r="A26" s="56"/>
      <c r="B26" s="21"/>
      <c r="C26" s="21"/>
      <c r="D26" s="23" t="str">
        <f>IF(ISNA(VLOOKUP(Registration5[[#This Row],[Name]],UDisc_Scores4[],2,FALSE)),"",VLOOKUP(Registration5[[#This Row],[Name]],UDisc_Scores4[],2,FALSE))</f>
        <v/>
      </c>
      <c r="E26" s="23" t="str">
        <f>IF(ISNA(VLOOKUP(Registration5[[#This Row],[Name]],UDisc_Scores4[],3,FALSE)),"",VLOOKUP(Registration5[[#This Row],[Name]],UDisc_Scores4[],3,FALSE))</f>
        <v/>
      </c>
      <c r="F26" s="12"/>
      <c r="G26" s="32"/>
      <c r="H26" s="32"/>
      <c r="I26" s="32"/>
      <c r="J26" s="30"/>
      <c r="K26" s="48"/>
      <c r="L26" s="34"/>
      <c r="M26" s="49"/>
      <c r="N26" s="6"/>
      <c r="O26" s="13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39"/>
    </row>
    <row r="27" spans="1:26" ht="13.5" customHeight="1" x14ac:dyDescent="0.25">
      <c r="A27" s="57"/>
      <c r="B27" s="27"/>
      <c r="C27" s="27"/>
      <c r="D27" s="41" t="str">
        <f>IF(ISNA(VLOOKUP(Registration5[[#This Row],[Name]],UDisc_Scores4[],2,FALSE)),"",VLOOKUP(Registration5[[#This Row],[Name]],UDisc_Scores4[],2,FALSE))</f>
        <v/>
      </c>
      <c r="E27" s="41" t="str">
        <f>IF(ISNA(VLOOKUP(Registration5[[#This Row],[Name]],UDisc_Scores4[],3,FALSE)),"",VLOOKUP(Registration5[[#This Row],[Name]],UDisc_Scores4[],3,FALSE))</f>
        <v/>
      </c>
      <c r="F27" s="12"/>
      <c r="G27" s="32"/>
      <c r="H27" s="32"/>
      <c r="I27" s="32"/>
      <c r="J27" s="30"/>
      <c r="K27" s="51"/>
      <c r="L27" s="52"/>
      <c r="M27" s="53"/>
      <c r="N27" s="6"/>
      <c r="O27" s="13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39"/>
    </row>
    <row r="28" spans="1:26" ht="13.5" customHeight="1" x14ac:dyDescent="0.25">
      <c r="A28" s="29"/>
      <c r="B28" s="29"/>
      <c r="C28" s="29"/>
      <c r="D28" s="29"/>
      <c r="E28" s="29"/>
      <c r="F28" s="32"/>
      <c r="G28" s="32"/>
      <c r="H28" s="32"/>
      <c r="I28" s="32"/>
      <c r="J28" s="32"/>
      <c r="K28" s="42"/>
      <c r="L28" s="42"/>
      <c r="M28" s="42"/>
      <c r="N28" s="32"/>
      <c r="O28" s="13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39"/>
    </row>
    <row r="29" spans="1:26" ht="14.25" customHeight="1" x14ac:dyDescent="0.25">
      <c r="A29" s="37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39"/>
    </row>
    <row r="30" spans="1:26" ht="14.25" customHeight="1" x14ac:dyDescent="0.25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39"/>
    </row>
    <row r="31" spans="1:26" ht="14.25" customHeight="1" x14ac:dyDescent="0.25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39"/>
    </row>
    <row r="32" spans="1:26" ht="14.25" customHeight="1" x14ac:dyDescent="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39"/>
    </row>
    <row r="33" spans="1:26" ht="14.25" customHeight="1" x14ac:dyDescent="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39"/>
    </row>
    <row r="34" spans="1:26" ht="14.25" customHeight="1" x14ac:dyDescent="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39"/>
    </row>
    <row r="35" spans="1:26" ht="14.25" customHeight="1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39"/>
    </row>
    <row r="36" spans="1:26" ht="14.25" customHeight="1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39"/>
    </row>
    <row r="37" spans="1:26" ht="14.25" customHeight="1" x14ac:dyDescent="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39"/>
    </row>
    <row r="38" spans="1:26" ht="14.25" customHeight="1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39"/>
    </row>
    <row r="39" spans="1:26" ht="14.25" customHeight="1" x14ac:dyDescent="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39"/>
    </row>
    <row r="40" spans="1:26" ht="14.25" customHeight="1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39"/>
    </row>
    <row r="41" spans="1:26" ht="14.25" customHeight="1" x14ac:dyDescent="0.25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39"/>
    </row>
    <row r="42" spans="1:26" ht="14.25" customHeight="1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39"/>
    </row>
    <row r="43" spans="1:26" ht="14.25" customHeight="1" x14ac:dyDescent="0.25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39"/>
    </row>
    <row r="44" spans="1:26" ht="14.25" customHeight="1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39"/>
    </row>
    <row r="45" spans="1:26" ht="14.25" customHeight="1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39"/>
    </row>
    <row r="46" spans="1:26" ht="14.25" customHeight="1" x14ac:dyDescent="0.25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39"/>
    </row>
    <row r="47" spans="1:26" ht="14.25" customHeight="1" x14ac:dyDescent="0.25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39"/>
    </row>
    <row r="48" spans="1:26" ht="14.25" customHeight="1" x14ac:dyDescent="0.25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39"/>
    </row>
    <row r="49" spans="1:26" ht="14.25" customHeight="1" x14ac:dyDescent="0.25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39"/>
    </row>
    <row r="50" spans="1:26" ht="14.25" customHeight="1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39"/>
    </row>
    <row r="51" spans="1:26" ht="14.25" customHeight="1" x14ac:dyDescent="0.25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39"/>
    </row>
    <row r="52" spans="1:26" ht="14.25" customHeight="1" x14ac:dyDescent="0.2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</row>
    <row r="53" spans="1:26" ht="14.25" customHeight="1" x14ac:dyDescent="0.25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39"/>
    </row>
    <row r="54" spans="1:26" ht="14.25" customHeight="1" x14ac:dyDescent="0.25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39"/>
    </row>
    <row r="55" spans="1:26" ht="14.25" customHeight="1" x14ac:dyDescent="0.25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39"/>
    </row>
    <row r="56" spans="1:26" ht="14.25" customHeight="1" x14ac:dyDescent="0.25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39"/>
    </row>
    <row r="57" spans="1:26" ht="14.25" customHeight="1" x14ac:dyDescent="0.25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39"/>
    </row>
    <row r="58" spans="1:26" ht="14.25" customHeight="1" x14ac:dyDescent="0.25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39"/>
    </row>
    <row r="59" spans="1:26" ht="14.25" customHeight="1" x14ac:dyDescent="0.25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39"/>
    </row>
    <row r="60" spans="1:26" ht="14.25" customHeight="1" x14ac:dyDescent="0.25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39"/>
    </row>
    <row r="61" spans="1:26" ht="14.25" customHeight="1" x14ac:dyDescent="0.25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39"/>
    </row>
    <row r="62" spans="1:26" ht="14.25" customHeight="1" x14ac:dyDescent="0.25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39"/>
    </row>
    <row r="63" spans="1:26" ht="14.25" customHeight="1" x14ac:dyDescent="0.25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39"/>
    </row>
    <row r="64" spans="1:26" ht="14.25" customHeight="1" x14ac:dyDescent="0.25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39"/>
    </row>
    <row r="65" spans="1:26" ht="14.25" customHeight="1" x14ac:dyDescent="0.25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39"/>
    </row>
    <row r="66" spans="1:26" ht="14.25" customHeight="1" x14ac:dyDescent="0.25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39"/>
    </row>
    <row r="67" spans="1:26" ht="14.25" customHeight="1" x14ac:dyDescent="0.25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39"/>
    </row>
    <row r="68" spans="1:26" ht="14.25" customHeight="1" x14ac:dyDescent="0.25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39"/>
    </row>
    <row r="69" spans="1:26" ht="14.25" customHeight="1" x14ac:dyDescent="0.25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39"/>
    </row>
    <row r="70" spans="1:26" ht="14.25" customHeight="1" x14ac:dyDescent="0.25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39"/>
    </row>
    <row r="71" spans="1:26" ht="14.25" customHeight="1" x14ac:dyDescent="0.25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39"/>
    </row>
    <row r="72" spans="1:26" ht="14.25" customHeight="1" x14ac:dyDescent="0.25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39"/>
    </row>
    <row r="73" spans="1:26" ht="14.25" customHeight="1" x14ac:dyDescent="0.25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39"/>
    </row>
    <row r="74" spans="1:26" ht="14.25" customHeight="1" x14ac:dyDescent="0.25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39"/>
    </row>
    <row r="75" spans="1:26" ht="14.25" customHeight="1" x14ac:dyDescent="0.25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39"/>
    </row>
    <row r="76" spans="1:26" ht="14.25" customHeight="1" x14ac:dyDescent="0.25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39"/>
    </row>
    <row r="77" spans="1:26" ht="14.25" customHeight="1" x14ac:dyDescent="0.25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39"/>
    </row>
    <row r="78" spans="1:26" ht="14.25" customHeight="1" x14ac:dyDescent="0.25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39"/>
    </row>
    <row r="79" spans="1:26" ht="14.25" customHeight="1" x14ac:dyDescent="0.25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39"/>
    </row>
    <row r="80" spans="1:26" ht="14.25" customHeight="1" x14ac:dyDescent="0.25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39"/>
    </row>
    <row r="81" spans="1:26" ht="14.25" customHeight="1" x14ac:dyDescent="0.25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39"/>
    </row>
    <row r="82" spans="1:26" ht="14.25" customHeight="1" x14ac:dyDescent="0.25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39"/>
    </row>
    <row r="83" spans="1:26" ht="14.25" customHeight="1" x14ac:dyDescent="0.25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39"/>
    </row>
    <row r="84" spans="1:26" ht="14.25" customHeight="1" x14ac:dyDescent="0.25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39"/>
    </row>
    <row r="85" spans="1:26" ht="14.25" customHeight="1" x14ac:dyDescent="0.25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39"/>
    </row>
    <row r="86" spans="1:26" ht="14.25" customHeight="1" x14ac:dyDescent="0.25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39"/>
    </row>
    <row r="87" spans="1:26" ht="14.25" customHeight="1" x14ac:dyDescent="0.25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</row>
    <row r="88" spans="1:26" ht="14.25" customHeight="1" x14ac:dyDescent="0.25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39"/>
    </row>
    <row r="89" spans="1:26" ht="14.25" customHeight="1" x14ac:dyDescent="0.25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39"/>
    </row>
    <row r="90" spans="1:26" ht="14.25" customHeight="1" x14ac:dyDescent="0.25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39"/>
    </row>
    <row r="91" spans="1:26" ht="14.25" customHeight="1" x14ac:dyDescent="0.25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39"/>
    </row>
    <row r="92" spans="1:26" ht="14.25" customHeight="1" x14ac:dyDescent="0.25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39"/>
    </row>
    <row r="93" spans="1:26" ht="14.25" customHeight="1" x14ac:dyDescent="0.25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39"/>
    </row>
    <row r="94" spans="1:26" ht="14.25" customHeight="1" x14ac:dyDescent="0.25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39"/>
    </row>
    <row r="95" spans="1:26" ht="14.25" customHeight="1" x14ac:dyDescent="0.25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39"/>
    </row>
    <row r="96" spans="1:26" ht="14.25" customHeight="1" x14ac:dyDescent="0.25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39"/>
    </row>
    <row r="97" spans="1:26" ht="14.25" customHeight="1" x14ac:dyDescent="0.25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39"/>
    </row>
    <row r="98" spans="1:26" ht="14.25" customHeight="1" x14ac:dyDescent="0.25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39"/>
    </row>
    <row r="99" spans="1:26" ht="14.25" customHeight="1" x14ac:dyDescent="0.25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39"/>
    </row>
    <row r="100" spans="1:26" ht="14.25" customHeight="1" x14ac:dyDescent="0.25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39"/>
    </row>
    <row r="101" spans="1:26" ht="14.25" customHeight="1" x14ac:dyDescent="0.25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39"/>
    </row>
    <row r="102" spans="1:26" ht="14.25" customHeight="1" x14ac:dyDescent="0.25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39"/>
    </row>
    <row r="103" spans="1:26" ht="14.25" customHeight="1" x14ac:dyDescent="0.25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39"/>
    </row>
    <row r="104" spans="1:26" ht="14.25" customHeight="1" x14ac:dyDescent="0.25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39"/>
    </row>
    <row r="105" spans="1:26" ht="14.25" customHeight="1" x14ac:dyDescent="0.25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39"/>
    </row>
    <row r="106" spans="1:26" ht="14.25" customHeight="1" x14ac:dyDescent="0.25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39"/>
    </row>
    <row r="107" spans="1:26" ht="14.25" customHeight="1" x14ac:dyDescent="0.25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39"/>
    </row>
    <row r="108" spans="1:26" ht="14.25" customHeight="1" x14ac:dyDescent="0.25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39"/>
    </row>
    <row r="109" spans="1:26" ht="14.25" customHeight="1" x14ac:dyDescent="0.25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39"/>
    </row>
    <row r="110" spans="1:26" ht="14.25" customHeight="1" x14ac:dyDescent="0.25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39"/>
    </row>
    <row r="111" spans="1:26" ht="14.25" customHeight="1" x14ac:dyDescent="0.25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39"/>
    </row>
    <row r="112" spans="1:26" ht="14.25" customHeight="1" x14ac:dyDescent="0.25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39"/>
    </row>
    <row r="113" spans="1:26" ht="14.25" customHeight="1" x14ac:dyDescent="0.25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39"/>
    </row>
    <row r="114" spans="1:26" ht="14.25" customHeight="1" x14ac:dyDescent="0.25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39"/>
    </row>
    <row r="115" spans="1:26" ht="14.25" customHeight="1" x14ac:dyDescent="0.25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39"/>
    </row>
    <row r="116" spans="1:26" ht="14.25" customHeight="1" x14ac:dyDescent="0.25">
      <c r="A116" s="13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39"/>
    </row>
    <row r="117" spans="1:26" ht="14.25" customHeight="1" x14ac:dyDescent="0.25">
      <c r="A117" s="13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39"/>
    </row>
    <row r="118" spans="1:26" ht="14.25" customHeight="1" x14ac:dyDescent="0.25">
      <c r="A118" s="13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39"/>
    </row>
    <row r="119" spans="1:26" ht="14.25" customHeight="1" x14ac:dyDescent="0.25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39"/>
    </row>
    <row r="120" spans="1:26" ht="14.25" customHeight="1" x14ac:dyDescent="0.25">
      <c r="A120" s="13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39"/>
    </row>
    <row r="121" spans="1:26" ht="14.25" customHeight="1" x14ac:dyDescent="0.25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39"/>
    </row>
    <row r="122" spans="1:26" ht="14.25" customHeight="1" x14ac:dyDescent="0.25">
      <c r="A122" s="13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39"/>
    </row>
    <row r="123" spans="1:26" ht="14.25" customHeight="1" x14ac:dyDescent="0.25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39"/>
    </row>
    <row r="124" spans="1:26" ht="14.25" customHeight="1" x14ac:dyDescent="0.25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39"/>
    </row>
    <row r="125" spans="1:26" ht="14.25" customHeight="1" x14ac:dyDescent="0.25">
      <c r="A125" s="13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39"/>
    </row>
    <row r="126" spans="1:26" ht="14.25" customHeight="1" x14ac:dyDescent="0.25">
      <c r="A126" s="13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39"/>
    </row>
    <row r="127" spans="1:26" ht="14.25" customHeight="1" x14ac:dyDescent="0.25">
      <c r="A127" s="13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39"/>
    </row>
    <row r="128" spans="1:26" ht="14.25" customHeight="1" x14ac:dyDescent="0.25">
      <c r="A128" s="13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39"/>
    </row>
    <row r="129" spans="1:26" ht="14.25" customHeight="1" x14ac:dyDescent="0.25">
      <c r="A129" s="13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39"/>
    </row>
    <row r="130" spans="1:26" ht="14.25" customHeight="1" x14ac:dyDescent="0.25">
      <c r="A130" s="13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39"/>
    </row>
    <row r="131" spans="1:26" ht="14.25" customHeight="1" x14ac:dyDescent="0.25">
      <c r="A131" s="13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39"/>
    </row>
    <row r="132" spans="1:26" ht="14.25" customHeight="1" x14ac:dyDescent="0.25">
      <c r="A132" s="13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39"/>
    </row>
    <row r="133" spans="1:26" ht="14.25" customHeight="1" x14ac:dyDescent="0.25">
      <c r="A133" s="13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39"/>
    </row>
    <row r="134" spans="1:26" ht="14.25" customHeight="1" x14ac:dyDescent="0.25">
      <c r="A134" s="13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39"/>
    </row>
    <row r="135" spans="1:26" ht="14.25" customHeight="1" x14ac:dyDescent="0.25">
      <c r="A135" s="13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39"/>
    </row>
    <row r="136" spans="1:26" ht="14.25" customHeight="1" x14ac:dyDescent="0.25">
      <c r="A136" s="13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39"/>
    </row>
    <row r="137" spans="1:26" ht="14.25" customHeight="1" x14ac:dyDescent="0.25">
      <c r="A137" s="13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39"/>
    </row>
    <row r="138" spans="1:26" ht="14.25" customHeight="1" x14ac:dyDescent="0.25">
      <c r="A138" s="13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39"/>
    </row>
    <row r="139" spans="1:26" ht="14.25" customHeight="1" x14ac:dyDescent="0.25">
      <c r="A139" s="13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39"/>
    </row>
    <row r="140" spans="1:26" ht="14.25" customHeight="1" x14ac:dyDescent="0.25">
      <c r="A140" s="13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39"/>
    </row>
    <row r="141" spans="1:26" ht="14.25" customHeight="1" x14ac:dyDescent="0.25">
      <c r="A141" s="13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39"/>
    </row>
    <row r="142" spans="1:26" ht="14.25" customHeight="1" x14ac:dyDescent="0.25">
      <c r="A142" s="13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39"/>
    </row>
    <row r="143" spans="1:26" ht="14.25" customHeight="1" x14ac:dyDescent="0.25">
      <c r="A143" s="13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39"/>
    </row>
    <row r="144" spans="1:26" ht="14.25" customHeight="1" x14ac:dyDescent="0.25">
      <c r="A144" s="13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39"/>
    </row>
    <row r="145" spans="1:26" ht="14.25" customHeight="1" x14ac:dyDescent="0.25">
      <c r="A145" s="13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39"/>
    </row>
    <row r="146" spans="1:26" ht="14.25" customHeight="1" x14ac:dyDescent="0.25">
      <c r="A146" s="13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39"/>
    </row>
    <row r="147" spans="1:26" ht="14.25" customHeight="1" x14ac:dyDescent="0.25">
      <c r="A147" s="13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39"/>
    </row>
    <row r="148" spans="1:26" ht="14.25" customHeight="1" x14ac:dyDescent="0.25">
      <c r="A148" s="13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39"/>
    </row>
    <row r="149" spans="1:26" ht="14.25" customHeight="1" x14ac:dyDescent="0.25">
      <c r="A149" s="13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39"/>
    </row>
    <row r="150" spans="1:26" ht="14.25" customHeight="1" x14ac:dyDescent="0.25">
      <c r="A150" s="13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39"/>
    </row>
    <row r="151" spans="1:26" ht="14.25" customHeight="1" x14ac:dyDescent="0.25">
      <c r="A151" s="13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39"/>
    </row>
    <row r="152" spans="1:26" ht="14.25" customHeight="1" x14ac:dyDescent="0.25">
      <c r="A152" s="13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39"/>
    </row>
    <row r="153" spans="1:26" ht="14.25" customHeight="1" x14ac:dyDescent="0.25">
      <c r="A153" s="13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39"/>
    </row>
    <row r="154" spans="1:26" ht="14.25" customHeight="1" x14ac:dyDescent="0.25">
      <c r="A154" s="13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39"/>
    </row>
    <row r="155" spans="1:26" ht="14.25" customHeight="1" x14ac:dyDescent="0.25">
      <c r="A155" s="13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39"/>
    </row>
    <row r="156" spans="1:26" ht="14.25" customHeight="1" x14ac:dyDescent="0.25">
      <c r="A156" s="13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39"/>
    </row>
    <row r="157" spans="1:26" ht="14.25" customHeight="1" x14ac:dyDescent="0.25">
      <c r="A157" s="13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39"/>
    </row>
    <row r="158" spans="1:26" ht="14.25" customHeight="1" x14ac:dyDescent="0.25">
      <c r="A158" s="13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39"/>
    </row>
    <row r="159" spans="1:26" ht="14.25" customHeight="1" x14ac:dyDescent="0.25">
      <c r="A159" s="13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39"/>
    </row>
    <row r="160" spans="1:26" ht="14.25" customHeight="1" x14ac:dyDescent="0.25">
      <c r="A160" s="13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39"/>
    </row>
    <row r="161" spans="1:26" ht="14.25" customHeight="1" x14ac:dyDescent="0.25">
      <c r="A161" s="13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39"/>
    </row>
    <row r="162" spans="1:26" ht="14.25" customHeight="1" x14ac:dyDescent="0.25">
      <c r="A162" s="13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39"/>
    </row>
    <row r="163" spans="1:26" ht="14.25" customHeight="1" x14ac:dyDescent="0.25">
      <c r="A163" s="13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39"/>
    </row>
    <row r="164" spans="1:26" ht="14.25" customHeight="1" x14ac:dyDescent="0.25">
      <c r="A164" s="13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39"/>
    </row>
    <row r="165" spans="1:26" ht="14.25" customHeight="1" x14ac:dyDescent="0.25">
      <c r="A165" s="13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39"/>
    </row>
    <row r="166" spans="1:26" ht="14.25" customHeight="1" x14ac:dyDescent="0.25">
      <c r="A166" s="13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39"/>
    </row>
    <row r="167" spans="1:26" ht="14.25" customHeight="1" x14ac:dyDescent="0.25">
      <c r="A167" s="13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39"/>
    </row>
    <row r="168" spans="1:26" ht="14.25" customHeight="1" x14ac:dyDescent="0.25">
      <c r="A168" s="13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39"/>
    </row>
    <row r="169" spans="1:26" ht="14.25" customHeight="1" x14ac:dyDescent="0.25">
      <c r="A169" s="13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39"/>
    </row>
    <row r="170" spans="1:26" ht="14.25" customHeight="1" x14ac:dyDescent="0.25">
      <c r="A170" s="13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39"/>
    </row>
    <row r="171" spans="1:26" ht="14.25" customHeight="1" x14ac:dyDescent="0.25">
      <c r="A171" s="13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39"/>
    </row>
    <row r="172" spans="1:26" ht="14.25" customHeight="1" x14ac:dyDescent="0.25">
      <c r="A172" s="13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39"/>
    </row>
    <row r="173" spans="1:26" ht="14.25" customHeight="1" x14ac:dyDescent="0.25">
      <c r="A173" s="13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39"/>
    </row>
    <row r="174" spans="1:26" ht="14.25" customHeight="1" x14ac:dyDescent="0.25">
      <c r="A174" s="13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39"/>
    </row>
    <row r="175" spans="1:26" ht="14.25" customHeight="1" x14ac:dyDescent="0.25">
      <c r="A175" s="13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39"/>
    </row>
    <row r="176" spans="1:26" ht="14.25" customHeight="1" x14ac:dyDescent="0.25">
      <c r="A176" s="13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39"/>
    </row>
    <row r="177" spans="1:26" ht="14.25" customHeight="1" x14ac:dyDescent="0.25">
      <c r="A177" s="13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39"/>
    </row>
    <row r="178" spans="1:26" ht="14.25" customHeight="1" x14ac:dyDescent="0.25">
      <c r="A178" s="13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39"/>
    </row>
    <row r="179" spans="1:26" ht="14.25" customHeight="1" x14ac:dyDescent="0.25">
      <c r="A179" s="13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39"/>
    </row>
    <row r="180" spans="1:26" ht="14.25" customHeight="1" x14ac:dyDescent="0.25">
      <c r="A180" s="13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39"/>
    </row>
    <row r="181" spans="1:26" ht="14.25" customHeight="1" x14ac:dyDescent="0.25">
      <c r="A181" s="13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39"/>
    </row>
    <row r="182" spans="1:26" ht="14.25" customHeight="1" x14ac:dyDescent="0.25">
      <c r="A182" s="13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39"/>
    </row>
    <row r="183" spans="1:26" ht="14.25" customHeight="1" x14ac:dyDescent="0.25">
      <c r="A183" s="13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39"/>
    </row>
    <row r="184" spans="1:26" ht="14.25" customHeight="1" x14ac:dyDescent="0.25">
      <c r="A184" s="13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39"/>
    </row>
    <row r="185" spans="1:26" ht="14.25" customHeight="1" x14ac:dyDescent="0.25">
      <c r="A185" s="13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39"/>
    </row>
    <row r="186" spans="1:26" ht="14.25" customHeight="1" x14ac:dyDescent="0.25">
      <c r="A186" s="13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39"/>
    </row>
    <row r="187" spans="1:26" ht="14.25" customHeight="1" x14ac:dyDescent="0.25">
      <c r="A187" s="13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39"/>
    </row>
    <row r="188" spans="1:26" ht="14.25" customHeight="1" x14ac:dyDescent="0.25">
      <c r="A188" s="13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39"/>
    </row>
    <row r="189" spans="1:26" ht="14.25" customHeight="1" x14ac:dyDescent="0.25">
      <c r="A189" s="13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39"/>
    </row>
    <row r="190" spans="1:26" ht="14.25" customHeight="1" x14ac:dyDescent="0.25">
      <c r="A190" s="13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39"/>
    </row>
    <row r="191" spans="1:26" ht="14.25" customHeight="1" x14ac:dyDescent="0.25">
      <c r="A191" s="13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39"/>
    </row>
    <row r="192" spans="1:26" ht="14.25" customHeight="1" x14ac:dyDescent="0.25">
      <c r="A192" s="13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39"/>
    </row>
    <row r="193" spans="1:26" ht="14.25" customHeight="1" x14ac:dyDescent="0.25">
      <c r="A193" s="13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39"/>
    </row>
    <row r="194" spans="1:26" ht="14.25" customHeight="1" x14ac:dyDescent="0.25">
      <c r="A194" s="13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39"/>
    </row>
    <row r="195" spans="1:26" ht="14.25" customHeight="1" x14ac:dyDescent="0.25">
      <c r="A195" s="13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39"/>
    </row>
    <row r="196" spans="1:26" ht="14.25" customHeight="1" x14ac:dyDescent="0.25">
      <c r="A196" s="13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39"/>
    </row>
    <row r="197" spans="1:26" ht="14.25" customHeight="1" x14ac:dyDescent="0.25">
      <c r="A197" s="13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39"/>
    </row>
    <row r="198" spans="1:26" ht="14.25" customHeight="1" x14ac:dyDescent="0.25">
      <c r="A198" s="13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39"/>
    </row>
    <row r="199" spans="1:26" ht="14.25" customHeight="1" x14ac:dyDescent="0.25">
      <c r="A199" s="13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39"/>
    </row>
    <row r="200" spans="1:26" ht="14.25" customHeight="1" x14ac:dyDescent="0.25">
      <c r="A200" s="13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39"/>
    </row>
    <row r="201" spans="1:26" ht="14.25" customHeight="1" x14ac:dyDescent="0.25">
      <c r="A201" s="13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39"/>
    </row>
    <row r="202" spans="1:26" ht="14.25" customHeight="1" x14ac:dyDescent="0.25">
      <c r="A202" s="13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39"/>
    </row>
    <row r="203" spans="1:26" ht="14.25" customHeight="1" x14ac:dyDescent="0.25">
      <c r="A203" s="13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39"/>
    </row>
    <row r="204" spans="1:26" ht="14.25" customHeight="1" x14ac:dyDescent="0.25">
      <c r="A204" s="13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39"/>
    </row>
    <row r="205" spans="1:26" ht="14.25" customHeight="1" x14ac:dyDescent="0.25">
      <c r="A205" s="13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39"/>
    </row>
    <row r="206" spans="1:26" ht="14.25" customHeight="1" x14ac:dyDescent="0.25">
      <c r="A206" s="13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39"/>
    </row>
    <row r="207" spans="1:26" ht="14.25" customHeight="1" x14ac:dyDescent="0.25">
      <c r="A207" s="13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39"/>
    </row>
    <row r="208" spans="1:26" ht="14.25" customHeight="1" x14ac:dyDescent="0.25">
      <c r="A208" s="13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39"/>
    </row>
    <row r="209" spans="1:26" ht="14.25" customHeight="1" x14ac:dyDescent="0.25">
      <c r="A209" s="13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39"/>
    </row>
    <row r="210" spans="1:26" ht="14.25" customHeight="1" x14ac:dyDescent="0.25">
      <c r="A210" s="13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39"/>
    </row>
    <row r="211" spans="1:26" ht="14.25" customHeight="1" x14ac:dyDescent="0.25">
      <c r="A211" s="13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39"/>
    </row>
    <row r="212" spans="1:26" ht="14.25" customHeight="1" x14ac:dyDescent="0.25">
      <c r="A212" s="13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39"/>
    </row>
    <row r="213" spans="1:26" ht="14.25" customHeight="1" x14ac:dyDescent="0.25">
      <c r="A213" s="13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39"/>
    </row>
    <row r="214" spans="1:26" ht="14.25" customHeight="1" x14ac:dyDescent="0.25">
      <c r="A214" s="13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39"/>
    </row>
    <row r="215" spans="1:26" ht="14.25" customHeight="1" x14ac:dyDescent="0.25">
      <c r="A215" s="13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39"/>
    </row>
    <row r="216" spans="1:26" ht="14.25" customHeight="1" x14ac:dyDescent="0.25">
      <c r="A216" s="13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39"/>
    </row>
    <row r="217" spans="1:26" ht="14.25" customHeight="1" x14ac:dyDescent="0.25">
      <c r="A217" s="13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39"/>
    </row>
    <row r="218" spans="1:26" ht="14.25" customHeight="1" x14ac:dyDescent="0.25">
      <c r="A218" s="13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39"/>
    </row>
    <row r="219" spans="1:26" ht="14.25" customHeight="1" x14ac:dyDescent="0.25">
      <c r="A219" s="13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39"/>
    </row>
    <row r="220" spans="1:26" ht="14.25" customHeight="1" x14ac:dyDescent="0.25">
      <c r="A220" s="13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39"/>
    </row>
    <row r="221" spans="1:26" ht="15.75" customHeight="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conditionalFormatting sqref="H2:H5">
    <cfRule type="cellIs" dxfId="1" priority="1" stopIfTrue="1" operator="greaterThan">
      <formula>3</formula>
    </cfRule>
  </conditionalFormatting>
  <dataValidations disablePrompts="1" count="1">
    <dataValidation type="list" allowBlank="1" showErrorMessage="1" sqref="B2:B27" xr:uid="{A25060E6-B082-4D3F-B808-90DB0A4FE4EA}">
      <formula1>"MPO,Women,Juniors,Ams"</formula1>
    </dataValidation>
  </dataValidations>
  <pageMargins left="0.7" right="0.7" top="0.75" bottom="0.75" header="0" footer="0"/>
  <pageSetup orientation="portrait"/>
  <headerFooter>
    <oddFooter>&amp;C 000000000000&amp;P</oddFooter>
  </headerFooter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workbookViewId="0">
      <selection activeCell="E3" sqref="E3"/>
    </sheetView>
  </sheetViews>
  <sheetFormatPr defaultColWidth="14.42578125" defaultRowHeight="15" customHeight="1" x14ac:dyDescent="0.25"/>
  <cols>
    <col min="1" max="2" width="18.42578125" customWidth="1"/>
    <col min="3" max="3" width="12.42578125" customWidth="1"/>
    <col min="4" max="4" width="14.7109375" customWidth="1"/>
    <col min="5" max="5" width="18.28515625" customWidth="1"/>
    <col min="6" max="6" width="8.85546875" customWidth="1"/>
    <col min="7" max="8" width="10.28515625" customWidth="1"/>
    <col min="9" max="10" width="8.85546875" customWidth="1"/>
    <col min="11" max="11" width="14.28515625" customWidth="1"/>
    <col min="12" max="12" width="13.42578125" customWidth="1"/>
    <col min="13" max="13" width="11.7109375" customWidth="1"/>
    <col min="14" max="26" width="8.85546875" customWidth="1"/>
  </cols>
  <sheetData>
    <row r="1" spans="1:26" ht="14.25" customHeight="1" x14ac:dyDescent="0.25">
      <c r="A1" s="58" t="s">
        <v>0</v>
      </c>
      <c r="B1" s="59" t="s">
        <v>1</v>
      </c>
      <c r="C1" s="59" t="s">
        <v>2</v>
      </c>
      <c r="D1" s="59" t="s">
        <v>3</v>
      </c>
      <c r="E1" s="60" t="s">
        <v>4</v>
      </c>
      <c r="F1" s="3"/>
      <c r="G1" s="4" t="s">
        <v>1</v>
      </c>
      <c r="H1" s="1" t="s">
        <v>5</v>
      </c>
      <c r="I1" s="2" t="s">
        <v>6</v>
      </c>
      <c r="J1" s="5"/>
      <c r="K1" s="50" t="s">
        <v>7</v>
      </c>
      <c r="L1" s="50" t="s">
        <v>8</v>
      </c>
      <c r="M1" s="50" t="s">
        <v>4</v>
      </c>
      <c r="N1" s="6"/>
      <c r="O1" s="37"/>
      <c r="P1" s="36"/>
      <c r="Q1" s="36"/>
      <c r="R1" s="36"/>
      <c r="S1" s="36"/>
      <c r="T1" s="36"/>
      <c r="U1" s="36"/>
      <c r="V1" s="36"/>
      <c r="W1" s="36"/>
      <c r="X1" s="36"/>
      <c r="Y1" s="36"/>
      <c r="Z1" s="20"/>
    </row>
    <row r="2" spans="1:26" ht="14.25" customHeight="1" x14ac:dyDescent="0.25">
      <c r="A2" s="54"/>
      <c r="B2" s="7"/>
      <c r="C2" s="7"/>
      <c r="D2" s="8" t="str">
        <f>IF(ISNA(VLOOKUP(Registration[[#This Row],[Name]],UDisc_Scores[],2,FALSE)),"",VLOOKUP(Registration[[#This Row],[Name]],UDisc_Scores[],2,FALSE))</f>
        <v/>
      </c>
      <c r="E2" s="9" t="str">
        <f>IF(ISNA(VLOOKUP(Registration[[#This Row],[Name]],UDisc_Scores[],3,FALSE)),"",VLOOKUP(Registration[[#This Row],[Name]],UDisc_Scores[],3,FALSE))</f>
        <v/>
      </c>
      <c r="F2" s="3"/>
      <c r="G2" s="10" t="s">
        <v>9</v>
      </c>
      <c r="H2" s="7">
        <f>COUNTIF(B2:B27,"=MPO")</f>
        <v>0</v>
      </c>
      <c r="I2" s="11">
        <f>H7-SUM(I3:I5)</f>
        <v>0</v>
      </c>
      <c r="J2" s="5"/>
      <c r="K2" s="48"/>
      <c r="L2" s="34"/>
      <c r="M2" s="49"/>
      <c r="N2" s="6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39"/>
    </row>
    <row r="3" spans="1:26" ht="13.5" customHeight="1" x14ac:dyDescent="0.25">
      <c r="A3" s="55"/>
      <c r="B3" s="15"/>
      <c r="C3" s="15"/>
      <c r="D3" s="16" t="str">
        <f>IF(ISNA(VLOOKUP(Registration[[#This Row],[Name]],UDisc_Scores[],2,FALSE)),"",VLOOKUP(Registration[[#This Row],[Name]],UDisc_Scores[],2,FALSE))</f>
        <v/>
      </c>
      <c r="E3" s="17" t="str">
        <f>IF(ISNA(VLOOKUP(Registration[[#This Row],[Name]],UDisc_Scores[],3,FALSE)),"",VLOOKUP(Registration[[#This Row],[Name]],UDisc_Scores[],3,FALSE))</f>
        <v/>
      </c>
      <c r="F3" s="3"/>
      <c r="G3" s="18" t="s">
        <v>11</v>
      </c>
      <c r="H3" s="15">
        <f>COUNTIF(B2:B27,"=Women")</f>
        <v>0</v>
      </c>
      <c r="I3" s="19">
        <f>IF(COUNTIF(B2:B27,"=Women")&gt;=4,COUNTIF(B2:B27,"=Women")*5,0)</f>
        <v>0</v>
      </c>
      <c r="J3" s="5"/>
      <c r="K3" s="48"/>
      <c r="L3" s="34"/>
      <c r="M3" s="49"/>
      <c r="N3" s="6"/>
      <c r="O3" s="13"/>
      <c r="P3" s="14"/>
      <c r="Q3" s="14"/>
      <c r="R3" s="14"/>
      <c r="S3" s="14"/>
      <c r="T3" s="14"/>
      <c r="U3" s="14"/>
      <c r="V3" s="14"/>
      <c r="W3" s="14"/>
      <c r="X3" s="14"/>
      <c r="Y3" s="14"/>
      <c r="Z3" s="39"/>
    </row>
    <row r="4" spans="1:26" ht="13.5" customHeight="1" x14ac:dyDescent="0.25">
      <c r="A4" s="56"/>
      <c r="B4" s="21"/>
      <c r="C4" s="21"/>
      <c r="D4" s="22" t="str">
        <f>IF(ISNA(VLOOKUP(Registration[[#This Row],[Name]],UDisc_Scores[],2,FALSE)),"",VLOOKUP(Registration[[#This Row],[Name]],UDisc_Scores[],2,FALSE))</f>
        <v/>
      </c>
      <c r="E4" s="23" t="str">
        <f>IF(ISNA(VLOOKUP(Registration[[#This Row],[Name]],UDisc_Scores[],3,FALSE)),"",VLOOKUP(Registration[[#This Row],[Name]],UDisc_Scores[],3,FALSE))</f>
        <v/>
      </c>
      <c r="F4" s="3"/>
      <c r="G4" s="24" t="s">
        <v>12</v>
      </c>
      <c r="H4" s="21">
        <f>COUNTIF(B2:B27,"=Juniors")</f>
        <v>0</v>
      </c>
      <c r="I4" s="25">
        <f>IF(COUNTIF(B2:B27,"=Juniors")&gt;=4,COUNTIF(B2:B27,"=Juniors")*5,0)</f>
        <v>0</v>
      </c>
      <c r="J4" s="5"/>
      <c r="K4" s="48"/>
      <c r="L4" s="34"/>
      <c r="M4" s="49"/>
      <c r="N4" s="6"/>
      <c r="O4" s="13"/>
      <c r="P4" s="14"/>
      <c r="Q4" s="14"/>
      <c r="R4" s="14"/>
      <c r="S4" s="14"/>
      <c r="T4" s="14"/>
      <c r="U4" s="14"/>
      <c r="V4" s="14"/>
      <c r="W4" s="14"/>
      <c r="X4" s="14"/>
      <c r="Y4" s="14"/>
      <c r="Z4" s="39"/>
    </row>
    <row r="5" spans="1:26" ht="13.5" customHeight="1" x14ac:dyDescent="0.25">
      <c r="A5" s="55"/>
      <c r="B5" s="15"/>
      <c r="C5" s="15"/>
      <c r="D5" s="16" t="str">
        <f>IF(ISNA(VLOOKUP(Registration[[#This Row],[Name]],UDisc_Scores[],2,FALSE)),"",VLOOKUP(Registration[[#This Row],[Name]],UDisc_Scores[],2,FALSE))</f>
        <v/>
      </c>
      <c r="E5" s="17" t="str">
        <f>IF(ISNA(VLOOKUP(Registration[[#This Row],[Name]],UDisc_Scores[],3,FALSE)),"",VLOOKUP(Registration[[#This Row],[Name]],UDisc_Scores[],3,FALSE))</f>
        <v/>
      </c>
      <c r="F5" s="3"/>
      <c r="G5" s="26" t="s">
        <v>10</v>
      </c>
      <c r="H5" s="27">
        <f>COUNTIF(B2:B27,"=Ams")</f>
        <v>0</v>
      </c>
      <c r="I5" s="28">
        <f>IF(COUNTIF(B2:B27,"=Ams")&gt;=4,(COUNTIF(B2:B27,"=Ams")*3),0)</f>
        <v>0</v>
      </c>
      <c r="J5" s="5"/>
      <c r="K5" s="48"/>
      <c r="L5" s="34"/>
      <c r="M5" s="49"/>
      <c r="N5" s="6"/>
      <c r="O5" s="13"/>
      <c r="P5" s="14"/>
      <c r="Q5" s="14"/>
      <c r="R5" s="14"/>
      <c r="S5" s="14"/>
      <c r="T5" s="14"/>
      <c r="U5" s="14"/>
      <c r="V5" s="14"/>
      <c r="W5" s="14"/>
      <c r="X5" s="14"/>
      <c r="Y5" s="14"/>
      <c r="Z5" s="39"/>
    </row>
    <row r="6" spans="1:26" ht="13.5" customHeight="1" x14ac:dyDescent="0.25">
      <c r="A6" s="56"/>
      <c r="B6" s="21"/>
      <c r="C6" s="21"/>
      <c r="D6" s="22" t="str">
        <f>IF(ISNA(VLOOKUP(Registration[[#This Row],[Name]],UDisc_Scores[],2,FALSE)),"",VLOOKUP(Registration[[#This Row],[Name]],UDisc_Scores[],2,FALSE))</f>
        <v/>
      </c>
      <c r="E6" s="23" t="str">
        <f>IF(ISNA(VLOOKUP(Registration[[#This Row],[Name]],UDisc_Scores[],3,FALSE)),"",VLOOKUP(Registration[[#This Row],[Name]],UDisc_Scores[],3,FALSE))</f>
        <v/>
      </c>
      <c r="F6" s="12"/>
      <c r="G6" s="29"/>
      <c r="H6" s="29"/>
      <c r="I6" s="29"/>
      <c r="J6" s="30"/>
      <c r="K6" s="48"/>
      <c r="L6" s="34"/>
      <c r="M6" s="49"/>
      <c r="N6" s="6"/>
      <c r="O6" s="13"/>
      <c r="P6" s="14"/>
      <c r="Q6" s="14"/>
      <c r="R6" s="14"/>
      <c r="S6" s="14"/>
      <c r="T6" s="14"/>
      <c r="U6" s="14"/>
      <c r="V6" s="14"/>
      <c r="W6" s="14"/>
      <c r="X6" s="14"/>
      <c r="Y6" s="14"/>
      <c r="Z6" s="39"/>
    </row>
    <row r="7" spans="1:26" ht="13.5" customHeight="1" x14ac:dyDescent="0.25">
      <c r="A7" s="55"/>
      <c r="B7" s="15"/>
      <c r="C7" s="15"/>
      <c r="D7" s="16" t="str">
        <f>IF(ISNA(VLOOKUP(Registration[[#This Row],[Name]],UDisc_Scores[],2,FALSE)),"",VLOOKUP(Registration[[#This Row],[Name]],UDisc_Scores[],2,FALSE))</f>
        <v/>
      </c>
      <c r="E7" s="17" t="str">
        <f>IF(ISNA(VLOOKUP(Registration[[#This Row],[Name]],UDisc_Scores[],3,FALSE)),"",VLOOKUP(Registration[[#This Row],[Name]],UDisc_Scores[],3,FALSE))</f>
        <v/>
      </c>
      <c r="F7" s="12"/>
      <c r="G7" s="31" t="s">
        <v>13</v>
      </c>
      <c r="H7" s="32">
        <f>COUNTA(A2:A27)*5</f>
        <v>0</v>
      </c>
      <c r="I7" s="32"/>
      <c r="J7" s="30"/>
      <c r="K7" s="48"/>
      <c r="L7" s="34"/>
      <c r="M7" s="49"/>
      <c r="N7" s="6"/>
      <c r="O7" s="13"/>
      <c r="P7" s="14"/>
      <c r="Q7" s="14"/>
      <c r="R7" s="14"/>
      <c r="S7" s="14"/>
      <c r="T7" s="14"/>
      <c r="U7" s="14"/>
      <c r="V7" s="14"/>
      <c r="W7" s="14"/>
      <c r="X7" s="14"/>
      <c r="Y7" s="14"/>
      <c r="Z7" s="39"/>
    </row>
    <row r="8" spans="1:26" ht="13.5" customHeight="1" x14ac:dyDescent="0.25">
      <c r="A8" s="56"/>
      <c r="B8" s="21"/>
      <c r="C8" s="21"/>
      <c r="D8" s="22" t="str">
        <f>IF(ISNA(VLOOKUP(Registration[[#This Row],[Name]],UDisc_Scores[],2,FALSE)),"",VLOOKUP(Registration[[#This Row],[Name]],UDisc_Scores[],2,FALSE))</f>
        <v/>
      </c>
      <c r="E8" s="23" t="str">
        <f>IF(ISNA(VLOOKUP(Registration[[#This Row],[Name]],UDisc_Scores[],3,FALSE)),"",VLOOKUP(Registration[[#This Row],[Name]],UDisc_Scores[],3,FALSE))</f>
        <v/>
      </c>
      <c r="F8" s="12"/>
      <c r="G8" s="32"/>
      <c r="H8" s="32"/>
      <c r="I8" s="32"/>
      <c r="J8" s="30"/>
      <c r="K8" s="48"/>
      <c r="L8" s="34"/>
      <c r="M8" s="49"/>
      <c r="N8" s="6"/>
      <c r="O8" s="13"/>
      <c r="P8" s="14"/>
      <c r="Q8" s="14"/>
      <c r="R8" s="14"/>
      <c r="S8" s="14"/>
      <c r="T8" s="14"/>
      <c r="U8" s="14"/>
      <c r="V8" s="14"/>
      <c r="W8" s="14"/>
      <c r="X8" s="14"/>
      <c r="Y8" s="14"/>
      <c r="Z8" s="39"/>
    </row>
    <row r="9" spans="1:26" ht="13.5" customHeight="1" x14ac:dyDescent="0.25">
      <c r="A9" s="55"/>
      <c r="B9" s="15"/>
      <c r="C9" s="15"/>
      <c r="D9" s="16" t="str">
        <f>IF(ISNA(VLOOKUP(Registration[[#This Row],[Name]],UDisc_Scores[],2,FALSE)),"",VLOOKUP(Registration[[#This Row],[Name]],UDisc_Scores[],2,FALSE))</f>
        <v/>
      </c>
      <c r="E9" s="17" t="str">
        <f>IF(ISNA(VLOOKUP(Registration[[#This Row],[Name]],UDisc_Scores[],3,FALSE)),"",VLOOKUP(Registration[[#This Row],[Name]],UDisc_Scores[],3,FALSE))</f>
        <v/>
      </c>
      <c r="F9" s="12"/>
      <c r="G9" s="32"/>
      <c r="H9" s="32"/>
      <c r="I9" s="32"/>
      <c r="J9" s="30"/>
      <c r="K9" s="48"/>
      <c r="L9" s="34"/>
      <c r="M9" s="49"/>
      <c r="N9" s="6"/>
      <c r="O9" s="13"/>
      <c r="P9" s="14"/>
      <c r="Q9" s="14"/>
      <c r="R9" s="14"/>
      <c r="S9" s="14"/>
      <c r="T9" s="14"/>
      <c r="U9" s="14"/>
      <c r="V9" s="14"/>
      <c r="W9" s="14"/>
      <c r="X9" s="14"/>
      <c r="Y9" s="14"/>
      <c r="Z9" s="39"/>
    </row>
    <row r="10" spans="1:26" ht="13.5" customHeight="1" x14ac:dyDescent="0.25">
      <c r="A10" s="56"/>
      <c r="B10" s="21"/>
      <c r="C10" s="21"/>
      <c r="D10" s="22" t="str">
        <f>IF(ISNA(VLOOKUP(Registration[[#This Row],[Name]],UDisc_Scores[],2,FALSE)),"",VLOOKUP(Registration[[#This Row],[Name]],UDisc_Scores[],2,FALSE))</f>
        <v/>
      </c>
      <c r="E10" s="23" t="str">
        <f>IF(ISNA(VLOOKUP(Registration[[#This Row],[Name]],UDisc_Scores[],3,FALSE)),"",VLOOKUP(Registration[[#This Row],[Name]],UDisc_Scores[],3,FALSE))</f>
        <v/>
      </c>
      <c r="F10" s="12"/>
      <c r="G10" s="32"/>
      <c r="H10" s="32"/>
      <c r="I10" s="32"/>
      <c r="J10" s="30"/>
      <c r="K10" s="48"/>
      <c r="L10" s="34"/>
      <c r="M10" s="49"/>
      <c r="N10" s="6"/>
      <c r="O10" s="13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39"/>
    </row>
    <row r="11" spans="1:26" ht="13.5" customHeight="1" x14ac:dyDescent="0.25">
      <c r="A11" s="55"/>
      <c r="B11" s="15"/>
      <c r="C11" s="15"/>
      <c r="D11" s="16" t="str">
        <f>IF(ISNA(VLOOKUP(Registration[[#This Row],[Name]],UDisc_Scores[],2,FALSE)),"",VLOOKUP(Registration[[#This Row],[Name]],UDisc_Scores[],2,FALSE))</f>
        <v/>
      </c>
      <c r="E11" s="17" t="str">
        <f>IF(ISNA(VLOOKUP(Registration[[#This Row],[Name]],UDisc_Scores[],3,FALSE)),"",VLOOKUP(Registration[[#This Row],[Name]],UDisc_Scores[],3,FALSE))</f>
        <v/>
      </c>
      <c r="F11" s="12"/>
      <c r="G11" s="32"/>
      <c r="H11" s="32"/>
      <c r="I11" s="32"/>
      <c r="J11" s="30"/>
      <c r="K11" s="48"/>
      <c r="L11" s="34"/>
      <c r="M11" s="49"/>
      <c r="N11" s="6"/>
      <c r="O11" s="13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39"/>
    </row>
    <row r="12" spans="1:26" ht="13.5" customHeight="1" x14ac:dyDescent="0.25">
      <c r="A12" s="56"/>
      <c r="B12" s="21"/>
      <c r="C12" s="21"/>
      <c r="D12" s="22" t="str">
        <f>IF(ISNA(VLOOKUP(Registration[[#This Row],[Name]],UDisc_Scores[],2,FALSE)),"",VLOOKUP(Registration[[#This Row],[Name]],UDisc_Scores[],2,FALSE))</f>
        <v/>
      </c>
      <c r="E12" s="23" t="str">
        <f>IF(ISNA(VLOOKUP(Registration[[#This Row],[Name]],UDisc_Scores[],3,FALSE)),"",VLOOKUP(Registration[[#This Row],[Name]],UDisc_Scores[],3,FALSE))</f>
        <v/>
      </c>
      <c r="F12" s="12"/>
      <c r="G12" s="32"/>
      <c r="H12" s="32"/>
      <c r="I12" s="32"/>
      <c r="J12" s="30"/>
      <c r="K12" s="48"/>
      <c r="L12" s="34"/>
      <c r="M12" s="49"/>
      <c r="N12" s="6"/>
      <c r="O12" s="13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39"/>
    </row>
    <row r="13" spans="1:26" ht="13.5" customHeight="1" x14ac:dyDescent="0.25">
      <c r="A13" s="55"/>
      <c r="B13" s="15"/>
      <c r="C13" s="15"/>
      <c r="D13" s="16" t="str">
        <f>IF(ISNA(VLOOKUP(Registration[[#This Row],[Name]],UDisc_Scores[],2,FALSE)),"",VLOOKUP(Registration[[#This Row],[Name]],UDisc_Scores[],2,FALSE))</f>
        <v/>
      </c>
      <c r="E13" s="17" t="str">
        <f>IF(ISNA(VLOOKUP(Registration[[#This Row],[Name]],UDisc_Scores[],3,FALSE)),"",VLOOKUP(Registration[[#This Row],[Name]],UDisc_Scores[],3,FALSE))</f>
        <v/>
      </c>
      <c r="F13" s="12"/>
      <c r="G13" s="32"/>
      <c r="H13" s="32"/>
      <c r="I13" s="32"/>
      <c r="J13" s="30"/>
      <c r="K13" s="48"/>
      <c r="L13" s="34"/>
      <c r="M13" s="49"/>
      <c r="N13" s="6"/>
      <c r="O13" s="13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39"/>
    </row>
    <row r="14" spans="1:26" ht="13.5" customHeight="1" x14ac:dyDescent="0.25">
      <c r="A14" s="56"/>
      <c r="B14" s="21"/>
      <c r="C14" s="21"/>
      <c r="D14" s="22" t="str">
        <f>IF(ISNA(VLOOKUP(Registration[[#This Row],[Name]],UDisc_Scores[],2,FALSE)),"",VLOOKUP(Registration[[#This Row],[Name]],UDisc_Scores[],2,FALSE))</f>
        <v/>
      </c>
      <c r="E14" s="23" t="str">
        <f>IF(ISNA(VLOOKUP(Registration[[#This Row],[Name]],UDisc_Scores[],3,FALSE)),"",VLOOKUP(Registration[[#This Row],[Name]],UDisc_Scores[],3,FALSE))</f>
        <v/>
      </c>
      <c r="F14" s="12"/>
      <c r="G14" s="32"/>
      <c r="H14" s="32"/>
      <c r="I14" s="32"/>
      <c r="J14" s="30"/>
      <c r="K14" s="48"/>
      <c r="L14" s="34"/>
      <c r="M14" s="49"/>
      <c r="N14" s="6"/>
      <c r="O14" s="13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39"/>
    </row>
    <row r="15" spans="1:26" ht="13.5" customHeight="1" x14ac:dyDescent="0.25">
      <c r="A15" s="55"/>
      <c r="B15" s="15"/>
      <c r="C15" s="15"/>
      <c r="D15" s="16" t="str">
        <f>IF(ISNA(VLOOKUP(Registration[[#This Row],[Name]],UDisc_Scores[],2,FALSE)),"",VLOOKUP(Registration[[#This Row],[Name]],UDisc_Scores[],2,FALSE))</f>
        <v/>
      </c>
      <c r="E15" s="17" t="str">
        <f>IF(ISNA(VLOOKUP(Registration[[#This Row],[Name]],UDisc_Scores[],3,FALSE)),"",VLOOKUP(Registration[[#This Row],[Name]],UDisc_Scores[],3,FALSE))</f>
        <v/>
      </c>
      <c r="F15" s="12"/>
      <c r="G15" s="32"/>
      <c r="H15" s="32"/>
      <c r="I15" s="32"/>
      <c r="J15" s="30"/>
      <c r="K15" s="48"/>
      <c r="L15" s="34"/>
      <c r="M15" s="49"/>
      <c r="N15" s="6"/>
      <c r="O15" s="13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39"/>
    </row>
    <row r="16" spans="1:26" ht="13.5" customHeight="1" x14ac:dyDescent="0.25">
      <c r="A16" s="56"/>
      <c r="B16" s="21"/>
      <c r="C16" s="21"/>
      <c r="D16" s="22" t="str">
        <f>IF(ISNA(VLOOKUP(Registration[[#This Row],[Name]],UDisc_Scores[],2,FALSE)),"",VLOOKUP(Registration[[#This Row],[Name]],UDisc_Scores[],2,FALSE))</f>
        <v/>
      </c>
      <c r="E16" s="23" t="str">
        <f>IF(ISNA(VLOOKUP(Registration[[#This Row],[Name]],UDisc_Scores[],3,FALSE)),"",VLOOKUP(Registration[[#This Row],[Name]],UDisc_Scores[],3,FALSE))</f>
        <v/>
      </c>
      <c r="F16" s="12"/>
      <c r="G16" s="32"/>
      <c r="H16" s="32"/>
      <c r="I16" s="32"/>
      <c r="J16" s="30"/>
      <c r="K16" s="48"/>
      <c r="L16" s="34"/>
      <c r="M16" s="49"/>
      <c r="N16" s="6"/>
      <c r="O16" s="13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39"/>
    </row>
    <row r="17" spans="1:26" ht="13.5" customHeight="1" x14ac:dyDescent="0.25">
      <c r="A17" s="55"/>
      <c r="B17" s="15"/>
      <c r="C17" s="15"/>
      <c r="D17" s="16" t="str">
        <f>IF(ISNA(VLOOKUP(Registration[[#This Row],[Name]],UDisc_Scores[],2,FALSE)),"",VLOOKUP(Registration[[#This Row],[Name]],UDisc_Scores[],2,FALSE))</f>
        <v/>
      </c>
      <c r="E17" s="17" t="str">
        <f>IF(ISNA(VLOOKUP(Registration[[#This Row],[Name]],UDisc_Scores[],3,FALSE)),"",VLOOKUP(Registration[[#This Row],[Name]],UDisc_Scores[],3,FALSE))</f>
        <v/>
      </c>
      <c r="F17" s="12"/>
      <c r="G17" s="32"/>
      <c r="H17" s="32"/>
      <c r="I17" s="32"/>
      <c r="J17" s="30"/>
      <c r="K17" s="48"/>
      <c r="L17" s="34"/>
      <c r="M17" s="49"/>
      <c r="N17" s="6"/>
      <c r="O17" s="13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</row>
    <row r="18" spans="1:26" ht="13.5" customHeight="1" x14ac:dyDescent="0.25">
      <c r="A18" s="56"/>
      <c r="B18" s="21"/>
      <c r="C18" s="21"/>
      <c r="D18" s="22" t="str">
        <f>IF(ISNA(VLOOKUP(Registration[[#This Row],[Name]],UDisc_Scores[],2,FALSE)),"",VLOOKUP(Registration[[#This Row],[Name]],UDisc_Scores[],2,FALSE))</f>
        <v/>
      </c>
      <c r="E18" s="23" t="str">
        <f>IF(ISNA(VLOOKUP(Registration[[#This Row],[Name]],UDisc_Scores[],3,FALSE)),"",VLOOKUP(Registration[[#This Row],[Name]],UDisc_Scores[],3,FALSE))</f>
        <v/>
      </c>
      <c r="F18" s="12"/>
      <c r="G18" s="32"/>
      <c r="H18" s="32"/>
      <c r="I18" s="32"/>
      <c r="J18" s="30"/>
      <c r="K18" s="48"/>
      <c r="L18" s="34"/>
      <c r="M18" s="49"/>
      <c r="N18" s="6"/>
      <c r="O18" s="13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39"/>
    </row>
    <row r="19" spans="1:26" ht="13.5" customHeight="1" x14ac:dyDescent="0.25">
      <c r="A19" s="55"/>
      <c r="B19" s="15"/>
      <c r="C19" s="15"/>
      <c r="D19" s="16" t="str">
        <f>IF(ISNA(VLOOKUP(Registration[[#This Row],[Name]],UDisc_Scores[],2,FALSE)),"",VLOOKUP(Registration[[#This Row],[Name]],UDisc_Scores[],2,FALSE))</f>
        <v/>
      </c>
      <c r="E19" s="17" t="str">
        <f>IF(ISNA(VLOOKUP(Registration[[#This Row],[Name]],UDisc_Scores[],3,FALSE)),"",VLOOKUP(Registration[[#This Row],[Name]],UDisc_Scores[],3,FALSE))</f>
        <v/>
      </c>
      <c r="F19" s="12"/>
      <c r="G19" s="32"/>
      <c r="H19" s="32"/>
      <c r="I19" s="32"/>
      <c r="J19" s="30"/>
      <c r="K19" s="48"/>
      <c r="L19" s="34"/>
      <c r="M19" s="49"/>
      <c r="N19" s="6"/>
      <c r="O19" s="13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39"/>
    </row>
    <row r="20" spans="1:26" ht="13.5" customHeight="1" x14ac:dyDescent="0.25">
      <c r="A20" s="56"/>
      <c r="B20" s="21"/>
      <c r="C20" s="21"/>
      <c r="D20" s="22" t="str">
        <f>IF(ISNA(VLOOKUP(Registration[[#This Row],[Name]],UDisc_Scores[],2,FALSE)),"",VLOOKUP(Registration[[#This Row],[Name]],UDisc_Scores[],2,FALSE))</f>
        <v/>
      </c>
      <c r="E20" s="23" t="str">
        <f>IF(ISNA(VLOOKUP(Registration[[#This Row],[Name]],UDisc_Scores[],3,FALSE)),"",VLOOKUP(Registration[[#This Row],[Name]],UDisc_Scores[],3,FALSE))</f>
        <v/>
      </c>
      <c r="F20" s="12"/>
      <c r="G20" s="32"/>
      <c r="H20" s="32"/>
      <c r="I20" s="32"/>
      <c r="J20" s="30"/>
      <c r="K20" s="48"/>
      <c r="L20" s="34"/>
      <c r="M20" s="49"/>
      <c r="N20" s="6"/>
      <c r="O20" s="13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39"/>
    </row>
    <row r="21" spans="1:26" ht="13.5" customHeight="1" x14ac:dyDescent="0.25">
      <c r="A21" s="55"/>
      <c r="B21" s="15"/>
      <c r="C21" s="15"/>
      <c r="D21" s="16" t="str">
        <f>IF(ISNA(VLOOKUP(Registration[[#This Row],[Name]],UDisc_Scores[],2,FALSE)),"",VLOOKUP(Registration[[#This Row],[Name]],UDisc_Scores[],2,FALSE))</f>
        <v/>
      </c>
      <c r="E21" s="17" t="str">
        <f>IF(ISNA(VLOOKUP(Registration[[#This Row],[Name]],UDisc_Scores[],3,FALSE)),"",VLOOKUP(Registration[[#This Row],[Name]],UDisc_Scores[],3,FALSE))</f>
        <v/>
      </c>
      <c r="F21" s="12"/>
      <c r="G21" s="32"/>
      <c r="H21" s="32"/>
      <c r="I21" s="32"/>
      <c r="J21" s="30"/>
      <c r="K21" s="48"/>
      <c r="L21" s="34"/>
      <c r="M21" s="49"/>
      <c r="N21" s="6"/>
      <c r="O21" s="13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39"/>
    </row>
    <row r="22" spans="1:26" ht="13.5" customHeight="1" x14ac:dyDescent="0.25">
      <c r="A22" s="56"/>
      <c r="B22" s="21"/>
      <c r="C22" s="21"/>
      <c r="D22" s="22" t="str">
        <f>IF(ISNA(VLOOKUP(Registration[[#This Row],[Name]],UDisc_Scores[],2,FALSE)),"",VLOOKUP(Registration[[#This Row],[Name]],UDisc_Scores[],2,FALSE))</f>
        <v/>
      </c>
      <c r="E22" s="23" t="str">
        <f>IF(ISNA(VLOOKUP(Registration[[#This Row],[Name]],UDisc_Scores[],3,FALSE)),"",VLOOKUP(Registration[[#This Row],[Name]],UDisc_Scores[],3,FALSE))</f>
        <v/>
      </c>
      <c r="F22" s="12"/>
      <c r="G22" s="32"/>
      <c r="H22" s="32"/>
      <c r="I22" s="32"/>
      <c r="J22" s="30"/>
      <c r="K22" s="48"/>
      <c r="L22" s="34"/>
      <c r="M22" s="49"/>
      <c r="N22" s="6"/>
      <c r="O22" s="13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39"/>
    </row>
    <row r="23" spans="1:26" ht="13.5" customHeight="1" x14ac:dyDescent="0.25">
      <c r="A23" s="55"/>
      <c r="B23" s="15"/>
      <c r="C23" s="15"/>
      <c r="D23" s="16" t="str">
        <f>IF(ISNA(VLOOKUP(Registration[[#This Row],[Name]],UDisc_Scores[],2,FALSE)),"",VLOOKUP(Registration[[#This Row],[Name]],UDisc_Scores[],2,FALSE))</f>
        <v/>
      </c>
      <c r="E23" s="17" t="str">
        <f>IF(ISNA(VLOOKUP(Registration[[#This Row],[Name]],UDisc_Scores[],3,FALSE)),"",VLOOKUP(Registration[[#This Row],[Name]],UDisc_Scores[],3,FALSE))</f>
        <v/>
      </c>
      <c r="F23" s="12"/>
      <c r="G23" s="32"/>
      <c r="H23" s="32"/>
      <c r="I23" s="32"/>
      <c r="J23" s="30"/>
      <c r="K23" s="48"/>
      <c r="L23" s="34"/>
      <c r="M23" s="49"/>
      <c r="N23" s="6"/>
      <c r="O23" s="13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39"/>
    </row>
    <row r="24" spans="1:26" ht="13.5" customHeight="1" x14ac:dyDescent="0.25">
      <c r="A24" s="56"/>
      <c r="B24" s="21"/>
      <c r="C24" s="21"/>
      <c r="D24" s="22" t="str">
        <f>IF(ISNA(VLOOKUP(Registration[[#This Row],[Name]],UDisc_Scores[],2,FALSE)),"",VLOOKUP(Registration[[#This Row],[Name]],UDisc_Scores[],2,FALSE))</f>
        <v/>
      </c>
      <c r="E24" s="23" t="str">
        <f>IF(ISNA(VLOOKUP(Registration[[#This Row],[Name]],UDisc_Scores[],3,FALSE)),"",VLOOKUP(Registration[[#This Row],[Name]],UDisc_Scores[],3,FALSE))</f>
        <v/>
      </c>
      <c r="F24" s="12"/>
      <c r="G24" s="32"/>
      <c r="H24" s="32"/>
      <c r="I24" s="32"/>
      <c r="J24" s="30"/>
      <c r="K24" s="48"/>
      <c r="L24" s="34"/>
      <c r="M24" s="49"/>
      <c r="N24" s="6"/>
      <c r="O24" s="13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39"/>
    </row>
    <row r="25" spans="1:26" ht="13.5" customHeight="1" x14ac:dyDescent="0.25">
      <c r="A25" s="55"/>
      <c r="B25" s="15"/>
      <c r="C25" s="15"/>
      <c r="D25" s="16" t="str">
        <f>IF(ISNA(VLOOKUP(Registration[[#This Row],[Name]],UDisc_Scores[],2,FALSE)),"",VLOOKUP(Registration[[#This Row],[Name]],UDisc_Scores[],2,FALSE))</f>
        <v/>
      </c>
      <c r="E25" s="17" t="str">
        <f>IF(ISNA(VLOOKUP(Registration[[#This Row],[Name]],UDisc_Scores[],3,FALSE)),"",VLOOKUP(Registration[[#This Row],[Name]],UDisc_Scores[],3,FALSE))</f>
        <v/>
      </c>
      <c r="F25" s="12"/>
      <c r="G25" s="32"/>
      <c r="H25" s="32"/>
      <c r="I25" s="32"/>
      <c r="J25" s="30"/>
      <c r="K25" s="48"/>
      <c r="L25" s="34"/>
      <c r="M25" s="49"/>
      <c r="N25" s="6"/>
      <c r="O25" s="13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39"/>
    </row>
    <row r="26" spans="1:26" ht="13.5" customHeight="1" x14ac:dyDescent="0.25">
      <c r="A26" s="56"/>
      <c r="B26" s="21"/>
      <c r="C26" s="21"/>
      <c r="D26" s="22" t="str">
        <f>IF(ISNA(VLOOKUP(Registration[[#This Row],[Name]],UDisc_Scores[],2,FALSE)),"",VLOOKUP(Registration[[#This Row],[Name]],UDisc_Scores[],2,FALSE))</f>
        <v/>
      </c>
      <c r="E26" s="23" t="str">
        <f>IF(ISNA(VLOOKUP(Registration[[#This Row],[Name]],UDisc_Scores[],3,FALSE)),"",VLOOKUP(Registration[[#This Row],[Name]],UDisc_Scores[],3,FALSE))</f>
        <v/>
      </c>
      <c r="F26" s="12"/>
      <c r="G26" s="32"/>
      <c r="H26" s="32"/>
      <c r="I26" s="32"/>
      <c r="J26" s="30"/>
      <c r="K26" s="48"/>
      <c r="L26" s="34"/>
      <c r="M26" s="49"/>
      <c r="N26" s="6"/>
      <c r="O26" s="13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39"/>
    </row>
    <row r="27" spans="1:26" ht="13.5" customHeight="1" x14ac:dyDescent="0.25">
      <c r="A27" s="57"/>
      <c r="B27" s="27"/>
      <c r="C27" s="27"/>
      <c r="D27" s="40" t="str">
        <f>IF(ISNA(VLOOKUP(Registration[[#This Row],[Name]],UDisc_Scores[],2,FALSE)),"",VLOOKUP(Registration[[#This Row],[Name]],UDisc_Scores[],2,FALSE))</f>
        <v/>
      </c>
      <c r="E27" s="41" t="str">
        <f>IF(ISNA(VLOOKUP(Registration[[#This Row],[Name]],UDisc_Scores[],3,FALSE)),"",VLOOKUP(Registration[[#This Row],[Name]],UDisc_Scores[],3,FALSE))</f>
        <v/>
      </c>
      <c r="F27" s="12"/>
      <c r="G27" s="32"/>
      <c r="H27" s="32"/>
      <c r="I27" s="32"/>
      <c r="J27" s="30"/>
      <c r="K27" s="51"/>
      <c r="L27" s="52"/>
      <c r="M27" s="53"/>
      <c r="N27" s="6"/>
      <c r="O27" s="13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39"/>
    </row>
    <row r="28" spans="1:26" ht="13.5" customHeight="1" x14ac:dyDescent="0.25">
      <c r="A28" s="29"/>
      <c r="B28" s="29"/>
      <c r="C28" s="29"/>
      <c r="D28" s="29"/>
      <c r="E28" s="29"/>
      <c r="F28" s="32"/>
      <c r="G28" s="32"/>
      <c r="H28" s="32"/>
      <c r="I28" s="32"/>
      <c r="J28" s="32"/>
      <c r="K28" s="42"/>
      <c r="L28" s="42"/>
      <c r="M28" s="42"/>
      <c r="N28" s="32"/>
      <c r="O28" s="13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39"/>
    </row>
    <row r="29" spans="1:26" ht="14.25" customHeight="1" x14ac:dyDescent="0.25">
      <c r="A29" s="37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39"/>
    </row>
    <row r="30" spans="1:26" ht="14.25" customHeight="1" x14ac:dyDescent="0.25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39"/>
    </row>
    <row r="31" spans="1:26" ht="14.25" customHeight="1" x14ac:dyDescent="0.25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39"/>
    </row>
    <row r="32" spans="1:26" ht="14.25" customHeight="1" x14ac:dyDescent="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39"/>
    </row>
    <row r="33" spans="1:26" ht="14.25" customHeight="1" x14ac:dyDescent="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39"/>
    </row>
    <row r="34" spans="1:26" ht="14.25" customHeight="1" x14ac:dyDescent="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39"/>
    </row>
    <row r="35" spans="1:26" ht="14.25" customHeight="1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39"/>
    </row>
    <row r="36" spans="1:26" ht="14.25" customHeight="1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39"/>
    </row>
    <row r="37" spans="1:26" ht="14.25" customHeight="1" x14ac:dyDescent="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39"/>
    </row>
    <row r="38" spans="1:26" ht="14.25" customHeight="1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39"/>
    </row>
    <row r="39" spans="1:26" ht="14.25" customHeight="1" x14ac:dyDescent="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39"/>
    </row>
    <row r="40" spans="1:26" ht="14.25" customHeight="1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39"/>
    </row>
    <row r="41" spans="1:26" ht="14.25" customHeight="1" x14ac:dyDescent="0.25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39"/>
    </row>
    <row r="42" spans="1:26" ht="14.25" customHeight="1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39"/>
    </row>
    <row r="43" spans="1:26" ht="14.25" customHeight="1" x14ac:dyDescent="0.25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39"/>
    </row>
    <row r="44" spans="1:26" ht="14.25" customHeight="1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39"/>
    </row>
    <row r="45" spans="1:26" ht="14.25" customHeight="1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39"/>
    </row>
    <row r="46" spans="1:26" ht="14.25" customHeight="1" x14ac:dyDescent="0.25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39"/>
    </row>
    <row r="47" spans="1:26" ht="14.25" customHeight="1" x14ac:dyDescent="0.25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39"/>
    </row>
    <row r="48" spans="1:26" ht="14.25" customHeight="1" x14ac:dyDescent="0.25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39"/>
    </row>
    <row r="49" spans="1:26" ht="14.25" customHeight="1" x14ac:dyDescent="0.25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39"/>
    </row>
    <row r="50" spans="1:26" ht="14.25" customHeight="1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39"/>
    </row>
    <row r="51" spans="1:26" ht="14.25" customHeight="1" x14ac:dyDescent="0.25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39"/>
    </row>
    <row r="52" spans="1:26" ht="14.25" customHeight="1" x14ac:dyDescent="0.2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</row>
    <row r="53" spans="1:26" ht="14.25" customHeight="1" x14ac:dyDescent="0.25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39"/>
    </row>
    <row r="54" spans="1:26" ht="14.25" customHeight="1" x14ac:dyDescent="0.25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39"/>
    </row>
    <row r="55" spans="1:26" ht="14.25" customHeight="1" x14ac:dyDescent="0.25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39"/>
    </row>
    <row r="56" spans="1:26" ht="14.25" customHeight="1" x14ac:dyDescent="0.25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39"/>
    </row>
    <row r="57" spans="1:26" ht="14.25" customHeight="1" x14ac:dyDescent="0.25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39"/>
    </row>
    <row r="58" spans="1:26" ht="14.25" customHeight="1" x14ac:dyDescent="0.25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39"/>
    </row>
    <row r="59" spans="1:26" ht="14.25" customHeight="1" x14ac:dyDescent="0.25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39"/>
    </row>
    <row r="60" spans="1:26" ht="14.25" customHeight="1" x14ac:dyDescent="0.25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39"/>
    </row>
    <row r="61" spans="1:26" ht="14.25" customHeight="1" x14ac:dyDescent="0.25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39"/>
    </row>
    <row r="62" spans="1:26" ht="14.25" customHeight="1" x14ac:dyDescent="0.25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39"/>
    </row>
    <row r="63" spans="1:26" ht="14.25" customHeight="1" x14ac:dyDescent="0.25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39"/>
    </row>
    <row r="64" spans="1:26" ht="14.25" customHeight="1" x14ac:dyDescent="0.25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39"/>
    </row>
    <row r="65" spans="1:26" ht="14.25" customHeight="1" x14ac:dyDescent="0.25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39"/>
    </row>
    <row r="66" spans="1:26" ht="14.25" customHeight="1" x14ac:dyDescent="0.25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39"/>
    </row>
    <row r="67" spans="1:26" ht="14.25" customHeight="1" x14ac:dyDescent="0.25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39"/>
    </row>
    <row r="68" spans="1:26" ht="14.25" customHeight="1" x14ac:dyDescent="0.25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39"/>
    </row>
    <row r="69" spans="1:26" ht="14.25" customHeight="1" x14ac:dyDescent="0.25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39"/>
    </row>
    <row r="70" spans="1:26" ht="14.25" customHeight="1" x14ac:dyDescent="0.25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39"/>
    </row>
    <row r="71" spans="1:26" ht="14.25" customHeight="1" x14ac:dyDescent="0.25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39"/>
    </row>
    <row r="72" spans="1:26" ht="14.25" customHeight="1" x14ac:dyDescent="0.25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39"/>
    </row>
    <row r="73" spans="1:26" ht="14.25" customHeight="1" x14ac:dyDescent="0.25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39"/>
    </row>
    <row r="74" spans="1:26" ht="14.25" customHeight="1" x14ac:dyDescent="0.25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39"/>
    </row>
    <row r="75" spans="1:26" ht="14.25" customHeight="1" x14ac:dyDescent="0.25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39"/>
    </row>
    <row r="76" spans="1:26" ht="14.25" customHeight="1" x14ac:dyDescent="0.25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39"/>
    </row>
    <row r="77" spans="1:26" ht="14.25" customHeight="1" x14ac:dyDescent="0.25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39"/>
    </row>
    <row r="78" spans="1:26" ht="14.25" customHeight="1" x14ac:dyDescent="0.25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39"/>
    </row>
    <row r="79" spans="1:26" ht="14.25" customHeight="1" x14ac:dyDescent="0.25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39"/>
    </row>
    <row r="80" spans="1:26" ht="14.25" customHeight="1" x14ac:dyDescent="0.25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39"/>
    </row>
    <row r="81" spans="1:26" ht="14.25" customHeight="1" x14ac:dyDescent="0.25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39"/>
    </row>
    <row r="82" spans="1:26" ht="14.25" customHeight="1" x14ac:dyDescent="0.25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39"/>
    </row>
    <row r="83" spans="1:26" ht="14.25" customHeight="1" x14ac:dyDescent="0.25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39"/>
    </row>
    <row r="84" spans="1:26" ht="14.25" customHeight="1" x14ac:dyDescent="0.25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39"/>
    </row>
    <row r="85" spans="1:26" ht="14.25" customHeight="1" x14ac:dyDescent="0.25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39"/>
    </row>
    <row r="86" spans="1:26" ht="14.25" customHeight="1" x14ac:dyDescent="0.25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39"/>
    </row>
    <row r="87" spans="1:26" ht="14.25" customHeight="1" x14ac:dyDescent="0.25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</row>
    <row r="88" spans="1:26" ht="14.25" customHeight="1" x14ac:dyDescent="0.25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39"/>
    </row>
    <row r="89" spans="1:26" ht="14.25" customHeight="1" x14ac:dyDescent="0.25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39"/>
    </row>
    <row r="90" spans="1:26" ht="14.25" customHeight="1" x14ac:dyDescent="0.25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39"/>
    </row>
    <row r="91" spans="1:26" ht="14.25" customHeight="1" x14ac:dyDescent="0.25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39"/>
    </row>
    <row r="92" spans="1:26" ht="14.25" customHeight="1" x14ac:dyDescent="0.25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39"/>
    </row>
    <row r="93" spans="1:26" ht="14.25" customHeight="1" x14ac:dyDescent="0.25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39"/>
    </row>
    <row r="94" spans="1:26" ht="14.25" customHeight="1" x14ac:dyDescent="0.25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39"/>
    </row>
    <row r="95" spans="1:26" ht="14.25" customHeight="1" x14ac:dyDescent="0.25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39"/>
    </row>
    <row r="96" spans="1:26" ht="14.25" customHeight="1" x14ac:dyDescent="0.25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39"/>
    </row>
    <row r="97" spans="1:26" ht="14.25" customHeight="1" x14ac:dyDescent="0.25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39"/>
    </row>
    <row r="98" spans="1:26" ht="14.25" customHeight="1" x14ac:dyDescent="0.25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39"/>
    </row>
    <row r="99" spans="1:26" ht="14.25" customHeight="1" x14ac:dyDescent="0.25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39"/>
    </row>
    <row r="100" spans="1:26" ht="14.25" customHeight="1" x14ac:dyDescent="0.25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39"/>
    </row>
    <row r="101" spans="1:26" ht="14.25" customHeight="1" x14ac:dyDescent="0.25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39"/>
    </row>
    <row r="102" spans="1:26" ht="14.25" customHeight="1" x14ac:dyDescent="0.25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39"/>
    </row>
    <row r="103" spans="1:26" ht="14.25" customHeight="1" x14ac:dyDescent="0.25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39"/>
    </row>
    <row r="104" spans="1:26" ht="14.25" customHeight="1" x14ac:dyDescent="0.25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39"/>
    </row>
    <row r="105" spans="1:26" ht="14.25" customHeight="1" x14ac:dyDescent="0.25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39"/>
    </row>
    <row r="106" spans="1:26" ht="14.25" customHeight="1" x14ac:dyDescent="0.25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39"/>
    </row>
    <row r="107" spans="1:26" ht="14.25" customHeight="1" x14ac:dyDescent="0.25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39"/>
    </row>
    <row r="108" spans="1:26" ht="14.25" customHeight="1" x14ac:dyDescent="0.25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39"/>
    </row>
    <row r="109" spans="1:26" ht="14.25" customHeight="1" x14ac:dyDescent="0.25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39"/>
    </row>
    <row r="110" spans="1:26" ht="14.25" customHeight="1" x14ac:dyDescent="0.25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39"/>
    </row>
    <row r="111" spans="1:26" ht="14.25" customHeight="1" x14ac:dyDescent="0.25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39"/>
    </row>
    <row r="112" spans="1:26" ht="14.25" customHeight="1" x14ac:dyDescent="0.25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39"/>
    </row>
    <row r="113" spans="1:26" ht="14.25" customHeight="1" x14ac:dyDescent="0.25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39"/>
    </row>
    <row r="114" spans="1:26" ht="14.25" customHeight="1" x14ac:dyDescent="0.25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39"/>
    </row>
    <row r="115" spans="1:26" ht="14.25" customHeight="1" x14ac:dyDescent="0.25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39"/>
    </row>
    <row r="116" spans="1:26" ht="14.25" customHeight="1" x14ac:dyDescent="0.25">
      <c r="A116" s="13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39"/>
    </row>
    <row r="117" spans="1:26" ht="14.25" customHeight="1" x14ac:dyDescent="0.25">
      <c r="A117" s="13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39"/>
    </row>
    <row r="118" spans="1:26" ht="14.25" customHeight="1" x14ac:dyDescent="0.25">
      <c r="A118" s="13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39"/>
    </row>
    <row r="119" spans="1:26" ht="14.25" customHeight="1" x14ac:dyDescent="0.25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39"/>
    </row>
    <row r="120" spans="1:26" ht="14.25" customHeight="1" x14ac:dyDescent="0.25">
      <c r="A120" s="13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39"/>
    </row>
    <row r="121" spans="1:26" ht="14.25" customHeight="1" x14ac:dyDescent="0.25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39"/>
    </row>
    <row r="122" spans="1:26" ht="14.25" customHeight="1" x14ac:dyDescent="0.25">
      <c r="A122" s="13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39"/>
    </row>
    <row r="123" spans="1:26" ht="14.25" customHeight="1" x14ac:dyDescent="0.25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39"/>
    </row>
    <row r="124" spans="1:26" ht="14.25" customHeight="1" x14ac:dyDescent="0.25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39"/>
    </row>
    <row r="125" spans="1:26" ht="14.25" customHeight="1" x14ac:dyDescent="0.25">
      <c r="A125" s="13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39"/>
    </row>
    <row r="126" spans="1:26" ht="14.25" customHeight="1" x14ac:dyDescent="0.25">
      <c r="A126" s="13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39"/>
    </row>
    <row r="127" spans="1:26" ht="14.25" customHeight="1" x14ac:dyDescent="0.25">
      <c r="A127" s="13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39"/>
    </row>
    <row r="128" spans="1:26" ht="14.25" customHeight="1" x14ac:dyDescent="0.25">
      <c r="A128" s="13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39"/>
    </row>
    <row r="129" spans="1:26" ht="14.25" customHeight="1" x14ac:dyDescent="0.25">
      <c r="A129" s="13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39"/>
    </row>
    <row r="130" spans="1:26" ht="14.25" customHeight="1" x14ac:dyDescent="0.25">
      <c r="A130" s="13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39"/>
    </row>
    <row r="131" spans="1:26" ht="14.25" customHeight="1" x14ac:dyDescent="0.25">
      <c r="A131" s="13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39"/>
    </row>
    <row r="132" spans="1:26" ht="14.25" customHeight="1" x14ac:dyDescent="0.25">
      <c r="A132" s="13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39"/>
    </row>
    <row r="133" spans="1:26" ht="14.25" customHeight="1" x14ac:dyDescent="0.25">
      <c r="A133" s="13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39"/>
    </row>
    <row r="134" spans="1:26" ht="14.25" customHeight="1" x14ac:dyDescent="0.25">
      <c r="A134" s="13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39"/>
    </row>
    <row r="135" spans="1:26" ht="14.25" customHeight="1" x14ac:dyDescent="0.25">
      <c r="A135" s="13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39"/>
    </row>
    <row r="136" spans="1:26" ht="14.25" customHeight="1" x14ac:dyDescent="0.25">
      <c r="A136" s="13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39"/>
    </row>
    <row r="137" spans="1:26" ht="14.25" customHeight="1" x14ac:dyDescent="0.25">
      <c r="A137" s="13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39"/>
    </row>
    <row r="138" spans="1:26" ht="14.25" customHeight="1" x14ac:dyDescent="0.25">
      <c r="A138" s="13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39"/>
    </row>
    <row r="139" spans="1:26" ht="14.25" customHeight="1" x14ac:dyDescent="0.25">
      <c r="A139" s="13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39"/>
    </row>
    <row r="140" spans="1:26" ht="14.25" customHeight="1" x14ac:dyDescent="0.25">
      <c r="A140" s="13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39"/>
    </row>
    <row r="141" spans="1:26" ht="14.25" customHeight="1" x14ac:dyDescent="0.25">
      <c r="A141" s="13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39"/>
    </row>
    <row r="142" spans="1:26" ht="14.25" customHeight="1" x14ac:dyDescent="0.25">
      <c r="A142" s="13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39"/>
    </row>
    <row r="143" spans="1:26" ht="14.25" customHeight="1" x14ac:dyDescent="0.25">
      <c r="A143" s="13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39"/>
    </row>
    <row r="144" spans="1:26" ht="14.25" customHeight="1" x14ac:dyDescent="0.25">
      <c r="A144" s="13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39"/>
    </row>
    <row r="145" spans="1:26" ht="14.25" customHeight="1" x14ac:dyDescent="0.25">
      <c r="A145" s="13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39"/>
    </row>
    <row r="146" spans="1:26" ht="14.25" customHeight="1" x14ac:dyDescent="0.25">
      <c r="A146" s="13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39"/>
    </row>
    <row r="147" spans="1:26" ht="14.25" customHeight="1" x14ac:dyDescent="0.25">
      <c r="A147" s="13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39"/>
    </row>
    <row r="148" spans="1:26" ht="14.25" customHeight="1" x14ac:dyDescent="0.25">
      <c r="A148" s="13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39"/>
    </row>
    <row r="149" spans="1:26" ht="14.25" customHeight="1" x14ac:dyDescent="0.25">
      <c r="A149" s="13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39"/>
    </row>
    <row r="150" spans="1:26" ht="14.25" customHeight="1" x14ac:dyDescent="0.25">
      <c r="A150" s="13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39"/>
    </row>
    <row r="151" spans="1:26" ht="14.25" customHeight="1" x14ac:dyDescent="0.25">
      <c r="A151" s="13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39"/>
    </row>
    <row r="152" spans="1:26" ht="14.25" customHeight="1" x14ac:dyDescent="0.25">
      <c r="A152" s="13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39"/>
    </row>
    <row r="153" spans="1:26" ht="14.25" customHeight="1" x14ac:dyDescent="0.25">
      <c r="A153" s="13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39"/>
    </row>
    <row r="154" spans="1:26" ht="14.25" customHeight="1" x14ac:dyDescent="0.25">
      <c r="A154" s="13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39"/>
    </row>
    <row r="155" spans="1:26" ht="14.25" customHeight="1" x14ac:dyDescent="0.25">
      <c r="A155" s="13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39"/>
    </row>
    <row r="156" spans="1:26" ht="14.25" customHeight="1" x14ac:dyDescent="0.25">
      <c r="A156" s="13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39"/>
    </row>
    <row r="157" spans="1:26" ht="14.25" customHeight="1" x14ac:dyDescent="0.25">
      <c r="A157" s="13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39"/>
    </row>
    <row r="158" spans="1:26" ht="14.25" customHeight="1" x14ac:dyDescent="0.25">
      <c r="A158" s="13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39"/>
    </row>
    <row r="159" spans="1:26" ht="14.25" customHeight="1" x14ac:dyDescent="0.25">
      <c r="A159" s="13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39"/>
    </row>
    <row r="160" spans="1:26" ht="14.25" customHeight="1" x14ac:dyDescent="0.25">
      <c r="A160" s="13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39"/>
    </row>
    <row r="161" spans="1:26" ht="14.25" customHeight="1" x14ac:dyDescent="0.25">
      <c r="A161" s="13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39"/>
    </row>
    <row r="162" spans="1:26" ht="14.25" customHeight="1" x14ac:dyDescent="0.25">
      <c r="A162" s="13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39"/>
    </row>
    <row r="163" spans="1:26" ht="14.25" customHeight="1" x14ac:dyDescent="0.25">
      <c r="A163" s="13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39"/>
    </row>
    <row r="164" spans="1:26" ht="14.25" customHeight="1" x14ac:dyDescent="0.25">
      <c r="A164" s="13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39"/>
    </row>
    <row r="165" spans="1:26" ht="14.25" customHeight="1" x14ac:dyDescent="0.25">
      <c r="A165" s="13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39"/>
    </row>
    <row r="166" spans="1:26" ht="14.25" customHeight="1" x14ac:dyDescent="0.25">
      <c r="A166" s="13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39"/>
    </row>
    <row r="167" spans="1:26" ht="14.25" customHeight="1" x14ac:dyDescent="0.25">
      <c r="A167" s="13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39"/>
    </row>
    <row r="168" spans="1:26" ht="14.25" customHeight="1" x14ac:dyDescent="0.25">
      <c r="A168" s="13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39"/>
    </row>
    <row r="169" spans="1:26" ht="14.25" customHeight="1" x14ac:dyDescent="0.25">
      <c r="A169" s="13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39"/>
    </row>
    <row r="170" spans="1:26" ht="14.25" customHeight="1" x14ac:dyDescent="0.25">
      <c r="A170" s="13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39"/>
    </row>
    <row r="171" spans="1:26" ht="14.25" customHeight="1" x14ac:dyDescent="0.25">
      <c r="A171" s="13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39"/>
    </row>
    <row r="172" spans="1:26" ht="14.25" customHeight="1" x14ac:dyDescent="0.25">
      <c r="A172" s="13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39"/>
    </row>
    <row r="173" spans="1:26" ht="14.25" customHeight="1" x14ac:dyDescent="0.25">
      <c r="A173" s="13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39"/>
    </row>
    <row r="174" spans="1:26" ht="14.25" customHeight="1" x14ac:dyDescent="0.25">
      <c r="A174" s="13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39"/>
    </row>
    <row r="175" spans="1:26" ht="14.25" customHeight="1" x14ac:dyDescent="0.25">
      <c r="A175" s="13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39"/>
    </row>
    <row r="176" spans="1:26" ht="14.25" customHeight="1" x14ac:dyDescent="0.25">
      <c r="A176" s="13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39"/>
    </row>
    <row r="177" spans="1:26" ht="14.25" customHeight="1" x14ac:dyDescent="0.25">
      <c r="A177" s="13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39"/>
    </row>
    <row r="178" spans="1:26" ht="14.25" customHeight="1" x14ac:dyDescent="0.25">
      <c r="A178" s="13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39"/>
    </row>
    <row r="179" spans="1:26" ht="14.25" customHeight="1" x14ac:dyDescent="0.25">
      <c r="A179" s="13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39"/>
    </row>
    <row r="180" spans="1:26" ht="14.25" customHeight="1" x14ac:dyDescent="0.25">
      <c r="A180" s="13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39"/>
    </row>
    <row r="181" spans="1:26" ht="14.25" customHeight="1" x14ac:dyDescent="0.25">
      <c r="A181" s="13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39"/>
    </row>
    <row r="182" spans="1:26" ht="14.25" customHeight="1" x14ac:dyDescent="0.25">
      <c r="A182" s="13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39"/>
    </row>
    <row r="183" spans="1:26" ht="14.25" customHeight="1" x14ac:dyDescent="0.25">
      <c r="A183" s="13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39"/>
    </row>
    <row r="184" spans="1:26" ht="14.25" customHeight="1" x14ac:dyDescent="0.25">
      <c r="A184" s="13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39"/>
    </row>
    <row r="185" spans="1:26" ht="14.25" customHeight="1" x14ac:dyDescent="0.25">
      <c r="A185" s="13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39"/>
    </row>
    <row r="186" spans="1:26" ht="14.25" customHeight="1" x14ac:dyDescent="0.25">
      <c r="A186" s="13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39"/>
    </row>
    <row r="187" spans="1:26" ht="14.25" customHeight="1" x14ac:dyDescent="0.25">
      <c r="A187" s="13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39"/>
    </row>
    <row r="188" spans="1:26" ht="14.25" customHeight="1" x14ac:dyDescent="0.25">
      <c r="A188" s="13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39"/>
    </row>
    <row r="189" spans="1:26" ht="14.25" customHeight="1" x14ac:dyDescent="0.25">
      <c r="A189" s="13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39"/>
    </row>
    <row r="190" spans="1:26" ht="14.25" customHeight="1" x14ac:dyDescent="0.25">
      <c r="A190" s="13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39"/>
    </row>
    <row r="191" spans="1:26" ht="14.25" customHeight="1" x14ac:dyDescent="0.25">
      <c r="A191" s="13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39"/>
    </row>
    <row r="192" spans="1:26" ht="14.25" customHeight="1" x14ac:dyDescent="0.25">
      <c r="A192" s="13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39"/>
    </row>
    <row r="193" spans="1:26" ht="14.25" customHeight="1" x14ac:dyDescent="0.25">
      <c r="A193" s="13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39"/>
    </row>
    <row r="194" spans="1:26" ht="14.25" customHeight="1" x14ac:dyDescent="0.25">
      <c r="A194" s="13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39"/>
    </row>
    <row r="195" spans="1:26" ht="14.25" customHeight="1" x14ac:dyDescent="0.25">
      <c r="A195" s="13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39"/>
    </row>
    <row r="196" spans="1:26" ht="14.25" customHeight="1" x14ac:dyDescent="0.25">
      <c r="A196" s="13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39"/>
    </row>
    <row r="197" spans="1:26" ht="14.25" customHeight="1" x14ac:dyDescent="0.25">
      <c r="A197" s="13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39"/>
    </row>
    <row r="198" spans="1:26" ht="14.25" customHeight="1" x14ac:dyDescent="0.25">
      <c r="A198" s="13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39"/>
    </row>
    <row r="199" spans="1:26" ht="14.25" customHeight="1" x14ac:dyDescent="0.25">
      <c r="A199" s="13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39"/>
    </row>
    <row r="200" spans="1:26" ht="14.25" customHeight="1" x14ac:dyDescent="0.25">
      <c r="A200" s="13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39"/>
    </row>
    <row r="201" spans="1:26" ht="14.25" customHeight="1" x14ac:dyDescent="0.25">
      <c r="A201" s="13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39"/>
    </row>
    <row r="202" spans="1:26" ht="14.25" customHeight="1" x14ac:dyDescent="0.25">
      <c r="A202" s="13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39"/>
    </row>
    <row r="203" spans="1:26" ht="14.25" customHeight="1" x14ac:dyDescent="0.25">
      <c r="A203" s="13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39"/>
    </row>
    <row r="204" spans="1:26" ht="14.25" customHeight="1" x14ac:dyDescent="0.25">
      <c r="A204" s="13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39"/>
    </row>
    <row r="205" spans="1:26" ht="14.25" customHeight="1" x14ac:dyDescent="0.25">
      <c r="A205" s="13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39"/>
    </row>
    <row r="206" spans="1:26" ht="14.25" customHeight="1" x14ac:dyDescent="0.25">
      <c r="A206" s="13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39"/>
    </row>
    <row r="207" spans="1:26" ht="14.25" customHeight="1" x14ac:dyDescent="0.25">
      <c r="A207" s="13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39"/>
    </row>
    <row r="208" spans="1:26" ht="14.25" customHeight="1" x14ac:dyDescent="0.25">
      <c r="A208" s="13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39"/>
    </row>
    <row r="209" spans="1:26" ht="14.25" customHeight="1" x14ac:dyDescent="0.25">
      <c r="A209" s="13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39"/>
    </row>
    <row r="210" spans="1:26" ht="14.25" customHeight="1" x14ac:dyDescent="0.25">
      <c r="A210" s="13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39"/>
    </row>
    <row r="211" spans="1:26" ht="14.25" customHeight="1" x14ac:dyDescent="0.25">
      <c r="A211" s="13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39"/>
    </row>
    <row r="212" spans="1:26" ht="14.25" customHeight="1" x14ac:dyDescent="0.25">
      <c r="A212" s="13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39"/>
    </row>
    <row r="213" spans="1:26" ht="14.25" customHeight="1" x14ac:dyDescent="0.25">
      <c r="A213" s="13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39"/>
    </row>
    <row r="214" spans="1:26" ht="14.25" customHeight="1" x14ac:dyDescent="0.25">
      <c r="A214" s="13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39"/>
    </row>
    <row r="215" spans="1:26" ht="14.25" customHeight="1" x14ac:dyDescent="0.25">
      <c r="A215" s="13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39"/>
    </row>
    <row r="216" spans="1:26" ht="14.25" customHeight="1" x14ac:dyDescent="0.25">
      <c r="A216" s="13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39"/>
    </row>
    <row r="217" spans="1:26" ht="14.25" customHeight="1" x14ac:dyDescent="0.25">
      <c r="A217" s="13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39"/>
    </row>
    <row r="218" spans="1:26" ht="14.25" customHeight="1" x14ac:dyDescent="0.25">
      <c r="A218" s="13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39"/>
    </row>
    <row r="219" spans="1:26" ht="14.25" customHeight="1" x14ac:dyDescent="0.25">
      <c r="A219" s="13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39"/>
    </row>
    <row r="220" spans="1:26" ht="14.25" customHeight="1" x14ac:dyDescent="0.25">
      <c r="A220" s="13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39"/>
    </row>
    <row r="221" spans="1:26" ht="15.75" customHeight="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conditionalFormatting sqref="H2:H5">
    <cfRule type="cellIs" dxfId="0" priority="3" stopIfTrue="1" operator="greaterThan">
      <formula>3</formula>
    </cfRule>
  </conditionalFormatting>
  <dataValidations disablePrompts="1" count="1">
    <dataValidation type="list" allowBlank="1" showErrorMessage="1" sqref="B2:B27" xr:uid="{00000000-0002-0000-0600-000000000000}">
      <formula1>"MPO,Women,Juniors,Ams"</formula1>
    </dataValidation>
  </dataValidations>
  <pageMargins left="0.7" right="0.7" top="0.75" bottom="0.75" header="0" footer="0"/>
  <pageSetup orientation="portrait"/>
  <headerFooter>
    <oddFooter>&amp;C 000000000000&amp;P</oddFooter>
  </headerFooter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showGridLines="0" workbookViewId="0"/>
  </sheetViews>
  <sheetFormatPr defaultColWidth="14.42578125" defaultRowHeight="15" customHeight="1" x14ac:dyDescent="0.25"/>
  <cols>
    <col min="1" max="1" width="11.28515625" customWidth="1"/>
    <col min="2" max="21" width="8.85546875" customWidth="1"/>
  </cols>
  <sheetData>
    <row r="1" spans="1:26" ht="14.25" customHeight="1" x14ac:dyDescent="0.25">
      <c r="A1" s="43" t="s">
        <v>14</v>
      </c>
      <c r="B1" s="6"/>
      <c r="C1" s="32"/>
      <c r="D1" s="32"/>
      <c r="E1" s="32"/>
      <c r="F1" s="37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14"/>
      <c r="W1" s="14"/>
      <c r="X1" s="14"/>
      <c r="Y1" s="14"/>
      <c r="Z1" s="14"/>
    </row>
    <row r="2" spans="1:26" ht="13.5" customHeight="1" x14ac:dyDescent="0.25">
      <c r="A2" s="44" t="s">
        <v>9</v>
      </c>
      <c r="B2" s="6"/>
      <c r="C2" s="32"/>
      <c r="D2" s="32"/>
      <c r="E2" s="32"/>
      <c r="F2" s="13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3.5" customHeight="1" x14ac:dyDescent="0.25">
      <c r="A3" s="45" t="s">
        <v>11</v>
      </c>
      <c r="B3" s="6"/>
      <c r="C3" s="32"/>
      <c r="D3" s="32"/>
      <c r="E3" s="32"/>
      <c r="F3" s="13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3.5" customHeight="1" x14ac:dyDescent="0.25">
      <c r="A4" s="46" t="s">
        <v>12</v>
      </c>
      <c r="B4" s="6"/>
      <c r="C4" s="32"/>
      <c r="D4" s="32"/>
      <c r="E4" s="32"/>
      <c r="F4" s="13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3.5" customHeight="1" x14ac:dyDescent="0.25">
      <c r="A5" s="47"/>
      <c r="B5" s="32"/>
      <c r="C5" s="32"/>
      <c r="D5" s="32"/>
      <c r="E5" s="32"/>
      <c r="F5" s="13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3.5" customHeight="1" x14ac:dyDescent="0.25">
      <c r="A6" s="32"/>
      <c r="B6" s="32"/>
      <c r="C6" s="32"/>
      <c r="D6" s="32"/>
      <c r="E6" s="32"/>
      <c r="F6" s="13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3.5" customHeight="1" x14ac:dyDescent="0.25">
      <c r="A7" s="32"/>
      <c r="B7" s="32"/>
      <c r="C7" s="32"/>
      <c r="D7" s="32"/>
      <c r="E7" s="32"/>
      <c r="F7" s="13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3.5" customHeight="1" x14ac:dyDescent="0.25">
      <c r="A8" s="32"/>
      <c r="B8" s="32"/>
      <c r="C8" s="32"/>
      <c r="D8" s="32"/>
      <c r="E8" s="32"/>
      <c r="F8" s="13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3.5" customHeight="1" x14ac:dyDescent="0.25">
      <c r="A9" s="32"/>
      <c r="B9" s="32"/>
      <c r="C9" s="32"/>
      <c r="D9" s="32"/>
      <c r="E9" s="32"/>
      <c r="F9" s="13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3.5" customHeight="1" x14ac:dyDescent="0.25">
      <c r="A10" s="32"/>
      <c r="B10" s="32"/>
      <c r="C10" s="32"/>
      <c r="D10" s="32"/>
      <c r="E10" s="32"/>
      <c r="F10" s="13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4.25" customHeight="1" x14ac:dyDescent="0.25">
      <c r="A11" s="37"/>
      <c r="B11" s="36"/>
      <c r="C11" s="36"/>
      <c r="D11" s="36"/>
      <c r="E11" s="36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4.25" customHeight="1" x14ac:dyDescent="0.25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4.25" customHeight="1" x14ac:dyDescent="0.2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4.25" customHeight="1" x14ac:dyDescent="0.25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4.25" customHeight="1" x14ac:dyDescent="0.2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4.25" customHeight="1" x14ac:dyDescent="0.2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4.25" customHeight="1" x14ac:dyDescent="0.2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4.25" customHeight="1" x14ac:dyDescent="0.2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4.25" customHeight="1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4.25" customHeight="1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4.25" customHeight="1" x14ac:dyDescent="0.25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4.25" customHeight="1" x14ac:dyDescent="0.2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4.25" customHeight="1" x14ac:dyDescent="0.25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4.25" customHeight="1" x14ac:dyDescent="0.25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4.25" customHeight="1" x14ac:dyDescent="0.25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4.25" customHeight="1" x14ac:dyDescent="0.25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4.25" customHeight="1" x14ac:dyDescent="0.2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4.25" customHeight="1" x14ac:dyDescent="0.25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4.25" customHeight="1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4.25" customHeight="1" x14ac:dyDescent="0.25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4.25" customHeight="1" x14ac:dyDescent="0.25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4.25" customHeight="1" x14ac:dyDescent="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4.25" customHeight="1" x14ac:dyDescent="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4.25" customHeight="1" x14ac:dyDescent="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4.25" customHeight="1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4.25" customHeight="1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4.25" customHeight="1" x14ac:dyDescent="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4.25" customHeight="1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4.25" customHeight="1" x14ac:dyDescent="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4.25" customHeight="1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4.25" customHeight="1" x14ac:dyDescent="0.25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4.25" customHeight="1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4.25" customHeight="1" x14ac:dyDescent="0.25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4.25" customHeight="1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4.25" customHeight="1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4.25" customHeight="1" x14ac:dyDescent="0.25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4.25" customHeight="1" x14ac:dyDescent="0.25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4.25" customHeight="1" x14ac:dyDescent="0.25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4.25" customHeight="1" x14ac:dyDescent="0.25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4.25" customHeight="1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4.25" customHeight="1" x14ac:dyDescent="0.25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4.25" customHeight="1" x14ac:dyDescent="0.2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4.25" customHeight="1" x14ac:dyDescent="0.25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4.25" customHeight="1" x14ac:dyDescent="0.25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4.25" customHeight="1" x14ac:dyDescent="0.25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4.25" customHeight="1" x14ac:dyDescent="0.25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4.25" customHeight="1" x14ac:dyDescent="0.25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4.25" customHeight="1" x14ac:dyDescent="0.25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4.25" customHeight="1" x14ac:dyDescent="0.25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4.25" customHeight="1" x14ac:dyDescent="0.25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4.25" customHeight="1" x14ac:dyDescent="0.25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4.25" customHeight="1" x14ac:dyDescent="0.25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4.25" customHeight="1" x14ac:dyDescent="0.25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4.25" customHeight="1" x14ac:dyDescent="0.25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4.25" customHeight="1" x14ac:dyDescent="0.25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4.25" customHeight="1" x14ac:dyDescent="0.25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4.25" customHeight="1" x14ac:dyDescent="0.25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4.25" customHeight="1" x14ac:dyDescent="0.25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4.25" customHeight="1" x14ac:dyDescent="0.25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4.25" customHeight="1" x14ac:dyDescent="0.25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4.25" customHeight="1" x14ac:dyDescent="0.25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4.25" customHeight="1" x14ac:dyDescent="0.25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4.25" customHeight="1" x14ac:dyDescent="0.25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4.25" customHeight="1" x14ac:dyDescent="0.25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4.25" customHeight="1" x14ac:dyDescent="0.25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4.25" customHeight="1" x14ac:dyDescent="0.25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4.25" customHeight="1" x14ac:dyDescent="0.25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4.25" customHeight="1" x14ac:dyDescent="0.25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4.25" customHeight="1" x14ac:dyDescent="0.25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4.25" customHeight="1" x14ac:dyDescent="0.25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4.25" customHeight="1" x14ac:dyDescent="0.25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4.25" customHeight="1" x14ac:dyDescent="0.25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4.25" customHeight="1" x14ac:dyDescent="0.25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4.25" customHeight="1" x14ac:dyDescent="0.25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4.25" customHeight="1" x14ac:dyDescent="0.25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4.25" customHeight="1" x14ac:dyDescent="0.25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4.25" customHeight="1" x14ac:dyDescent="0.25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4.25" customHeight="1" x14ac:dyDescent="0.25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4.25" customHeight="1" x14ac:dyDescent="0.25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4.25" customHeight="1" x14ac:dyDescent="0.25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4.25" customHeight="1" x14ac:dyDescent="0.25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4.25" customHeight="1" x14ac:dyDescent="0.25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4.25" customHeight="1" x14ac:dyDescent="0.25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4.25" customHeight="1" x14ac:dyDescent="0.25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4.25" customHeight="1" x14ac:dyDescent="0.25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4.25" customHeight="1" x14ac:dyDescent="0.25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4.25" customHeight="1" x14ac:dyDescent="0.25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4.25" customHeight="1" x14ac:dyDescent="0.25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4.25" customHeight="1" x14ac:dyDescent="0.25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4.25" customHeight="1" x14ac:dyDescent="0.25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4.25" customHeight="1" x14ac:dyDescent="0.25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4.25" customHeight="1" x14ac:dyDescent="0.25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4.25" customHeight="1" x14ac:dyDescent="0.25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4.25" customHeight="1" x14ac:dyDescent="0.25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4.25" customHeight="1" x14ac:dyDescent="0.25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4.25" customHeight="1" x14ac:dyDescent="0.25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4.25" customHeight="1" x14ac:dyDescent="0.25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4.25" customHeight="1" x14ac:dyDescent="0.25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4.25" customHeight="1" x14ac:dyDescent="0.25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4.25" customHeight="1" x14ac:dyDescent="0.25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4.25" customHeight="1" x14ac:dyDescent="0.25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4.25" customHeight="1" x14ac:dyDescent="0.25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4.25" customHeight="1" x14ac:dyDescent="0.25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4.25" customHeight="1" x14ac:dyDescent="0.25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4.25" customHeight="1" x14ac:dyDescent="0.25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4.25" customHeight="1" x14ac:dyDescent="0.25">
      <c r="A116" s="13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4.25" customHeight="1" x14ac:dyDescent="0.25">
      <c r="A117" s="13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4.25" customHeight="1" x14ac:dyDescent="0.25">
      <c r="A118" s="13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4.25" customHeight="1" x14ac:dyDescent="0.25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4.25" customHeight="1" x14ac:dyDescent="0.25">
      <c r="A120" s="13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4.25" customHeight="1" x14ac:dyDescent="0.25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4.25" customHeight="1" x14ac:dyDescent="0.25">
      <c r="A122" s="13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4.25" customHeight="1" x14ac:dyDescent="0.25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4.25" customHeight="1" x14ac:dyDescent="0.25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4.25" customHeight="1" x14ac:dyDescent="0.25">
      <c r="A125" s="13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4.25" customHeight="1" x14ac:dyDescent="0.25">
      <c r="A126" s="13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4.25" customHeight="1" x14ac:dyDescent="0.25">
      <c r="A127" s="13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4.25" customHeight="1" x14ac:dyDescent="0.25">
      <c r="A128" s="13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4.25" customHeight="1" x14ac:dyDescent="0.25">
      <c r="A129" s="13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4.25" customHeight="1" x14ac:dyDescent="0.25">
      <c r="A130" s="13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4.25" customHeight="1" x14ac:dyDescent="0.25">
      <c r="A131" s="13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4.25" customHeight="1" x14ac:dyDescent="0.25">
      <c r="A132" s="13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4.25" customHeight="1" x14ac:dyDescent="0.25">
      <c r="A133" s="13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4.25" customHeight="1" x14ac:dyDescent="0.25">
      <c r="A134" s="13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4.25" customHeight="1" x14ac:dyDescent="0.25">
      <c r="A135" s="13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4.25" customHeight="1" x14ac:dyDescent="0.25">
      <c r="A136" s="13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4.25" customHeight="1" x14ac:dyDescent="0.25">
      <c r="A137" s="13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4.25" customHeight="1" x14ac:dyDescent="0.25">
      <c r="A138" s="13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4.25" customHeight="1" x14ac:dyDescent="0.25">
      <c r="A139" s="13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4.25" customHeight="1" x14ac:dyDescent="0.25">
      <c r="A140" s="13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4.25" customHeight="1" x14ac:dyDescent="0.25">
      <c r="A141" s="13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4.25" customHeight="1" x14ac:dyDescent="0.25">
      <c r="A142" s="13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4.25" customHeight="1" x14ac:dyDescent="0.25">
      <c r="A143" s="13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4.25" customHeight="1" x14ac:dyDescent="0.25">
      <c r="A144" s="13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4.25" customHeight="1" x14ac:dyDescent="0.25">
      <c r="A145" s="13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4.25" customHeight="1" x14ac:dyDescent="0.25">
      <c r="A146" s="13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4.25" customHeight="1" x14ac:dyDescent="0.25">
      <c r="A147" s="13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4.25" customHeight="1" x14ac:dyDescent="0.25">
      <c r="A148" s="13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4.25" customHeight="1" x14ac:dyDescent="0.25">
      <c r="A149" s="13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4.25" customHeight="1" x14ac:dyDescent="0.25">
      <c r="A150" s="13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4.25" customHeight="1" x14ac:dyDescent="0.25">
      <c r="A151" s="13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4.25" customHeight="1" x14ac:dyDescent="0.25">
      <c r="A152" s="13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4.25" customHeight="1" x14ac:dyDescent="0.25">
      <c r="A153" s="13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4.25" customHeight="1" x14ac:dyDescent="0.25">
      <c r="A154" s="13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4.25" customHeight="1" x14ac:dyDescent="0.25">
      <c r="A155" s="13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4.25" customHeight="1" x14ac:dyDescent="0.25">
      <c r="A156" s="13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4.25" customHeight="1" x14ac:dyDescent="0.25">
      <c r="A157" s="13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4.25" customHeight="1" x14ac:dyDescent="0.25">
      <c r="A158" s="13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4.25" customHeight="1" x14ac:dyDescent="0.25">
      <c r="A159" s="13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4.25" customHeight="1" x14ac:dyDescent="0.25">
      <c r="A160" s="13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4.25" customHeight="1" x14ac:dyDescent="0.25">
      <c r="A161" s="13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4.25" customHeight="1" x14ac:dyDescent="0.25">
      <c r="A162" s="13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4.25" customHeight="1" x14ac:dyDescent="0.25">
      <c r="A163" s="13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4.25" customHeight="1" x14ac:dyDescent="0.25">
      <c r="A164" s="13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4.25" customHeight="1" x14ac:dyDescent="0.25">
      <c r="A165" s="13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4.25" customHeight="1" x14ac:dyDescent="0.25">
      <c r="A166" s="13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4.25" customHeight="1" x14ac:dyDescent="0.25">
      <c r="A167" s="13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4.25" customHeight="1" x14ac:dyDescent="0.25">
      <c r="A168" s="13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4.25" customHeight="1" x14ac:dyDescent="0.25">
      <c r="A169" s="13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4.25" customHeight="1" x14ac:dyDescent="0.25">
      <c r="A170" s="13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4.25" customHeight="1" x14ac:dyDescent="0.25">
      <c r="A171" s="13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4.25" customHeight="1" x14ac:dyDescent="0.25">
      <c r="A172" s="13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4.25" customHeight="1" x14ac:dyDescent="0.25">
      <c r="A173" s="13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4.25" customHeight="1" x14ac:dyDescent="0.25">
      <c r="A174" s="13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4.25" customHeight="1" x14ac:dyDescent="0.25">
      <c r="A175" s="13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4.25" customHeight="1" x14ac:dyDescent="0.25">
      <c r="A176" s="13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4.25" customHeight="1" x14ac:dyDescent="0.25">
      <c r="A177" s="13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4.25" customHeight="1" x14ac:dyDescent="0.25">
      <c r="A178" s="13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4.25" customHeight="1" x14ac:dyDescent="0.25">
      <c r="A179" s="13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4.25" customHeight="1" x14ac:dyDescent="0.25">
      <c r="A180" s="13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4.25" customHeight="1" x14ac:dyDescent="0.25">
      <c r="A181" s="13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4.25" customHeight="1" x14ac:dyDescent="0.25">
      <c r="A182" s="13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4.25" customHeight="1" x14ac:dyDescent="0.25">
      <c r="A183" s="13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4.25" customHeight="1" x14ac:dyDescent="0.25">
      <c r="A184" s="13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4.25" customHeight="1" x14ac:dyDescent="0.25">
      <c r="A185" s="13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4.25" customHeight="1" x14ac:dyDescent="0.25">
      <c r="A186" s="13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4.25" customHeight="1" x14ac:dyDescent="0.25">
      <c r="A187" s="13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4.25" customHeight="1" x14ac:dyDescent="0.25">
      <c r="A188" s="13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4.25" customHeight="1" x14ac:dyDescent="0.25">
      <c r="A189" s="13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4.25" customHeight="1" x14ac:dyDescent="0.25">
      <c r="A190" s="13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4.25" customHeight="1" x14ac:dyDescent="0.25">
      <c r="A191" s="13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4.25" customHeight="1" x14ac:dyDescent="0.25">
      <c r="A192" s="13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4.25" customHeight="1" x14ac:dyDescent="0.25">
      <c r="A193" s="13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4.25" customHeight="1" x14ac:dyDescent="0.25">
      <c r="A194" s="13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4.25" customHeight="1" x14ac:dyDescent="0.25">
      <c r="A195" s="13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4.25" customHeight="1" x14ac:dyDescent="0.25">
      <c r="A196" s="13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4.25" customHeight="1" x14ac:dyDescent="0.25">
      <c r="A197" s="13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4.25" customHeight="1" x14ac:dyDescent="0.25">
      <c r="A198" s="13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4.25" customHeight="1" x14ac:dyDescent="0.25">
      <c r="A199" s="13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4.25" customHeight="1" x14ac:dyDescent="0.25">
      <c r="A200" s="13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4.25" customHeight="1" x14ac:dyDescent="0.25">
      <c r="A201" s="13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4.25" customHeight="1" x14ac:dyDescent="0.25">
      <c r="A202" s="13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4.25" customHeight="1" x14ac:dyDescent="0.25">
      <c r="A203" s="13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4.25" customHeight="1" x14ac:dyDescent="0.25">
      <c r="A204" s="13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4.25" customHeight="1" x14ac:dyDescent="0.25">
      <c r="A205" s="13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4.25" customHeight="1" x14ac:dyDescent="0.25">
      <c r="A206" s="13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4.25" customHeight="1" x14ac:dyDescent="0.25">
      <c r="A207" s="13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4.25" customHeight="1" x14ac:dyDescent="0.25">
      <c r="A208" s="13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4.25" customHeight="1" x14ac:dyDescent="0.25">
      <c r="A209" s="13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4.25" customHeight="1" x14ac:dyDescent="0.25">
      <c r="A210" s="13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4.25" customHeight="1" x14ac:dyDescent="0.25">
      <c r="A211" s="13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4.25" customHeight="1" x14ac:dyDescent="0.25">
      <c r="A212" s="13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4.25" customHeight="1" x14ac:dyDescent="0.25">
      <c r="A213" s="13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4.25" customHeight="1" x14ac:dyDescent="0.25">
      <c r="A214" s="13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4.25" customHeight="1" x14ac:dyDescent="0.25">
      <c r="A215" s="13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4.25" customHeight="1" x14ac:dyDescent="0.25">
      <c r="A216" s="13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4.25" customHeight="1" x14ac:dyDescent="0.25">
      <c r="A217" s="13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4.25" customHeight="1" x14ac:dyDescent="0.25">
      <c r="A218" s="13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4.25" customHeight="1" x14ac:dyDescent="0.25">
      <c r="A219" s="13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4.25" customHeight="1" x14ac:dyDescent="0.25">
      <c r="A220" s="13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" footer="0"/>
  <pageSetup orientation="portrait"/>
  <headerFooter>
    <oddFooter>&amp;C 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Master</vt:lpstr>
      <vt:lpstr>Constants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david ralston</cp:lastModifiedBy>
  <cp:revision/>
  <dcterms:created xsi:type="dcterms:W3CDTF">2023-08-15T18:40:32Z</dcterms:created>
  <dcterms:modified xsi:type="dcterms:W3CDTF">2024-04-30T06:10:47Z</dcterms:modified>
  <cp:category/>
  <cp:contentStatus/>
</cp:coreProperties>
</file>