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C:\Users\pdwho\Dropbox\Courses\Teaching\Financial Analytics\Course\4 - Capital Budgeting &amp; Project Financing\4 - Exercises\1 - Review\"/>
    </mc:Choice>
  </mc:AlternateContent>
  <xr:revisionPtr revIDLastSave="0" documentId="13_ncr:1_{B12B41AB-EFCC-4B69-9A94-3657C5731E7E}" xr6:coauthVersionLast="47" xr6:coauthVersionMax="47" xr10:uidLastSave="{00000000-0000-0000-0000-000000000000}"/>
  <bookViews>
    <workbookView xWindow="-98" yWindow="-98" windowWidth="17115" windowHeight="10876" firstSheet="1" activeTab="1" xr2:uid="{00000000-000D-0000-FFFF-FFFF00000000}"/>
  </bookViews>
  <sheets>
    <sheet name="Altenergy Soln Table" sheetId="2" state="hidden" r:id="rId1"/>
    <sheet name="Domino's" sheetId="16" r:id="rId2"/>
  </sheets>
  <definedNames>
    <definedName name="_xlnm.Print_Area" localSheetId="0">'Altenergy Soln Table'!$A$1:$I$48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6" i="2" l="1"/>
  <c r="A44" i="2"/>
  <c r="B43" i="2"/>
  <c r="A43" i="2"/>
  <c r="B42" i="2"/>
  <c r="A42" i="2"/>
  <c r="G41" i="2"/>
  <c r="F41" i="2"/>
  <c r="E41" i="2"/>
  <c r="D41" i="2"/>
  <c r="C41" i="2"/>
  <c r="B41" i="2"/>
  <c r="G39" i="2"/>
  <c r="G44" i="2" s="1"/>
  <c r="F39" i="2"/>
  <c r="F44" i="2" s="1"/>
  <c r="E39" i="2"/>
  <c r="E44" i="2" s="1"/>
  <c r="D39" i="2"/>
  <c r="D44" i="2" s="1"/>
  <c r="C39" i="2"/>
  <c r="C44" i="2" s="1"/>
  <c r="B39" i="2"/>
  <c r="B44" i="2" s="1"/>
  <c r="G38" i="2"/>
  <c r="F38" i="2"/>
  <c r="E38" i="2"/>
  <c r="D38" i="2"/>
  <c r="C38" i="2"/>
  <c r="B38" i="2"/>
  <c r="F29" i="2"/>
  <c r="E29" i="2"/>
  <c r="D29" i="2"/>
  <c r="C29" i="2"/>
  <c r="G26" i="2"/>
  <c r="F26" i="2"/>
  <c r="E26" i="2"/>
  <c r="D26" i="2"/>
  <c r="C26" i="2"/>
  <c r="B26" i="2"/>
  <c r="D23" i="2"/>
  <c r="D28" i="2" s="1"/>
  <c r="C23" i="2"/>
  <c r="C28" i="2" s="1"/>
  <c r="F20" i="2"/>
  <c r="G20" i="2" s="1"/>
  <c r="G19" i="2"/>
  <c r="F19" i="2"/>
  <c r="E19" i="2"/>
  <c r="D19" i="2"/>
  <c r="C19" i="2"/>
  <c r="B19" i="2"/>
  <c r="C8" i="2"/>
  <c r="C27" i="2" s="1"/>
  <c r="B45" i="2" l="1"/>
  <c r="B46" i="2" s="1"/>
  <c r="C30" i="2"/>
  <c r="C43" i="2" s="1"/>
  <c r="E23" i="2"/>
  <c r="E28" i="2" s="1"/>
  <c r="D8" i="2"/>
  <c r="D27" i="2" s="1"/>
  <c r="D30" i="2" s="1"/>
  <c r="D43" i="2" s="1"/>
  <c r="C10" i="2"/>
  <c r="C42" i="2" s="1"/>
  <c r="B47" i="2"/>
  <c r="D10" i="2" l="1"/>
  <c r="D42" i="2" s="1"/>
  <c r="D45" i="2" s="1"/>
  <c r="C45" i="2"/>
  <c r="F23" i="2"/>
  <c r="F28" i="2" s="1"/>
  <c r="E8" i="2"/>
  <c r="G23" i="2" s="1"/>
  <c r="G28" i="2" s="1"/>
  <c r="D46" i="2"/>
  <c r="D47" i="2" s="1"/>
  <c r="C46" i="2"/>
  <c r="C47" i="2" s="1"/>
  <c r="E10" i="2" l="1"/>
  <c r="E42" i="2" s="1"/>
  <c r="F8" i="2"/>
  <c r="E27" i="2"/>
  <c r="E30" i="2" s="1"/>
  <c r="E43" i="2" s="1"/>
  <c r="F10" i="2"/>
  <c r="F42" i="2" s="1"/>
  <c r="F27" i="2"/>
  <c r="F30" i="2" s="1"/>
  <c r="F43" i="2" s="1"/>
  <c r="G8" i="2"/>
  <c r="G24" i="2" s="1"/>
  <c r="G29" i="2" s="1"/>
  <c r="E45" i="2" l="1"/>
  <c r="G27" i="2"/>
  <c r="G30" i="2" s="1"/>
  <c r="G43" i="2" s="1"/>
  <c r="G10" i="2"/>
  <c r="G42" i="2" s="1"/>
  <c r="F45" i="2"/>
  <c r="E46" i="2" l="1"/>
  <c r="E47" i="2" s="1"/>
  <c r="G45" i="2"/>
  <c r="G46" i="2" s="1"/>
  <c r="G47" i="2" s="1"/>
  <c r="F46" i="2"/>
  <c r="F47" i="2" s="1"/>
</calcChain>
</file>

<file path=xl/sharedStrings.xml><?xml version="1.0" encoding="utf-8"?>
<sst xmlns="http://schemas.openxmlformats.org/spreadsheetml/2006/main" count="48" uniqueCount="40">
  <si>
    <t>Devices sold</t>
  </si>
  <si>
    <t>Devices returned</t>
  </si>
  <si>
    <t>Year</t>
  </si>
  <si>
    <t>Revenue</t>
  </si>
  <si>
    <t>Production costs</t>
  </si>
  <si>
    <t>Return costs</t>
  </si>
  <si>
    <t>Fees</t>
  </si>
  <si>
    <r>
      <t xml:space="preserve">First year sales figures estimate that </t>
    </r>
    <r>
      <rPr>
        <b/>
        <sz val="12"/>
        <color rgb="FFFF0000"/>
        <rFont val="Perpetua"/>
        <family val="1"/>
      </rPr>
      <t xml:space="preserve">1 million devices </t>
    </r>
    <r>
      <rPr>
        <sz val="12"/>
        <color rgb="FF000000"/>
        <rFont val="Perpetua"/>
        <family val="1"/>
      </rPr>
      <t xml:space="preserve">can be sold for an average of </t>
    </r>
    <r>
      <rPr>
        <b/>
        <sz val="12"/>
        <color rgb="FFFF0000"/>
        <rFont val="Perpetua"/>
        <family val="1"/>
      </rPr>
      <t xml:space="preserve">$80 </t>
    </r>
    <r>
      <rPr>
        <sz val="12"/>
        <color rgb="FF000000"/>
        <rFont val="Perpetua"/>
        <family val="1"/>
      </rPr>
      <t xml:space="preserve">each.  Sales volume will </t>
    </r>
    <r>
      <rPr>
        <b/>
        <sz val="12"/>
        <color rgb="FFFF0000"/>
        <rFont val="Perpetua"/>
        <family val="1"/>
      </rPr>
      <t>grow by 75% in the second year</t>
    </r>
    <r>
      <rPr>
        <sz val="12"/>
        <color rgb="FF000000"/>
        <rFont val="Perpetua"/>
        <family val="1"/>
      </rPr>
      <t xml:space="preserve">, but then will </t>
    </r>
    <r>
      <rPr>
        <b/>
        <sz val="12"/>
        <color rgb="FFFF0000"/>
        <rFont val="Perpetua"/>
        <family val="1"/>
      </rPr>
      <t>decrease by 50% in year 3</t>
    </r>
    <r>
      <rPr>
        <sz val="12"/>
        <color rgb="FF000000"/>
        <rFont val="Perpetua"/>
        <family val="1"/>
      </rPr>
      <t xml:space="preserve"> and </t>
    </r>
    <r>
      <rPr>
        <b/>
        <sz val="12"/>
        <color rgb="FFFF0000"/>
        <rFont val="Perpetua"/>
        <family val="1"/>
      </rPr>
      <t>no devices will be sold in the fourth year</t>
    </r>
    <r>
      <rPr>
        <sz val="12"/>
        <color rgb="FF000000"/>
        <rFont val="Perpetua"/>
        <family val="1"/>
      </rPr>
      <t xml:space="preserve">.  The devices will be sold at </t>
    </r>
    <r>
      <rPr>
        <b/>
        <sz val="12"/>
        <color rgb="FFFF0000"/>
        <rFont val="Perpetua"/>
        <family val="1"/>
      </rPr>
      <t>$80 in all 3 years</t>
    </r>
    <r>
      <rPr>
        <sz val="12"/>
        <color rgb="FF000000"/>
        <rFont val="Perpetua"/>
        <family val="1"/>
      </rPr>
      <t xml:space="preserve">. </t>
    </r>
  </si>
  <si>
    <t>Price per sold</t>
  </si>
  <si>
    <t>Sales assumptions</t>
  </si>
  <si>
    <t>units</t>
  </si>
  <si>
    <t>growth</t>
  </si>
  <si>
    <t>Costs</t>
  </si>
  <si>
    <r>
      <t xml:space="preserve">The margins on the initial sale are very high (around </t>
    </r>
    <r>
      <rPr>
        <b/>
        <sz val="12"/>
        <color rgb="FFFF0000"/>
        <rFont val="Perpetua"/>
        <family val="1"/>
      </rPr>
      <t>70%</t>
    </r>
    <r>
      <rPr>
        <sz val="12"/>
        <color rgb="FF000000"/>
        <rFont val="Perpetua"/>
        <family val="1"/>
      </rPr>
      <t>),</t>
    </r>
    <r>
      <rPr>
        <b/>
        <sz val="12"/>
        <color rgb="FFFF0000"/>
        <rFont val="Perpetua"/>
        <family val="1"/>
      </rPr>
      <t xml:space="preserve"> </t>
    </r>
    <r>
      <rPr>
        <sz val="12"/>
        <color rgb="FF000000"/>
        <rFont val="Perpetua"/>
        <family val="1"/>
      </rPr>
      <t xml:space="preserve">but one drawback is that the EPA has mandated that Altenergy must collect and dispose of the devices because the materials (while safe for humans) have detrimental environmental effects if disposed of improperly.  The devices will last 2 years, at which time the firm must pay an estimated </t>
    </r>
    <r>
      <rPr>
        <b/>
        <sz val="12"/>
        <color rgb="FFFF0000"/>
        <rFont val="Perpetua"/>
        <family val="1"/>
      </rPr>
      <t xml:space="preserve">$7.00 per device for disposal and $20 as an incentive </t>
    </r>
    <r>
      <rPr>
        <sz val="12"/>
        <color rgb="FF000000"/>
        <rFont val="Perpetua"/>
        <family val="1"/>
      </rPr>
      <t xml:space="preserve">to encourage customers to recycle the devices.  Altenergy has agreed to pay the EPA a fine </t>
    </r>
    <r>
      <rPr>
        <b/>
        <sz val="12"/>
        <color rgb="FFFF0000"/>
        <rFont val="Perpetua"/>
        <family val="1"/>
      </rPr>
      <t>of $27 for every Altenergy device that is not returned</t>
    </r>
    <r>
      <rPr>
        <sz val="12"/>
        <color rgb="FF000000"/>
        <rFont val="Perpetua"/>
        <family val="1"/>
      </rPr>
      <t xml:space="preserve"> by the end of year 5.   </t>
    </r>
  </si>
  <si>
    <t>% Cost per sold in year sold</t>
  </si>
  <si>
    <t>$ Cost per returned in year returned</t>
  </si>
  <si>
    <t>$ Cost per not returned in year 5</t>
  </si>
  <si>
    <r>
      <t xml:space="preserve">They anticipate that </t>
    </r>
    <r>
      <rPr>
        <b/>
        <sz val="12"/>
        <color rgb="FFFF0000"/>
        <rFont val="Perpetua"/>
        <family val="1"/>
      </rPr>
      <t>90% of devices</t>
    </r>
    <r>
      <rPr>
        <sz val="12"/>
        <color rgb="FF000000"/>
        <rFont val="Perpetua"/>
        <family val="1"/>
      </rPr>
      <t xml:space="preserve"> will be returned for recycling very close to </t>
    </r>
    <r>
      <rPr>
        <b/>
        <sz val="12"/>
        <color rgb="FFFF0000"/>
        <rFont val="Perpetua"/>
        <family val="1"/>
      </rPr>
      <t>2 years after the sale</t>
    </r>
    <r>
      <rPr>
        <sz val="12"/>
        <color rgb="FF000000"/>
        <rFont val="Perpetua"/>
        <family val="1"/>
      </rPr>
      <t xml:space="preserve"> (those not returned by two years will never be returned), and they will pay the </t>
    </r>
    <r>
      <rPr>
        <b/>
        <sz val="12"/>
        <color rgb="FFFF0000"/>
        <rFont val="Perpetua"/>
        <family val="1"/>
      </rPr>
      <t xml:space="preserve">fine at the end of year 5 </t>
    </r>
    <r>
      <rPr>
        <sz val="12"/>
        <color rgb="FF000000"/>
        <rFont val="Perpetua"/>
        <family val="1"/>
      </rPr>
      <t xml:space="preserve">for the rogue devices.  </t>
    </r>
  </si>
  <si>
    <t>Returns assumptions</t>
  </si>
  <si>
    <t>No returns</t>
  </si>
  <si>
    <t xml:space="preserve"> of Yr 1 Sales</t>
  </si>
  <si>
    <t xml:space="preserve"> of Yr 2 Sales</t>
  </si>
  <si>
    <t xml:space="preserve"> of Yr 3 Sales</t>
  </si>
  <si>
    <t>Devices facing EPA fines</t>
  </si>
  <si>
    <t>Total sales - returns</t>
  </si>
  <si>
    <t>Devices fined</t>
  </si>
  <si>
    <t>Fine costs</t>
  </si>
  <si>
    <t>Total costs</t>
  </si>
  <si>
    <r>
      <t xml:space="preserve">The license fee to use the technology (which is owned by a prestigious university) is </t>
    </r>
    <r>
      <rPr>
        <b/>
        <sz val="12"/>
        <color rgb="FFFF0000"/>
        <rFont val="Perpetua"/>
        <family val="1"/>
      </rPr>
      <t>$77M upfront and $10M for every year</t>
    </r>
    <r>
      <rPr>
        <sz val="12"/>
        <color rgb="FF000000"/>
        <rFont val="Perpetua"/>
        <family val="1"/>
      </rPr>
      <t xml:space="preserve"> devices are sold.  Assume this </t>
    </r>
    <r>
      <rPr>
        <b/>
        <sz val="12"/>
        <color rgb="FFFF0000"/>
        <rFont val="Perpetua"/>
        <family val="1"/>
      </rPr>
      <t>license fee is tax deductible</t>
    </r>
    <r>
      <rPr>
        <sz val="12"/>
        <color rgb="FF000000"/>
        <rFont val="Perpetua"/>
        <family val="1"/>
      </rPr>
      <t xml:space="preserve"> and the </t>
    </r>
    <r>
      <rPr>
        <b/>
        <sz val="12"/>
        <color rgb="FFFF0000"/>
        <rFont val="Perpetua"/>
        <family val="1"/>
      </rPr>
      <t>tax rate is 35%</t>
    </r>
    <r>
      <rPr>
        <sz val="12"/>
        <color rgb="FF000000"/>
        <rFont val="Perpetua"/>
        <family val="1"/>
      </rPr>
      <t xml:space="preserve"> for Altenergy.</t>
    </r>
  </si>
  <si>
    <t>Up front fees</t>
  </si>
  <si>
    <t>in year 0</t>
  </si>
  <si>
    <t>Annual fees</t>
  </si>
  <si>
    <t>in each year of sales</t>
  </si>
  <si>
    <t>Taxes</t>
  </si>
  <si>
    <t>Cash Flows</t>
  </si>
  <si>
    <t>After tax cash flow</t>
  </si>
  <si>
    <t>Operating Earnings</t>
  </si>
  <si>
    <t>Date</t>
  </si>
  <si>
    <t>Domino's Excess Return</t>
  </si>
  <si>
    <t>Market Excess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</si>
</sst>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43" formatCode="_(* #,##0.00_);_(* \(#,##0.00\);_(* &quot;-&quot;??_);_(@_)"/>
    <numFmt numFmtId="164" formatCode="_(* #,##0_);_(* \(#,##0\);_(* &quot;-&quot;??_);_(@_)"/>
    <numFmt numFmtId="165" formatCode="&quot;$&quot;#,##0"/>
    <numFmt numFmtId="166" formatCode="0.0%"/>
    <numFmt numFmtId="167" formatCode="mm/yyyy"/>
  </numFmts>
  <fonts count="10" x14ac:knownFonts="1">
    <font>
      <sz val="11"/>
      <color theme="1"/>
      <name val="Calibri"/>
      <family val="2"/>
      <scheme val="minor"/>
    </font>
    <font>
      <sz val="11"/>
      <color theme="1"/>
      <name val="Calibri"/>
      <family val="2"/>
      <scheme val="minor"/>
    </font>
    <font>
      <sz val="10"/>
      <name val="Arial"/>
      <family val="2"/>
    </font>
    <font>
      <b/>
      <u/>
      <sz val="11"/>
      <color theme="1"/>
      <name val="Calibri"/>
      <family val="2"/>
      <scheme val="minor"/>
    </font>
    <font>
      <u/>
      <sz val="11"/>
      <color theme="1"/>
      <name val="Calibri"/>
      <family val="2"/>
      <scheme val="minor"/>
    </font>
    <font>
      <sz val="12"/>
      <color rgb="FF000000"/>
      <name val="Perpetua"/>
      <family val="1"/>
    </font>
    <font>
      <b/>
      <sz val="12"/>
      <color rgb="FFFF0000"/>
      <name val="Perpetua"/>
      <family val="1"/>
    </font>
    <font>
      <b/>
      <sz val="11"/>
      <color theme="1"/>
      <name val="Calibri"/>
      <family val="2"/>
      <scheme val="minor"/>
    </font>
    <font>
      <sz val="8"/>
      <color theme="1"/>
      <name val="Times New Roman"/>
      <family val="2"/>
    </font>
    <font>
      <sz val="8"/>
      <color indexed="8"/>
      <name val="Times New Roman"/>
      <family val="2"/>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diagonal/>
    </border>
    <border>
      <left/>
      <right/>
      <top/>
      <bottom style="thin">
        <color auto="1"/>
      </bottom>
      <diagonal/>
    </border>
    <border>
      <left style="thin">
        <color auto="1"/>
      </left>
      <right/>
      <top/>
      <bottom/>
      <diagonal/>
    </border>
  </borders>
  <cellStyleXfs count="8">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xf numFmtId="9" fontId="2" fillId="0" borderId="0" applyFont="0" applyFill="0" applyBorder="0" applyAlignment="0" applyProtection="0"/>
    <xf numFmtId="0" fontId="8" fillId="0" borderId="0"/>
    <xf numFmtId="9" fontId="9" fillId="0" borderId="0" applyFont="0" applyFill="0" applyBorder="0" applyAlignment="0" applyProtection="0"/>
  </cellStyleXfs>
  <cellXfs count="45">
    <xf numFmtId="0" fontId="0" fillId="0" borderId="0" xfId="0"/>
    <xf numFmtId="9" fontId="0" fillId="0" borderId="0" xfId="0" applyNumberFormat="1"/>
    <xf numFmtId="0" fontId="5" fillId="0" borderId="0" xfId="0" applyFont="1" applyAlignment="1">
      <alignment horizontal="left" wrapText="1"/>
    </xf>
    <xf numFmtId="0" fontId="3" fillId="0" borderId="0" xfId="0" applyFont="1"/>
    <xf numFmtId="44" fontId="0" fillId="0" borderId="0" xfId="0" applyNumberFormat="1"/>
    <xf numFmtId="0" fontId="0" fillId="0" borderId="1" xfId="0" applyBorder="1"/>
    <xf numFmtId="0" fontId="0" fillId="0" borderId="2" xfId="0" applyBorder="1" applyAlignment="1">
      <alignment horizontal="center"/>
    </xf>
    <xf numFmtId="0" fontId="0" fillId="0" borderId="1" xfId="0" applyBorder="1" applyAlignment="1">
      <alignment horizontal="center"/>
    </xf>
    <xf numFmtId="0" fontId="0" fillId="0" borderId="2" xfId="0" applyBorder="1"/>
    <xf numFmtId="0" fontId="0" fillId="0" borderId="3" xfId="0" applyBorder="1" applyAlignment="1">
      <alignment horizontal="center"/>
    </xf>
    <xf numFmtId="9" fontId="0" fillId="0" borderId="2" xfId="3" applyFont="1"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center"/>
    </xf>
    <xf numFmtId="0" fontId="0" fillId="0" borderId="6" xfId="0" applyBorder="1"/>
    <xf numFmtId="164" fontId="0" fillId="0" borderId="6" xfId="1" applyNumberFormat="1" applyFont="1" applyBorder="1"/>
    <xf numFmtId="164" fontId="0" fillId="0" borderId="2" xfId="1" applyNumberFormat="1" applyFont="1" applyBorder="1"/>
    <xf numFmtId="0" fontId="0" fillId="0" borderId="7" xfId="0" applyBorder="1"/>
    <xf numFmtId="164" fontId="0" fillId="0" borderId="7" xfId="1" applyNumberFormat="1" applyFont="1" applyBorder="1"/>
    <xf numFmtId="165" fontId="0" fillId="0" borderId="4" xfId="2" applyNumberFormat="1" applyFont="1" applyBorder="1"/>
    <xf numFmtId="0" fontId="0" fillId="0" borderId="7" xfId="0" applyBorder="1" applyAlignment="1">
      <alignment horizontal="center"/>
    </xf>
    <xf numFmtId="9" fontId="0" fillId="0" borderId="2" xfId="0" applyNumberFormat="1" applyBorder="1" applyAlignment="1">
      <alignment horizontal="center" wrapText="1"/>
    </xf>
    <xf numFmtId="0" fontId="0" fillId="0" borderId="0" xfId="0" applyAlignment="1">
      <alignment wrapText="1"/>
    </xf>
    <xf numFmtId="0" fontId="0" fillId="0" borderId="8" xfId="0" applyBorder="1" applyAlignment="1">
      <alignment horizontal="center"/>
    </xf>
    <xf numFmtId="0" fontId="0" fillId="0" borderId="4" xfId="0" applyBorder="1" applyAlignment="1">
      <alignment horizontal="center" wrapText="1"/>
    </xf>
    <xf numFmtId="0" fontId="0" fillId="0" borderId="9" xfId="0" applyBorder="1"/>
    <xf numFmtId="165" fontId="0" fillId="0" borderId="1" xfId="2" applyNumberFormat="1" applyFont="1" applyBorder="1"/>
    <xf numFmtId="0" fontId="4" fillId="0" borderId="1" xfId="0" applyFont="1" applyBorder="1"/>
    <xf numFmtId="165" fontId="4" fillId="0" borderId="1" xfId="2" applyNumberFormat="1" applyFont="1" applyBorder="1"/>
    <xf numFmtId="165" fontId="0" fillId="0" borderId="1" xfId="0" applyNumberFormat="1" applyBorder="1"/>
    <xf numFmtId="6" fontId="0" fillId="0" borderId="0" xfId="0" applyNumberFormat="1"/>
    <xf numFmtId="6" fontId="0" fillId="0" borderId="1" xfId="0" applyNumberFormat="1" applyBorder="1"/>
    <xf numFmtId="1" fontId="0" fillId="0" borderId="1" xfId="0" applyNumberFormat="1" applyBorder="1" applyAlignment="1">
      <alignment horizontal="center"/>
    </xf>
    <xf numFmtId="1" fontId="0" fillId="0" borderId="1" xfId="2" applyNumberFormat="1" applyFont="1" applyBorder="1" applyAlignment="1">
      <alignment horizontal="center"/>
    </xf>
    <xf numFmtId="0" fontId="0" fillId="0" borderId="0" xfId="0" applyAlignment="1">
      <alignment horizontal="center"/>
    </xf>
    <xf numFmtId="164" fontId="0" fillId="0" borderId="1" xfId="1" applyNumberFormat="1" applyFont="1" applyBorder="1" applyAlignment="1"/>
    <xf numFmtId="0" fontId="0" fillId="0" borderId="1" xfId="0" applyBorder="1" applyAlignment="1">
      <alignment horizontal="left"/>
    </xf>
    <xf numFmtId="166" fontId="0" fillId="0" borderId="0" xfId="3" applyNumberFormat="1" applyFont="1"/>
    <xf numFmtId="0" fontId="7" fillId="0" borderId="0" xfId="0" applyFont="1" applyAlignment="1">
      <alignment horizontal="center"/>
    </xf>
    <xf numFmtId="166" fontId="7" fillId="0" borderId="0" xfId="3" applyNumberFormat="1" applyFont="1" applyAlignment="1">
      <alignment horizontal="center"/>
    </xf>
    <xf numFmtId="167" fontId="0" fillId="0" borderId="0" xfId="0" applyNumberFormat="1" applyAlignment="1">
      <alignment horizontal="center"/>
    </xf>
    <xf numFmtId="166" fontId="0" fillId="0" borderId="0" xfId="3" applyNumberFormat="1" applyFont="1" applyAlignment="1">
      <alignment horizontal="center"/>
    </xf>
    <xf numFmtId="0" fontId="5" fillId="0" borderId="0" xfId="0" applyFont="1" applyAlignment="1">
      <alignment horizontal="left" wrapText="1"/>
    </xf>
    <xf numFmtId="0" fontId="0" fillId="0" borderId="2" xfId="0" applyBorder="1" applyAlignment="1">
      <alignment horizontal="center" vertical="center"/>
    </xf>
    <xf numFmtId="0" fontId="0" fillId="0" borderId="4" xfId="0" applyBorder="1" applyAlignment="1">
      <alignment horizontal="center" vertical="center"/>
    </xf>
  </cellXfs>
  <cellStyles count="8">
    <cellStyle name="Comma" xfId="1" builtinId="3"/>
    <cellStyle name="Currency" xfId="2" builtinId="4"/>
    <cellStyle name="Normal" xfId="0" builtinId="0"/>
    <cellStyle name="Normal 2" xfId="4" xr:uid="{00000000-0005-0000-0000-000003000000}"/>
    <cellStyle name="Normal 3" xfId="6" xr:uid="{F0B919B7-2FF0-4980-967C-495E2156EAE0}"/>
    <cellStyle name="Percent" xfId="3" builtinId="5"/>
    <cellStyle name="Percent 2" xfId="5" xr:uid="{00000000-0005-0000-0000-000006000000}"/>
    <cellStyle name="Percent 3" xfId="7" xr:uid="{9E920F41-C8CA-47F7-8156-CFA967812FC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33130</xdr:colOff>
      <xdr:row>5</xdr:row>
      <xdr:rowOff>16565</xdr:rowOff>
    </xdr:from>
    <xdr:to>
      <xdr:col>4</xdr:col>
      <xdr:colOff>851158</xdr:colOff>
      <xdr:row>6</xdr:row>
      <xdr:rowOff>36196</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4124739" y="1722782"/>
          <a:ext cx="818028" cy="210131"/>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t>
          </a:r>
        </a:p>
      </xdr:txBody>
    </xdr:sp>
    <xdr:clientData/>
  </xdr:twoCellAnchor>
  <xdr:twoCellAnchor>
    <xdr:from>
      <xdr:col>4</xdr:col>
      <xdr:colOff>19877</xdr:colOff>
      <xdr:row>6</xdr:row>
      <xdr:rowOff>185530</xdr:rowOff>
    </xdr:from>
    <xdr:to>
      <xdr:col>4</xdr:col>
      <xdr:colOff>837905</xdr:colOff>
      <xdr:row>8</xdr:row>
      <xdr:rowOff>14661</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4111486" y="2082247"/>
          <a:ext cx="818028" cy="210131"/>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t>
          </a:r>
        </a:p>
      </xdr:txBody>
    </xdr:sp>
    <xdr:clientData/>
  </xdr:twoCellAnchor>
  <xdr:twoCellAnchor>
    <xdr:from>
      <xdr:col>4</xdr:col>
      <xdr:colOff>56321</xdr:colOff>
      <xdr:row>8</xdr:row>
      <xdr:rowOff>155713</xdr:rowOff>
    </xdr:from>
    <xdr:to>
      <xdr:col>5</xdr:col>
      <xdr:colOff>4675</xdr:colOff>
      <xdr:row>9</xdr:row>
      <xdr:rowOff>175344</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4147930" y="2433430"/>
          <a:ext cx="818028" cy="210131"/>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t>
          </a:r>
        </a:p>
      </xdr:txBody>
    </xdr:sp>
    <xdr:clientData/>
  </xdr:twoCellAnchor>
  <xdr:twoCellAnchor>
    <xdr:from>
      <xdr:col>5</xdr:col>
      <xdr:colOff>937847</xdr:colOff>
      <xdr:row>22</xdr:row>
      <xdr:rowOff>8220</xdr:rowOff>
    </xdr:from>
    <xdr:to>
      <xdr:col>6</xdr:col>
      <xdr:colOff>953035</xdr:colOff>
      <xdr:row>23</xdr:row>
      <xdr:rowOff>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5883520" y="6287393"/>
          <a:ext cx="967688" cy="182280"/>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t>
          </a:r>
        </a:p>
      </xdr:txBody>
    </xdr:sp>
    <xdr:clientData/>
  </xdr:twoCellAnchor>
  <xdr:twoCellAnchor>
    <xdr:from>
      <xdr:col>5</xdr:col>
      <xdr:colOff>951035</xdr:colOff>
      <xdr:row>23</xdr:row>
      <xdr:rowOff>14082</xdr:rowOff>
    </xdr:from>
    <xdr:to>
      <xdr:col>7</xdr:col>
      <xdr:colOff>6396</xdr:colOff>
      <xdr:row>24</xdr:row>
      <xdr:rowOff>5862</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a:off x="5896708" y="6483755"/>
          <a:ext cx="967688" cy="182280"/>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t>
          </a:r>
        </a:p>
      </xdr:txBody>
    </xdr:sp>
    <xdr:clientData/>
  </xdr:twoCellAnchor>
  <xdr:twoCellAnchor>
    <xdr:from>
      <xdr:col>4</xdr:col>
      <xdr:colOff>14654</xdr:colOff>
      <xdr:row>26</xdr:row>
      <xdr:rowOff>7327</xdr:rowOff>
    </xdr:from>
    <xdr:to>
      <xdr:col>4</xdr:col>
      <xdr:colOff>827942</xdr:colOff>
      <xdr:row>26</xdr:row>
      <xdr:rowOff>189607</xdr:rowOff>
    </xdr:to>
    <xdr:sp macro="" textlink="">
      <xdr:nvSpPr>
        <xdr:cNvPr id="7" name="Rectangle 6">
          <a:extLst>
            <a:ext uri="{FF2B5EF4-FFF2-40B4-BE49-F238E27FC236}">
              <a16:creationId xmlns:a16="http://schemas.microsoft.com/office/drawing/2014/main" id="{00000000-0008-0000-0000-000007000000}"/>
            </a:ext>
          </a:extLst>
        </xdr:cNvPr>
        <xdr:cNvSpPr/>
      </xdr:nvSpPr>
      <xdr:spPr>
        <a:xfrm>
          <a:off x="4095750" y="7048500"/>
          <a:ext cx="813288" cy="182280"/>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t>
          </a:r>
        </a:p>
      </xdr:txBody>
    </xdr:sp>
    <xdr:clientData/>
  </xdr:twoCellAnchor>
  <xdr:twoCellAnchor>
    <xdr:from>
      <xdr:col>4</xdr:col>
      <xdr:colOff>7327</xdr:colOff>
      <xdr:row>27</xdr:row>
      <xdr:rowOff>20515</xdr:rowOff>
    </xdr:from>
    <xdr:to>
      <xdr:col>4</xdr:col>
      <xdr:colOff>827942</xdr:colOff>
      <xdr:row>28</xdr:row>
      <xdr:rowOff>12295</xdr:rowOff>
    </xdr:to>
    <xdr:sp macro="" textlink="">
      <xdr:nvSpPr>
        <xdr:cNvPr id="8" name="Rectangle 7">
          <a:extLst>
            <a:ext uri="{FF2B5EF4-FFF2-40B4-BE49-F238E27FC236}">
              <a16:creationId xmlns:a16="http://schemas.microsoft.com/office/drawing/2014/main" id="{00000000-0008-0000-0000-000008000000}"/>
            </a:ext>
          </a:extLst>
        </xdr:cNvPr>
        <xdr:cNvSpPr/>
      </xdr:nvSpPr>
      <xdr:spPr>
        <a:xfrm>
          <a:off x="4088423" y="7252188"/>
          <a:ext cx="820615" cy="182280"/>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t>
          </a:r>
        </a:p>
      </xdr:txBody>
    </xdr:sp>
    <xdr:clientData/>
  </xdr:twoCellAnchor>
  <xdr:twoCellAnchor>
    <xdr:from>
      <xdr:col>4</xdr:col>
      <xdr:colOff>14653</xdr:colOff>
      <xdr:row>28</xdr:row>
      <xdr:rowOff>4396</xdr:rowOff>
    </xdr:from>
    <xdr:to>
      <xdr:col>4</xdr:col>
      <xdr:colOff>857250</xdr:colOff>
      <xdr:row>28</xdr:row>
      <xdr:rowOff>186676</xdr:rowOff>
    </xdr:to>
    <xdr:sp macro="" textlink="">
      <xdr:nvSpPr>
        <xdr:cNvPr id="9" name="Rectangle 8">
          <a:extLst>
            <a:ext uri="{FF2B5EF4-FFF2-40B4-BE49-F238E27FC236}">
              <a16:creationId xmlns:a16="http://schemas.microsoft.com/office/drawing/2014/main" id="{00000000-0008-0000-0000-000009000000}"/>
            </a:ext>
          </a:extLst>
        </xdr:cNvPr>
        <xdr:cNvSpPr/>
      </xdr:nvSpPr>
      <xdr:spPr>
        <a:xfrm>
          <a:off x="4095749" y="7426569"/>
          <a:ext cx="842597" cy="182280"/>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t>
          </a:r>
        </a:p>
      </xdr:txBody>
    </xdr:sp>
    <xdr:clientData/>
  </xdr:twoCellAnchor>
  <xdr:twoCellAnchor>
    <xdr:from>
      <xdr:col>3</xdr:col>
      <xdr:colOff>893883</xdr:colOff>
      <xdr:row>38</xdr:row>
      <xdr:rowOff>10258</xdr:rowOff>
    </xdr:from>
    <xdr:to>
      <xdr:col>5</xdr:col>
      <xdr:colOff>7327</xdr:colOff>
      <xdr:row>39</xdr:row>
      <xdr:rowOff>2038</xdr:rowOff>
    </xdr:to>
    <xdr:sp macro="" textlink="">
      <xdr:nvSpPr>
        <xdr:cNvPr id="10" name="Rectangle 9">
          <a:extLst>
            <a:ext uri="{FF2B5EF4-FFF2-40B4-BE49-F238E27FC236}">
              <a16:creationId xmlns:a16="http://schemas.microsoft.com/office/drawing/2014/main" id="{00000000-0008-0000-0000-00000A000000}"/>
            </a:ext>
          </a:extLst>
        </xdr:cNvPr>
        <xdr:cNvSpPr/>
      </xdr:nvSpPr>
      <xdr:spPr>
        <a:xfrm>
          <a:off x="4081095" y="9755066"/>
          <a:ext cx="871905" cy="182280"/>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t>
          </a:r>
        </a:p>
      </xdr:txBody>
    </xdr:sp>
    <xdr:clientData/>
  </xdr:twoCellAnchor>
  <xdr:twoCellAnchor>
    <xdr:from>
      <xdr:col>3</xdr:col>
      <xdr:colOff>885091</xdr:colOff>
      <xdr:row>45</xdr:row>
      <xdr:rowOff>8791</xdr:rowOff>
    </xdr:from>
    <xdr:to>
      <xdr:col>4</xdr:col>
      <xdr:colOff>863112</xdr:colOff>
      <xdr:row>46</xdr:row>
      <xdr:rowOff>183172</xdr:rowOff>
    </xdr:to>
    <xdr:sp macro="" textlink="">
      <xdr:nvSpPr>
        <xdr:cNvPr id="11" name="Rectangle 10">
          <a:extLst>
            <a:ext uri="{FF2B5EF4-FFF2-40B4-BE49-F238E27FC236}">
              <a16:creationId xmlns:a16="http://schemas.microsoft.com/office/drawing/2014/main" id="{00000000-0008-0000-0000-00000B000000}"/>
            </a:ext>
          </a:extLst>
        </xdr:cNvPr>
        <xdr:cNvSpPr/>
      </xdr:nvSpPr>
      <xdr:spPr>
        <a:xfrm>
          <a:off x="4072303" y="11087099"/>
          <a:ext cx="871905" cy="364881"/>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t>
          </a:r>
        </a:p>
      </xdr:txBody>
    </xdr:sp>
    <xdr:clientData/>
  </xdr:twoCellAnchor>
</xdr:wsDr>
</file>

<file path=xl/theme/theme1.xml><?xml version="1.0" encoding="utf-8"?>
<a:theme xmlns:a="http://schemas.openxmlformats.org/drawingml/2006/main" name="Office Theme 2007 - 2010">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47"/>
  <sheetViews>
    <sheetView topLeftCell="A40" workbookViewId="0">
      <selection sqref="A1:G1"/>
    </sheetView>
  </sheetViews>
  <sheetFormatPr defaultColWidth="8.796875" defaultRowHeight="14.25" x14ac:dyDescent="0.45"/>
  <cols>
    <col min="1" max="1" width="20.796875" customWidth="1"/>
    <col min="2" max="2" width="14" customWidth="1"/>
    <col min="3" max="3" width="13" customWidth="1"/>
    <col min="4" max="4" width="13.33203125" customWidth="1"/>
    <col min="5" max="5" width="13" bestFit="1" customWidth="1"/>
    <col min="6" max="6" width="14.265625" bestFit="1" customWidth="1"/>
    <col min="7" max="7" width="14.33203125" customWidth="1"/>
    <col min="8" max="8" width="10.73046875" bestFit="1" customWidth="1"/>
    <col min="10" max="10" width="14" customWidth="1"/>
    <col min="11" max="11" width="32.33203125" customWidth="1"/>
    <col min="12" max="12" width="13.796875" bestFit="1" customWidth="1"/>
    <col min="13" max="13" width="12.265625" bestFit="1" customWidth="1"/>
  </cols>
  <sheetData>
    <row r="1" spans="1:7" ht="72.75" customHeight="1" x14ac:dyDescent="0.55000000000000004">
      <c r="A1" s="42" t="s">
        <v>7</v>
      </c>
      <c r="B1" s="42"/>
      <c r="C1" s="42"/>
      <c r="D1" s="42"/>
      <c r="E1" s="42"/>
      <c r="F1" s="42"/>
      <c r="G1" s="42"/>
    </row>
    <row r="2" spans="1:7" ht="16.5" customHeight="1" x14ac:dyDescent="0.55000000000000004">
      <c r="A2" s="2"/>
      <c r="B2" s="2"/>
      <c r="C2" s="2"/>
      <c r="D2" s="2"/>
      <c r="E2" s="2"/>
      <c r="F2" s="2"/>
      <c r="G2" s="2"/>
    </row>
    <row r="3" spans="1:7" x14ac:dyDescent="0.45">
      <c r="A3" s="3" t="s">
        <v>3</v>
      </c>
    </row>
    <row r="4" spans="1:7" x14ac:dyDescent="0.45">
      <c r="A4" t="s">
        <v>8</v>
      </c>
      <c r="B4" s="4">
        <v>80</v>
      </c>
    </row>
    <row r="5" spans="1:7" x14ac:dyDescent="0.45">
      <c r="A5" s="5" t="s">
        <v>2</v>
      </c>
      <c r="B5" s="6">
        <v>0</v>
      </c>
      <c r="C5" s="6">
        <v>1</v>
      </c>
      <c r="D5" s="7">
        <v>2</v>
      </c>
      <c r="E5" s="7">
        <v>3</v>
      </c>
      <c r="F5" s="7">
        <v>4</v>
      </c>
      <c r="G5" s="7">
        <v>5</v>
      </c>
    </row>
    <row r="6" spans="1:7" x14ac:dyDescent="0.45">
      <c r="A6" s="43" t="s">
        <v>9</v>
      </c>
      <c r="B6" s="8"/>
      <c r="C6" s="9">
        <v>1000</v>
      </c>
      <c r="D6" s="10">
        <v>0.75</v>
      </c>
      <c r="E6" s="10">
        <v>-0.5</v>
      </c>
      <c r="F6" s="10">
        <v>-1</v>
      </c>
      <c r="G6" s="10">
        <v>0</v>
      </c>
    </row>
    <row r="7" spans="1:7" x14ac:dyDescent="0.45">
      <c r="A7" s="44"/>
      <c r="B7" s="11"/>
      <c r="C7" s="12" t="s">
        <v>10</v>
      </c>
      <c r="D7" s="13" t="s">
        <v>11</v>
      </c>
      <c r="E7" s="13" t="s">
        <v>11</v>
      </c>
      <c r="F7" s="13" t="s">
        <v>11</v>
      </c>
      <c r="G7" s="13" t="s">
        <v>11</v>
      </c>
    </row>
    <row r="8" spans="1:7" x14ac:dyDescent="0.45">
      <c r="A8" s="8" t="s">
        <v>0</v>
      </c>
      <c r="B8" s="14"/>
      <c r="C8" s="15">
        <f>C6</f>
        <v>1000</v>
      </c>
      <c r="D8" s="16">
        <f>C8*(1+D6)</f>
        <v>1750</v>
      </c>
      <c r="E8" s="16">
        <f>D8*(1+E6)</f>
        <v>875</v>
      </c>
      <c r="F8" s="16">
        <f>E8*(1+F6)</f>
        <v>0</v>
      </c>
      <c r="G8" s="16">
        <f>F8*(1+G6)</f>
        <v>0</v>
      </c>
    </row>
    <row r="9" spans="1:7" x14ac:dyDescent="0.45">
      <c r="A9" s="17"/>
      <c r="B9" s="17"/>
      <c r="C9" s="18"/>
      <c r="D9" s="18"/>
      <c r="E9" s="18"/>
      <c r="F9" s="18"/>
      <c r="G9" s="18"/>
    </row>
    <row r="10" spans="1:7" x14ac:dyDescent="0.45">
      <c r="A10" s="11" t="s">
        <v>3</v>
      </c>
      <c r="B10" s="11"/>
      <c r="C10" s="19">
        <f>C8*$B$4</f>
        <v>80000</v>
      </c>
      <c r="D10" s="19">
        <f>D8*$B$4</f>
        <v>140000</v>
      </c>
      <c r="E10" s="19">
        <f>E8*$B$4</f>
        <v>70000</v>
      </c>
      <c r="F10" s="19">
        <f>F8*$B$4</f>
        <v>0</v>
      </c>
      <c r="G10" s="19">
        <f>G8*$B$4</f>
        <v>0</v>
      </c>
    </row>
    <row r="12" spans="1:7" x14ac:dyDescent="0.45">
      <c r="A12" s="3" t="s">
        <v>12</v>
      </c>
    </row>
    <row r="13" spans="1:7" ht="83.25" customHeight="1" x14ac:dyDescent="0.55000000000000004">
      <c r="A13" s="42" t="s">
        <v>13</v>
      </c>
      <c r="B13" s="42"/>
      <c r="C13" s="42"/>
      <c r="D13" s="42"/>
      <c r="E13" s="42"/>
      <c r="F13" s="42"/>
      <c r="G13" s="42"/>
    </row>
    <row r="14" spans="1:7" x14ac:dyDescent="0.45">
      <c r="A14" t="s">
        <v>14</v>
      </c>
      <c r="D14" s="1">
        <v>0.30000000000000004</v>
      </c>
    </row>
    <row r="15" spans="1:7" x14ac:dyDescent="0.45">
      <c r="A15" t="s">
        <v>15</v>
      </c>
      <c r="D15" s="4">
        <v>27</v>
      </c>
    </row>
    <row r="16" spans="1:7" x14ac:dyDescent="0.45">
      <c r="A16" t="s">
        <v>16</v>
      </c>
      <c r="D16" s="4">
        <v>27</v>
      </c>
    </row>
    <row r="18" spans="1:7" ht="51.75" customHeight="1" x14ac:dyDescent="0.55000000000000004">
      <c r="A18" s="42" t="s">
        <v>17</v>
      </c>
      <c r="B18" s="42"/>
      <c r="C18" s="42"/>
      <c r="D18" s="42"/>
      <c r="E18" s="42"/>
      <c r="F18" s="42"/>
      <c r="G18" s="42"/>
    </row>
    <row r="19" spans="1:7" x14ac:dyDescent="0.45">
      <c r="A19" s="5" t="s">
        <v>2</v>
      </c>
      <c r="B19" s="7">
        <f t="shared" ref="B19:G19" si="0">B$5</f>
        <v>0</v>
      </c>
      <c r="C19" s="7">
        <f t="shared" si="0"/>
        <v>1</v>
      </c>
      <c r="D19" s="7">
        <f t="shared" si="0"/>
        <v>2</v>
      </c>
      <c r="E19" s="7">
        <f t="shared" si="0"/>
        <v>3</v>
      </c>
      <c r="F19" s="7">
        <f t="shared" si="0"/>
        <v>4</v>
      </c>
      <c r="G19" s="7">
        <f t="shared" si="0"/>
        <v>5</v>
      </c>
    </row>
    <row r="20" spans="1:7" s="22" customFormat="1" x14ac:dyDescent="0.45">
      <c r="A20" s="43" t="s">
        <v>18</v>
      </c>
      <c r="B20" s="8"/>
      <c r="C20" s="9">
        <v>0</v>
      </c>
      <c r="D20" s="20">
        <v>0</v>
      </c>
      <c r="E20" s="21">
        <v>0.9</v>
      </c>
      <c r="F20" s="21">
        <f>E20</f>
        <v>0.9</v>
      </c>
      <c r="G20" s="21">
        <f>F20</f>
        <v>0.9</v>
      </c>
    </row>
    <row r="21" spans="1:7" s="22" customFormat="1" x14ac:dyDescent="0.45">
      <c r="A21" s="44"/>
      <c r="B21" s="11"/>
      <c r="C21" s="12" t="s">
        <v>19</v>
      </c>
      <c r="D21" s="23" t="s">
        <v>19</v>
      </c>
      <c r="E21" s="24" t="s">
        <v>20</v>
      </c>
      <c r="F21" s="24" t="s">
        <v>21</v>
      </c>
      <c r="G21" s="24" t="s">
        <v>22</v>
      </c>
    </row>
    <row r="22" spans="1:7" x14ac:dyDescent="0.45">
      <c r="A22" s="5" t="s">
        <v>23</v>
      </c>
      <c r="B22" s="5"/>
      <c r="C22" s="7">
        <v>0</v>
      </c>
      <c r="D22" s="7">
        <v>0</v>
      </c>
      <c r="E22" s="13">
        <v>0</v>
      </c>
      <c r="F22" s="7">
        <v>0</v>
      </c>
      <c r="G22" s="7" t="s">
        <v>24</v>
      </c>
    </row>
    <row r="23" spans="1:7" x14ac:dyDescent="0.45">
      <c r="A23" s="5" t="s">
        <v>1</v>
      </c>
      <c r="B23" s="5"/>
      <c r="C23" s="35">
        <f>C20</f>
        <v>0</v>
      </c>
      <c r="D23" s="35">
        <f>D20</f>
        <v>0</v>
      </c>
      <c r="E23" s="35">
        <f>E20*C8</f>
        <v>900</v>
      </c>
      <c r="F23" s="35">
        <f>F20*D8</f>
        <v>1575</v>
      </c>
      <c r="G23" s="35">
        <f>G20*E8</f>
        <v>787.5</v>
      </c>
    </row>
    <row r="24" spans="1:7" s="34" customFormat="1" x14ac:dyDescent="0.45">
      <c r="A24" s="36" t="s">
        <v>25</v>
      </c>
      <c r="B24" s="32"/>
      <c r="C24" s="33">
        <v>0</v>
      </c>
      <c r="D24" s="33">
        <v>0</v>
      </c>
      <c r="E24" s="33">
        <v>0</v>
      </c>
      <c r="F24" s="33">
        <v>0</v>
      </c>
      <c r="G24" s="33">
        <f>SUM(B8:G8)-SUM(C23:G23)</f>
        <v>362.5</v>
      </c>
    </row>
    <row r="25" spans="1:7" x14ac:dyDescent="0.45">
      <c r="A25" s="25"/>
      <c r="B25" s="17"/>
    </row>
    <row r="26" spans="1:7" x14ac:dyDescent="0.45">
      <c r="A26" s="5" t="s">
        <v>2</v>
      </c>
      <c r="B26" s="7">
        <f t="shared" ref="B26:G26" si="1">B$5</f>
        <v>0</v>
      </c>
      <c r="C26" s="7">
        <f t="shared" si="1"/>
        <v>1</v>
      </c>
      <c r="D26" s="7">
        <f t="shared" si="1"/>
        <v>2</v>
      </c>
      <c r="E26" s="7">
        <f t="shared" si="1"/>
        <v>3</v>
      </c>
      <c r="F26" s="7">
        <f t="shared" si="1"/>
        <v>4</v>
      </c>
      <c r="G26" s="7">
        <f t="shared" si="1"/>
        <v>5</v>
      </c>
    </row>
    <row r="27" spans="1:7" x14ac:dyDescent="0.45">
      <c r="A27" s="5" t="s">
        <v>4</v>
      </c>
      <c r="B27" s="5"/>
      <c r="C27" s="26">
        <f>C8*$D$14*$B$4</f>
        <v>24000.000000000004</v>
      </c>
      <c r="D27" s="26">
        <f>D8*$D$14*$B$4</f>
        <v>42000.000000000007</v>
      </c>
      <c r="E27" s="26">
        <f>E8*$D$14*$B$4</f>
        <v>21000.000000000004</v>
      </c>
      <c r="F27" s="26">
        <f>F8*$D$14*$B$4</f>
        <v>0</v>
      </c>
      <c r="G27" s="26">
        <f>G8*$D$14*$B$4</f>
        <v>0</v>
      </c>
    </row>
    <row r="28" spans="1:7" x14ac:dyDescent="0.45">
      <c r="A28" s="5" t="s">
        <v>5</v>
      </c>
      <c r="B28" s="5"/>
      <c r="C28" s="26">
        <f>C23*$D$15</f>
        <v>0</v>
      </c>
      <c r="D28" s="26">
        <f>D23*$D$15</f>
        <v>0</v>
      </c>
      <c r="E28" s="26">
        <f>E23*$D$15</f>
        <v>24300</v>
      </c>
      <c r="F28" s="26">
        <f>F23*$D$15</f>
        <v>42525</v>
      </c>
      <c r="G28" s="26">
        <f>G23*$D$15</f>
        <v>21262.5</v>
      </c>
    </row>
    <row r="29" spans="1:7" x14ac:dyDescent="0.45">
      <c r="A29" s="27" t="s">
        <v>26</v>
      </c>
      <c r="B29" s="27"/>
      <c r="C29" s="28">
        <f>C24*$D$16</f>
        <v>0</v>
      </c>
      <c r="D29" s="28">
        <f>D24*$D$16</f>
        <v>0</v>
      </c>
      <c r="E29" s="28">
        <f>E24*$D$16</f>
        <v>0</v>
      </c>
      <c r="F29" s="28">
        <f>F24*$D$16</f>
        <v>0</v>
      </c>
      <c r="G29" s="28">
        <f>G24*$D$16</f>
        <v>9787.5</v>
      </c>
    </row>
    <row r="30" spans="1:7" x14ac:dyDescent="0.45">
      <c r="A30" s="5" t="s">
        <v>27</v>
      </c>
      <c r="B30" s="5"/>
      <c r="C30" s="29">
        <f>SUM(C27:C29)</f>
        <v>24000.000000000004</v>
      </c>
      <c r="D30" s="29">
        <f>SUM(D27:D29)</f>
        <v>42000.000000000007</v>
      </c>
      <c r="E30" s="29">
        <f>SUM(E27:E29)</f>
        <v>45300</v>
      </c>
      <c r="F30" s="29">
        <f>SUM(F27:F29)</f>
        <v>42525</v>
      </c>
      <c r="G30" s="29">
        <f>SUM(G27:G29)</f>
        <v>31050</v>
      </c>
    </row>
    <row r="32" spans="1:7" ht="48" customHeight="1" x14ac:dyDescent="0.55000000000000004">
      <c r="A32" s="42" t="s">
        <v>28</v>
      </c>
      <c r="B32" s="42"/>
      <c r="C32" s="42"/>
      <c r="D32" s="42"/>
      <c r="E32" s="42"/>
      <c r="F32" s="42"/>
      <c r="G32" s="42"/>
    </row>
    <row r="34" spans="1:7" x14ac:dyDescent="0.45">
      <c r="A34" t="s">
        <v>29</v>
      </c>
      <c r="B34" s="30">
        <v>77000</v>
      </c>
      <c r="C34" t="s">
        <v>30</v>
      </c>
    </row>
    <row r="35" spans="1:7" x14ac:dyDescent="0.45">
      <c r="A35" t="s">
        <v>31</v>
      </c>
      <c r="B35" s="30">
        <v>10000</v>
      </c>
      <c r="C35" t="s">
        <v>32</v>
      </c>
    </row>
    <row r="36" spans="1:7" x14ac:dyDescent="0.45">
      <c r="A36" t="s">
        <v>33</v>
      </c>
      <c r="B36" s="1">
        <v>0.35</v>
      </c>
    </row>
    <row r="38" spans="1:7" x14ac:dyDescent="0.45">
      <c r="A38" s="5" t="s">
        <v>2</v>
      </c>
      <c r="B38" s="7">
        <f t="shared" ref="B38:G38" si="2">B$5</f>
        <v>0</v>
      </c>
      <c r="C38" s="7">
        <f t="shared" si="2"/>
        <v>1</v>
      </c>
      <c r="D38" s="7">
        <f t="shared" si="2"/>
        <v>2</v>
      </c>
      <c r="E38" s="7">
        <f t="shared" si="2"/>
        <v>3</v>
      </c>
      <c r="F38" s="7">
        <f t="shared" si="2"/>
        <v>4</v>
      </c>
      <c r="G38" s="7">
        <f t="shared" si="2"/>
        <v>5</v>
      </c>
    </row>
    <row r="39" spans="1:7" x14ac:dyDescent="0.45">
      <c r="A39" s="5" t="s">
        <v>6</v>
      </c>
      <c r="B39" s="31">
        <f>B34</f>
        <v>77000</v>
      </c>
      <c r="C39" s="26">
        <f>$B$35</f>
        <v>10000</v>
      </c>
      <c r="D39" s="26">
        <f>$B$35</f>
        <v>10000</v>
      </c>
      <c r="E39" s="26">
        <f>$B$35</f>
        <v>10000</v>
      </c>
      <c r="F39" s="26">
        <f>F15*$D$14*$B$4</f>
        <v>0</v>
      </c>
      <c r="G39" s="26">
        <f>G15*$D$14*$B$4</f>
        <v>0</v>
      </c>
    </row>
    <row r="41" spans="1:7" x14ac:dyDescent="0.45">
      <c r="A41" s="5" t="s">
        <v>34</v>
      </c>
      <c r="B41" s="7">
        <f t="shared" ref="B41:G41" si="3">B$5</f>
        <v>0</v>
      </c>
      <c r="C41" s="7">
        <f t="shared" si="3"/>
        <v>1</v>
      </c>
      <c r="D41" s="7">
        <f t="shared" si="3"/>
        <v>2</v>
      </c>
      <c r="E41" s="7">
        <f t="shared" si="3"/>
        <v>3</v>
      </c>
      <c r="F41" s="7">
        <f t="shared" si="3"/>
        <v>4</v>
      </c>
      <c r="G41" s="7">
        <f t="shared" si="3"/>
        <v>5</v>
      </c>
    </row>
    <row r="42" spans="1:7" x14ac:dyDescent="0.45">
      <c r="A42" s="5" t="str">
        <f t="shared" ref="A42:G42" si="4">A10</f>
        <v>Revenue</v>
      </c>
      <c r="B42" s="29">
        <f t="shared" si="4"/>
        <v>0</v>
      </c>
      <c r="C42" s="29">
        <f t="shared" si="4"/>
        <v>80000</v>
      </c>
      <c r="D42" s="29">
        <f t="shared" si="4"/>
        <v>140000</v>
      </c>
      <c r="E42" s="29">
        <f t="shared" si="4"/>
        <v>70000</v>
      </c>
      <c r="F42" s="29">
        <f t="shared" si="4"/>
        <v>0</v>
      </c>
      <c r="G42" s="29">
        <f t="shared" si="4"/>
        <v>0</v>
      </c>
    </row>
    <row r="43" spans="1:7" x14ac:dyDescent="0.45">
      <c r="A43" s="5" t="str">
        <f>" - " &amp; A30</f>
        <v xml:space="preserve"> - Total costs</v>
      </c>
      <c r="B43" s="29">
        <f t="shared" ref="B43:G43" si="5">B30</f>
        <v>0</v>
      </c>
      <c r="C43" s="29">
        <f t="shared" si="5"/>
        <v>24000.000000000004</v>
      </c>
      <c r="D43" s="29">
        <f t="shared" si="5"/>
        <v>42000.000000000007</v>
      </c>
      <c r="E43" s="29">
        <f t="shared" si="5"/>
        <v>45300</v>
      </c>
      <c r="F43" s="29">
        <f t="shared" si="5"/>
        <v>42525</v>
      </c>
      <c r="G43" s="29">
        <f t="shared" si="5"/>
        <v>31050</v>
      </c>
    </row>
    <row r="44" spans="1:7" x14ac:dyDescent="0.45">
      <c r="A44" s="5" t="str">
        <f>" - " &amp;A39</f>
        <v xml:space="preserve"> - Fees</v>
      </c>
      <c r="B44" s="29">
        <f t="shared" ref="B44:G44" si="6">B39</f>
        <v>77000</v>
      </c>
      <c r="C44" s="29">
        <f t="shared" si="6"/>
        <v>10000</v>
      </c>
      <c r="D44" s="29">
        <f t="shared" si="6"/>
        <v>10000</v>
      </c>
      <c r="E44" s="29">
        <f t="shared" si="6"/>
        <v>10000</v>
      </c>
      <c r="F44" s="29">
        <f t="shared" si="6"/>
        <v>0</v>
      </c>
      <c r="G44" s="29">
        <f t="shared" si="6"/>
        <v>0</v>
      </c>
    </row>
    <row r="45" spans="1:7" x14ac:dyDescent="0.45">
      <c r="A45" s="5" t="s">
        <v>36</v>
      </c>
      <c r="B45" s="29">
        <f t="shared" ref="B45:G45" si="7">B42-B43-B44</f>
        <v>-77000</v>
      </c>
      <c r="C45" s="29">
        <f t="shared" si="7"/>
        <v>46000</v>
      </c>
      <c r="D45" s="29">
        <f t="shared" si="7"/>
        <v>88000</v>
      </c>
      <c r="E45" s="29">
        <f t="shared" si="7"/>
        <v>14700</v>
      </c>
      <c r="F45" s="29">
        <f t="shared" si="7"/>
        <v>-42525</v>
      </c>
      <c r="G45" s="29">
        <f t="shared" si="7"/>
        <v>-31050</v>
      </c>
    </row>
    <row r="46" spans="1:7" x14ac:dyDescent="0.45">
      <c r="A46" s="5" t="str">
        <f xml:space="preserve"> " - Taxes"</f>
        <v xml:space="preserve"> - Taxes</v>
      </c>
      <c r="B46" s="29">
        <f t="shared" ref="B46:G46" si="8">B45*$B$36</f>
        <v>-26950</v>
      </c>
      <c r="C46" s="29">
        <f t="shared" si="8"/>
        <v>16099.999999999998</v>
      </c>
      <c r="D46" s="29">
        <f t="shared" si="8"/>
        <v>30799.999999999996</v>
      </c>
      <c r="E46" s="29">
        <f t="shared" si="8"/>
        <v>5145</v>
      </c>
      <c r="F46" s="29">
        <f t="shared" si="8"/>
        <v>-14883.749999999998</v>
      </c>
      <c r="G46" s="29">
        <f t="shared" si="8"/>
        <v>-10867.5</v>
      </c>
    </row>
    <row r="47" spans="1:7" x14ac:dyDescent="0.45">
      <c r="A47" s="5" t="s">
        <v>35</v>
      </c>
      <c r="B47" s="29">
        <f t="shared" ref="B47:G47" si="9">B45-B46</f>
        <v>-50050</v>
      </c>
      <c r="C47" s="29">
        <f t="shared" si="9"/>
        <v>29900</v>
      </c>
      <c r="D47" s="29">
        <f t="shared" si="9"/>
        <v>57200</v>
      </c>
      <c r="E47" s="29">
        <f t="shared" si="9"/>
        <v>9555</v>
      </c>
      <c r="F47" s="29">
        <f t="shared" si="9"/>
        <v>-27641.25</v>
      </c>
      <c r="G47" s="29">
        <f t="shared" si="9"/>
        <v>-20182.5</v>
      </c>
    </row>
  </sheetData>
  <mergeCells count="6">
    <mergeCell ref="A32:G32"/>
    <mergeCell ref="A1:G1"/>
    <mergeCell ref="A6:A7"/>
    <mergeCell ref="A13:G13"/>
    <mergeCell ref="A18:G18"/>
    <mergeCell ref="A20:A21"/>
  </mergeCells>
  <pageMargins left="0.7" right="0.7" top="0.75" bottom="0.75" header="0.3" footer="0.3"/>
  <pageSetup scale="94" orientation="landscape" r:id="rId1"/>
  <rowBreaks count="1" manualBreakCount="1">
    <brk id="17" max="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9D4E9-2D7A-477A-8F14-374CF07FB56D}">
  <dimension ref="A1:D61"/>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4.25" x14ac:dyDescent="0.45"/>
  <cols>
    <col min="1" max="1" width="7.46484375" style="34" bestFit="1" customWidth="1"/>
    <col min="2" max="2" width="20.265625" style="41" bestFit="1" customWidth="1"/>
    <col min="3" max="3" width="18.3984375" style="41" bestFit="1" customWidth="1"/>
    <col min="4" max="4" width="9.06640625" style="37"/>
  </cols>
  <sheetData>
    <row r="1" spans="1:3" x14ac:dyDescent="0.45">
      <c r="A1" s="38" t="s">
        <v>37</v>
      </c>
      <c r="B1" s="39" t="s">
        <v>38</v>
      </c>
      <c r="C1" s="39" t="s">
        <v>39</v>
      </c>
    </row>
    <row r="2" spans="1:3" x14ac:dyDescent="0.45">
      <c r="A2" s="40">
        <v>43556</v>
      </c>
      <c r="B2" s="41">
        <v>4.6938179427091983E-2</v>
      </c>
      <c r="C2" s="41">
        <v>3.9699999999999999E-2</v>
      </c>
    </row>
    <row r="3" spans="1:3" x14ac:dyDescent="0.45">
      <c r="A3" s="40">
        <v>43586</v>
      </c>
      <c r="B3" s="41">
        <v>2.87661814937352E-2</v>
      </c>
      <c r="C3" s="41">
        <v>-6.9400000000000003E-2</v>
      </c>
    </row>
    <row r="4" spans="1:3" x14ac:dyDescent="0.45">
      <c r="A4" s="40">
        <v>43617</v>
      </c>
      <c r="B4" s="41">
        <v>-7.9647393336981856E-3</v>
      </c>
      <c r="C4" s="41">
        <v>6.93E-2</v>
      </c>
    </row>
    <row r="5" spans="1:3" x14ac:dyDescent="0.45">
      <c r="A5" s="40">
        <v>43647</v>
      </c>
      <c r="B5" s="41">
        <v>-0.12305085645039024</v>
      </c>
      <c r="C5" s="41">
        <v>1.1899999999999999E-2</v>
      </c>
    </row>
    <row r="6" spans="1:3" x14ac:dyDescent="0.45">
      <c r="A6" s="40">
        <v>43678</v>
      </c>
      <c r="B6" s="41">
        <v>-7.5542986096155423E-2</v>
      </c>
      <c r="C6" s="41">
        <v>-2.58E-2</v>
      </c>
    </row>
    <row r="7" spans="1:3" x14ac:dyDescent="0.45">
      <c r="A7" s="40">
        <v>43709</v>
      </c>
      <c r="B7" s="41">
        <v>7.4649089658348544E-2</v>
      </c>
      <c r="C7" s="41">
        <v>1.43E-2</v>
      </c>
    </row>
    <row r="8" spans="1:3" x14ac:dyDescent="0.45">
      <c r="A8" s="40">
        <v>43739</v>
      </c>
      <c r="B8" s="41">
        <v>0.1102169428263525</v>
      </c>
      <c r="C8" s="41">
        <v>2.06E-2</v>
      </c>
    </row>
    <row r="9" spans="1:3" x14ac:dyDescent="0.45">
      <c r="A9" s="40">
        <v>43770</v>
      </c>
      <c r="B9" s="41">
        <v>8.1098880249745375E-2</v>
      </c>
      <c r="C9" s="41">
        <v>3.8699999999999998E-2</v>
      </c>
    </row>
    <row r="10" spans="1:3" x14ac:dyDescent="0.45">
      <c r="A10" s="40">
        <v>43800</v>
      </c>
      <c r="B10" s="41">
        <v>-4.56683869885963E-3</v>
      </c>
      <c r="C10" s="41">
        <v>2.7699999999999999E-2</v>
      </c>
    </row>
    <row r="11" spans="1:3" x14ac:dyDescent="0.45">
      <c r="A11" s="40">
        <v>43831</v>
      </c>
      <c r="B11" s="41">
        <v>-4.1421200089901869E-2</v>
      </c>
      <c r="C11" s="41">
        <v>-1.1000000000000001E-3</v>
      </c>
    </row>
    <row r="12" spans="1:3" x14ac:dyDescent="0.45">
      <c r="A12" s="40">
        <v>43862</v>
      </c>
      <c r="B12" s="41">
        <v>0.20242688352126209</v>
      </c>
      <c r="C12" s="41">
        <v>-8.1300000000000011E-2</v>
      </c>
    </row>
    <row r="13" spans="1:3" x14ac:dyDescent="0.45">
      <c r="A13" s="40">
        <v>43891</v>
      </c>
      <c r="B13" s="41">
        <v>-4.7936649936314926E-2</v>
      </c>
      <c r="C13" s="41">
        <v>-0.13390000000000002</v>
      </c>
    </row>
    <row r="14" spans="1:3" x14ac:dyDescent="0.45">
      <c r="A14" s="40">
        <v>43922</v>
      </c>
      <c r="B14" s="41">
        <v>0.11945140330557691</v>
      </c>
      <c r="C14" s="41">
        <v>0.13650000000000001</v>
      </c>
    </row>
    <row r="15" spans="1:3" x14ac:dyDescent="0.45">
      <c r="A15" s="40">
        <v>43952</v>
      </c>
      <c r="B15" s="41">
        <v>6.5862594448764494E-2</v>
      </c>
      <c r="C15" s="41">
        <v>5.5800000000000002E-2</v>
      </c>
    </row>
    <row r="16" spans="1:3" x14ac:dyDescent="0.45">
      <c r="A16" s="40">
        <v>43983</v>
      </c>
      <c r="B16" s="41">
        <v>-4.270470620423597E-2</v>
      </c>
      <c r="C16" s="41">
        <v>2.46E-2</v>
      </c>
    </row>
    <row r="17" spans="1:3" x14ac:dyDescent="0.45">
      <c r="A17" s="40">
        <v>44013</v>
      </c>
      <c r="B17" s="41">
        <v>4.8412492868254303E-2</v>
      </c>
      <c r="C17" s="41">
        <v>5.7699999999999994E-2</v>
      </c>
    </row>
    <row r="18" spans="1:3" x14ac:dyDescent="0.45">
      <c r="A18" s="40">
        <v>44044</v>
      </c>
      <c r="B18" s="41">
        <v>5.7610055152415435E-2</v>
      </c>
      <c r="C18" s="41">
        <v>7.6299999999999993E-2</v>
      </c>
    </row>
    <row r="19" spans="1:3" x14ac:dyDescent="0.45">
      <c r="A19" s="40">
        <v>44075</v>
      </c>
      <c r="B19" s="41">
        <v>3.9706146694331562E-2</v>
      </c>
      <c r="C19" s="41">
        <v>-3.6299999999999999E-2</v>
      </c>
    </row>
    <row r="20" spans="1:3" x14ac:dyDescent="0.45">
      <c r="A20" s="40">
        <v>44105</v>
      </c>
      <c r="B20" s="41">
        <v>-0.1088595984399561</v>
      </c>
      <c r="C20" s="41">
        <v>-2.1000000000000001E-2</v>
      </c>
    </row>
    <row r="21" spans="1:3" x14ac:dyDescent="0.45">
      <c r="A21" s="40">
        <v>44136</v>
      </c>
      <c r="B21" s="41">
        <v>3.7466143299758919E-2</v>
      </c>
      <c r="C21" s="41">
        <v>0.12470000000000001</v>
      </c>
    </row>
    <row r="22" spans="1:3" x14ac:dyDescent="0.45">
      <c r="A22" s="40">
        <v>44166</v>
      </c>
      <c r="B22" s="41">
        <v>-2.3405811466215808E-2</v>
      </c>
      <c r="C22" s="41">
        <v>4.6300000000000001E-2</v>
      </c>
    </row>
    <row r="23" spans="1:3" x14ac:dyDescent="0.45">
      <c r="A23" s="40">
        <v>44197</v>
      </c>
      <c r="B23" s="41">
        <v>-3.1348282290697214E-2</v>
      </c>
      <c r="C23" s="41">
        <v>-2.9999999999999997E-4</v>
      </c>
    </row>
    <row r="24" spans="1:3" x14ac:dyDescent="0.45">
      <c r="A24" s="40">
        <v>44228</v>
      </c>
      <c r="B24" s="41">
        <v>-6.5405929618498559E-2</v>
      </c>
      <c r="C24" s="41">
        <v>2.7799999999999998E-2</v>
      </c>
    </row>
    <row r="25" spans="1:3" x14ac:dyDescent="0.45">
      <c r="A25" s="40">
        <v>44256</v>
      </c>
      <c r="B25" s="41">
        <v>6.1411870388508039E-2</v>
      </c>
      <c r="C25" s="41">
        <v>3.0800000000000001E-2</v>
      </c>
    </row>
    <row r="26" spans="1:3" x14ac:dyDescent="0.45">
      <c r="A26" s="40">
        <v>44287</v>
      </c>
      <c r="B26" s="41">
        <v>0.15133843875944608</v>
      </c>
      <c r="C26" s="41">
        <v>4.9299999999999997E-2</v>
      </c>
    </row>
    <row r="27" spans="1:3" x14ac:dyDescent="0.45">
      <c r="A27" s="40">
        <v>44317</v>
      </c>
      <c r="B27" s="41">
        <v>1.0725910875815092E-2</v>
      </c>
      <c r="C27" s="41">
        <v>2.8999999999999998E-3</v>
      </c>
    </row>
    <row r="28" spans="1:3" x14ac:dyDescent="0.45">
      <c r="A28" s="40">
        <v>44348</v>
      </c>
      <c r="B28" s="41">
        <v>9.2815167973135049E-2</v>
      </c>
      <c r="C28" s="41">
        <v>2.75E-2</v>
      </c>
    </row>
    <row r="29" spans="1:3" x14ac:dyDescent="0.45">
      <c r="A29" s="40">
        <v>44378</v>
      </c>
      <c r="B29" s="41">
        <v>0.12881914328632038</v>
      </c>
      <c r="C29" s="41">
        <v>1.2699999999999999E-2</v>
      </c>
    </row>
    <row r="30" spans="1:3" x14ac:dyDescent="0.45">
      <c r="A30" s="40">
        <v>44409</v>
      </c>
      <c r="B30" s="41">
        <v>-1.6365684056155572E-2</v>
      </c>
      <c r="C30" s="41">
        <v>2.9100000000000001E-2</v>
      </c>
    </row>
    <row r="31" spans="1:3" x14ac:dyDescent="0.45">
      <c r="A31" s="40">
        <v>44440</v>
      </c>
      <c r="B31" s="41">
        <v>-7.7250533518401387E-2</v>
      </c>
      <c r="C31" s="41">
        <v>-4.3700000000000003E-2</v>
      </c>
    </row>
    <row r="32" spans="1:3" x14ac:dyDescent="0.45">
      <c r="A32" s="40">
        <v>44470</v>
      </c>
      <c r="B32" s="41">
        <v>2.7069305437598334E-2</v>
      </c>
      <c r="C32" s="41">
        <v>6.6500000000000004E-2</v>
      </c>
    </row>
    <row r="33" spans="1:3" x14ac:dyDescent="0.45">
      <c r="A33" s="40">
        <v>44501</v>
      </c>
      <c r="B33" s="41">
        <v>7.1926692586098628E-2</v>
      </c>
      <c r="C33" s="41">
        <v>-1.55E-2</v>
      </c>
    </row>
    <row r="34" spans="1:3" x14ac:dyDescent="0.45">
      <c r="A34" s="40">
        <v>44531</v>
      </c>
      <c r="B34" s="41">
        <v>7.6477876125703198E-2</v>
      </c>
      <c r="C34" s="41">
        <v>3.1E-2</v>
      </c>
    </row>
    <row r="35" spans="1:3" x14ac:dyDescent="0.45">
      <c r="A35" s="40">
        <v>44562</v>
      </c>
      <c r="B35" s="41">
        <v>-0.19294267542349486</v>
      </c>
      <c r="C35" s="41">
        <v>-6.25E-2</v>
      </c>
    </row>
    <row r="36" spans="1:3" x14ac:dyDescent="0.45">
      <c r="A36" s="40">
        <v>44593</v>
      </c>
      <c r="B36" s="41">
        <v>-4.9356493875062357E-2</v>
      </c>
      <c r="C36" s="41">
        <v>-2.29E-2</v>
      </c>
    </row>
    <row r="37" spans="1:3" x14ac:dyDescent="0.45">
      <c r="A37" s="40">
        <v>44621</v>
      </c>
      <c r="B37" s="41">
        <v>-5.8504992015434826E-2</v>
      </c>
      <c r="C37" s="41">
        <v>3.0499999999999999E-2</v>
      </c>
    </row>
    <row r="38" spans="1:3" x14ac:dyDescent="0.45">
      <c r="A38" s="40">
        <v>44652</v>
      </c>
      <c r="B38" s="41">
        <v>-0.16738256979733035</v>
      </c>
      <c r="C38" s="41">
        <v>-9.4600000000000004E-2</v>
      </c>
    </row>
    <row r="39" spans="1:3" x14ac:dyDescent="0.45">
      <c r="A39" s="40">
        <v>44682</v>
      </c>
      <c r="B39" s="41">
        <v>7.3867501552724313E-2</v>
      </c>
      <c r="C39" s="41">
        <v>-3.4000000000000002E-3</v>
      </c>
    </row>
    <row r="40" spans="1:3" x14ac:dyDescent="0.45">
      <c r="A40" s="40">
        <v>44713</v>
      </c>
      <c r="B40" s="41">
        <v>7.1878594912704846E-2</v>
      </c>
      <c r="C40" s="41">
        <v>-8.43E-2</v>
      </c>
    </row>
    <row r="41" spans="1:3" x14ac:dyDescent="0.45">
      <c r="A41" s="40">
        <v>44743</v>
      </c>
      <c r="B41" s="41">
        <v>7.4746373192076561E-3</v>
      </c>
      <c r="C41" s="41">
        <v>9.5700000000000007E-2</v>
      </c>
    </row>
    <row r="42" spans="1:3" x14ac:dyDescent="0.45">
      <c r="A42" s="40">
        <v>44774</v>
      </c>
      <c r="B42" s="41">
        <v>-5.5443693447610104E-2</v>
      </c>
      <c r="C42" s="41">
        <v>-3.7699999999999997E-2</v>
      </c>
    </row>
    <row r="43" spans="1:3" x14ac:dyDescent="0.45">
      <c r="A43" s="40">
        <v>44805</v>
      </c>
      <c r="B43" s="41">
        <v>-0.1696148885336074</v>
      </c>
      <c r="C43" s="41">
        <v>-9.35E-2</v>
      </c>
    </row>
    <row r="44" spans="1:3" x14ac:dyDescent="0.45">
      <c r="A44" s="40">
        <v>44835</v>
      </c>
      <c r="B44" s="41">
        <v>6.982369871498445E-2</v>
      </c>
      <c r="C44" s="41">
        <v>7.8299999999999995E-2</v>
      </c>
    </row>
    <row r="45" spans="1:3" x14ac:dyDescent="0.45">
      <c r="A45" s="40">
        <v>44866</v>
      </c>
      <c r="B45" s="41">
        <v>0.16422779737179183</v>
      </c>
      <c r="C45" s="41">
        <v>4.5999999999999999E-2</v>
      </c>
    </row>
    <row r="46" spans="1:3" x14ac:dyDescent="0.45">
      <c r="A46" s="40">
        <v>44896</v>
      </c>
      <c r="B46" s="41">
        <v>-0.11549307395112535</v>
      </c>
      <c r="C46" s="41">
        <v>-6.4100000000000004E-2</v>
      </c>
    </row>
    <row r="47" spans="1:3" x14ac:dyDescent="0.45">
      <c r="A47" s="40">
        <v>44927</v>
      </c>
      <c r="B47" s="41">
        <v>1.5160287821442416E-2</v>
      </c>
      <c r="C47" s="41">
        <v>6.6500000000000004E-2</v>
      </c>
    </row>
    <row r="48" spans="1:3" x14ac:dyDescent="0.45">
      <c r="A48" s="40">
        <v>44958</v>
      </c>
      <c r="B48" s="41">
        <v>-0.17391046816265099</v>
      </c>
      <c r="C48" s="41">
        <v>-2.58E-2</v>
      </c>
    </row>
    <row r="49" spans="1:3" x14ac:dyDescent="0.45">
      <c r="A49" s="40">
        <v>44986</v>
      </c>
      <c r="B49" s="41">
        <v>0.11476872556147141</v>
      </c>
      <c r="C49" s="41">
        <v>2.5099999999999997E-2</v>
      </c>
    </row>
    <row r="50" spans="1:3" x14ac:dyDescent="0.45">
      <c r="A50" s="40">
        <v>45017</v>
      </c>
      <c r="B50" s="41">
        <v>-4.0726692863743863E-2</v>
      </c>
      <c r="C50" s="41">
        <v>6.0999999999999995E-3</v>
      </c>
    </row>
    <row r="51" spans="1:3" x14ac:dyDescent="0.45">
      <c r="A51" s="40">
        <v>45047</v>
      </c>
      <c r="B51" s="41">
        <v>-9.4200350887873735E-2</v>
      </c>
      <c r="C51" s="41">
        <v>3.4999999999999996E-3</v>
      </c>
    </row>
    <row r="52" spans="1:3" x14ac:dyDescent="0.45">
      <c r="A52" s="40">
        <v>45078</v>
      </c>
      <c r="B52" s="41">
        <v>0.15463590909412006</v>
      </c>
      <c r="C52" s="41">
        <v>6.4600000000000005E-2</v>
      </c>
    </row>
    <row r="53" spans="1:3" x14ac:dyDescent="0.45">
      <c r="A53" s="40">
        <v>45108</v>
      </c>
      <c r="B53" s="41">
        <v>0.1730425258368159</v>
      </c>
      <c r="C53" s="41">
        <v>3.2099999999999997E-2</v>
      </c>
    </row>
    <row r="54" spans="1:3" x14ac:dyDescent="0.45">
      <c r="A54" s="40">
        <v>45139</v>
      </c>
      <c r="B54" s="41">
        <v>-3.2541829623674572E-2</v>
      </c>
      <c r="C54" s="41">
        <v>-2.3900000000000001E-2</v>
      </c>
    </row>
    <row r="55" spans="1:3" x14ac:dyDescent="0.45">
      <c r="A55" s="40">
        <v>45170</v>
      </c>
      <c r="B55" s="41">
        <v>-3.0825054122765649E-2</v>
      </c>
      <c r="C55" s="41">
        <v>-5.2400000000000002E-2</v>
      </c>
    </row>
    <row r="56" spans="1:3" x14ac:dyDescent="0.45">
      <c r="A56" s="40">
        <v>45200</v>
      </c>
      <c r="B56" s="41">
        <v>-0.11173176326148096</v>
      </c>
      <c r="C56" s="41">
        <v>-3.1899999999999998E-2</v>
      </c>
    </row>
    <row r="57" spans="1:3" x14ac:dyDescent="0.45">
      <c r="A57" s="40">
        <v>45231</v>
      </c>
      <c r="B57" s="41">
        <v>0.15020177790044426</v>
      </c>
      <c r="C57" s="41">
        <v>8.8399999999999992E-2</v>
      </c>
    </row>
    <row r="58" spans="1:3" x14ac:dyDescent="0.45">
      <c r="A58" s="40">
        <v>45261</v>
      </c>
      <c r="B58" s="41">
        <v>4.0625018324663642E-2</v>
      </c>
      <c r="C58" s="41">
        <v>4.8499999999999995E-2</v>
      </c>
    </row>
    <row r="59" spans="1:3" x14ac:dyDescent="0.45">
      <c r="A59" s="40"/>
    </row>
    <row r="60" spans="1:3" x14ac:dyDescent="0.45">
      <c r="A60" s="40"/>
    </row>
    <row r="61" spans="1:3" x14ac:dyDescent="0.45">
      <c r="A61"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Altenergy Soln Table</vt:lpstr>
      <vt:lpstr>Domino's</vt:lpstr>
      <vt:lpstr>'Altenergy Soln Table'!Print_Area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Philip Howard</cp:lastModifiedBy>
  <dcterms:created xsi:type="dcterms:W3CDTF">2012-07-13T14:05:22Z</dcterms:created>
  <dcterms:modified xsi:type="dcterms:W3CDTF">2024-02-20T01:57:52Z</dcterms:modified>
</cp:coreProperties>
</file>