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viswana\OneDrive - Intel Corporation\Documents\workloads\Rome Analysis\"/>
    </mc:Choice>
  </mc:AlternateContent>
  <xr:revisionPtr revIDLastSave="164" documentId="13_ncr:1_{278205B5-0EB2-47BB-8834-6183D517D3DD}" xr6:coauthVersionLast="45" xr6:coauthVersionMax="45" xr10:uidLastSave="{B13C8F26-7CB1-4A8F-8763-6A96669F9B32}"/>
  <bookViews>
    <workbookView xWindow="360" yWindow="4140" windowWidth="23040" windowHeight="11685" activeTab="1" xr2:uid="{CBBB9858-2CF0-4D1B-B331-217B63B3EB33}"/>
  </bookViews>
  <sheets>
    <sheet name="README" sheetId="5" r:id="rId1"/>
    <sheet name="per-instr comparison" sheetId="4" r:id="rId2"/>
    <sheet name="per-txn compariso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55" i="4" l="1"/>
  <c r="B554" i="4"/>
  <c r="C292" i="4"/>
  <c r="D221" i="4"/>
  <c r="B551" i="4"/>
  <c r="G118" i="4" l="1"/>
  <c r="G117" i="4" l="1"/>
  <c r="J62" i="4" s="1"/>
  <c r="F116" i="4"/>
  <c r="I62" i="4" s="1"/>
  <c r="K62" i="4" l="1"/>
  <c r="G112" i="4"/>
  <c r="G113" i="4"/>
  <c r="G114" i="4"/>
  <c r="G115" i="4"/>
  <c r="G107" i="4" l="1"/>
  <c r="G108" i="4"/>
  <c r="G109" i="4"/>
  <c r="G110" i="4"/>
  <c r="G111" i="4"/>
  <c r="G106" i="4"/>
  <c r="G105" i="4" l="1"/>
  <c r="F104" i="4"/>
  <c r="G55" i="4" l="1"/>
  <c r="G51" i="4"/>
  <c r="F103" i="4" l="1"/>
  <c r="F102" i="4"/>
  <c r="F101" i="4"/>
  <c r="F100" i="4"/>
  <c r="F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F85" i="4"/>
  <c r="F95" i="3"/>
  <c r="F96" i="3"/>
  <c r="F97" i="3"/>
  <c r="I44" i="3" s="1"/>
  <c r="F98" i="3"/>
  <c r="I46" i="3" s="1"/>
  <c r="F94" i="3"/>
  <c r="I42" i="3" s="1"/>
  <c r="G91" i="3"/>
  <c r="J55" i="3" s="1"/>
  <c r="G92" i="3"/>
  <c r="J56" i="3" s="1"/>
  <c r="G93" i="3"/>
  <c r="J57" i="3" s="1"/>
  <c r="G90" i="3"/>
  <c r="J46" i="3" s="1"/>
  <c r="G89" i="3"/>
  <c r="J45" i="3" s="1"/>
  <c r="K45" i="3" s="1"/>
  <c r="G86" i="3"/>
  <c r="J42" i="3" s="1"/>
  <c r="G88" i="3"/>
  <c r="J44" i="3" s="1"/>
  <c r="G87" i="3"/>
  <c r="J43" i="3" s="1"/>
  <c r="G85" i="3"/>
  <c r="J52" i="3" s="1"/>
  <c r="G84" i="3"/>
  <c r="J51" i="3" s="1"/>
  <c r="G81" i="3"/>
  <c r="J48" i="3" s="1"/>
  <c r="G83" i="3"/>
  <c r="J50" i="3" s="1"/>
  <c r="G82" i="3"/>
  <c r="J49" i="3" s="1"/>
  <c r="G80" i="3"/>
  <c r="F80" i="3"/>
  <c r="I54" i="3" s="1"/>
  <c r="I43" i="3" l="1"/>
  <c r="J54" i="3"/>
  <c r="K42" i="3"/>
  <c r="K43" i="3"/>
  <c r="K44" i="3"/>
  <c r="K46" i="3"/>
  <c r="K54" i="3"/>
  <c r="F2" i="4"/>
  <c r="I2" i="4" s="1"/>
  <c r="G2" i="4"/>
  <c r="J2" i="4" s="1"/>
  <c r="F3" i="4"/>
  <c r="I3" i="4" s="1"/>
  <c r="G3" i="4"/>
  <c r="J3" i="4" s="1"/>
  <c r="K3" i="4" l="1"/>
  <c r="K2" i="4"/>
  <c r="G39" i="4"/>
  <c r="J22" i="4" s="1"/>
  <c r="G38" i="4"/>
  <c r="J20" i="4" l="1"/>
  <c r="J21" i="4"/>
  <c r="G84" i="4"/>
  <c r="F84" i="4"/>
  <c r="G83" i="4"/>
  <c r="G82" i="4"/>
  <c r="G81" i="4"/>
  <c r="F80" i="4"/>
  <c r="F79" i="4"/>
  <c r="G78" i="4"/>
  <c r="F77" i="4"/>
  <c r="F76" i="4"/>
  <c r="G75" i="4"/>
  <c r="G74" i="4"/>
  <c r="F73" i="4"/>
  <c r="G72" i="4"/>
  <c r="F71" i="4"/>
  <c r="F70" i="4"/>
  <c r="G69" i="4"/>
  <c r="G68" i="4"/>
  <c r="G67" i="4"/>
  <c r="G66" i="4"/>
  <c r="G65" i="4"/>
  <c r="J30" i="4" s="1"/>
  <c r="F65" i="4"/>
  <c r="I30" i="4" s="1"/>
  <c r="F64" i="4"/>
  <c r="F63" i="4"/>
  <c r="G62" i="4"/>
  <c r="F61" i="4"/>
  <c r="G60" i="4"/>
  <c r="J26" i="4" s="1"/>
  <c r="G59" i="4"/>
  <c r="J25" i="4" s="1"/>
  <c r="F58" i="4"/>
  <c r="F57" i="4"/>
  <c r="I26" i="4" s="1"/>
  <c r="F56" i="4"/>
  <c r="G54" i="4"/>
  <c r="G53" i="4"/>
  <c r="G52" i="4"/>
  <c r="G50" i="4"/>
  <c r="G49" i="4"/>
  <c r="G48" i="4"/>
  <c r="F47" i="4"/>
  <c r="F46" i="4"/>
  <c r="F45" i="4"/>
  <c r="F44" i="4"/>
  <c r="F43" i="4"/>
  <c r="F42" i="4"/>
  <c r="G41" i="4"/>
  <c r="G40" i="4"/>
  <c r="F37" i="4"/>
  <c r="F36" i="4"/>
  <c r="F35" i="4"/>
  <c r="G34" i="4"/>
  <c r="J19" i="4" s="1"/>
  <c r="G33" i="4"/>
  <c r="F33" i="4"/>
  <c r="G32" i="4"/>
  <c r="J18" i="4" s="1"/>
  <c r="F32" i="4"/>
  <c r="I18" i="4" s="1"/>
  <c r="G31" i="4"/>
  <c r="J16" i="4" s="1"/>
  <c r="F30" i="4"/>
  <c r="I16" i="4" s="1"/>
  <c r="G29" i="4"/>
  <c r="J13" i="4" s="1"/>
  <c r="F29" i="4"/>
  <c r="I13" i="4" s="1"/>
  <c r="G28" i="4"/>
  <c r="J15" i="4" s="1"/>
  <c r="G27" i="4"/>
  <c r="J14" i="4" s="1"/>
  <c r="F26" i="4"/>
  <c r="I15" i="4" s="1"/>
  <c r="F25" i="4"/>
  <c r="I14" i="4" s="1"/>
  <c r="G24" i="4"/>
  <c r="G23" i="4"/>
  <c r="F22" i="4"/>
  <c r="F21" i="4"/>
  <c r="G20" i="4"/>
  <c r="J9" i="4" s="1"/>
  <c r="G19" i="4"/>
  <c r="J8" i="4" s="1"/>
  <c r="F18" i="4"/>
  <c r="I59" i="4" s="1"/>
  <c r="F17" i="4"/>
  <c r="I9" i="4" s="1"/>
  <c r="G16" i="4"/>
  <c r="J11" i="4" s="1"/>
  <c r="G15" i="4"/>
  <c r="J12" i="4" s="1"/>
  <c r="F14" i="4"/>
  <c r="I12" i="4" s="1"/>
  <c r="F13" i="4"/>
  <c r="I11" i="4" s="1"/>
  <c r="G12" i="4"/>
  <c r="J10" i="4" s="1"/>
  <c r="F12" i="4"/>
  <c r="I10" i="4" s="1"/>
  <c r="G11" i="4"/>
  <c r="J7" i="4" s="1"/>
  <c r="F11" i="4"/>
  <c r="F10" i="4"/>
  <c r="I38" i="4" s="1"/>
  <c r="G9" i="4"/>
  <c r="G8" i="4"/>
  <c r="F8" i="4"/>
  <c r="G7" i="4"/>
  <c r="F7" i="4"/>
  <c r="G6" i="4"/>
  <c r="F6" i="4"/>
  <c r="G5" i="4"/>
  <c r="F5" i="4"/>
  <c r="I58" i="4" s="1"/>
  <c r="G4" i="4"/>
  <c r="F4" i="4"/>
  <c r="G79" i="3"/>
  <c r="G78" i="3"/>
  <c r="G77" i="3"/>
  <c r="J39" i="3" s="1"/>
  <c r="J5" i="4" l="1"/>
  <c r="J60" i="4"/>
  <c r="J61" i="4"/>
  <c r="J59" i="4"/>
  <c r="J4" i="4"/>
  <c r="J58" i="4"/>
  <c r="K58" i="4" s="1"/>
  <c r="J44" i="4"/>
  <c r="J46" i="4"/>
  <c r="J50" i="4"/>
  <c r="J42" i="4"/>
  <c r="J45" i="4"/>
  <c r="J52" i="4"/>
  <c r="J51" i="4"/>
  <c r="J43" i="4"/>
  <c r="J49" i="4"/>
  <c r="J48" i="4"/>
  <c r="J24" i="4"/>
  <c r="J23" i="4"/>
  <c r="I35" i="4"/>
  <c r="I4" i="4"/>
  <c r="I43" i="4"/>
  <c r="I42" i="4"/>
  <c r="I54" i="4"/>
  <c r="I44" i="4"/>
  <c r="I46" i="4"/>
  <c r="J56" i="4"/>
  <c r="K45" i="4"/>
  <c r="J55" i="4"/>
  <c r="J39" i="4"/>
  <c r="J27" i="4"/>
  <c r="J40" i="4"/>
  <c r="J38" i="4"/>
  <c r="K38" i="4" s="1"/>
  <c r="J38" i="3"/>
  <c r="J40" i="3"/>
  <c r="J28" i="4"/>
  <c r="J35" i="4"/>
  <c r="J32" i="4"/>
  <c r="J33" i="4"/>
  <c r="J34" i="4"/>
  <c r="J36" i="4"/>
  <c r="I19" i="4"/>
  <c r="K19" i="4" s="1"/>
  <c r="I32" i="4"/>
  <c r="I27" i="4"/>
  <c r="I20" i="4"/>
  <c r="K20" i="4" s="1"/>
  <c r="I22" i="4"/>
  <c r="K22" i="4" s="1"/>
  <c r="I23" i="4"/>
  <c r="I28" i="4"/>
  <c r="I29" i="4" s="1"/>
  <c r="I33" i="4"/>
  <c r="I36" i="4"/>
  <c r="I34" i="4"/>
  <c r="I7" i="4"/>
  <c r="K7" i="4" s="1"/>
  <c r="I8" i="4"/>
  <c r="K8" i="4" s="1"/>
  <c r="I21" i="4"/>
  <c r="K21" i="4" s="1"/>
  <c r="I24" i="4"/>
  <c r="K26" i="4"/>
  <c r="K30" i="4"/>
  <c r="I25" i="4"/>
  <c r="K25" i="4" s="1"/>
  <c r="I6" i="4"/>
  <c r="K16" i="4"/>
  <c r="J6" i="4"/>
  <c r="K12" i="4"/>
  <c r="K11" i="4"/>
  <c r="K15" i="4"/>
  <c r="K14" i="4"/>
  <c r="K10" i="4"/>
  <c r="K9" i="4"/>
  <c r="K13" i="4"/>
  <c r="I17" i="4"/>
  <c r="K18" i="4"/>
  <c r="J17" i="4"/>
  <c r="G31" i="3"/>
  <c r="J16" i="3" s="1"/>
  <c r="K4" i="4" l="1"/>
  <c r="K59" i="4"/>
  <c r="K43" i="4"/>
  <c r="K44" i="4"/>
  <c r="K46" i="4"/>
  <c r="K23" i="4"/>
  <c r="K42" i="4"/>
  <c r="K34" i="4"/>
  <c r="K28" i="4"/>
  <c r="K35" i="4"/>
  <c r="J54" i="4"/>
  <c r="K54" i="4" s="1"/>
  <c r="K32" i="4"/>
  <c r="J29" i="4"/>
  <c r="K29" i="4" s="1"/>
  <c r="K36" i="4"/>
  <c r="K33" i="4"/>
  <c r="K27" i="4"/>
  <c r="K6" i="4"/>
  <c r="K24" i="4"/>
  <c r="K17" i="4"/>
  <c r="G62" i="3"/>
  <c r="F69" i="3"/>
  <c r="F66" i="3"/>
  <c r="I32" i="3" s="1"/>
  <c r="F67" i="3"/>
  <c r="I33" i="3" s="1"/>
  <c r="F75" i="3"/>
  <c r="F76" i="3"/>
  <c r="G68" i="3"/>
  <c r="F73" i="3"/>
  <c r="I35" i="3" s="1"/>
  <c r="F72" i="3"/>
  <c r="I34" i="3" s="1"/>
  <c r="I36" i="3" l="1"/>
  <c r="G74" i="3"/>
  <c r="J36" i="3" s="1"/>
  <c r="G70" i="3"/>
  <c r="J34" i="3" s="1"/>
  <c r="K34" i="3" s="1"/>
  <c r="G71" i="3"/>
  <c r="J35" i="3" s="1"/>
  <c r="K35" i="3" s="1"/>
  <c r="G64" i="3"/>
  <c r="J32" i="3" s="1"/>
  <c r="K32" i="3" s="1"/>
  <c r="G65" i="3"/>
  <c r="J33" i="3" s="1"/>
  <c r="K33" i="3" s="1"/>
  <c r="K36" i="3" l="1"/>
  <c r="G61" i="3"/>
  <c r="J30" i="3" s="1"/>
  <c r="F61" i="3"/>
  <c r="I30" i="3" s="1"/>
  <c r="F57" i="3"/>
  <c r="F59" i="3"/>
  <c r="I27" i="3" s="1"/>
  <c r="F60" i="3"/>
  <c r="I28" i="3" s="1"/>
  <c r="G58" i="3"/>
  <c r="J27" i="3"/>
  <c r="G63" i="3"/>
  <c r="J28" i="3" s="1"/>
  <c r="G55" i="3"/>
  <c r="J25" i="3" s="1"/>
  <c r="G56" i="3"/>
  <c r="J26" i="3" s="1"/>
  <c r="F53" i="3"/>
  <c r="I26" i="3" s="1"/>
  <c r="F54" i="3"/>
  <c r="F52" i="3"/>
  <c r="G47" i="3"/>
  <c r="G48" i="3"/>
  <c r="G49" i="3"/>
  <c r="G50" i="3"/>
  <c r="G51" i="3"/>
  <c r="G46" i="3"/>
  <c r="F40" i="3"/>
  <c r="F41" i="3"/>
  <c r="F42" i="3"/>
  <c r="F43" i="3"/>
  <c r="F44" i="3"/>
  <c r="F45" i="3"/>
  <c r="G38" i="3"/>
  <c r="J22" i="3" s="1"/>
  <c r="G39" i="3"/>
  <c r="J21" i="3" s="1"/>
  <c r="F36" i="3"/>
  <c r="I22" i="3" s="1"/>
  <c r="F37" i="3"/>
  <c r="I21" i="3" s="1"/>
  <c r="G34" i="3"/>
  <c r="J19" i="3" s="1"/>
  <c r="F35" i="3"/>
  <c r="I19" i="3" s="1"/>
  <c r="F33" i="3"/>
  <c r="G33" i="3"/>
  <c r="F30" i="3"/>
  <c r="I16" i="3" s="1"/>
  <c r="G30" i="3"/>
  <c r="F32" i="3"/>
  <c r="I18" i="3" s="1"/>
  <c r="G32" i="3"/>
  <c r="J18" i="3" s="1"/>
  <c r="G29" i="3"/>
  <c r="J13" i="3" s="1"/>
  <c r="F29" i="3"/>
  <c r="I13" i="3" s="1"/>
  <c r="G27" i="3"/>
  <c r="J14" i="3" s="1"/>
  <c r="G28" i="3"/>
  <c r="J15" i="3" s="1"/>
  <c r="F25" i="3"/>
  <c r="I14" i="3" s="1"/>
  <c r="F26" i="3"/>
  <c r="I15" i="3" s="1"/>
  <c r="G24" i="3"/>
  <c r="G23" i="3"/>
  <c r="F22" i="3"/>
  <c r="F21" i="3"/>
  <c r="G20" i="3"/>
  <c r="J9" i="3" s="1"/>
  <c r="G19" i="3"/>
  <c r="J8" i="3" s="1"/>
  <c r="F18" i="3"/>
  <c r="G15" i="3"/>
  <c r="J12" i="3" s="1"/>
  <c r="F14" i="3"/>
  <c r="I12" i="3" s="1"/>
  <c r="F17" i="3"/>
  <c r="I9" i="3" s="1"/>
  <c r="G16" i="3"/>
  <c r="J11" i="3" s="1"/>
  <c r="F13" i="3"/>
  <c r="I11" i="3" s="1"/>
  <c r="F12" i="3"/>
  <c r="I10" i="3" s="1"/>
  <c r="G12" i="3"/>
  <c r="J10" i="3" s="1"/>
  <c r="G11" i="3"/>
  <c r="J7" i="3" s="1"/>
  <c r="F11" i="3"/>
  <c r="I7" i="3" s="1"/>
  <c r="F10" i="3"/>
  <c r="I38" i="3" s="1"/>
  <c r="F7" i="3"/>
  <c r="G7" i="3"/>
  <c r="F8" i="3"/>
  <c r="G8" i="3"/>
  <c r="G9" i="3"/>
  <c r="G3" i="3"/>
  <c r="J3" i="3" s="1"/>
  <c r="G4" i="3"/>
  <c r="J4" i="3" s="1"/>
  <c r="G5" i="3"/>
  <c r="J6" i="3" s="1"/>
  <c r="G6" i="3"/>
  <c r="G2" i="3"/>
  <c r="J2" i="3" s="1"/>
  <c r="F6" i="3"/>
  <c r="F5" i="3"/>
  <c r="I6" i="3" s="1"/>
  <c r="F4" i="3"/>
  <c r="I4" i="3" s="1"/>
  <c r="F3" i="3"/>
  <c r="I3" i="3" s="1"/>
  <c r="F2" i="3"/>
  <c r="I2" i="3" s="1"/>
  <c r="K3" i="3" l="1"/>
  <c r="K12" i="3"/>
  <c r="K27" i="3"/>
  <c r="K22" i="3"/>
  <c r="K2" i="3"/>
  <c r="K7" i="3"/>
  <c r="K11" i="3"/>
  <c r="K13" i="3"/>
  <c r="K19" i="3"/>
  <c r="K38" i="3"/>
  <c r="K10" i="3"/>
  <c r="K18" i="3"/>
  <c r="K15" i="3"/>
  <c r="K26" i="3"/>
  <c r="K30" i="3"/>
  <c r="K6" i="3"/>
  <c r="K14" i="3"/>
  <c r="K16" i="3"/>
  <c r="K4" i="3"/>
  <c r="K9" i="3"/>
  <c r="K21" i="3"/>
  <c r="K28" i="3"/>
  <c r="I29" i="3"/>
  <c r="I24" i="3"/>
  <c r="J5" i="3"/>
  <c r="I25" i="3"/>
  <c r="K25" i="3" s="1"/>
  <c r="J29" i="3"/>
  <c r="I23" i="3"/>
  <c r="J24" i="3"/>
  <c r="I5" i="3"/>
  <c r="J23" i="3"/>
  <c r="J20" i="3"/>
  <c r="I20" i="3"/>
  <c r="J17" i="3"/>
  <c r="I17" i="3"/>
  <c r="I8" i="3"/>
  <c r="K8" i="3" s="1"/>
  <c r="K29" i="3" l="1"/>
  <c r="K5" i="3"/>
  <c r="K23" i="3"/>
  <c r="K17" i="3"/>
  <c r="K24" i="3"/>
  <c r="K20" i="3"/>
</calcChain>
</file>

<file path=xl/sharedStrings.xml><?xml version="1.0" encoding="utf-8"?>
<sst xmlns="http://schemas.openxmlformats.org/spreadsheetml/2006/main" count="1846" uniqueCount="980">
  <si>
    <t>metric_CPU operating frequency (in GHz)</t>
  </si>
  <si>
    <t>metric_CPU utilization %</t>
  </si>
  <si>
    <t>metric_CPU utilization% in kernel mode</t>
  </si>
  <si>
    <t>metric_cycles per txn</t>
  </si>
  <si>
    <t>metric_kernel_CPI</t>
  </si>
  <si>
    <t>metric_EMON event mux reliability% (&gt;95% good)</t>
  </si>
  <si>
    <t>metric_branch mispredict ratio</t>
  </si>
  <si>
    <t>metric_loads per txn</t>
  </si>
  <si>
    <t>metric_stores per txn</t>
  </si>
  <si>
    <t>metric_locks retired per txn</t>
  </si>
  <si>
    <t>metric_uncacheable reads per txn</t>
  </si>
  <si>
    <t>metric_streaming stores (full line) per txn</t>
  </si>
  <si>
    <t>metric_streaming stores (partial line) per txn</t>
  </si>
  <si>
    <t>metric_L1D misses per txn (includes data+rfo w/ prefetches)</t>
  </si>
  <si>
    <t>metric_L1D demand data read hits per txn</t>
  </si>
  <si>
    <t>metric_L1I code read misses (includes prefetches) per txn</t>
  </si>
  <si>
    <t>metric_L2 demand data read hits per txn</t>
  </si>
  <si>
    <t>metric_L2 misses per txn (includes code+data+rfo w/ prefetches)</t>
  </si>
  <si>
    <t>metric_L2 demand data read misses per txn</t>
  </si>
  <si>
    <t>metric_L2 demand code misses per txn</t>
  </si>
  <si>
    <t>metric_L2 Any local request that HITM in a sibling core per txn</t>
  </si>
  <si>
    <t>metric_L2 Any local request that HIT in a sibling core and forwarded per txn</t>
  </si>
  <si>
    <t>metric_L2 all L2 prefetches per txn</t>
  </si>
  <si>
    <t>metric_L2 % of all lines evicted that are unused prefetches</t>
  </si>
  <si>
    <t>metric_L2 % of L2 evictions that are allocated into L3</t>
  </si>
  <si>
    <t>metric_L2 % of L2 evictions that are NOT allocated into L3</t>
  </si>
  <si>
    <t>metric_LLC code references per txn (L3 prefetch excluded)</t>
  </si>
  <si>
    <t>metric_LLC data read references per txn (L3 prefetch excluded)</t>
  </si>
  <si>
    <t>metric_LLC RFO references per txn (L3 prefetch excluded)</t>
  </si>
  <si>
    <t>metric_LLC misses per txn (includes code+data+rfo w/ prefetches)</t>
  </si>
  <si>
    <t>metric_LLC data read (demand+prefetch) misses per txn</t>
  </si>
  <si>
    <t>metric_LLC RFO read (demand+prefetch) misses per txn</t>
  </si>
  <si>
    <t>metric_LLC code read (demand+prefetch) misses per txn</t>
  </si>
  <si>
    <t>metric_LLC LLC prefetches per txn</t>
  </si>
  <si>
    <t>metric_LLC total HITM per txn (excludes LLC prefetches)</t>
  </si>
  <si>
    <t>metric_LLC total HIT clean line forwards per txn (excludes LLC prefetches)</t>
  </si>
  <si>
    <t>metric_LLC % of LLC misses satisfied by remote caches</t>
  </si>
  <si>
    <t>metric_Average LLC data read (demand+prefetch) miss latency (in ns)</t>
  </si>
  <si>
    <t>metric_Average LLC data read (demand+prefetch) miss latency for LOCAL requests (in ns)</t>
  </si>
  <si>
    <t>metric_Average LLC data read (demand+prefetch) miss latency for REMOTE requests (in ns)</t>
  </si>
  <si>
    <t>metric_Average LLC RFO (demand+prefetch) miss latency (in ns)</t>
  </si>
  <si>
    <t>metric_Average LLC RFO (demand+prefetch) miss latency for REMOTE requests (in ns)</t>
  </si>
  <si>
    <t>metric_SF snoop filter capacity evictions per txn</t>
  </si>
  <si>
    <t>metric_ITLB misses per txn</t>
  </si>
  <si>
    <t>metric_ITLB large page misses per txn</t>
  </si>
  <si>
    <t>metric_DTLB load misses per txn</t>
  </si>
  <si>
    <t>metric_DTLB 4KB page load misses per txn</t>
  </si>
  <si>
    <t>metric_DTLB 2MB large page load misses per txn</t>
  </si>
  <si>
    <t>metric_DTLB 1GB large page load misses per txn</t>
  </si>
  <si>
    <t>metric_DTLB store misses per txn</t>
  </si>
  <si>
    <t>metric_DTLB load miss latency (in core clks)</t>
  </si>
  <si>
    <t>metric_DTLB store miss latency (in core clks)</t>
  </si>
  <si>
    <t>metric_ITLB miss latency (in core clks)</t>
  </si>
  <si>
    <t>metric_NUMA %_Reads addressed to local DRAM</t>
  </si>
  <si>
    <t>metric_NUMA %_Reads addressed to remote DRAM</t>
  </si>
  <si>
    <t>metric_NUMA %_RFOs addressed to local DRAM</t>
  </si>
  <si>
    <t>metric_NUMA %_RFOs addressed to remote DRAM</t>
  </si>
  <si>
    <t>metric_uncore frequency GHz</t>
  </si>
  <si>
    <t>metric_UPI speed - GT/s</t>
  </si>
  <si>
    <t>metric_UPI Data transmit BW (MB/sec) (only data)</t>
  </si>
  <si>
    <t>metric_UPI Transmit utilization_% (includes control)</t>
  </si>
  <si>
    <t>metric_UPI % cycles transmit link is half-width (L0p)</t>
  </si>
  <si>
    <t>metric_UPI % cycles receive link is half-width (L0p)</t>
  </si>
  <si>
    <t>metric_HA - Reads vs. all requests</t>
  </si>
  <si>
    <t>metric_HA - Writes vs. all requests</t>
  </si>
  <si>
    <t>metric_HA % of all reads that are local</t>
  </si>
  <si>
    <t>metric_HA % of all writes that are local</t>
  </si>
  <si>
    <t>metric_HA conflict responses per txn</t>
  </si>
  <si>
    <t>metric_HA directory lookups that spawned a snoop (per txn)</t>
  </si>
  <si>
    <t>metric_HA directory lookups that did not spawn a snoop (per txn)</t>
  </si>
  <si>
    <t>metric_M2M directory updates (per txn)</t>
  </si>
  <si>
    <t>metric_M2M XPT prefetches (per txn)</t>
  </si>
  <si>
    <t>metric_M3UPI UPI prefetches (per txn)</t>
  </si>
  <si>
    <t>metric_M2M useless XPT-UPI prefetches (per txn)</t>
  </si>
  <si>
    <t>metric_DDR data rate (MT/sec)</t>
  </si>
  <si>
    <t>metric_memory bandwidth read (MB/sec)</t>
  </si>
  <si>
    <t>metric_memory bandwidth write (MB/sec)</t>
  </si>
  <si>
    <t>metric_memory bandwidth total (MB/sec)</t>
  </si>
  <si>
    <t>metric_memory extra read b/w due to XPT prefetches (MB/sec)</t>
  </si>
  <si>
    <t>metric_memory extra write b/w due to directory updates (MB/sec)</t>
  </si>
  <si>
    <t>metric_DCPMEM_memory_mode % of non-inclusive writes to near memory</t>
  </si>
  <si>
    <t>metric_DCPMEM_memory_mode near memory cache read miss rate%</t>
  </si>
  <si>
    <t>metric_memory RPQ read latency (ns)</t>
  </si>
  <si>
    <t>metric_memory WPQ write latency (ns)</t>
  </si>
  <si>
    <t>metric_memory avg entries in RPQ</t>
  </si>
  <si>
    <t>metric_memory avg entries in RPQ when not empty</t>
  </si>
  <si>
    <t>metric_memory % cycles when RPQ is empty</t>
  </si>
  <si>
    <t>metric_memory % cycles when RPQ has 1 or more entries</t>
  </si>
  <si>
    <t>metric_memory % cycles when RPQ has 10 or more entries</t>
  </si>
  <si>
    <t>metric_memory % cycles when RPQ has 20 or more entries</t>
  </si>
  <si>
    <t>metric_memory % cycles when RPQ has 40 or more entries</t>
  </si>
  <si>
    <t>metric_memory avg time (dclk) RPQ not empty</t>
  </si>
  <si>
    <t>metric_memory avg time (dclk) RPQ empty</t>
  </si>
  <si>
    <t>metric_memory avg time with 40 or more entries</t>
  </si>
  <si>
    <t>metric_memory avg time with less than 40 entries)</t>
  </si>
  <si>
    <t>metric_3DXP_memory bandwidth read (MB/sec)</t>
  </si>
  <si>
    <t>metric_3DXP_memory bandwidth write (MB/sec)</t>
  </si>
  <si>
    <t>metric_3DXP_memory bandwidth total (MB/sec)</t>
  </si>
  <si>
    <t>metric_3DXP memory RPQ read latency (ns)</t>
  </si>
  <si>
    <t>metric_3DXP avg entries in RPQ</t>
  </si>
  <si>
    <t>metric_3DXP avg entries in RPQ when not empty</t>
  </si>
  <si>
    <t>metric_3DXP % cycles when RPQ is empty</t>
  </si>
  <si>
    <t>metric_3DXP % cycles when RPQ has 1 or more entries</t>
  </si>
  <si>
    <t>metric_3DXP % cycles when RPQ has 10 or more entries</t>
  </si>
  <si>
    <t>metric_3DXP % cycles when RPQ has 24 or more entries</t>
  </si>
  <si>
    <t>metric_3DXP % cycles when RPQ has 36 or more entries</t>
  </si>
  <si>
    <t>metric_3DXP avg time (dclk) RPQ not empty</t>
  </si>
  <si>
    <t>metric_3DXP avg time (dclk) RPQ empty</t>
  </si>
  <si>
    <t>metric_3DXP avg time (dclk) with 36 or more entries in RPQ</t>
  </si>
  <si>
    <t>metric_3DXP avg time (dclk) with less than 36 entries in RPQ</t>
  </si>
  <si>
    <t>metric_3DXP memory WPQ write latency (ns)</t>
  </si>
  <si>
    <t>metric_3DXP avg entries in WPQ</t>
  </si>
  <si>
    <t>metric_3DXP avg entries in WPQ when not empty</t>
  </si>
  <si>
    <t>metric_3DXP % cycles when WPQ has 1 or more entries</t>
  </si>
  <si>
    <t>metric_3DXP % cycles when WPQ has 10 or more entries</t>
  </si>
  <si>
    <t>metric_3DXP % cycles when WPQ is empty</t>
  </si>
  <si>
    <t>metric_3DXP % cycles when WPQ has 20 or more entries</t>
  </si>
  <si>
    <t>metric_3DXP % cycles when WPQ has 30 or more entries</t>
  </si>
  <si>
    <t>metric_3DXP avg time (dclk) WPQ not empty</t>
  </si>
  <si>
    <t>metric_3DXP avg time (dclk) WPQ empty</t>
  </si>
  <si>
    <t>metric_3DXP avg time (dclk) with 30 or more entries in WPQ</t>
  </si>
  <si>
    <t>metric_CHA % cyles Fast asserted</t>
  </si>
  <si>
    <t>metric_3DXP avg time (dclk) with less than 30 entries in WPQ</t>
  </si>
  <si>
    <t>metric_CHA RxC IRQ latency (ns)</t>
  </si>
  <si>
    <t>metric_CHA RxC IRQ avg entries</t>
  </si>
  <si>
    <t>metric_CHA RxC IRQ % cycles when Q has 18 or more entries</t>
  </si>
  <si>
    <t>metric_M2M avg entries in TxC AD Q</t>
  </si>
  <si>
    <t>metric_M2M avg entries in TxC BL Q</t>
  </si>
  <si>
    <t>metric_M2M RxC AD latency (ns)</t>
  </si>
  <si>
    <t>metric_M2M RxC AD avg entries</t>
  </si>
  <si>
    <t>metric_M2M RxC BL latency (ns)</t>
  </si>
  <si>
    <t>metric_M2M RxC BL avg entries</t>
  </si>
  <si>
    <t>metric_IO_bandwidth_disk_or_network_writes (MB/sec)</t>
  </si>
  <si>
    <t>metric_IO_bandwidth_disk_or_network_reads (MB/sec)</t>
  </si>
  <si>
    <t>metric_IO_number of partial PCI writes per sec</t>
  </si>
  <si>
    <t>metric_IO_read cache miss(disk/network writes) bandwidth (MB/sec)</t>
  </si>
  <si>
    <t>metric_IO_write cache miss(disk/network reads) bandwidth (MB/sec)</t>
  </si>
  <si>
    <t>metric_IONUMA % disk/network reads addressed to local memory</t>
  </si>
  <si>
    <t>metric_IONUMA % disk/network reads addressed to remote memory</t>
  </si>
  <si>
    <t>metric_MMIO reads per txn</t>
  </si>
  <si>
    <t>metric_MMIO writes per txn</t>
  </si>
  <si>
    <t>metric_memory reads vs. all requests</t>
  </si>
  <si>
    <t>metric_memory Page Empty vs. all requests</t>
  </si>
  <si>
    <t>metric_memory Page Misses vs. all requests</t>
  </si>
  <si>
    <t>metric_memory Page Hits vs. all requests</t>
  </si>
  <si>
    <t>metric_memory % Cycles where all DRAM ranks are in PPD mode</t>
  </si>
  <si>
    <t>metric_memory % Cycles Memory is in self refresh power mode</t>
  </si>
  <si>
    <t>metric_ItoM operations (fast strings) that reference LLC per txn</t>
  </si>
  <si>
    <t>metric_ItoM operations (fast strings) that miss LLC per txn</t>
  </si>
  <si>
    <t>metric_% Uops delivered from decoded Icache (DSB)</t>
  </si>
  <si>
    <t>metric_% Uops delivered from legacy decode pipeline (MITE)</t>
  </si>
  <si>
    <t>metric_% Uops delivered from microcode sequencer (MS)</t>
  </si>
  <si>
    <t>metric_% Uops delivered from loop stream detector (LSD)</t>
  </si>
  <si>
    <t>metric_FP scalar single-precision FP instructions retired per txn</t>
  </si>
  <si>
    <t>metric_FP scalar double-precision FP instructions retired per txn</t>
  </si>
  <si>
    <t>metric_FP 128-bit packed single-precision FP instructions retired per txn</t>
  </si>
  <si>
    <t>metric_FP 128-bit packed double-precision FP instructions retired per txn</t>
  </si>
  <si>
    <t>metric_FP 256-bit packed single-precision FP instructions retired per txn</t>
  </si>
  <si>
    <t>metric_FP 256-bit packed double-precision FP instructions retired per txn</t>
  </si>
  <si>
    <t>metric_FP 512-bit packed single-precision FP instructions retired per txn</t>
  </si>
  <si>
    <t>metric_FP 512-bit packed double-precision FP instructions retired per txn</t>
  </si>
  <si>
    <t>metric_DRAM power (watts)</t>
  </si>
  <si>
    <t>metric_package power (watts)</t>
  </si>
  <si>
    <t>metric_core c6 residency %</t>
  </si>
  <si>
    <t>metric_package c2 residency %</t>
  </si>
  <si>
    <t>metric_package c6 residency %</t>
  </si>
  <si>
    <t>metric_core SW prefetch NTA per txn</t>
  </si>
  <si>
    <t>metric_core uncacheable access and clflushes per txn</t>
  </si>
  <si>
    <t>metric_core PAUSE instr executions per txn</t>
  </si>
  <si>
    <t>metric_core % cycles core power throttled</t>
  </si>
  <si>
    <t>metric_core % cycles in non AVX license</t>
  </si>
  <si>
    <t>metric_core % cycles in AVX2 license</t>
  </si>
  <si>
    <t>metric_core % cycles in AVX-512 license</t>
  </si>
  <si>
    <t>metric_SMI number of SMIs per sec</t>
  </si>
  <si>
    <t>metric_core initiated local dram read bandwidth (MB/sec)</t>
  </si>
  <si>
    <t>metric_core initiated remote dram read bandwidth (MB/sec)</t>
  </si>
  <si>
    <t>metric_core initiated local DCPMEM read bandwidth (MB/sec)</t>
  </si>
  <si>
    <t>metric_core initiated remote DCPMEM read bandwidth (MB/sec)</t>
  </si>
  <si>
    <t>metric_M3UPI avg all VN0 entries</t>
  </si>
  <si>
    <t>metric_M3UPI % cycles when all VN0 has 1 or more entries</t>
  </si>
  <si>
    <t>metric_M3UPI % cycles when all VN0 has 10 or more entries</t>
  </si>
  <si>
    <t>metric_M3UPI % cycles when all VN0 has 30 or more entries</t>
  </si>
  <si>
    <t>metric_M3UPI % cycles when all VN0 has 50 or more entries</t>
  </si>
  <si>
    <t>metric_TMAM_Info_CoreIPC</t>
  </si>
  <si>
    <t>metric_TMAM_Info_Memory Level Parallelism</t>
  </si>
  <si>
    <t>metric_TMAM_Info_L1D_Load_Miss_Latency(ns)</t>
  </si>
  <si>
    <t>metric_TMAM_Info_cycles_both_threads_active(%)</t>
  </si>
  <si>
    <t>metric_TMAM_Frontend_Bound(%)</t>
  </si>
  <si>
    <t>metric_TMAM_..Frontend_Latency(%)</t>
  </si>
  <si>
    <t>metric_TMAM_....ICache_Misses(%)</t>
  </si>
  <si>
    <t>metric_TMAM_....ITLB_Misses(%)</t>
  </si>
  <si>
    <t>metric_TMAM_....Branch_Resteers(%)</t>
  </si>
  <si>
    <t>metric_TMAM_......Mispredicts_Resteers(%)</t>
  </si>
  <si>
    <t>metric_TMAM_......Clears_Resteers(%)</t>
  </si>
  <si>
    <t>metric_TMAM_......Unknown_Branches_Resteers(%)</t>
  </si>
  <si>
    <t>metric_TMAM_....DSB_Switches(%)</t>
  </si>
  <si>
    <t>metric_TMAM_....MS_Switches(%)</t>
  </si>
  <si>
    <t>metric_TMAM_..Frontend_Bandwidth(%)</t>
  </si>
  <si>
    <t>metric_TMAM_Bad_Speculation(%)</t>
  </si>
  <si>
    <t>metric_TMAM_..Branch_Mispredicts(%)</t>
  </si>
  <si>
    <t>metric_TMAM_..Machine_Clears(%)</t>
  </si>
  <si>
    <t>metric_TMAM_Backend_bound(%)</t>
  </si>
  <si>
    <t>metric_TMAM_..Memory_Bound(%)</t>
  </si>
  <si>
    <t>metric_TMAM_....L1_Bound(%)</t>
  </si>
  <si>
    <t>metric_TMAM_......DTLB_Load(%)</t>
  </si>
  <si>
    <t>metric_TMAM_......Store_Fwd_Blk(%)</t>
  </si>
  <si>
    <t>metric_TMAM_......Lock_Latency(%)</t>
  </si>
  <si>
    <t>metric_TMAM_....L2_Bound(%)</t>
  </si>
  <si>
    <t>metric_TMAM_....L3_Bound(%)</t>
  </si>
  <si>
    <t>metric_TMAM_......Contested_Accesses(%)</t>
  </si>
  <si>
    <t>metric_TMAM_......Data_Sharing(%)</t>
  </si>
  <si>
    <t>metric_TMAM_......L3_Latency(%)</t>
  </si>
  <si>
    <t>metric_TMAM_......L3_Bandwidth(%)</t>
  </si>
  <si>
    <t>metric_TMAM_......SQ_Full(%)</t>
  </si>
  <si>
    <t>metric_TMAM_....MEM_Bound(%)</t>
  </si>
  <si>
    <t>metric_TMAM_......MEM_Bandwidth(%)</t>
  </si>
  <si>
    <t>metric_TMAM_......MEM_Latency(%)</t>
  </si>
  <si>
    <t>metric_TMAM_....Stores_Bound(%)</t>
  </si>
  <si>
    <t>metric_TMAM_......DTLB_Store(%)</t>
  </si>
  <si>
    <t>metric_TMAM_..Core_Bound(%)</t>
  </si>
  <si>
    <t>metric_TMAM_....Divider(%)</t>
  </si>
  <si>
    <t>metric_TMAM_....Ports_Utilization(%)</t>
  </si>
  <si>
    <t>metric_TMAM_......0_Ports_Utilized(%)</t>
  </si>
  <si>
    <t>metric_TMAM_......1_Port_Utilized(%)</t>
  </si>
  <si>
    <t>metric_TMAM_......2_Ports_Utilized(%)</t>
  </si>
  <si>
    <t>metric_TMAM_......3m_Ports_Utilized(%)</t>
  </si>
  <si>
    <t>metric_TMAM_Retiring(%)</t>
  </si>
  <si>
    <t>metric_TMAM_..Base(%)</t>
  </si>
  <si>
    <t>metric_TMAM_....FP_Arith(%)</t>
  </si>
  <si>
    <t>metric_TMAM_....Other(%)</t>
  </si>
  <si>
    <t>metric_TMAM_..Microcode_Sequencer(%)</t>
  </si>
  <si>
    <t>metric_EDP CLX XML version</t>
  </si>
  <si>
    <t>ARITH.DIVIDER_ACTIVE</t>
  </si>
  <si>
    <t>BACLEARS.ANY</t>
  </si>
  <si>
    <t>BR_INST_RETIRED.ALL_BRANCHES</t>
  </si>
  <si>
    <t>BR_MISP_EXEC.ALL_BRANCHES</t>
  </si>
  <si>
    <t>BR_MISP_EXEC.ANY_RETURN_NEAR</t>
  </si>
  <si>
    <t>BR_MISP_RETIRED.ALL_BRANCHES</t>
  </si>
  <si>
    <t>CORE_POWER.LVL0_TURBO_LICENSE</t>
  </si>
  <si>
    <t>CORE_POWER.LVL1_TURBO_LICENSE</t>
  </si>
  <si>
    <t>CORE_POWER.LVL2_TURBO_LICENSE</t>
  </si>
  <si>
    <t>CORE_POWER.THROTTLE</t>
  </si>
  <si>
    <t>CORE_SNOOP_RESPONSE.RSP_IFWDFE</t>
  </si>
  <si>
    <t>CORE_SNOOP_RESPONSE.RSP_IFWDM</t>
  </si>
  <si>
    <t>CORE_SNOOP_RESPONSE.RSP_IHITFSE</t>
  </si>
  <si>
    <t>CORE_SNOOP_RESPONSE.RSP_IHITI</t>
  </si>
  <si>
    <t>CORE_SNOOP_RESPONSE.RSP_SFWDFE</t>
  </si>
  <si>
    <t>CORE_SNOOP_RESPONSE.RSP_SFWDM</t>
  </si>
  <si>
    <t>CORE_SNOOP_RESPONSE.RSP_SHITFSE</t>
  </si>
  <si>
    <t>CPU_CLK_THREAD_UNHALTED.ONE_THREAD_ACTIVE</t>
  </si>
  <si>
    <t>CPU_CLK_THREAD_UNHALTED.REF_XCLK_ANY</t>
  </si>
  <si>
    <t>CPU_CLK_UNHALTED.REF_TSC</t>
  </si>
  <si>
    <t>CPU_CLK_UNHALTED.REF_TSC:SUP</t>
  </si>
  <si>
    <t>CPU_CLK_UNHALTED.RING0_TRANS</t>
  </si>
  <si>
    <t>CPU_CLK_UNHALTED.THREAD</t>
  </si>
  <si>
    <t>CPU_CLK_UNHALTED.THREAD:SUP</t>
  </si>
  <si>
    <t>CPU_CLK_UNHALTED.THREAD_ANY</t>
  </si>
  <si>
    <t>CPU_CLK_UNHALTED.THREAD_P</t>
  </si>
  <si>
    <t>CYCLE_ACTIVITY.STALLS_L1D_MISS</t>
  </si>
  <si>
    <t>CYCLE_ACTIVITY.STALLS_L2_MISS</t>
  </si>
  <si>
    <t>CYCLE_ACTIVITY.STALLS_L3_MISS</t>
  </si>
  <si>
    <t>CYCLE_ACTIVITY.STALLS_MEM_ANY</t>
  </si>
  <si>
    <t>DSB2MITE_SWITCHES.PENALTY_CYCLES</t>
  </si>
  <si>
    <t>DTLB_LOAD_MISSES.STLB_HIT</t>
  </si>
  <si>
    <t>DTLB_LOAD_MISSES.WALK_ACTIVE</t>
  </si>
  <si>
    <t>DTLB_LOAD_MISSES.WALK_COMPLETED</t>
  </si>
  <si>
    <t>DTLB_LOAD_MISSES.WALK_COMPLETED_1G</t>
  </si>
  <si>
    <t>DTLB_LOAD_MISSES.WALK_COMPLETED_2M_4M</t>
  </si>
  <si>
    <t>DTLB_STORE_MISSES.STLB_HIT</t>
  </si>
  <si>
    <t>DTLB_STORE_MISSES.WALK_ACTIVE</t>
  </si>
  <si>
    <t>DTLB_STORE_MISSES.WALK_COMPLETED</t>
  </si>
  <si>
    <t>EPT.WALK_PENDING</t>
  </si>
  <si>
    <t>EXE_ACTIVITY.1_PORTS_UTIL</t>
  </si>
  <si>
    <t>EXE_ACTIVITY.2_PORTS_UTIL</t>
  </si>
  <si>
    <t>EXE_ACTIVITY.BOUND_ON_STORES</t>
  </si>
  <si>
    <t>EXE_ACTIVITY.EXE_BOUND_0_PORTS</t>
  </si>
  <si>
    <t>FP_ARITH_INST_RETIRED.128B_PACKED_DOUBLE</t>
  </si>
  <si>
    <t>FP_ARITH_INST_RETIRED.128B_PACKED_SINGLE</t>
  </si>
  <si>
    <t>FP_ARITH_INST_RETIRED.256B_PACKED_DOUBLE</t>
  </si>
  <si>
    <t>FP_ARITH_INST_RETIRED.256B_PACKED_SINGLE</t>
  </si>
  <si>
    <t>FP_ARITH_INST_RETIRED.512B_PACKED_DOUBLE</t>
  </si>
  <si>
    <t>FP_ARITH_INST_RETIRED.512B_PACKED_SINGLE</t>
  </si>
  <si>
    <t>FP_ARITH_INST_RETIRED.SCALAR_DOUBLE</t>
  </si>
  <si>
    <t>FP_ARITH_INST_RETIRED.SCALAR_SINGLE</t>
  </si>
  <si>
    <t>ICACHE_16B.IFDATA_STALL</t>
  </si>
  <si>
    <t>ICACHE_16B.IFDATA_STALL:c1:e1</t>
  </si>
  <si>
    <t>ICACHE_64B.IFTAG_STALL</t>
  </si>
  <si>
    <t>IDI_MISC.WB_DOWNGRADE</t>
  </si>
  <si>
    <t>IDI_MISC.WB_UPGRADE</t>
  </si>
  <si>
    <t>IDQ.DSB_UOPS</t>
  </si>
  <si>
    <t>IDQ.MITE_UOPS</t>
  </si>
  <si>
    <t>IDQ.MS_SWITCHES</t>
  </si>
  <si>
    <t>IDQ.MS_UOPS</t>
  </si>
  <si>
    <t>IDQ_UOPS_NOT_DELIVERED.CORE</t>
  </si>
  <si>
    <t>IDQ_UOPS_NOT_DELIVERED.CYCLES_0_UOPS_DELIV.CORE</t>
  </si>
  <si>
    <t>INST_RETIRED.ANY</t>
  </si>
  <si>
    <t>INST_RETIRED.ANY:SUP</t>
  </si>
  <si>
    <t>INT_MISC.CLEAR_RESTEER_CYCLES</t>
  </si>
  <si>
    <t>INT_MISC.RECOVERY_CYCLES_ANY</t>
  </si>
  <si>
    <t>ITLB_MISSES.STLB_HIT</t>
  </si>
  <si>
    <t>ITLB_MISSES.WALK_ACTIVE</t>
  </si>
  <si>
    <t>ITLB_MISSES.WALK_COMPLETED</t>
  </si>
  <si>
    <t>ITLB_MISSES.WALK_COMPLETED_2M_4M</t>
  </si>
  <si>
    <t>ITLB_MISSES.WALK_COMPLETED_4K</t>
  </si>
  <si>
    <t>L1D.REPLACEMENT</t>
  </si>
  <si>
    <t>L1D_PEND_MISS.PENDING</t>
  </si>
  <si>
    <t>L1D_PEND_MISS.PENDING_CYCLES_ANY</t>
  </si>
  <si>
    <t>L2_LINES_IN.ALL</t>
  </si>
  <si>
    <t>L2_LINES_IN.F</t>
  </si>
  <si>
    <t>L2_LINES_OUT.NON_SILENT</t>
  </si>
  <si>
    <t>L2_LINES_OUT.SILENT</t>
  </si>
  <si>
    <t>L2_LINES_OUT.USELESS_HWPF</t>
  </si>
  <si>
    <t>L2_RQSTS.ALL_CODE_RD</t>
  </si>
  <si>
    <t>L2_RQSTS.ALL_PF</t>
  </si>
  <si>
    <t>L2_RQSTS.CODE_RD_HIT</t>
  </si>
  <si>
    <t>L2_RQSTS.CODE_RD_MISS</t>
  </si>
  <si>
    <t>LD_BLOCKS.STORE_FORWARD</t>
  </si>
  <si>
    <t>LSD.UOPS</t>
  </si>
  <si>
    <t>MACHINE_CLEARS.COUNT</t>
  </si>
  <si>
    <t>MACHINE_CLEARS.MEMORY_ORDERING</t>
  </si>
  <si>
    <t>MACHINE_CLEARS.SMC</t>
  </si>
  <si>
    <t>MEM_INST_RETIRED.ALL_LOADS</t>
  </si>
  <si>
    <t>MEM_INST_RETIRED.ALL_STORES</t>
  </si>
  <si>
    <t>MEM_INST_RETIRED.LOCK_LOADS</t>
  </si>
  <si>
    <t>MEM_LOAD_L3_HIT_RETIRED.XSNP_HIT</t>
  </si>
  <si>
    <t>MEM_LOAD_L3_HIT_RETIRED.XSNP_HITM</t>
  </si>
  <si>
    <t>MEM_LOAD_L3_HIT_RETIRED.XSNP_MISS</t>
  </si>
  <si>
    <t>MEM_LOAD_L3_MISS_RETIRED.LOCAL_DRAM</t>
  </si>
  <si>
    <t>MEM_LOAD_L3_MISS_RETIRED.REMOTE_DRAM</t>
  </si>
  <si>
    <t>MEM_LOAD_L3_MISS_RETIRED.REMOTE_PMM</t>
  </si>
  <si>
    <t>MEM_LOAD_RETIRED.FB_HIT</t>
  </si>
  <si>
    <t>MEM_LOAD_RETIRED.L1_HIT</t>
  </si>
  <si>
    <t>MEM_LOAD_RETIRED.L1_MISS</t>
  </si>
  <si>
    <t>MEM_LOAD_RETIRED.L2_HIT</t>
  </si>
  <si>
    <t>MEM_LOAD_RETIRED.L2_MISS</t>
  </si>
  <si>
    <t>MEM_LOAD_RETIRED.L3_HIT</t>
  </si>
  <si>
    <t>MEM_LOAD_RETIRED.L3_MISS</t>
  </si>
  <si>
    <t>MEM_LOAD_RETIRED.LOCAL_PMM</t>
  </si>
  <si>
    <t>MSR_EVENT:msr=0x34:type=FREERUN:scope=PACKAGE</t>
  </si>
  <si>
    <t>MSR_EVENT:msr=0x3F9:type=FREERUN:scope=PACKAGE</t>
  </si>
  <si>
    <t>MSR_EVENT:msr=0x3FD:type=FREERUN:scope=THREAD</t>
  </si>
  <si>
    <t>MSR_EVENT:msr=0x60D:type=FREERUN:scope=PACKAGE</t>
  </si>
  <si>
    <t>MSR_EVENT:msr=0x611:type=FREERUN:scope=PACKAGE</t>
  </si>
  <si>
    <t>MSR_EVENT:msr=0x619:type=FREERUN:scope=PACKAGE</t>
  </si>
  <si>
    <t>OCR.ALL_READS.L3_MISS_LOCAL_DRAM.ANY_SNOOP</t>
  </si>
  <si>
    <t>OCR.ALL_READS.L3_MISS_LOCAL_DRAM.ANY_SNOOP:ocr_msr_val=0x3f804007f7</t>
  </si>
  <si>
    <t>OCR.ALL_READS.L3_MISS_LOCAL_DRAM.ANY_SNOOP:ocr_msr_val=0x3f838007f7</t>
  </si>
  <si>
    <t>OCR.ALL_READS.L3_MISS_LOCAL_DRAM.ANY_SNOOP:ocr_msr_val=0x3fB80007f7</t>
  </si>
  <si>
    <t>OFFCORE_REQUESTS.DEMAND_DATA_RD</t>
  </si>
  <si>
    <t>OFFCORE_REQUESTS.L3_MISS_DEMAND_DATA_RD</t>
  </si>
  <si>
    <t>OFFCORE_REQUESTS.MEM_UC</t>
  </si>
  <si>
    <t>OFFCORE_REQUESTS_BUFFER.SQ_FULL</t>
  </si>
  <si>
    <t>OFFCORE_REQUESTS_OUTSTANDING.CYCLES_WITH_DEMAND_DATA_RD</t>
  </si>
  <si>
    <t>OFFCORE_REQUESTS_OUTSTANDING.CYCLES_WITH_DEMAND_RFO</t>
  </si>
  <si>
    <t>OFFCORE_REQUESTS_OUTSTANDING.CYCLES_WITH_L3_MISS_DEMAND_DATA_RD</t>
  </si>
  <si>
    <t>OFFCORE_REQUESTS_OUTSTANDING.DEMAND_DATA_RD</t>
  </si>
  <si>
    <t>OFFCORE_REQUESTS_OUTSTANDING.DEMAND_DATA_RD_GE_6</t>
  </si>
  <si>
    <t>OFFCORE_REQUESTS_OUTSTANDING.L3_MISS_DEMAND_DATA_RD</t>
  </si>
  <si>
    <t>OFFCORE_REQUESTS_OUTSTANDING.L3_MISS_DEMAND_DATA_RD_GE_6</t>
  </si>
  <si>
    <t>OFFCORE_RESPONSE:request=ALL_READS:response=L3_HIT.HITM_OTHER_CORE</t>
  </si>
  <si>
    <t>OFFCORE_RESPONSE:request=ALL_READS:response=L3_HIT.HIT_OTHER_CORE_FWD</t>
  </si>
  <si>
    <t>OFFCORE_RESPONSE:request=ALL_READS:response=L3_MISS.REMOTE_HITM</t>
  </si>
  <si>
    <t>OFFCORE_RESPONSE:request=ALL_READS:response=L3_MISS.REMOTE_HIT_FORWARD</t>
  </si>
  <si>
    <t>QPI</t>
  </si>
  <si>
    <t>ROB_MISC_EVENTS.PAUSE_INST</t>
  </si>
  <si>
    <t>SW_PREFETCH_ACCESS.NTA</t>
  </si>
  <si>
    <t>TSC</t>
  </si>
  <si>
    <t>UNC_CHA_CLOCKTICKS</t>
  </si>
  <si>
    <t>UNC_CHA_DEBUG_PIPE.VALID</t>
  </si>
  <si>
    <t>UNC_CHA_DIR_LOOKUP.NO_SNP</t>
  </si>
  <si>
    <t>UNC_CHA_DIR_LOOKUP.SNP</t>
  </si>
  <si>
    <t>UNC_CHA_DIR_UPDATE.HA</t>
  </si>
  <si>
    <t>UNC_CHA_DIR_UPDATE.TOR</t>
  </si>
  <si>
    <t>UNC_CHA_FAST_ASSERTED.HORZ:u0x1</t>
  </si>
  <si>
    <t>UNC_CHA_HITME_HIT.EX_RDS</t>
  </si>
  <si>
    <t>UNC_CHA_LLC_VICTIMS.TOTAL_E</t>
  </si>
  <si>
    <t>UNC_CHA_LLC_VICTIMS.TOTAL_F</t>
  </si>
  <si>
    <t>UNC_CHA_LLC_VICTIMS.TOTAL_M</t>
  </si>
  <si>
    <t>UNC_CHA_LLC_VICTIMS.TOTAL_S</t>
  </si>
  <si>
    <t>UNC_CHA_MISC.RFO_HIT_S</t>
  </si>
  <si>
    <t>UNC_CHA_PMM_MEMMODE_NM_SETCONFLICTS.TOR_REJECT</t>
  </si>
  <si>
    <t>UNC_CHA_REQUESTS.INVITOE_LOCAL</t>
  </si>
  <si>
    <t>UNC_CHA_REQUESTS.INVITOE_REMOTE</t>
  </si>
  <si>
    <t>UNC_CHA_REQUESTS.READS</t>
  </si>
  <si>
    <t>UNC_CHA_REQUESTS.READS_LOCAL</t>
  </si>
  <si>
    <t>UNC_CHA_REQUESTS.WRITES</t>
  </si>
  <si>
    <t>UNC_CHA_REQUESTS.WRITES_LOCAL</t>
  </si>
  <si>
    <t>UNC_CHA_RxC_INSERTS.IPQ</t>
  </si>
  <si>
    <t>UNC_CHA_RxC_INSERTS.IRQ</t>
  </si>
  <si>
    <t>UNC_CHA_RxC_INSERTS.PRQ</t>
  </si>
  <si>
    <t>UNC_CHA_RxC_INSERTS.RRQ</t>
  </si>
  <si>
    <t>UNC_CHA_RxC_INSERTS.WBQ</t>
  </si>
  <si>
    <t>UNC_CHA_RxC_IPQ0_REJECT.AD_RSP_VN0</t>
  </si>
  <si>
    <t>UNC_CHA_RxC_IRQ1_REJECT.PA_MATCH</t>
  </si>
  <si>
    <t>UNC_CHA_RxC_OCCUPANCY.IRQ</t>
  </si>
  <si>
    <t>UNC_CHA_RxC_OCCUPANCY.IRQ:t=18</t>
  </si>
  <si>
    <t>UNC_CHA_SF_EVICTION.E_STATE</t>
  </si>
  <si>
    <t>UNC_CHA_SF_EVICTION.M_STATE</t>
  </si>
  <si>
    <t>UNC_CHA_SF_EVICTION.S_STATE</t>
  </si>
  <si>
    <t>UNC_CHA_SNOOP_RESP.RSPCNFLCTS</t>
  </si>
  <si>
    <t>UNC_CHA_SNOOP_RESP.RSPIFWD</t>
  </si>
  <si>
    <t>UNC_CHA_SNOOP_RESP.RSPS</t>
  </si>
  <si>
    <t>UNC_CHA_SNOOP_RESP.RSPSFWD</t>
  </si>
  <si>
    <t>UNC_CHA_SNOOP_RESP.RSP_FWD_WB</t>
  </si>
  <si>
    <t>UNC_CHA_TOR_INSERTS.IA:filter1=0x40033</t>
  </si>
  <si>
    <t>UNC_CHA_TOR_INSERTS.IA:filter1=0x40233</t>
  </si>
  <si>
    <t>UNC_CHA_TOR_INSERTS.IA:filter1=0x40433</t>
  </si>
  <si>
    <t>UNC_CHA_TOR_INSERTS.IA_HIT:filter1=0x12C4B433</t>
  </si>
  <si>
    <t>UNC_CHA_TOR_INSERTS.IA_HIT:filter1=0x49033</t>
  </si>
  <si>
    <t>UNC_CHA_TOR_INSERTS.IA_MISS:filter1=0x12C40031</t>
  </si>
  <si>
    <t>UNC_CHA_TOR_INSERTS.IA_MISS:filter1=0x12C40033</t>
  </si>
  <si>
    <t>UNC_CHA_TOR_INSERTS.IA_MISS:filter1=0x12C4B433</t>
  </si>
  <si>
    <t>UNC_CHA_TOR_INSERTS.IA_MISS:filter1=0x12CC0233</t>
  </si>
  <si>
    <t>UNC_CHA_TOR_INSERTS.IA_MISS:filter1=0x12D40433</t>
  </si>
  <si>
    <t>UNC_CHA_TOR_INSERTS.IA_MISS:filter1=0x40040e33</t>
  </si>
  <si>
    <t>UNC_CHA_TOR_INSERTS.IA_MISS:filter1=0x40041e33</t>
  </si>
  <si>
    <t>UNC_CHA_TOR_INSERTS.IA_MISS:filter1=0x40431</t>
  </si>
  <si>
    <t>UNC_CHA_TOR_INSERTS.IA_MISS:filter1=0x40432</t>
  </si>
  <si>
    <t>UNC_CHA_TOR_INSERTS.IA_MISS:filter1=0x40433</t>
  </si>
  <si>
    <t>UNC_CHA_TOR_INSERTS.IA_MISS:filter1=0x40e33</t>
  </si>
  <si>
    <t>UNC_CHA_TOR_INSERTS.IA_MISS:filter1=0x41833</t>
  </si>
  <si>
    <t>UNC_CHA_TOR_INSERTS.IA_MISS:filter1=0x41a33</t>
  </si>
  <si>
    <t>UNC_CHA_TOR_INSERTS.IA_MISS:filter1=0x49033</t>
  </si>
  <si>
    <t>UNC_CHA_TOR_INSERTS.IO:filter1=0x40031</t>
  </si>
  <si>
    <t>UNC_CHA_TOR_INSERTS.IO:filter1=0x40032</t>
  </si>
  <si>
    <t>UNC_CHA_TOR_INSERTS.IO:filter1=0x49031</t>
  </si>
  <si>
    <t>UNC_CHA_TOR_INSERTS.IO:filter1=0x49032</t>
  </si>
  <si>
    <t>UNC_CHA_TOR_INSERTS.IO_HIT:filter1=0x40033</t>
  </si>
  <si>
    <t>UNC_CHA_TOR_INSERTS.IO_HIT:filter1=0x43c33</t>
  </si>
  <si>
    <t>UNC_CHA_TOR_INSERTS.IO_HIT:filter1=0x49033</t>
  </si>
  <si>
    <t>UNC_CHA_TOR_INSERTS.IO_MISS:filter1=0x40033</t>
  </si>
  <si>
    <t>UNC_CHA_TOR_INSERTS.IO_MISS:filter1=0x43c33</t>
  </si>
  <si>
    <t>UNC_CHA_TOR_INSERTS.IO_MISS:filter1=0x49033</t>
  </si>
  <si>
    <t>UNC_CHA_TOR_OCCUPANCY.IA_MISS:filter1=0x12C40031</t>
  </si>
  <si>
    <t>UNC_CHA_TOR_OCCUPANCY.IA_MISS:filter1=0x12C40033</t>
  </si>
  <si>
    <t>UNC_CHA_TOR_OCCUPANCY.IA_MISS:filter1=0x12CC0233</t>
  </si>
  <si>
    <t>UNC_CHA_TOR_OCCUPANCY.IA_MISS:filter1=0x12D40433</t>
  </si>
  <si>
    <t>UNC_CHA_TOR_OCCUPANCY.IA_MISS:filter1=0x40431</t>
  </si>
  <si>
    <t>UNC_CHA_TOR_OCCUPANCY.IA_MISS:filter1=0x40432</t>
  </si>
  <si>
    <t>UNC_CHA_TOR_OCCUPANCY.IA_MISS:filter1=0x40433</t>
  </si>
  <si>
    <t>UNC_IIO_PAYLOAD_BYTES_IN.MEM_READ.PART0</t>
  </si>
  <si>
    <t>UNC_IIO_PAYLOAD_BYTES_IN.MEM_READ.PART1</t>
  </si>
  <si>
    <t>UNC_IIO_PAYLOAD_BYTES_IN.MEM_READ.PART2</t>
  </si>
  <si>
    <t>UNC_IIO_PAYLOAD_BYTES_IN.MEM_READ.PART3</t>
  </si>
  <si>
    <t>UNC_IIO_PAYLOAD_BYTES_IN.MEM_WRITE.PART0</t>
  </si>
  <si>
    <t>UNC_IIO_PAYLOAD_BYTES_IN.MEM_WRITE.PART1</t>
  </si>
  <si>
    <t>UNC_IIO_PAYLOAD_BYTES_IN.MEM_WRITE.PART2</t>
  </si>
  <si>
    <t>UNC_IIO_PAYLOAD_BYTES_IN.MEM_WRITE.PART3</t>
  </si>
  <si>
    <t>UNC_M2M_DIRECT2CORE_NOT_TAKEN_DIRSTATE</t>
  </si>
  <si>
    <t>UNC_M2M_DIRECT2CORE_TAKEN</t>
  </si>
  <si>
    <t>UNC_M2M_DIRECT2CORE_TXN_OVERRIDE</t>
  </si>
  <si>
    <t>UNC_M2M_DIRECT2UPI_NOT_TAKEN_CREDITS</t>
  </si>
  <si>
    <t>UNC_M2M_DIRECT2UPI_NOT_TAKEN_DIRSTATE</t>
  </si>
  <si>
    <t>UNC_M2M_DIRECT2UPI_TAKEN</t>
  </si>
  <si>
    <t>UNC_M2M_DIRECT2UPI_TXN_OVERRIDE</t>
  </si>
  <si>
    <t>UNC_M2M_DIRECTORY_LOOKUP.ANY</t>
  </si>
  <si>
    <t>UNC_M2M_DIRECTORY_LOOKUP.STATE_A</t>
  </si>
  <si>
    <t>UNC_M2M_DIRECTORY_LOOKUP.STATE_I</t>
  </si>
  <si>
    <t>UNC_M2M_DIRECTORY_LOOKUP.STATE_S</t>
  </si>
  <si>
    <t>UNC_M2M_DIRECTORY_UPDATE.A2I</t>
  </si>
  <si>
    <t>UNC_M2M_DIRECTORY_UPDATE.A2S</t>
  </si>
  <si>
    <t>UNC_M2M_DIRECTORY_UPDATE.ANY</t>
  </si>
  <si>
    <t>UNC_M2M_DIRECTORY_UPDATE.I2A</t>
  </si>
  <si>
    <t>UNC_M2M_DIRECTORY_UPDATE.I2S</t>
  </si>
  <si>
    <t>UNC_M2M_DIRECTORY_UPDATE.S2A</t>
  </si>
  <si>
    <t>UNC_M2M_DIRECTORY_UPDATE.S2I</t>
  </si>
  <si>
    <t>UNC_M2M_IMC_WRITES.NI</t>
  </si>
  <si>
    <t>UNC_M2M_PREFCAM_DEMAND_PROMOTIONS</t>
  </si>
  <si>
    <t>UNC_M2M_PREFCAM_INSERTS</t>
  </si>
  <si>
    <t>UNC_M2M_RxC_AD_INSERTS</t>
  </si>
  <si>
    <t>UNC_M2M_RxC_AD_OCCUPANCY</t>
  </si>
  <si>
    <t>UNC_M2M_RxC_BL_INSERTS</t>
  </si>
  <si>
    <t>UNC_M2M_RxC_BL_OCCUPANCY</t>
  </si>
  <si>
    <t>UNC_M2M_TAG_HIT.NM_RD_HIT_CLEAN</t>
  </si>
  <si>
    <t>UNC_M2M_TAG_HIT.NM_RD_HIT_DIRTY</t>
  </si>
  <si>
    <t>UNC_M2M_TxC_AD_INSERTS</t>
  </si>
  <si>
    <t>UNC_M2M_TxC_AD_OCCUPANCY</t>
  </si>
  <si>
    <t>UNC_M2M_TxC_BL_INSERTS.ALL</t>
  </si>
  <si>
    <t>UNC_M2M_TxC_BL_OCCUPANCY.ALL</t>
  </si>
  <si>
    <t>UNC_M3UPI_CLOCKTICKS</t>
  </si>
  <si>
    <t>UNC_M3UPI_RxC_FLITS_SENT.1_MSG</t>
  </si>
  <si>
    <t>UNC_M3UPI_RxC_FLITS_SENT.1_MSG_VNX</t>
  </si>
  <si>
    <t>UNC_M3UPI_RxC_FLITS_SENT.2_MSGS</t>
  </si>
  <si>
    <t>UNC_M3UPI_RxC_FLITS_SENT.3_MSGS</t>
  </si>
  <si>
    <t>UNC_M3UPI_RxC_OCCUPANCY_VN0.BL_RSP:u0x7f</t>
  </si>
  <si>
    <t>UNC_M3UPI_RxC_OCCUPANCY_VN0.BL_RSP:u0x7f:t=1</t>
  </si>
  <si>
    <t>UNC_M3UPI_RxC_OCCUPANCY_VN0.BL_RSP:u0x7f:t=10</t>
  </si>
  <si>
    <t>UNC_M3UPI_RxC_OCCUPANCY_VN0.BL_RSP:u0x7f:t=30</t>
  </si>
  <si>
    <t>UNC_M3UPI_RxC_OCCUPANCY_VN0.BL_RSP:u0x7f:t=50</t>
  </si>
  <si>
    <t>UNC_M3UPI_TxC_AD_FLQ_OCCUPANCY.VN0_SNP:t=10</t>
  </si>
  <si>
    <t>UNC_M3UPI_UPI_PREFETCH_SPAWN</t>
  </si>
  <si>
    <t>UNC_M_CAS_COUNT.RD</t>
  </si>
  <si>
    <t>UNC_M_CAS_COUNT.RD_UNDERFILL</t>
  </si>
  <si>
    <t>UNC_M_CAS_COUNT.WR</t>
  </si>
  <si>
    <t>UNC_M_CLOCKTICKS</t>
  </si>
  <si>
    <t>UNC_M_PMM_RPQ_INSERTS</t>
  </si>
  <si>
    <t>UNC_M_PMM_RPQ_OCCUPANCY.ALL</t>
  </si>
  <si>
    <t>UNC_M_PMM_RPQ_OCCUPANCY.ALL:t=1</t>
  </si>
  <si>
    <t>UNC_M_PMM_RPQ_OCCUPANCY.ALL:t=10</t>
  </si>
  <si>
    <t>UNC_M_PMM_RPQ_OCCUPANCY.ALL:t=1:e1</t>
  </si>
  <si>
    <t>UNC_M_PMM_RPQ_OCCUPANCY.ALL:t=24</t>
  </si>
  <si>
    <t>UNC_M_PMM_RPQ_OCCUPANCY.ALL:t=36</t>
  </si>
  <si>
    <t>UNC_M_PMM_RPQ_OCCUPANCY.ALL:t=36:e1</t>
  </si>
  <si>
    <t>UNC_M_PMM_WPQ_INSERTS</t>
  </si>
  <si>
    <t>UNC_M_PMM_WPQ_OCCUPANCY.ALL</t>
  </si>
  <si>
    <t>UNC_M_PMM_WPQ_OCCUPANCY.ALL:t=1</t>
  </si>
  <si>
    <t>UNC_M_PMM_WPQ_OCCUPANCY.ALL:t=10</t>
  </si>
  <si>
    <t>UNC_M_PMM_WPQ_OCCUPANCY.ALL:t=1:e1</t>
  </si>
  <si>
    <t>UNC_M_PMM_WPQ_OCCUPANCY.ALL:t=20</t>
  </si>
  <si>
    <t>UNC_M_PMM_WPQ_OCCUPANCY.ALL:t=30</t>
  </si>
  <si>
    <t>UNC_M_PMM_WPQ_OCCUPANCY.ALL:t=30:e1</t>
  </si>
  <si>
    <t>UNC_M_POWER_CHANNEL_PPD</t>
  </si>
  <si>
    <t>UNC_M_POWER_SELF_REFRESH</t>
  </si>
  <si>
    <t>UNC_M_PRE_COUNT.PAGE_MISS</t>
  </si>
  <si>
    <t>UNC_M_PRE_COUNT.RD:u0xc</t>
  </si>
  <si>
    <t>UNC_M_RPQ_INSERTS</t>
  </si>
  <si>
    <t>UNC_M_RPQ_OCCUPANCY</t>
  </si>
  <si>
    <t>UNC_M_RPQ_OCCUPANCY:t=1</t>
  </si>
  <si>
    <t>UNC_M_RPQ_OCCUPANCY:t=10</t>
  </si>
  <si>
    <t>UNC_M_RPQ_OCCUPANCY:t=1:e1</t>
  </si>
  <si>
    <t>UNC_M_RPQ_OCCUPANCY:t=20</t>
  </si>
  <si>
    <t>UNC_M_RPQ_OCCUPANCY:t=40</t>
  </si>
  <si>
    <t>UNC_M_RPQ_OCCUPANCY:t=40:e1</t>
  </si>
  <si>
    <t>UNC_M_WPQ_INSERTS</t>
  </si>
  <si>
    <t>UNC_M_WPQ_OCCUPANCY</t>
  </si>
  <si>
    <t>UNC_UPI_CLOCKTICKS</t>
  </si>
  <si>
    <t>UNC_UPI_DIRECT_ATTEMPTS.D2C</t>
  </si>
  <si>
    <t>UNC_UPI_DIRECT_ATTEMPTS.D2K</t>
  </si>
  <si>
    <t>UNC_UPI_L1_POWER_CYCLES</t>
  </si>
  <si>
    <t>UNC_UPI_RxL0P_POWER_CYCLES</t>
  </si>
  <si>
    <t>UNC_UPI_RxL_FLITS.ALL_DATA</t>
  </si>
  <si>
    <t>UNC_UPI_RxL_FLITS.NON_DATA</t>
  </si>
  <si>
    <t>UNC_UPI_TxL0P_POWER_CYCLES</t>
  </si>
  <si>
    <t>UNC_UPI_TxL_FLITS.ALL_DATA</t>
  </si>
  <si>
    <t>UNC_UPI_TxL_FLITS.ALL_NULL</t>
  </si>
  <si>
    <t>UNC_UPI_TxL_FLITS.IDLE</t>
  </si>
  <si>
    <t>UNC_UPI_TxL_FLITS.NON_DATA</t>
  </si>
  <si>
    <t>UNC_UPI_TxL_FLITS.NON_DATA:u0x87</t>
  </si>
  <si>
    <t>UOPS_EXECUTED.CORE_CYCLES_GE_1</t>
  </si>
  <si>
    <t>UOPS_EXECUTED.CORE_CYCLES_GE_2</t>
  </si>
  <si>
    <t>UOPS_EXECUTED.CORE_CYCLES_GE_3</t>
  </si>
  <si>
    <t>UOPS_EXECUTED.CORE_CYCLES_NONE</t>
  </si>
  <si>
    <t>UOPS_EXECUTED.THREAD</t>
  </si>
  <si>
    <t>UOPS_EXECUTED.X87</t>
  </si>
  <si>
    <t>UOPS_ISSUED.ANY</t>
  </si>
  <si>
    <t>UOPS_ISSUED.VECTOR_WIDTH_MISMATCH</t>
  </si>
  <si>
    <t>UOPS_RETIRED.RETIRE_SLOTS</t>
  </si>
  <si>
    <t>metric_Uops retired per txn</t>
  </si>
  <si>
    <t>metric_locks executed per txn</t>
  </si>
  <si>
    <t>metric_Store to load forwards per txn</t>
  </si>
  <si>
    <t>metric_misaligned loads per txn</t>
  </si>
  <si>
    <t>metric_L1-I misses filled by L2 per txn</t>
  </si>
  <si>
    <t>metric_L1-I misses filled by L3/memory per txn</t>
  </si>
  <si>
    <t>metric_L1-I requests that miss L2 per txn</t>
  </si>
  <si>
    <t>metric_L1-I Requests that hit shared in L2 per txn</t>
  </si>
  <si>
    <t>metric_L1D Requests that miss L2 per txn</t>
  </si>
  <si>
    <t>metric_L1D Requests that hit non-shared in L2 per txn</t>
  </si>
  <si>
    <t>metric_L1D Requests that hit shared line in L2 per txn</t>
  </si>
  <si>
    <t>metric_L2 Demand Read (dataRd+rfo) per txn</t>
  </si>
  <si>
    <t>metric_L2 HW Prefetches hitting in L2 per txn</t>
  </si>
  <si>
    <t>metric_L2 HW Prefetches hitting in L3 per txn</t>
  </si>
  <si>
    <t>metric_L2 HW Prefetches missing in L3 per txn</t>
  </si>
  <si>
    <t>metric_L1 ITLB misses that hit STLB per txn</t>
  </si>
  <si>
    <t>metric_ITLB 4K page misses per txn</t>
  </si>
  <si>
    <t>metric_ITLB 2M page misses per txn</t>
  </si>
  <si>
    <t>metric_L1 DTLB 4K page misses hitting STLB per txn</t>
  </si>
  <si>
    <t>metric_L1 DTLB 2M page misses hitting STLB per txn</t>
  </si>
  <si>
    <t>metric_L1 DTLB 1G page misses hitting STLB per txn</t>
  </si>
  <si>
    <t>metric_L2 DTLB All pages (ld+st) misses per txn</t>
  </si>
  <si>
    <t>metric_L2 DTLB 4K page (ld+st) misses per txn</t>
  </si>
  <si>
    <t>metric_L2 DTLB 2M page (ld+st) misses per txn</t>
  </si>
  <si>
    <t>metric_L2 DTLB 1G page  (ld+st)misses per txn</t>
  </si>
  <si>
    <t>metric_L1D demand requests that hit in local L2 per txn</t>
  </si>
  <si>
    <t>metric_L1D demand requests that hit in local CCX per txn</t>
  </si>
  <si>
    <t>metric_L1D demand requests that hit in local DRAM per txn</t>
  </si>
  <si>
    <t>metric_L1D demand requests that hit in remote CCX per txn</t>
  </si>
  <si>
    <t>metric_L1D demand requests that hit in remote DRAM per txn</t>
  </si>
  <si>
    <t>metric_L1D HwPf requests per txn</t>
  </si>
  <si>
    <t>metric_L1D HwPf requests that hit in local L2 per txn</t>
  </si>
  <si>
    <t>metric_L1D HwPf requests that hit in local CCX per txn</t>
  </si>
  <si>
    <t>metric_L1D HwPf requests that hit in local DRAM per txn</t>
  </si>
  <si>
    <t>metric_L1D HwPf requests that hit in remote CCX per txn</t>
  </si>
  <si>
    <t>metric_L1D HwPf requests that hit in remote DRAM per txn</t>
  </si>
  <si>
    <t>metric_L3 accesses per txn</t>
  </si>
  <si>
    <t>metric_L3 misses per txn</t>
  </si>
  <si>
    <t>metric_L3 miss B/W (MB/sec)</t>
  </si>
  <si>
    <t>metric_NUMA %_Reads addressed to local DRAM/Die</t>
  </si>
  <si>
    <t>metric_NUMA %_Reads addressed to remote DRAM/Die</t>
  </si>
  <si>
    <t>metric_memory bandwidth total ch0+ch1 (MB/sec)</t>
  </si>
  <si>
    <t>metric_memory bandwidth total ch2+ch3 (MB/sec)</t>
  </si>
  <si>
    <t>metric_memory bandwidth total ch4+ch5 (MB/sec)</t>
  </si>
  <si>
    <t>metric_memory bandwidth total ch6+ch7 (MB/sec)</t>
  </si>
  <si>
    <t>metric_% Uops delivered from Uop cache</t>
  </si>
  <si>
    <t>metric_% Uops delivered from decoder</t>
  </si>
  <si>
    <t>metric_%cycles FE stalled for any_reason</t>
  </si>
  <si>
    <t>metric_%cycles FE stalled due to DQ empty %</t>
  </si>
  <si>
    <t>metric_%cycles FE stalled due to back_pressure %</t>
  </si>
  <si>
    <t>metric_branches all branches retired per txn</t>
  </si>
  <si>
    <t>metric_branches all branches mispredicted per txn</t>
  </si>
  <si>
    <t>metric_branches all taken branches per txn</t>
  </si>
  <si>
    <t>metric_branches all taken branches mispredicted per txn</t>
  </si>
  <si>
    <t>metric_branches near returns per txn</t>
  </si>
  <si>
    <t>metric_branches near returns mispredicted per txn</t>
  </si>
  <si>
    <t>metric_branches indirect branches mispredicted per txn</t>
  </si>
  <si>
    <t>metric_branches conditional branches per txn</t>
  </si>
  <si>
    <t>metric_branches far transfers per txn</t>
  </si>
  <si>
    <t>metric_pf SW NTA prefetches per txn</t>
  </si>
  <si>
    <t>metric_pf SW load prefetches per txn</t>
  </si>
  <si>
    <t>metric_pf SW store prefetches per txn</t>
  </si>
  <si>
    <t>metric_EDP AMD EPYC XML version</t>
  </si>
  <si>
    <t>BpL1ITLBMissL2ITLBHit</t>
  </si>
  <si>
    <t>BpL1ITLBMissL2ITLBMiss.1G</t>
  </si>
  <si>
    <t>BpL1ITLBMissL2ITLBMiss.2M</t>
  </si>
  <si>
    <t>BpL1ITLBMissL2ITLBMiss.4K</t>
  </si>
  <si>
    <t>Branches.Cond</t>
  </si>
  <si>
    <t>Branches.FarXfer</t>
  </si>
  <si>
    <t>Branches.Indirect.Mispred</t>
  </si>
  <si>
    <t>Branches.Mispred</t>
  </si>
  <si>
    <t>Branches.NearRet</t>
  </si>
  <si>
    <t>Branches.NearRet.Mispred</t>
  </si>
  <si>
    <t>Branches.Retired</t>
  </si>
  <si>
    <t>Branches.Taken</t>
  </si>
  <si>
    <t>Branches.Taken.Mispred</t>
  </si>
  <si>
    <t>DcFillSys.LocalCache</t>
  </si>
  <si>
    <t>DcFillSys.LocalDram</t>
  </si>
  <si>
    <t>DcFillSys.LocalL2Hit</t>
  </si>
  <si>
    <t>DcFillSys.RemoteCache</t>
  </si>
  <si>
    <t>DcFillSys.RemoteDram</t>
  </si>
  <si>
    <t>DramBw.total.ch0</t>
  </si>
  <si>
    <t>DramBw.total.ch1</t>
  </si>
  <si>
    <t>DramBw.total.ch2</t>
  </si>
  <si>
    <t>DramBw.total.ch3</t>
  </si>
  <si>
    <t>DramBw.total.ch4:umask_ext=1</t>
  </si>
  <si>
    <t>DramBw.total.ch5:umask_ext=1</t>
  </si>
  <si>
    <t>DramBw.total.ch6:umask_ext=1</t>
  </si>
  <si>
    <t>DramBw.total.ch7:umask_ext=1</t>
  </si>
  <si>
    <t>HwPf.DcFill.LocalCache</t>
  </si>
  <si>
    <t>HwPf.DcFill.LocalDram</t>
  </si>
  <si>
    <t>HwPf.DcFill.LocalL2Hit</t>
  </si>
  <si>
    <t>HwPf.DcFill.RemoteCache</t>
  </si>
  <si>
    <t>HwPf.DcFill.RemoteDram</t>
  </si>
  <si>
    <t>IcCacheFillL2</t>
  </si>
  <si>
    <t>IcCacheFillSystem</t>
  </si>
  <si>
    <t>IcFetchStall.IcStallAny</t>
  </si>
  <si>
    <t>IcFetchStall.IcStallBackPressure</t>
  </si>
  <si>
    <t>IcFetchStall.IcStallDqEmpty</t>
  </si>
  <si>
    <t>InstDispatch.LoadPrefW</t>
  </si>
  <si>
    <t>InstDispatch.PrefNTA</t>
  </si>
  <si>
    <t>InstDispatch.StorePrefW</t>
  </si>
  <si>
    <t>L1dMiss.FillBufAlloc.HwPf</t>
  </si>
  <si>
    <t>L2DtlbHit.1G</t>
  </si>
  <si>
    <t>L2DtlbHit.2M</t>
  </si>
  <si>
    <t>L2DtlbHit.4K</t>
  </si>
  <si>
    <t>L2DtlbMiss.1G</t>
  </si>
  <si>
    <t>L2DtlbMiss.2M</t>
  </si>
  <si>
    <t>L2DtlbMiss.4K</t>
  </si>
  <si>
    <t>L2Prefetch.HitL2</t>
  </si>
  <si>
    <t>L2Prefetch.HitL3</t>
  </si>
  <si>
    <t>L2Prefetch.MissL3</t>
  </si>
  <si>
    <t>L2ReqG1.ChangeToX</t>
  </si>
  <si>
    <t>L2ReqG1.IcRead</t>
  </si>
  <si>
    <t>L2ReqG1.L2HwPf</t>
  </si>
  <si>
    <t>L2ReqG1.PrefetchL2</t>
  </si>
  <si>
    <t>L2ReqG1.RdBlkCS</t>
  </si>
  <si>
    <t>L2ReqG1.RdBlkL</t>
  </si>
  <si>
    <t>L2ReqG1.RdBlkX</t>
  </si>
  <si>
    <t>L2ReqStatus.ChgToXHitX</t>
  </si>
  <si>
    <t>L2ReqStatus.CodeHitS</t>
  </si>
  <si>
    <t>L2ReqStatus.CodeHitX</t>
  </si>
  <si>
    <t>L2ReqStatus.CodeMiss</t>
  </si>
  <si>
    <t>L2ReqStatus.HitCS</t>
  </si>
  <si>
    <t>L2ReqStatus.HitShared</t>
  </si>
  <si>
    <t>L2ReqStatus.HitX</t>
  </si>
  <si>
    <t>L2ReqStatus.RdMiss</t>
  </si>
  <si>
    <t>L3MissLatency</t>
  </si>
  <si>
    <t>L3Misses</t>
  </si>
  <si>
    <t>L3RequestG1</t>
  </si>
  <si>
    <t>LsDispatch.Loads</t>
  </si>
  <si>
    <t>LsDispatch.Stores</t>
  </si>
  <si>
    <t>MSR_EVENT:msr=0xC00000E7:type=FREERUN:scope=THREAD</t>
  </si>
  <si>
    <t>MSR_EVENT:msr=0xc001029B:type=FREERUN:scope=PACKAGE</t>
  </si>
  <si>
    <t>MisalignedLoads</t>
  </si>
  <si>
    <t>Store2LoadForwards</t>
  </si>
  <si>
    <t>Uops.Retired</t>
  </si>
  <si>
    <t>UopsDispatched.Decoder</t>
  </si>
  <si>
    <t>UopsDispatched.OpCache</t>
  </si>
  <si>
    <t>CLX</t>
  </si>
  <si>
    <t>Rome</t>
  </si>
  <si>
    <t/>
  </si>
  <si>
    <t>Average CPU operating ferquency</t>
  </si>
  <si>
    <t>Average CPU utilization</t>
  </si>
  <si>
    <t>Cycles per transaction</t>
  </si>
  <si>
    <t>CPI</t>
  </si>
  <si>
    <t>AMD</t>
  </si>
  <si>
    <t>Path length (inst retired per txn)</t>
  </si>
  <si>
    <t>Average LLC data read (demand+prefetch) miss latency (in ns)</t>
  </si>
  <si>
    <t>memory bandwidth total (MB/sec)</t>
  </si>
  <si>
    <t>L2 ITLB misses per txn for 4K pages</t>
  </si>
  <si>
    <t>L2 ITLB misses per txn for 2M pages</t>
  </si>
  <si>
    <t>L1 DTLB (ld+st) misses per txn hitting in L2 DTLB (all page sizes)</t>
  </si>
  <si>
    <t>L2 ITLB misses per txn (all page sizes)</t>
  </si>
  <si>
    <t>L1 ITLB misses per txn hitting in L2 ITLB (all page sizes)</t>
  </si>
  <si>
    <t>L2 DTLB (ld+st) misses per txn  (all page sizes)</t>
  </si>
  <si>
    <t>% Uops delivered from decoded uop cache + LSD</t>
  </si>
  <si>
    <t>% Uops delivered from decoder</t>
  </si>
  <si>
    <t>All branches retired per txn</t>
  </si>
  <si>
    <t>All branches mispredicted per txm</t>
  </si>
  <si>
    <t>branch mispredict ratio</t>
  </si>
  <si>
    <t>All socket package power (watts)</t>
  </si>
  <si>
    <t>L1-D misses per txn (includes data+rfo w/ prefetches)</t>
  </si>
  <si>
    <t>Comparison</t>
  </si>
  <si>
    <t>Clx/amd</t>
  </si>
  <si>
    <t>Don't modify columns E-K</t>
  </si>
  <si>
    <t>BR_INST_RETIRED.CONDITIONAL</t>
  </si>
  <si>
    <t>BR_INST_RETIRED.NEAR_RETURN</t>
  </si>
  <si>
    <t>BR_INST_RETIRED.NEAR_TAKEN</t>
  </si>
  <si>
    <t>BR_MISP_EXEC.ALL_INDIRECT_JUMP_NON_CALL_RET</t>
  </si>
  <si>
    <t>BR_MISP_EXEC.ANY_INDIRECT_NEAR_CALL</t>
  </si>
  <si>
    <t>BR_MISP_RETIRED.NEAR_TAKEN</t>
  </si>
  <si>
    <t>All taken branches per txn</t>
  </si>
  <si>
    <t>All taken branches mispredicted per txn</t>
  </si>
  <si>
    <t>All near returns per txn</t>
  </si>
  <si>
    <t>All near returns mispredicted per txn</t>
  </si>
  <si>
    <t>All indirect branches mispredicted per txn</t>
  </si>
  <si>
    <t>Branch Breakdown</t>
  </si>
  <si>
    <t>CLX events and values go in columns A &amp;B</t>
  </si>
  <si>
    <t>Rome events and values go in columns C&amp;D</t>
  </si>
  <si>
    <t>memory bandwidth read (MB/sec) (L3 miss as proxy for mem read on AMD)</t>
  </si>
  <si>
    <t>Locks breakdown</t>
  </si>
  <si>
    <t>Locks (all) retired per txn</t>
  </si>
  <si>
    <t>Locks:u0x2</t>
  </si>
  <si>
    <t>Locks:u0x8</t>
  </si>
  <si>
    <t>Locks:u0xe</t>
  </si>
  <si>
    <t>memory bandwidth write (MB/sec) (estimated on AMD)</t>
  </si>
  <si>
    <t xml:space="preserve">   Uncontended locks per txn</t>
  </si>
  <si>
    <t xml:space="preserve">   Contended (NonSpeculative) locks  per txn</t>
  </si>
  <si>
    <t>metric_CPI</t>
  </si>
  <si>
    <t>metric_Uops retired per instr</t>
  </si>
  <si>
    <t>metric_loads per instr</t>
  </si>
  <si>
    <t>metric_stores per instr</t>
  </si>
  <si>
    <t>metric_locks executed per instr</t>
  </si>
  <si>
    <t>metric_Store to load forwards per instr</t>
  </si>
  <si>
    <t>metric_misaligned loads per instr</t>
  </si>
  <si>
    <t>metric_L1-I code read misses (w/ prefetches) per instr</t>
  </si>
  <si>
    <t>metric_L1-I misses filled by L2 per instr</t>
  </si>
  <si>
    <t>metric_L1-I misses filled by L3/memory per instr</t>
  </si>
  <si>
    <t>metric_L1-I Requests that miss L2 per instr</t>
  </si>
  <si>
    <t>metric_L1-I Requests that hit shared in L2 per instr</t>
  </si>
  <si>
    <t>metric_L1D MPI (includes data+rfo w/ prefetches)</t>
  </si>
  <si>
    <t>metric_L1D Requests that miss L2 per instr</t>
  </si>
  <si>
    <t>metric_L1D Requests that hit non-shared in L2 per instr</t>
  </si>
  <si>
    <t>metric_L1D Requests that hit shared line in L2 per instr</t>
  </si>
  <si>
    <t xml:space="preserve">metric_L2 Demand Read (dataRd+rfo) MPI </t>
  </si>
  <si>
    <t>metric_L2 HW Prefetches hitting in L2 per instr</t>
  </si>
  <si>
    <t>metric_L2 HW Prefetches hitting in L3 per instr</t>
  </si>
  <si>
    <t>metric_L2 HW Prefetches missing in L3 per instr</t>
  </si>
  <si>
    <t>metric_L1 ITLB misses that hit STLB per instr</t>
  </si>
  <si>
    <t>metric_ITLB MPI</t>
  </si>
  <si>
    <t>metric_ITLB 4K page MPI</t>
  </si>
  <si>
    <t>metric_ITLB 2M page MPI</t>
  </si>
  <si>
    <t>metric_L1 DTLB 4K page misses hitting STLB per instr</t>
  </si>
  <si>
    <t>metric_L1 DTLB 2M page misses hitting STLB per instr</t>
  </si>
  <si>
    <t>metric_L1 DTLB 1G page misses hitting STLB per instr</t>
  </si>
  <si>
    <t>metric_L2 DTLB All pages (ld+st) misses per instr</t>
  </si>
  <si>
    <t>metric_L2 DTLB 4K page (ld+st) misses per instr</t>
  </si>
  <si>
    <t>metric_L2 DTLB 2M page (ld+st) misses per instr</t>
  </si>
  <si>
    <t>metric_L2 DTLB 1G page (ld+st) misses per instr</t>
  </si>
  <si>
    <t>metric_L1D demand requests that hit in local L2 per instr</t>
  </si>
  <si>
    <t>metric_L1D demand requests that hit in local CCX per instr</t>
  </si>
  <si>
    <t>metric_L1D demand requests that hit in local DRAM per instr</t>
  </si>
  <si>
    <t>metric_L1D demand requests that hit in remote CCX per instr</t>
  </si>
  <si>
    <t>metric_L1D demand requests that hit in remote DRAM per instr</t>
  </si>
  <si>
    <t>metric_L1D HwPf requests per instr</t>
  </si>
  <si>
    <t>metric_L1D HwPf requests that hit in local L2 per instr</t>
  </si>
  <si>
    <t>metric_L1D HwPf requests that hit in local CCX per instr</t>
  </si>
  <si>
    <t>metric_L1D HwPf requests that hit in local DRAM per instr</t>
  </si>
  <si>
    <t>metric_L1D HwPf requests that hit in remote CCX per instr</t>
  </si>
  <si>
    <t>metric_L1D HwPf requests that hit in remote DRAM per instr</t>
  </si>
  <si>
    <t>metric_L3 accesses per instr</t>
  </si>
  <si>
    <t>metric_L3 misses per instr</t>
  </si>
  <si>
    <t>metric_branches all branches retired per instr</t>
  </si>
  <si>
    <t>metric_branches all branches mispredicted per instr</t>
  </si>
  <si>
    <t>metric_branches all taken branches per instr</t>
  </si>
  <si>
    <t>metric_branches all taken branches mispredicted per instr</t>
  </si>
  <si>
    <t>metric_branches near returns per instr</t>
  </si>
  <si>
    <t>metric_branches near returns mispredicted per instr</t>
  </si>
  <si>
    <t>metric_branches indirect branches mispredicted per instr</t>
  </si>
  <si>
    <t>metric_branches conditional branches per instr</t>
  </si>
  <si>
    <t>metric_branches far transfers per instr</t>
  </si>
  <si>
    <t>metric_pf SW NTA prefetches per instr</t>
  </si>
  <si>
    <t>metric_pf SW load prefetches per instr</t>
  </si>
  <si>
    <t>metric_pf SW store prefetches per instr</t>
  </si>
  <si>
    <t>Instructions retired per second</t>
  </si>
  <si>
    <t>metric_locks retired per instr</t>
  </si>
  <si>
    <t>metric_uncacheable reads per instr</t>
  </si>
  <si>
    <t>metric_streaming stores (full line) per instr</t>
  </si>
  <si>
    <t>metric_streaming stores (partial line) per instr</t>
  </si>
  <si>
    <t>metric_L1D demand data read hits per instr</t>
  </si>
  <si>
    <t>metric_L2 demand data read hits per instr</t>
  </si>
  <si>
    <t>metric_L2 MPI (includes code+data+rfo w/ prefetches)</t>
  </si>
  <si>
    <t>metric_L2 demand data read MPI</t>
  </si>
  <si>
    <t>metric_L2 demand code MPI</t>
  </si>
  <si>
    <t>metric_L2 Any local request that HITM in a sibling core (per instr)</t>
  </si>
  <si>
    <t>metric_L2 Any local request that HIT in a sibling core and forwarded(per instr)</t>
  </si>
  <si>
    <t>metric_L2 all L2 prefetches(per instr)</t>
  </si>
  <si>
    <t>metric_LLC code references per instr (L3 prefetch excluded)</t>
  </si>
  <si>
    <t>metric_LLC data read references per instr (L3 prefetch excluded)</t>
  </si>
  <si>
    <t>metric_LLC RFO references per instr (L3 prefetch excluded)</t>
  </si>
  <si>
    <t>metric_LLC MPI (includes code+data+rfo w/ prefetches)</t>
  </si>
  <si>
    <t>metric_LLC data read MPI (demand+prefetch)</t>
  </si>
  <si>
    <t>metric_LLC RFO read MPI (demand+prefetch)</t>
  </si>
  <si>
    <t>metric_LLC code read MPI (demand+prefetch)</t>
  </si>
  <si>
    <t>metric_LLC all LLC prefetches (per instr)</t>
  </si>
  <si>
    <t>metric_LLC total HITM (per instr) (excludes LLC prefetches)</t>
  </si>
  <si>
    <t>metric_LLC total HIT clean line forwards (per instr) (excludes LLC prefetches)</t>
  </si>
  <si>
    <t>metric_SF snoop filter capacity evictions (per instr)</t>
  </si>
  <si>
    <t>metric_SF % of L3 accesses that result in SF capacity evictions</t>
  </si>
  <si>
    <t>metric_ITLB large page MPI</t>
  </si>
  <si>
    <t>metric_DTLB load MPI</t>
  </si>
  <si>
    <t>metric_DTLB 4KB page load MPI</t>
  </si>
  <si>
    <t>metric_DTLB 2MB large page load MPI</t>
  </si>
  <si>
    <t>metric_DTLB 1GB large page load MPI</t>
  </si>
  <si>
    <t>metric_DTLB store MPI</t>
  </si>
  <si>
    <t>metric_HA conflict responses per instr</t>
  </si>
  <si>
    <t>metric_HA directory lookups that spawned a snoop (per instr)</t>
  </si>
  <si>
    <t>metric_HA directory lookups that did not spawn a snoop (per instr)</t>
  </si>
  <si>
    <t>metric_M2M directory updates (per instr)</t>
  </si>
  <si>
    <t>metric_M2M XPT prefetches (per instr)</t>
  </si>
  <si>
    <t>metric_M3UPI UPI prefetches (per instr)</t>
  </si>
  <si>
    <t>metric_M2M extra reads from XPT-UPI prefetches (per instr)</t>
  </si>
  <si>
    <t>NaN</t>
  </si>
  <si>
    <t>Infinity</t>
  </si>
  <si>
    <t>metric_MMIO reads per instr</t>
  </si>
  <si>
    <t>metric_MMIO writes per instr</t>
  </si>
  <si>
    <t>metric_ItoM operations (fast strings) that reference LLC per instr</t>
  </si>
  <si>
    <t>metric_ItoM operations (fast strings) that miss LLC per instr</t>
  </si>
  <si>
    <t>metric_FP scalar single-precision FP instructions retired per instr</t>
  </si>
  <si>
    <t>metric_FP scalar double-precision FP instructions retired per instr</t>
  </si>
  <si>
    <t>metric_FP 128-bit packed single-precision FP instructions retired per instr</t>
  </si>
  <si>
    <t>metric_FP 128-bit packed double-precision FP instructions retired per instr</t>
  </si>
  <si>
    <t>metric_FP 256-bit packed single-precision FP instructions retired per instr</t>
  </si>
  <si>
    <t>metric_FP 256-bit packed double-precision FP instructions retired per instr</t>
  </si>
  <si>
    <t>metric_FP 512-bit packed single-precision FP instructions retired per instr</t>
  </si>
  <si>
    <t>metric_FP 512-bit packed double-precision FP instructions retired per instr</t>
  </si>
  <si>
    <t>metric_core SW prefetch NTA per instr</t>
  </si>
  <si>
    <t>metric_core uncacheable access and clflushes per instr</t>
  </si>
  <si>
    <t>metric_core PAUSE instr executions per instr</t>
  </si>
  <si>
    <t>L1-D misses per 1000 instr (includes data+rfo w/ prefetches)</t>
  </si>
  <si>
    <t>metric_L2 misses per 1000 instr (includes code+data+rfo w/ prefetches)</t>
  </si>
  <si>
    <t>metric_LLC misses per 1000 instr (includes code+data+rfo w/ prefetches)</t>
  </si>
  <si>
    <t>L1 ITLB misses per 1000 instr hitting in L2 ITLB (all page sizes)</t>
  </si>
  <si>
    <t>L2 ITLB misses per 1000 instr (all page sizes)</t>
  </si>
  <si>
    <t>L1 DTLB (ld+st) misses per 1000 instr hitting in L2 DTLB (all page sizes)</t>
  </si>
  <si>
    <t>L2 DTLB (ld+st) misses per 1000 instr  (all page sizes)</t>
  </si>
  <si>
    <t>All branches retired per 1000 instr</t>
  </si>
  <si>
    <t>All branches mispredicted per 1000 instr</t>
  </si>
  <si>
    <t>All taken branches per 1000 instr</t>
  </si>
  <si>
    <t>All taken branches mispredicted per 1000 instr</t>
  </si>
  <si>
    <t>All near returns per 1000 instr</t>
  </si>
  <si>
    <t>All near returns mispredicted per 1000 instr</t>
  </si>
  <si>
    <t>All indirect branches mispredicted per 1000 instr</t>
  </si>
  <si>
    <t>Locks (all) retired per 1000 instr</t>
  </si>
  <si>
    <t xml:space="preserve">   Contended (NonSpeculative) locks  per 1000 instr</t>
  </si>
  <si>
    <t xml:space="preserve">   Uncontended locks per 1000 instr</t>
  </si>
  <si>
    <t>DFEvent1</t>
  </si>
  <si>
    <t>DFEvent2</t>
  </si>
  <si>
    <t>DramBw.read.ch0</t>
  </si>
  <si>
    <t>DramBw.read.ch1</t>
  </si>
  <si>
    <t>DramBw.read.ch2</t>
  </si>
  <si>
    <t>DramBw.read.ch3</t>
  </si>
  <si>
    <t>DramBw.read.ch4:umask_ext=1</t>
  </si>
  <si>
    <t>DramBw.read.ch5:umask_ext=1</t>
  </si>
  <si>
    <t>DramBw.read.ch6:umask_ext=1</t>
  </si>
  <si>
    <t>DramBw.read.ch7:umask_ext=1</t>
  </si>
  <si>
    <t>Locks</t>
  </si>
  <si>
    <t>MSR_EVENT:msr=0xC00000E8:type=FREERUN:scope=THREAD</t>
  </si>
  <si>
    <t xml:space="preserve">  L2 ITLB misses per 1000 instr for 4K pages</t>
  </si>
  <si>
    <t xml:space="preserve">  L2 ITLB misses per 1000 instr for 2M pages</t>
  </si>
  <si>
    <t xml:space="preserve">  L1-I misses filled by L2 per 1000 instr</t>
  </si>
  <si>
    <t>L1-I misses per txn (includes prefetches)</t>
  </si>
  <si>
    <t xml:space="preserve">  L1-I misses filled by L2 per txn</t>
  </si>
  <si>
    <t xml:space="preserve">  L1-I misses that miss L2 per txn</t>
  </si>
  <si>
    <t>L1-I misses per 1000 instr (includes prefetches)</t>
  </si>
  <si>
    <t xml:space="preserve">  L1-I misses that miss L2 per 1000 instr</t>
  </si>
  <si>
    <t>This template can be used for importing CLX and Rome EMON data so relevant metrics can be automatically compared</t>
  </si>
  <si>
    <t>Usage:</t>
  </si>
  <si>
    <t>Data from both per-txn and per-instruction (summary page) sheets in EDP spreadsheet can be compared to similar views from the competition platform</t>
  </si>
  <si>
    <t>1. Select the right comparision tab (per-instr comparison or per-txn comparison) in this spreadsheet</t>
  </si>
  <si>
    <t>2. Cut &amp; paste CLX data in columns A &amp; B</t>
  </si>
  <si>
    <t>3. Cut &amp; paste AMD data in columns C &amp; D</t>
  </si>
  <si>
    <t>4. Don't modify any other columns</t>
  </si>
  <si>
    <t>5. Comparison table will be automatically generated in columns H-K</t>
  </si>
  <si>
    <t>This template can be used with data collected with prior versions of EDP as well</t>
  </si>
  <si>
    <t>L1 HW prefetch req hitting in local L2</t>
  </si>
  <si>
    <t>L1 HW prefetch req hitting in local CCX</t>
  </si>
  <si>
    <t>L1 HW prefetch req hitting in local DRAM</t>
  </si>
  <si>
    <t>L1 HW prefetch req hitting in remote DRAM</t>
  </si>
  <si>
    <t>L1 HW prefetch req hitting in remote cache</t>
  </si>
  <si>
    <t>DcFill demand req hitting in local L2</t>
  </si>
  <si>
    <t>DcFill demand req hitting in local DRAM</t>
  </si>
  <si>
    <t>DcFill demand req hitting in remote cache</t>
  </si>
  <si>
    <t>DcFill demand req hitting in remote DRAM</t>
  </si>
  <si>
    <t>L2 HW prefetch requests (total)</t>
  </si>
  <si>
    <t>L2 HW prefetch requests hitting in L2</t>
  </si>
  <si>
    <t>L2 HW prefetch requests hitting in L3</t>
  </si>
  <si>
    <t>L2 HW prefetch requests missing in L3</t>
  </si>
  <si>
    <t>L1 Demand Fill breakdown</t>
  </si>
  <si>
    <t>DcFill demand req hitting in local L3</t>
  </si>
  <si>
    <t>L1 HW prefethcer breakdown</t>
  </si>
  <si>
    <t>L2 HW prefethcer breakdown</t>
  </si>
  <si>
    <t>DcFill demand req hitting in local L2 (per 1000 instr)</t>
  </si>
  <si>
    <t>DcFill demand req hitting in local L3 (per 1000 instr)</t>
  </si>
  <si>
    <t>DcFill demand req hitting in local DRAM (per 1000 instr)</t>
  </si>
  <si>
    <t>DcFill demand req hitting in remote cache (per 1000 instr)</t>
  </si>
  <si>
    <t>DcFill demand req hitting in remote DRAM (per 1000 instr)</t>
  </si>
  <si>
    <t>L1 HW prefetch req hitting in local L2 (per 1000 instr)</t>
  </si>
  <si>
    <t>L1 HW prefetch req hitting in local CCX (per 1000 instr)</t>
  </si>
  <si>
    <t>L1 HW prefetch req hitting in local DRAM (per 1000 instr)</t>
  </si>
  <si>
    <t>L1 HW prefetch req hitting in remote cache (per 1000 instr)</t>
  </si>
  <si>
    <t>L1 HW prefetch req hitting in remote DRAM (per 1000 instr)</t>
  </si>
  <si>
    <t>L2 HW prefetch requests (total) (per 1000 instr)</t>
  </si>
  <si>
    <t>L2 HW prefetch requests missing in L3 (per 1000 instr)</t>
  </si>
  <si>
    <t>L2 HW prefetch requests hitting in L3 (per 1000 instr)</t>
  </si>
  <si>
    <t>metric_link data transmitted to remote socket total(MB/sec)</t>
  </si>
  <si>
    <t>metric_link data transmitted to remote socket from node0(MB/sec)</t>
  </si>
  <si>
    <t>metric_link data transmitted to remote socket from node1(MB/sec)</t>
  </si>
  <si>
    <t>metric_link data transmitted to remote socket from node2(MB/sec)</t>
  </si>
  <si>
    <t>metric_link data transmitted to remote socket from node3(MB/sec)</t>
  </si>
  <si>
    <t>metric_%cycles uop queue is empty</t>
  </si>
  <si>
    <t>metric_%cycles dispatch stalled due to load Q stalls</t>
  </si>
  <si>
    <t>metric_%cycles dispatch stalled due to store Q stalls</t>
  </si>
  <si>
    <t>DispatchResourceStall.LoadQ</t>
  </si>
  <si>
    <t>DispatchResourceStall.StoreQ</t>
  </si>
  <si>
    <t>Interrupts.Taken</t>
  </si>
  <si>
    <t>L2DtlbHit.Coalesced</t>
  </si>
  <si>
    <t>L2DtlbMiss.Coalesced</t>
  </si>
  <si>
    <t>L3Lookup.Misses</t>
  </si>
  <si>
    <t>L3Misses:u0x1</t>
  </si>
  <si>
    <t>L3Misses:u0x10</t>
  </si>
  <si>
    <t>L3Misses:u0x2</t>
  </si>
  <si>
    <t>L3Misses:u0x20</t>
  </si>
  <si>
    <t>L3Misses:u0x4</t>
  </si>
  <si>
    <t>L3Misses:u0x40</t>
  </si>
  <si>
    <t>L3Misses:u0x8</t>
  </si>
  <si>
    <t>L3Misses:u0x80</t>
  </si>
  <si>
    <t>L3Misses:u0xff</t>
  </si>
  <si>
    <t>LinkDataXmitRemote.node0:umask_ext=8</t>
  </si>
  <si>
    <t>LinkDataXmitRemote.node1:umask_ext=7</t>
  </si>
  <si>
    <t>LinkDataXmitRemote.node2:umask_ext=8</t>
  </si>
  <si>
    <t>LinkDataXmitRemote.node3:umask_ext=8</t>
  </si>
  <si>
    <t>Retired.SseAvxInstr</t>
  </si>
  <si>
    <t>Store2LoadConflicts</t>
  </si>
  <si>
    <t>TlbFlushes.All</t>
  </si>
  <si>
    <t>TlbWalks.LocalCache</t>
  </si>
  <si>
    <t>TlbWalks.LocalDram</t>
  </si>
  <si>
    <t>TlbWalks.LocalL2Hit</t>
  </si>
  <si>
    <t>TlbWalks.RemoteCache</t>
  </si>
  <si>
    <t>TlbWalks.RemoteDram</t>
  </si>
  <si>
    <t>UopQueue.Empty</t>
  </si>
  <si>
    <t>metric_locks (contended locks) executed per instr</t>
  </si>
  <si>
    <t>metric_locks (un-contended locks) executed per instr</t>
  </si>
  <si>
    <t>metric_Store to load forward conflicts per instr</t>
  </si>
  <si>
    <t>metric_TLB flushes per instr</t>
  </si>
  <si>
    <t>metric_TLB page walks total per instr</t>
  </si>
  <si>
    <t>metric_TLB page walks hitting local L2 instr</t>
  </si>
  <si>
    <t>metric_TLB page walks hitting local CCX instr</t>
  </si>
  <si>
    <t>metric_TLB page walks hitting local DRAM instr</t>
  </si>
  <si>
    <t>metric_TLB page walks hitting remote CCX instr</t>
  </si>
  <si>
    <t>metric_TLB page walks hitting remote DRAM instr</t>
  </si>
  <si>
    <t>metric_instr SSE and AVX instructions retired per instr</t>
  </si>
  <si>
    <t>metric_misc interrupts taken per instr</t>
  </si>
  <si>
    <t>Miscellaneous</t>
  </si>
  <si>
    <t>Ring0 transitions (per 1000 instr)</t>
  </si>
  <si>
    <t>L1 Demand Fill breakdown (on xeon only loads, AMD includes RFOs too)</t>
  </si>
  <si>
    <t>LLC data read (pf+demand) + RFO pf misses (per 1000 instr)</t>
  </si>
  <si>
    <t>Data transmitted across links (skt to skt) (MB/sec)</t>
  </si>
  <si>
    <t>LLC RFO demand misses (per 1000 instr)</t>
  </si>
  <si>
    <t>LLC code misses (per 1000 instr) (best estimates)</t>
  </si>
  <si>
    <t xml:space="preserve">Comparison v0.6 </t>
  </si>
  <si>
    <t>Number of threads sharing a CCX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</si>
</sst>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#,##0.0000"/>
    <numFmt numFmtId="166" formatCode="_(* #,##0_);_(* \(#,##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0"/>
      <color theme="1"/>
      <name val="Courier New"/>
      <family val="3"/>
    </font>
    <font>
      <sz val="14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 quotePrefix="1"/>
    <xf numFmtId="2" fontId="0" fillId="0" borderId="11" xfId="0" applyNumberFormat="1" applyBorder="1"/>
    <xf numFmtId="0" fontId="0" fillId="0" borderId="12" xfId="0" applyBorder="1"/>
    <xf numFmtId="2" fontId="0" fillId="0" borderId="12" xfId="0" applyNumberFormat="1" applyBorder="1"/>
    <xf numFmtId="3" fontId="0" fillId="0" borderId="12" xfId="0" applyNumberFormat="1" applyBorder="1"/>
    <xf numFmtId="164" fontId="0" fillId="0" borderId="12" xfId="0" applyNumberFormat="1" applyBorder="1"/>
    <xf numFmtId="0" fontId="0" fillId="0" borderId="13" xfId="0" applyBorder="1"/>
    <xf numFmtId="3" fontId="0" fillId="0" borderId="13" xfId="0" applyNumberFormat="1" applyBorder="1"/>
    <xf numFmtId="3" fontId="0" fillId="0" borderId="10" xfId="0" applyNumberFormat="1" applyBorder="1"/>
    <xf numFmtId="3" fontId="0" fillId="0" borderId="11" xfId="0" applyNumberFormat="1" applyBorder="1"/>
    <xf numFmtId="2" fontId="0" fillId="0" borderId="13" xfId="0" applyNumberFormat="1" applyBorder="1"/>
    <xf numFmtId="164" fontId="0" fillId="0" borderId="13" xfId="0" applyNumberFormat="1" applyBorder="1"/>
    <xf numFmtId="164" fontId="0" fillId="0" borderId="11" xfId="0" applyNumberFormat="1" applyBorder="1"/>
    <xf numFmtId="164" fontId="0" fillId="0" borderId="10" xfId="0" applyNumberFormat="1" applyBorder="1"/>
    <xf numFmtId="164" fontId="0" fillId="33" borderId="11" xfId="0" applyNumberFormat="1" applyFill="1" applyBorder="1"/>
    <xf numFmtId="164" fontId="0" fillId="33" borderId="13" xfId="0" applyNumberFormat="1" applyFill="1" applyBorder="1"/>
    <xf numFmtId="0" fontId="18" fillId="0" borderId="14" xfId="0" applyFont="1" applyBorder="1"/>
    <xf numFmtId="0" fontId="18" fillId="0" borderId="10" xfId="0" applyFont="1" applyBorder="1"/>
    <xf numFmtId="165" fontId="0" fillId="0" borderId="0" xfId="0" applyNumberFormat="1" applyFont="1"/>
    <xf numFmtId="166" fontId="0" fillId="0" borderId="12" xfId="0" applyNumberFormat="1" applyBorder="1"/>
    <xf numFmtId="166" fontId="0" fillId="0" borderId="13" xfId="0" applyNumberFormat="1" applyBorder="1"/>
    <xf numFmtId="165" fontId="20" fillId="0" borderId="0" xfId="0" applyNumberFormat="1" applyFont="1"/>
    <xf numFmtId="165" fontId="0" fillId="0" borderId="17" xfId="0" applyNumberFormat="1" applyFont="1" applyBorder="1"/>
    <xf numFmtId="165" fontId="0" fillId="0" borderId="19" xfId="0" applyNumberFormat="1" applyFont="1" applyBorder="1"/>
    <xf numFmtId="0" fontId="0" fillId="0" borderId="16" xfId="0" applyBorder="1"/>
    <xf numFmtId="0" fontId="0" fillId="0" borderId="18" xfId="0" applyBorder="1"/>
    <xf numFmtId="0" fontId="0" fillId="0" borderId="20" xfId="0" applyBorder="1"/>
    <xf numFmtId="0" fontId="0" fillId="0" borderId="14" xfId="0" applyFont="1" applyBorder="1"/>
    <xf numFmtId="0" fontId="0" fillId="0" borderId="14" xfId="0" applyBorder="1"/>
    <xf numFmtId="0" fontId="16" fillId="0" borderId="16" xfId="0" applyFont="1" applyBorder="1"/>
    <xf numFmtId="0" fontId="0" fillId="0" borderId="18" xfId="0" applyFill="1" applyBorder="1"/>
    <xf numFmtId="0" fontId="0" fillId="0" borderId="20" xfId="0" applyFill="1" applyBorder="1"/>
    <xf numFmtId="0" fontId="16" fillId="0" borderId="16" xfId="0" applyFont="1" applyFill="1" applyBorder="1"/>
    <xf numFmtId="0" fontId="0" fillId="0" borderId="15" xfId="0" applyBorder="1"/>
    <xf numFmtId="0" fontId="0" fillId="0" borderId="21" xfId="0" applyBorder="1"/>
    <xf numFmtId="0" fontId="0" fillId="0" borderId="17" xfId="0" applyBorder="1"/>
    <xf numFmtId="0" fontId="0" fillId="0" borderId="0" xfId="0" applyBorder="1"/>
    <xf numFmtId="0" fontId="0" fillId="0" borderId="17" xfId="0" applyFont="1" applyBorder="1"/>
    <xf numFmtId="166" fontId="0" fillId="0" borderId="17" xfId="42" applyNumberFormat="1" applyFont="1" applyBorder="1"/>
    <xf numFmtId="166" fontId="0" fillId="0" borderId="0" xfId="42" applyNumberFormat="1" applyFont="1" applyBorder="1"/>
    <xf numFmtId="166" fontId="0" fillId="0" borderId="18" xfId="42" applyNumberFormat="1" applyFont="1" applyBorder="1"/>
    <xf numFmtId="0" fontId="0" fillId="0" borderId="22" xfId="0" applyBorder="1"/>
    <xf numFmtId="166" fontId="0" fillId="0" borderId="20" xfId="42" applyNumberFormat="1" applyFont="1" applyBorder="1"/>
    <xf numFmtId="0" fontId="19" fillId="33" borderId="0" xfId="0" applyFont="1" applyFill="1"/>
    <xf numFmtId="0" fontId="0" fillId="0" borderId="18" xfId="0" applyFont="1" applyFill="1" applyBorder="1"/>
    <xf numFmtId="0" fontId="0" fillId="0" borderId="15" xfId="0" applyFont="1" applyBorder="1"/>
    <xf numFmtId="0" fontId="21" fillId="0" borderId="0" xfId="0" applyFont="1"/>
    <xf numFmtId="3" fontId="0" fillId="0" borderId="0" xfId="0" applyNumberFormat="1"/>
    <xf numFmtId="3" fontId="0" fillId="0" borderId="0" xfId="0" applyNumberFormat="1" applyBorder="1"/>
    <xf numFmtId="0" fontId="16" fillId="0" borderId="11" xfId="0" applyFont="1" applyFill="1" applyBorder="1"/>
    <xf numFmtId="0" fontId="0" fillId="0" borderId="11" xfId="0" applyBorder="1"/>
    <xf numFmtId="0" fontId="16" fillId="0" borderId="11" xfId="0" applyFont="1" applyBorder="1"/>
    <xf numFmtId="0" fontId="0" fillId="0" borderId="12" xfId="0" applyFont="1" applyBorder="1"/>
    <xf numFmtId="0" fontId="0" fillId="0" borderId="13" xfId="0" applyFont="1" applyBorder="1"/>
    <xf numFmtId="0" fontId="0" fillId="33" borderId="17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3" fontId="20" fillId="0" borderId="0" xfId="0" applyNumberFormat="1" applyFont="1"/>
    <xf numFmtId="43" fontId="0" fillId="0" borderId="0" xfId="0" applyNumberFormat="1"/>
    <xf numFmtId="165" fontId="16" fillId="33" borderId="22" xfId="0" applyNumberFormat="1" applyFont="1" applyFill="1" applyBorder="1" applyAlignment="1">
      <alignment horizontal="center"/>
    </xf>
    <xf numFmtId="165" fontId="16" fillId="33" borderId="20" xfId="0" applyNumberFormat="1" applyFont="1" applyFill="1" applyBorder="1" applyAlignment="1">
      <alignment horizontal="center"/>
    </xf>
    <xf numFmtId="165" fontId="16" fillId="33" borderId="17" xfId="0" applyNumberFormat="1" applyFont="1" applyFill="1" applyBorder="1" applyAlignment="1">
      <alignment horizontal="center"/>
    </xf>
    <xf numFmtId="165" fontId="16" fillId="33" borderId="0" xfId="0" applyNumberFormat="1" applyFont="1" applyFill="1" applyBorder="1" applyAlignment="1">
      <alignment horizontal="center"/>
    </xf>
    <xf numFmtId="165" fontId="16" fillId="33" borderId="19" xfId="0" applyNumberFormat="1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4916C-A89A-480B-988E-B7A33D0529F4}">
  <dimension ref="A3:A12"/>
  <sheetViews>
    <sheetView workbookViewId="0"/>
  </sheetViews>
  <sheetFormatPr defaultRowHeight="15" x14ac:dyDescent="0.25"/>
  <cols>
    <col min="1" max="1" width="170.7109375" customWidth="1"/>
  </cols>
  <sheetData>
    <row r="3" spans="1:1" ht="18.75" x14ac:dyDescent="0.3">
      <c r="A3" s="47" t="s">
        <v>884</v>
      </c>
    </row>
    <row r="4" spans="1:1" ht="18.75" x14ac:dyDescent="0.3">
      <c r="A4" s="47" t="s">
        <v>886</v>
      </c>
    </row>
    <row r="5" spans="1:1" ht="18.75" x14ac:dyDescent="0.3">
      <c r="A5" s="47" t="s">
        <v>885</v>
      </c>
    </row>
    <row r="6" spans="1:1" ht="18.75" x14ac:dyDescent="0.3">
      <c r="A6" s="47" t="s">
        <v>887</v>
      </c>
    </row>
    <row r="7" spans="1:1" ht="18.75" x14ac:dyDescent="0.3">
      <c r="A7" s="47" t="s">
        <v>888</v>
      </c>
    </row>
    <row r="8" spans="1:1" ht="18.75" x14ac:dyDescent="0.3">
      <c r="A8" s="47" t="s">
        <v>889</v>
      </c>
    </row>
    <row r="9" spans="1:1" ht="18.75" x14ac:dyDescent="0.3">
      <c r="A9" s="47" t="s">
        <v>890</v>
      </c>
    </row>
    <row r="10" spans="1:1" ht="18.75" x14ac:dyDescent="0.3">
      <c r="A10" s="47" t="s">
        <v>891</v>
      </c>
    </row>
    <row r="12" spans="1:1" ht="18.75" x14ac:dyDescent="0.3">
      <c r="A12" s="47" t="s">
        <v>892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7CE6-DDD1-4F13-BD82-394F9F9AEA0A}">
  <dimension ref="A1:K555"/>
  <sheetViews>
    <sheetView tabSelected="1" topLeftCell="B199" workbookViewId="0">
      <selection activeCell="C103" sqref="C103:C111"/>
    </sheetView>
  </sheetViews>
  <sheetFormatPr defaultRowHeight="15" x14ac:dyDescent="0.25"/>
  <cols>
    <col min="1" max="1" width="55.5703125" style="22" customWidth="1"/>
    <col min="2" max="2" width="26.42578125" style="22" customWidth="1"/>
    <col min="3" max="3" width="58.140625" style="22" customWidth="1"/>
    <col min="4" max="4" width="19.140625" style="22" customWidth="1"/>
    <col min="5" max="5" width="51" customWidth="1"/>
    <col min="6" max="6" width="14.7109375" customWidth="1"/>
    <col min="7" max="7" width="14" customWidth="1"/>
    <col min="8" max="8" width="65.140625" customWidth="1"/>
    <col min="9" max="10" width="15.140625" customWidth="1"/>
    <col min="11" max="11" width="12.5703125" customWidth="1"/>
  </cols>
  <sheetData>
    <row r="1" spans="1:11" ht="42.75" customHeight="1" thickBot="1" x14ac:dyDescent="0.4">
      <c r="A1" s="60" t="s">
        <v>725</v>
      </c>
      <c r="B1" s="61"/>
      <c r="C1" s="62" t="s">
        <v>726</v>
      </c>
      <c r="D1" s="63"/>
      <c r="E1" s="44" t="s">
        <v>712</v>
      </c>
      <c r="F1" t="s">
        <v>686</v>
      </c>
      <c r="G1" t="s">
        <v>687</v>
      </c>
      <c r="H1" s="18" t="s">
        <v>978</v>
      </c>
      <c r="I1" s="18" t="s">
        <v>686</v>
      </c>
      <c r="J1" s="18" t="s">
        <v>693</v>
      </c>
      <c r="K1" s="17" t="s">
        <v>711</v>
      </c>
    </row>
    <row r="2" spans="1:11" x14ac:dyDescent="0.25">
      <c r="A2" s="22" t="s">
        <v>0</v>
      </c>
      <c r="B2" s="22">
        <v>3.3985092555886198</v>
      </c>
      <c r="C2" s="22" t="s">
        <v>0</v>
      </c>
      <c r="D2" s="22">
        <v>3.2413022416591599</v>
      </c>
      <c r="E2" s="46" t="s">
        <v>0</v>
      </c>
      <c r="F2" s="35">
        <f t="shared" ref="F2:F8" si="0">VLOOKUP(E2,A:B,2,FALSE)</f>
        <v>3.3985092555886198</v>
      </c>
      <c r="G2" s="25">
        <f>VLOOKUP(E2,C:D,2,FALSE)</f>
        <v>3.2413022416591599</v>
      </c>
      <c r="H2" s="25" t="s">
        <v>689</v>
      </c>
      <c r="I2" s="2">
        <f>F2</f>
        <v>3.3985092555886198</v>
      </c>
      <c r="J2" s="2">
        <f>G2</f>
        <v>3.2413022416591599</v>
      </c>
      <c r="K2" s="13">
        <f>I2/J2</f>
        <v>1.0485011894012664</v>
      </c>
    </row>
    <row r="3" spans="1:11" x14ac:dyDescent="0.25">
      <c r="A3" s="22" t="s">
        <v>1</v>
      </c>
      <c r="B3" s="22">
        <v>97.069498461832794</v>
      </c>
      <c r="C3" s="22" t="s">
        <v>1</v>
      </c>
      <c r="D3" s="22">
        <v>91.267748826534699</v>
      </c>
      <c r="E3" s="38" t="s">
        <v>1</v>
      </c>
      <c r="F3" s="37">
        <f t="shared" si="0"/>
        <v>97.069498461832794</v>
      </c>
      <c r="G3" s="26">
        <f t="shared" ref="G3:G9" si="1">VLOOKUP(E3,C:D,2,FALSE)</f>
        <v>91.267748826534699</v>
      </c>
      <c r="H3" s="26" t="s">
        <v>690</v>
      </c>
      <c r="I3" s="4">
        <f>F3</f>
        <v>97.069498461832794</v>
      </c>
      <c r="J3" s="4">
        <f>G3</f>
        <v>91.267748826534699</v>
      </c>
      <c r="K3" s="6">
        <f t="shared" ref="K3:K36" si="2">I3/J3</f>
        <v>1.0635684533681773</v>
      </c>
    </row>
    <row r="4" spans="1:11" x14ac:dyDescent="0.25">
      <c r="A4" s="22" t="s">
        <v>2</v>
      </c>
      <c r="B4" s="22">
        <v>33.787957349054103</v>
      </c>
      <c r="C4" s="22" t="s">
        <v>736</v>
      </c>
      <c r="D4" s="22">
        <v>2.0969448205654402</v>
      </c>
      <c r="E4" s="38" t="s">
        <v>3</v>
      </c>
      <c r="F4" s="37" t="e">
        <f t="shared" si="0"/>
        <v>#N/A</v>
      </c>
      <c r="G4" s="26" t="e">
        <f t="shared" si="1"/>
        <v>#N/A</v>
      </c>
      <c r="H4" s="26" t="s">
        <v>792</v>
      </c>
      <c r="I4" s="5">
        <f>F5</f>
        <v>120724442308.75</v>
      </c>
      <c r="J4" s="5">
        <f>G84</f>
        <v>135431939707.19099</v>
      </c>
      <c r="K4" s="6">
        <f t="shared" si="2"/>
        <v>0.89140303660835718</v>
      </c>
    </row>
    <row r="5" spans="1:11" x14ac:dyDescent="0.25">
      <c r="A5" s="22" t="s">
        <v>736</v>
      </c>
      <c r="B5" s="22">
        <v>2.6232958243006301</v>
      </c>
      <c r="C5" s="22" t="s">
        <v>4</v>
      </c>
      <c r="D5" s="22">
        <v>5.0342156937805296</v>
      </c>
      <c r="E5" s="38" t="s">
        <v>295</v>
      </c>
      <c r="F5" s="37">
        <f t="shared" si="0"/>
        <v>120724442308.75</v>
      </c>
      <c r="G5" s="26">
        <f t="shared" si="1"/>
        <v>135431939707.19099</v>
      </c>
      <c r="H5" s="26" t="s">
        <v>979</v>
      </c>
      <c r="I5" s="5"/>
      <c r="J5" s="5">
        <f>(G118/G84)/G15</f>
        <v>6.0000000000000222</v>
      </c>
      <c r="K5" s="6"/>
    </row>
    <row r="6" spans="1:11" ht="15.75" thickBot="1" x14ac:dyDescent="0.3">
      <c r="A6" s="22" t="s">
        <v>4</v>
      </c>
      <c r="B6" s="22">
        <v>5.4880407287820798</v>
      </c>
      <c r="C6" s="22" t="s">
        <v>6</v>
      </c>
      <c r="D6" s="22">
        <v>4.1305592997425901E-2</v>
      </c>
      <c r="E6" s="38" t="s">
        <v>254</v>
      </c>
      <c r="F6" s="37">
        <f t="shared" si="0"/>
        <v>316695925399.56799</v>
      </c>
      <c r="G6" s="26">
        <f t="shared" si="1"/>
        <v>283993304508.12701</v>
      </c>
      <c r="H6" s="26" t="s">
        <v>692</v>
      </c>
      <c r="I6" s="6">
        <f>F6/F5</f>
        <v>2.6232958243006448</v>
      </c>
      <c r="J6" s="6">
        <f>G6/G5</f>
        <v>2.0969448205654539</v>
      </c>
      <c r="K6" s="6">
        <f t="shared" si="2"/>
        <v>1.2510085141836289</v>
      </c>
    </row>
    <row r="7" spans="1:11" x14ac:dyDescent="0.25">
      <c r="A7" s="22" t="s">
        <v>5</v>
      </c>
      <c r="B7" s="22">
        <v>99.984783553672003</v>
      </c>
      <c r="C7" s="22" t="s">
        <v>737</v>
      </c>
      <c r="D7" s="22">
        <v>1.0367149439915699</v>
      </c>
      <c r="E7" s="38" t="s">
        <v>738</v>
      </c>
      <c r="F7" s="37">
        <f t="shared" si="0"/>
        <v>0.27532766752782001</v>
      </c>
      <c r="G7" s="26">
        <f t="shared" si="1"/>
        <v>0.34174280206483398</v>
      </c>
      <c r="H7" s="25" t="s">
        <v>882</v>
      </c>
      <c r="I7" s="13">
        <f>F11*1000</f>
        <v>47.824843293337899</v>
      </c>
      <c r="J7" s="13">
        <f>G11*1000</f>
        <v>59.4053902853639</v>
      </c>
      <c r="K7" s="13">
        <f t="shared" si="2"/>
        <v>0.80505898645902552</v>
      </c>
    </row>
    <row r="8" spans="1:11" x14ac:dyDescent="0.25">
      <c r="A8" s="22" t="s">
        <v>6</v>
      </c>
      <c r="B8" s="22">
        <v>4.2335732095694002E-2</v>
      </c>
      <c r="C8" s="22" t="s">
        <v>738</v>
      </c>
      <c r="D8" s="22">
        <v>0.34174280206483398</v>
      </c>
      <c r="E8" s="38" t="s">
        <v>739</v>
      </c>
      <c r="F8" s="37">
        <f t="shared" si="0"/>
        <v>0.128613536050799</v>
      </c>
      <c r="G8" s="26">
        <f t="shared" si="1"/>
        <v>0.16009589029877899</v>
      </c>
      <c r="H8" s="26" t="s">
        <v>878</v>
      </c>
      <c r="I8" s="6">
        <f>1000*(F11-F17)</f>
        <v>27.524038759970203</v>
      </c>
      <c r="J8" s="6">
        <f>G19*1000</f>
        <v>35.772453060380194</v>
      </c>
      <c r="K8" s="6">
        <f t="shared" si="2"/>
        <v>0.76941994202948505</v>
      </c>
    </row>
    <row r="9" spans="1:11" ht="15.75" thickBot="1" x14ac:dyDescent="0.3">
      <c r="A9" s="22" t="s">
        <v>738</v>
      </c>
      <c r="B9" s="22">
        <v>0.27532766752782001</v>
      </c>
      <c r="C9" s="22" t="s">
        <v>739</v>
      </c>
      <c r="D9" s="22">
        <v>0.16009589029877899</v>
      </c>
      <c r="E9" s="38" t="s">
        <v>740</v>
      </c>
      <c r="F9" s="37"/>
      <c r="G9" s="26">
        <f t="shared" si="1"/>
        <v>1.1418273184928E-3</v>
      </c>
      <c r="H9" s="27" t="s">
        <v>883</v>
      </c>
      <c r="I9" s="12">
        <f>F17*1000</f>
        <v>20.3008045333677</v>
      </c>
      <c r="J9" s="12">
        <f>G20*1000</f>
        <v>29.7025617474496</v>
      </c>
      <c r="K9" s="12">
        <f t="shared" si="2"/>
        <v>0.68346982007741541</v>
      </c>
    </row>
    <row r="10" spans="1:11" ht="15.75" thickBot="1" x14ac:dyDescent="0.3">
      <c r="A10" s="22" t="s">
        <v>739</v>
      </c>
      <c r="B10" s="22">
        <v>0.128613536050799</v>
      </c>
      <c r="C10" s="22" t="s">
        <v>740</v>
      </c>
      <c r="D10" s="22">
        <v>1.1418273184928E-3</v>
      </c>
      <c r="E10" s="55" t="s">
        <v>793</v>
      </c>
      <c r="F10" s="37">
        <f>VLOOKUP(E10,A:B,2,FALSE)</f>
        <v>1.13144287338902E-3</v>
      </c>
      <c r="G10" s="26"/>
      <c r="H10" s="28" t="s">
        <v>847</v>
      </c>
      <c r="I10" s="14">
        <f>F12*1000</f>
        <v>24.307759222003799</v>
      </c>
      <c r="J10" s="14">
        <f>G12*1000</f>
        <v>24.8222404188766</v>
      </c>
      <c r="K10" s="14">
        <f t="shared" si="2"/>
        <v>0.97927337789857383</v>
      </c>
    </row>
    <row r="11" spans="1:11" ht="15.75" thickBot="1" x14ac:dyDescent="0.3">
      <c r="A11" s="22" t="s">
        <v>793</v>
      </c>
      <c r="B11" s="22">
        <v>1.13144287338902E-3</v>
      </c>
      <c r="C11" s="22" t="s">
        <v>959</v>
      </c>
      <c r="D11" s="22">
        <v>2.55850033108098E-5</v>
      </c>
      <c r="E11" s="23" t="s">
        <v>743</v>
      </c>
      <c r="F11" s="37">
        <f>VLOOKUP(E11,A:B,2,FALSE)</f>
        <v>4.7824843293337901E-2</v>
      </c>
      <c r="G11" s="26">
        <f t="shared" ref="G11:G15" si="3">VLOOKUP(E11,C:D,2,FALSE)</f>
        <v>5.9405390285363902E-2</v>
      </c>
      <c r="H11" s="29" t="s">
        <v>848</v>
      </c>
      <c r="I11" s="14">
        <f>F13*1000</f>
        <v>32.083428246341597</v>
      </c>
      <c r="J11" s="14">
        <f>G16*1000</f>
        <v>47.058332654306199</v>
      </c>
      <c r="K11" s="14">
        <f t="shared" si="2"/>
        <v>0.68177996194698831</v>
      </c>
    </row>
    <row r="12" spans="1:11" x14ac:dyDescent="0.25">
      <c r="A12" s="22" t="s">
        <v>794</v>
      </c>
      <c r="B12" s="22">
        <v>9.8312938246355205E-5</v>
      </c>
      <c r="C12" s="22" t="s">
        <v>960</v>
      </c>
      <c r="D12" s="22">
        <v>1.11624231518199E-3</v>
      </c>
      <c r="E12" s="23" t="s">
        <v>748</v>
      </c>
      <c r="F12" s="37">
        <f>VLOOKUP(E12,A:B,2,FALSE)</f>
        <v>2.4307759222003799E-2</v>
      </c>
      <c r="G12" s="26">
        <f t="shared" si="3"/>
        <v>2.4822240418876599E-2</v>
      </c>
      <c r="H12" s="25" t="s">
        <v>849</v>
      </c>
      <c r="I12" s="13">
        <f>F14*1000</f>
        <v>12.4958862857606</v>
      </c>
      <c r="J12" s="13">
        <f>G15*1000</f>
        <v>18.589832201194397</v>
      </c>
      <c r="K12" s="13">
        <f t="shared" si="2"/>
        <v>0.67218929953320061</v>
      </c>
    </row>
    <row r="13" spans="1:11" ht="15.75" thickBot="1" x14ac:dyDescent="0.3">
      <c r="A13" s="22" t="s">
        <v>795</v>
      </c>
      <c r="B13" s="22">
        <v>7.6544453772393504E-4</v>
      </c>
      <c r="C13" s="22" t="s">
        <v>741</v>
      </c>
      <c r="D13" s="22">
        <v>4.3680720223902202E-2</v>
      </c>
      <c r="E13" s="23" t="s">
        <v>799</v>
      </c>
      <c r="F13" s="37">
        <f>VLOOKUP(E13,A:B,2,FALSE)</f>
        <v>3.2083428246341597E-2</v>
      </c>
      <c r="G13" s="26"/>
      <c r="H13" s="27" t="s">
        <v>695</v>
      </c>
      <c r="I13" s="11">
        <f>F29</f>
        <v>128.67272525029799</v>
      </c>
      <c r="J13" s="11">
        <f>G29</f>
        <v>125.247679613738</v>
      </c>
      <c r="K13" s="16">
        <f t="shared" si="2"/>
        <v>1.027346180361367</v>
      </c>
    </row>
    <row r="14" spans="1:11" x14ac:dyDescent="0.25">
      <c r="A14" s="22" t="s">
        <v>796</v>
      </c>
      <c r="B14" s="22">
        <v>5.42480163799775E-5</v>
      </c>
      <c r="C14" s="22" t="s">
        <v>742</v>
      </c>
      <c r="D14" s="22">
        <v>3.0915626120044302E-3</v>
      </c>
      <c r="E14" s="23" t="s">
        <v>808</v>
      </c>
      <c r="F14" s="37">
        <f>VLOOKUP(E14,A:B,2,FALSE)</f>
        <v>1.24958862857606E-2</v>
      </c>
      <c r="G14" s="26"/>
      <c r="H14" s="25" t="s">
        <v>53</v>
      </c>
      <c r="I14" s="2">
        <f>F25</f>
        <v>99.660699904456493</v>
      </c>
      <c r="J14" s="2">
        <f>G27</f>
        <v>99.295787978537106</v>
      </c>
      <c r="K14" s="13">
        <f t="shared" si="2"/>
        <v>1.0036749990442522</v>
      </c>
    </row>
    <row r="15" spans="1:11" ht="15.75" thickBot="1" x14ac:dyDescent="0.3">
      <c r="A15" s="22" t="s">
        <v>748</v>
      </c>
      <c r="B15" s="22">
        <v>2.4307759222003799E-2</v>
      </c>
      <c r="C15" s="22" t="s">
        <v>743</v>
      </c>
      <c r="D15" s="22">
        <v>5.9405390285363902E-2</v>
      </c>
      <c r="E15" s="23" t="s">
        <v>779</v>
      </c>
      <c r="F15" s="37"/>
      <c r="G15" s="26">
        <f t="shared" si="3"/>
        <v>1.8589832201194399E-2</v>
      </c>
      <c r="H15" s="27" t="s">
        <v>54</v>
      </c>
      <c r="I15" s="11">
        <f>F26</f>
        <v>0.33930009554343399</v>
      </c>
      <c r="J15" s="11">
        <f>G28</f>
        <v>0.70421202146286899</v>
      </c>
      <c r="K15" s="12">
        <f t="shared" si="2"/>
        <v>0.48181525620451832</v>
      </c>
    </row>
    <row r="16" spans="1:11" x14ac:dyDescent="0.25">
      <c r="A16" s="22" t="s">
        <v>797</v>
      </c>
      <c r="B16" s="22">
        <v>0.25637974697718002</v>
      </c>
      <c r="C16" s="22" t="s">
        <v>744</v>
      </c>
      <c r="D16" s="22">
        <v>3.5772453060380197E-2</v>
      </c>
      <c r="E16" s="38" t="s">
        <v>778</v>
      </c>
      <c r="F16" s="37"/>
      <c r="G16" s="26">
        <f>VLOOKUP(E16,C:D,2,FALSE)</f>
        <v>4.7058332654306201E-2</v>
      </c>
      <c r="H16" s="25" t="s">
        <v>727</v>
      </c>
      <c r="I16" s="10">
        <f>F30</f>
        <v>99530.825548909197</v>
      </c>
      <c r="J16" s="10">
        <f>G31</f>
        <v>161130.050165694</v>
      </c>
      <c r="K16" s="13">
        <f t="shared" si="2"/>
        <v>0.61770492497556595</v>
      </c>
    </row>
    <row r="17" spans="1:11" x14ac:dyDescent="0.25">
      <c r="A17" s="22" t="s">
        <v>743</v>
      </c>
      <c r="B17" s="22">
        <v>4.7824843293337901E-2</v>
      </c>
      <c r="C17" s="22" t="s">
        <v>745</v>
      </c>
      <c r="D17" s="22">
        <v>2.3632937224983601E-2</v>
      </c>
      <c r="E17" s="23" t="s">
        <v>805</v>
      </c>
      <c r="F17" s="37">
        <f>VLOOKUP(E17,A:B,2,FALSE)</f>
        <v>2.0300804533367699E-2</v>
      </c>
      <c r="G17" s="26"/>
      <c r="H17" s="26" t="s">
        <v>733</v>
      </c>
      <c r="I17" s="5">
        <f>I18-I16</f>
        <v>29713.799924528808</v>
      </c>
      <c r="J17" s="5">
        <f>J18-J16</f>
        <v>28221.097795493988</v>
      </c>
      <c r="K17" s="6">
        <f t="shared" si="2"/>
        <v>1.0528931276824092</v>
      </c>
    </row>
    <row r="18" spans="1:11" ht="15.75" thickBot="1" x14ac:dyDescent="0.3">
      <c r="A18" s="22" t="s">
        <v>798</v>
      </c>
      <c r="B18" s="22">
        <v>7.8040126946208998E-3</v>
      </c>
      <c r="C18" s="22" t="s">
        <v>746</v>
      </c>
      <c r="D18" s="22">
        <v>2.9702561747449601E-2</v>
      </c>
      <c r="E18" s="23" t="s">
        <v>811</v>
      </c>
      <c r="F18" s="37">
        <f>VLOOKUP(E18,A:B,2,FALSE)</f>
        <v>5.4927163568097501E-3</v>
      </c>
      <c r="G18" s="26"/>
      <c r="H18" s="27" t="s">
        <v>696</v>
      </c>
      <c r="I18" s="8">
        <f>F32</f>
        <v>129244.62547343801</v>
      </c>
      <c r="J18" s="8">
        <f>G32</f>
        <v>189351.14796118799</v>
      </c>
      <c r="K18" s="12">
        <f t="shared" si="2"/>
        <v>0.6825658405827556</v>
      </c>
    </row>
    <row r="19" spans="1:11" x14ac:dyDescent="0.25">
      <c r="A19" s="22" t="s">
        <v>799</v>
      </c>
      <c r="B19" s="22">
        <v>3.2083428246341597E-2</v>
      </c>
      <c r="C19" s="22" t="s">
        <v>747</v>
      </c>
      <c r="D19" s="22">
        <v>2.9675838606904099E-2</v>
      </c>
      <c r="E19" s="23" t="s">
        <v>744</v>
      </c>
      <c r="F19" s="37"/>
      <c r="G19" s="26">
        <f>VLOOKUP(E19,C:D,2,FALSE)</f>
        <v>3.5772453060380197E-2</v>
      </c>
      <c r="H19" s="25" t="s">
        <v>850</v>
      </c>
      <c r="I19" s="13">
        <f>F35*1000/F5</f>
        <v>2.752817004520872</v>
      </c>
      <c r="J19" s="13">
        <f>G34*1000</f>
        <v>1.13107996155174</v>
      </c>
      <c r="K19" s="13">
        <f t="shared" si="2"/>
        <v>2.4337952205821547</v>
      </c>
    </row>
    <row r="20" spans="1:11" x14ac:dyDescent="0.25">
      <c r="A20" s="22" t="s">
        <v>800</v>
      </c>
      <c r="B20" s="22">
        <v>3.6784688954742198E-3</v>
      </c>
      <c r="C20" s="22" t="s">
        <v>748</v>
      </c>
      <c r="D20" s="22">
        <v>2.4822240418876599E-2</v>
      </c>
      <c r="E20" s="23" t="s">
        <v>746</v>
      </c>
      <c r="F20" s="37"/>
      <c r="G20" s="26">
        <f>VLOOKUP(E20,C:D,2,FALSE)</f>
        <v>2.9702561747449601E-2</v>
      </c>
      <c r="H20" s="26" t="s">
        <v>851</v>
      </c>
      <c r="I20" s="6">
        <f>(F36+F37)*1000/F5</f>
        <v>1.3958154954477671</v>
      </c>
      <c r="J20" s="6">
        <f>(G38+G39)*1000</f>
        <v>0.32389917039325578</v>
      </c>
      <c r="K20" s="6">
        <f t="shared" si="2"/>
        <v>4.3094136170619555</v>
      </c>
    </row>
    <row r="21" spans="1:11" x14ac:dyDescent="0.25">
      <c r="A21" s="22" t="s">
        <v>801</v>
      </c>
      <c r="B21" s="22">
        <v>2.0317470356318E-2</v>
      </c>
      <c r="C21" s="22" t="s">
        <v>749</v>
      </c>
      <c r="D21" s="22">
        <v>1.06025401598958E-2</v>
      </c>
      <c r="E21" s="23" t="s">
        <v>813</v>
      </c>
      <c r="F21" s="37">
        <f>VLOOKUP(E21,A:B,2,FALSE)</f>
        <v>3.5412952418407101E-6</v>
      </c>
      <c r="G21" s="26"/>
      <c r="H21" s="26" t="s">
        <v>876</v>
      </c>
      <c r="I21" s="6">
        <f>F37*1000/F5</f>
        <v>1.3919457710088381</v>
      </c>
      <c r="J21" s="6">
        <f>G38*1000</f>
        <v>0.306095858156953</v>
      </c>
      <c r="K21" s="6">
        <f t="shared" si="2"/>
        <v>4.5474178559289982</v>
      </c>
    </row>
    <row r="22" spans="1:11" ht="15.75" thickBot="1" x14ac:dyDescent="0.3">
      <c r="A22" s="22" t="s">
        <v>802</v>
      </c>
      <c r="B22" s="22">
        <v>2.17046798624123E-4</v>
      </c>
      <c r="C22" s="22" t="s">
        <v>750</v>
      </c>
      <c r="D22" s="22">
        <v>8.2325964359152796E-3</v>
      </c>
      <c r="E22" s="23" t="s">
        <v>814</v>
      </c>
      <c r="F22" s="37">
        <f>VLOOKUP(E22,A:B,2,FALSE)</f>
        <v>7.7010436767581395E-6</v>
      </c>
      <c r="G22" s="26"/>
      <c r="H22" s="27" t="s">
        <v>877</v>
      </c>
      <c r="I22" s="12">
        <f>F36*1000/F5</f>
        <v>3.8697244389290001E-3</v>
      </c>
      <c r="J22" s="12">
        <f>G39*1000</f>
        <v>1.7803312236302802E-2</v>
      </c>
      <c r="K22" s="12">
        <f t="shared" si="2"/>
        <v>0.21735980291567489</v>
      </c>
    </row>
    <row r="23" spans="1:11" x14ac:dyDescent="0.25">
      <c r="A23" s="22" t="s">
        <v>803</v>
      </c>
      <c r="B23" s="22">
        <v>1.17697521518897E-3</v>
      </c>
      <c r="C23" s="22" t="s">
        <v>751</v>
      </c>
      <c r="D23" s="22">
        <v>1.0084632062954599E-3</v>
      </c>
      <c r="E23" s="38" t="s">
        <v>770</v>
      </c>
      <c r="F23" s="37"/>
      <c r="G23" s="26">
        <f>VLOOKUP(E23,C:D,2,FALSE)</f>
        <v>8.7762589298924201E-6</v>
      </c>
      <c r="H23" s="25" t="s">
        <v>852</v>
      </c>
      <c r="I23" s="13">
        <f>(F42+F43)*1000/F5</f>
        <v>6.6383521252423741</v>
      </c>
      <c r="J23" s="13">
        <f>SUM(G48:G51)*1000/G5</f>
        <v>3.5458968714170376</v>
      </c>
      <c r="K23" s="15">
        <f t="shared" si="2"/>
        <v>1.8721221642832231</v>
      </c>
    </row>
    <row r="24" spans="1:11" ht="15.75" thickBot="1" x14ac:dyDescent="0.3">
      <c r="A24" s="22" t="s">
        <v>804</v>
      </c>
      <c r="B24" s="22">
        <v>7.1414832842413697E-3</v>
      </c>
      <c r="C24" s="22" t="s">
        <v>752</v>
      </c>
      <c r="D24" s="22">
        <v>1.06025401598958E-2</v>
      </c>
      <c r="E24" s="38" t="s">
        <v>776</v>
      </c>
      <c r="F24" s="37"/>
      <c r="G24" s="26">
        <f t="shared" ref="G24:G31" si="4">VLOOKUP(E24,C:D,2,FALSE)</f>
        <v>1.8384969310752001E-6</v>
      </c>
      <c r="H24" s="27" t="s">
        <v>853</v>
      </c>
      <c r="I24" s="12">
        <f>(F44+F47)*1000/F5</f>
        <v>0.86376248310444337</v>
      </c>
      <c r="J24" s="12">
        <f>SUM(G52:G55)*1000/G5</f>
        <v>0.67424949017817459</v>
      </c>
      <c r="K24" s="12">
        <f t="shared" si="2"/>
        <v>1.2810725045949813</v>
      </c>
    </row>
    <row r="25" spans="1:11" x14ac:dyDescent="0.25">
      <c r="A25" s="22" t="s">
        <v>23</v>
      </c>
      <c r="B25" s="22">
        <v>2.06161443587682</v>
      </c>
      <c r="C25" s="22" t="s">
        <v>753</v>
      </c>
      <c r="D25" s="22">
        <v>3.3905970342153501E-3</v>
      </c>
      <c r="E25" s="38" t="s">
        <v>53</v>
      </c>
      <c r="F25" s="37">
        <f>VLOOKUP(E25,A:B,2,FALSE)</f>
        <v>99.660699904456493</v>
      </c>
      <c r="G25" s="26"/>
      <c r="H25" s="25" t="s">
        <v>703</v>
      </c>
      <c r="I25" s="2">
        <f>F56+F58</f>
        <v>33.111061097774972</v>
      </c>
      <c r="J25" s="2">
        <f>G59</f>
        <v>37.204211221828402</v>
      </c>
      <c r="K25" s="13">
        <f t="shared" si="2"/>
        <v>0.88998153731446661</v>
      </c>
    </row>
    <row r="26" spans="1:11" ht="15.75" thickBot="1" x14ac:dyDescent="0.3">
      <c r="A26" s="22" t="s">
        <v>24</v>
      </c>
      <c r="B26" s="22">
        <v>72.374127074504102</v>
      </c>
      <c r="C26" s="22" t="s">
        <v>754</v>
      </c>
      <c r="D26" s="22">
        <v>2.5526484379209298E-3</v>
      </c>
      <c r="E26" s="38" t="s">
        <v>54</v>
      </c>
      <c r="F26" s="37">
        <f>VLOOKUP(E26,A:B,2,FALSE)</f>
        <v>0.33930009554343399</v>
      </c>
      <c r="G26" s="26"/>
      <c r="H26" s="27" t="s">
        <v>704</v>
      </c>
      <c r="I26" s="11">
        <f>F57</f>
        <v>58.861844481685701</v>
      </c>
      <c r="J26" s="11">
        <f>G60</f>
        <v>62.795788778171499</v>
      </c>
      <c r="K26" s="12">
        <f t="shared" si="2"/>
        <v>0.93735337395979523</v>
      </c>
    </row>
    <row r="27" spans="1:11" x14ac:dyDescent="0.25">
      <c r="A27" s="22" t="s">
        <v>25</v>
      </c>
      <c r="B27" s="22">
        <v>27.625872925495798</v>
      </c>
      <c r="C27" s="22" t="s">
        <v>755</v>
      </c>
      <c r="D27" s="22">
        <v>3.4397529362946498E-3</v>
      </c>
      <c r="E27" s="38" t="s">
        <v>586</v>
      </c>
      <c r="F27" s="37"/>
      <c r="G27" s="26">
        <f t="shared" si="4"/>
        <v>99.295787978537106</v>
      </c>
      <c r="H27" s="25" t="s">
        <v>854</v>
      </c>
      <c r="I27" s="13">
        <f>F63*1000/F5</f>
        <v>179.76683702489663</v>
      </c>
      <c r="J27" s="13">
        <f>G66*1000/G5</f>
        <v>180.41818606816878</v>
      </c>
      <c r="K27" s="13">
        <f t="shared" si="2"/>
        <v>0.99638978166521397</v>
      </c>
    </row>
    <row r="28" spans="1:11" x14ac:dyDescent="0.25">
      <c r="A28" s="22" t="s">
        <v>805</v>
      </c>
      <c r="B28" s="22">
        <v>2.0300804533367699E-2</v>
      </c>
      <c r="C28" s="22" t="s">
        <v>756</v>
      </c>
      <c r="D28" s="22">
        <v>1.13107996155174E-3</v>
      </c>
      <c r="E28" s="38" t="s">
        <v>587</v>
      </c>
      <c r="F28" s="37"/>
      <c r="G28" s="26">
        <f t="shared" si="4"/>
        <v>0.70421202146286899</v>
      </c>
      <c r="H28" s="26" t="s">
        <v>855</v>
      </c>
      <c r="I28" s="6">
        <f>F64*1000/F5</f>
        <v>7.6105606519763533</v>
      </c>
      <c r="J28" s="6">
        <f>G67*1000/G5</f>
        <v>7.4522801630656312</v>
      </c>
      <c r="K28" s="6">
        <f t="shared" si="2"/>
        <v>1.021239202693315</v>
      </c>
    </row>
    <row r="29" spans="1:11" ht="15.75" thickBot="1" x14ac:dyDescent="0.3">
      <c r="A29" s="22" t="s">
        <v>806</v>
      </c>
      <c r="B29" s="22">
        <v>8.7112598562731E-3</v>
      </c>
      <c r="C29" s="22" t="s">
        <v>757</v>
      </c>
      <c r="D29" s="22">
        <v>3.2389917039325598E-4</v>
      </c>
      <c r="E29" s="38" t="s">
        <v>37</v>
      </c>
      <c r="F29" s="37">
        <f>VLOOKUP(E29,A:B,2,FALSE)</f>
        <v>128.67272525029799</v>
      </c>
      <c r="G29" s="26">
        <f t="shared" si="4"/>
        <v>125.247679613738</v>
      </c>
      <c r="H29" s="27" t="s">
        <v>707</v>
      </c>
      <c r="I29" s="12">
        <f>I28/I27</f>
        <v>4.2335732095694245E-2</v>
      </c>
      <c r="J29" s="12">
        <f>J28/J27</f>
        <v>4.130559299742588E-2</v>
      </c>
      <c r="K29" s="16">
        <f t="shared" si="2"/>
        <v>1.0249394579163302</v>
      </c>
    </row>
    <row r="30" spans="1:11" ht="15.75" thickBot="1" x14ac:dyDescent="0.3">
      <c r="A30" s="22" t="s">
        <v>807</v>
      </c>
      <c r="B30" s="22">
        <v>2.3390386843540798E-3</v>
      </c>
      <c r="C30" s="22" t="s">
        <v>758</v>
      </c>
      <c r="D30" s="22">
        <v>3.0609585815695299E-4</v>
      </c>
      <c r="E30" s="38" t="s">
        <v>75</v>
      </c>
      <c r="F30" s="37">
        <f>VLOOKUP(E30,A:B,2,FALSE)</f>
        <v>99530.825548909197</v>
      </c>
      <c r="G30" s="26"/>
      <c r="H30" s="29" t="s">
        <v>708</v>
      </c>
      <c r="I30" s="9">
        <f>F65</f>
        <v>410.16469128753101</v>
      </c>
      <c r="J30" s="9">
        <f>G65</f>
        <v>333.98740520083197</v>
      </c>
      <c r="K30" s="14">
        <f t="shared" si="2"/>
        <v>1.2280843076728969</v>
      </c>
    </row>
    <row r="31" spans="1:11" x14ac:dyDescent="0.25">
      <c r="A31" s="22" t="s">
        <v>808</v>
      </c>
      <c r="B31" s="22">
        <v>1.24958862857606E-2</v>
      </c>
      <c r="C31" s="22" t="s">
        <v>759</v>
      </c>
      <c r="D31" s="22">
        <v>1.7803312236302801E-5</v>
      </c>
      <c r="E31" s="23" t="s">
        <v>585</v>
      </c>
      <c r="F31" s="37"/>
      <c r="G31" s="26">
        <f t="shared" si="4"/>
        <v>161130.050165694</v>
      </c>
      <c r="H31" s="30" t="s">
        <v>724</v>
      </c>
      <c r="I31" s="10"/>
      <c r="J31" s="10"/>
      <c r="K31" s="13"/>
    </row>
    <row r="32" spans="1:11" x14ac:dyDescent="0.25">
      <c r="A32" s="22" t="s">
        <v>809</v>
      </c>
      <c r="B32" s="22">
        <v>5.3120419462445202E-3</v>
      </c>
      <c r="C32" s="22" t="s">
        <v>760</v>
      </c>
      <c r="D32" s="22">
        <v>2.5387914424525601E-3</v>
      </c>
      <c r="E32" s="38" t="s">
        <v>77</v>
      </c>
      <c r="F32" s="37">
        <f>VLOOKUP(E32,A:B,2,FALSE)</f>
        <v>129244.62547343801</v>
      </c>
      <c r="G32" s="26">
        <f>VLOOKUP(E32,C:D,2,FALSE)</f>
        <v>189351.14796118799</v>
      </c>
      <c r="H32" s="31" t="s">
        <v>856</v>
      </c>
      <c r="I32" s="6" t="e">
        <f>F70*1000/F5</f>
        <v>#N/A</v>
      </c>
      <c r="J32" s="6">
        <f>G68*1000/G5</f>
        <v>95.55012493361194</v>
      </c>
      <c r="K32" s="6" t="e">
        <f t="shared" si="2"/>
        <v>#N/A</v>
      </c>
    </row>
    <row r="33" spans="1:11" x14ac:dyDescent="0.25">
      <c r="A33" s="22" t="s">
        <v>810</v>
      </c>
      <c r="B33" s="22">
        <v>1.6911279827063999E-3</v>
      </c>
      <c r="C33" s="22" t="s">
        <v>761</v>
      </c>
      <c r="D33" s="22">
        <v>9.7113304907951801E-4</v>
      </c>
      <c r="E33" s="38" t="s">
        <v>757</v>
      </c>
      <c r="F33" s="37">
        <f>VLOOKUP(E33,A:B,2,FALSE)</f>
        <v>1.3959207814804499E-3</v>
      </c>
      <c r="G33" s="26">
        <f>VLOOKUP(E33,C:D,2,FALSE)</f>
        <v>3.2389917039325598E-4</v>
      </c>
      <c r="H33" s="31" t="s">
        <v>857</v>
      </c>
      <c r="I33" s="6" t="e">
        <f>F71*1000/F5</f>
        <v>#N/A</v>
      </c>
      <c r="J33" s="6">
        <f>G69*1000/G5</f>
        <v>5.5724711921357448</v>
      </c>
      <c r="K33" s="6" t="e">
        <f t="shared" si="2"/>
        <v>#N/A</v>
      </c>
    </row>
    <row r="34" spans="1:11" x14ac:dyDescent="0.25">
      <c r="A34" s="22" t="s">
        <v>811</v>
      </c>
      <c r="B34" s="22">
        <v>5.4927163568097501E-3</v>
      </c>
      <c r="C34" s="22" t="s">
        <v>762</v>
      </c>
      <c r="D34" s="22">
        <v>3.5972379884945197E-5</v>
      </c>
      <c r="E34" s="38" t="s">
        <v>756</v>
      </c>
      <c r="F34" s="37"/>
      <c r="G34" s="26">
        <f t="shared" ref="G34" si="5">VLOOKUP(E34,C:D,2,FALSE)</f>
        <v>1.13107996155174E-3</v>
      </c>
      <c r="H34" s="45" t="s">
        <v>858</v>
      </c>
      <c r="I34" s="6" t="e">
        <f>F76*1000/F5</f>
        <v>#N/A</v>
      </c>
      <c r="J34" s="6">
        <f>G74*1000/G5</f>
        <v>13.462512459073649</v>
      </c>
      <c r="K34" s="6" t="e">
        <f t="shared" si="2"/>
        <v>#N/A</v>
      </c>
    </row>
    <row r="35" spans="1:11" x14ac:dyDescent="0.25">
      <c r="A35" s="22" t="s">
        <v>812</v>
      </c>
      <c r="B35" s="22">
        <v>0</v>
      </c>
      <c r="C35" s="22" t="s">
        <v>763</v>
      </c>
      <c r="D35" s="22">
        <v>6.7424949017817E-4</v>
      </c>
      <c r="E35" s="38" t="s">
        <v>299</v>
      </c>
      <c r="F35" s="37">
        <f>VLOOKUP(E35,A:B,2,FALSE)</f>
        <v>332332297.648826</v>
      </c>
      <c r="G35" s="26"/>
      <c r="H35" s="31" t="s">
        <v>859</v>
      </c>
      <c r="I35" s="6">
        <f>F77*1000/F5</f>
        <v>0.32124438758567048</v>
      </c>
      <c r="J35" s="6">
        <f>G75*1000/G5</f>
        <v>0.33253495728382926</v>
      </c>
      <c r="K35" s="6">
        <f t="shared" si="2"/>
        <v>0.96604696904535692</v>
      </c>
    </row>
    <row r="36" spans="1:11" ht="15.75" thickBot="1" x14ac:dyDescent="0.3">
      <c r="A36" s="22" t="s">
        <v>813</v>
      </c>
      <c r="B36" s="22">
        <v>3.5412952418407101E-6</v>
      </c>
      <c r="C36" s="22" t="s">
        <v>764</v>
      </c>
      <c r="D36" s="22">
        <v>5.5814784293462796E-4</v>
      </c>
      <c r="E36" s="38" t="s">
        <v>302</v>
      </c>
      <c r="F36" s="37">
        <f>VLOOKUP(E36,A:B,2,FALSE)</f>
        <v>467170.32477824402</v>
      </c>
      <c r="G36" s="26"/>
      <c r="H36" s="32" t="s">
        <v>860</v>
      </c>
      <c r="I36" s="12" t="e">
        <f>(F79+F80)*1000/F5</f>
        <v>#N/A</v>
      </c>
      <c r="J36" s="12">
        <f>G78*1000/G5</f>
        <v>0.72439473916300989</v>
      </c>
      <c r="K36" s="12" t="e">
        <f t="shared" si="2"/>
        <v>#N/A</v>
      </c>
    </row>
    <row r="37" spans="1:11" x14ac:dyDescent="0.25">
      <c r="A37" s="22" t="s">
        <v>814</v>
      </c>
      <c r="B37" s="22">
        <v>7.7010436767581395E-6</v>
      </c>
      <c r="C37" s="22" t="s">
        <v>765</v>
      </c>
      <c r="D37" s="22">
        <v>1.07250750520783E-4</v>
      </c>
      <c r="E37" s="38" t="s">
        <v>303</v>
      </c>
      <c r="F37" s="37">
        <f>VLOOKUP(E37,A:B,2,FALSE)</f>
        <v>168041876.92906499</v>
      </c>
      <c r="G37" s="26"/>
      <c r="H37" s="33" t="s">
        <v>728</v>
      </c>
      <c r="I37" s="10"/>
      <c r="J37" s="10"/>
      <c r="K37" s="13"/>
    </row>
    <row r="38" spans="1:11" x14ac:dyDescent="0.25">
      <c r="A38" s="22" t="s">
        <v>36</v>
      </c>
      <c r="B38" s="22">
        <v>8.9968319665406402E-2</v>
      </c>
      <c r="C38" s="22" t="s">
        <v>766</v>
      </c>
      <c r="D38" s="22">
        <v>8.8508967227593896E-6</v>
      </c>
      <c r="E38" s="23" t="s">
        <v>758</v>
      </c>
      <c r="F38" s="37"/>
      <c r="G38" s="26">
        <f t="shared" ref="G38:G39" si="6">VLOOKUP(E38,C:D,2,FALSE)</f>
        <v>3.0609585815695299E-4</v>
      </c>
      <c r="H38" s="26" t="s">
        <v>861</v>
      </c>
      <c r="I38" s="6">
        <f>F10*1000</f>
        <v>1.1314428733890201</v>
      </c>
      <c r="J38" s="6">
        <f>G83*1000/G5</f>
        <v>1.1418273184928041</v>
      </c>
      <c r="K38" s="6">
        <f>I38/J38</f>
        <v>0.99090541543751876</v>
      </c>
    </row>
    <row r="39" spans="1:11" x14ac:dyDescent="0.25">
      <c r="A39" s="22" t="s">
        <v>37</v>
      </c>
      <c r="B39" s="22">
        <v>128.67272525029799</v>
      </c>
      <c r="C39" s="22" t="s">
        <v>767</v>
      </c>
      <c r="D39" s="22">
        <v>9.1454741194152804E-3</v>
      </c>
      <c r="E39" s="23" t="s">
        <v>759</v>
      </c>
      <c r="F39" s="37"/>
      <c r="G39" s="26">
        <f t="shared" si="6"/>
        <v>1.7803312236302801E-5</v>
      </c>
      <c r="H39" s="31" t="s">
        <v>862</v>
      </c>
      <c r="I39" s="6"/>
      <c r="J39" s="6">
        <f>G81*1000/G5</f>
        <v>2.5585003310809984E-2</v>
      </c>
      <c r="K39" s="3"/>
    </row>
    <row r="40" spans="1:11" ht="15.75" thickBot="1" x14ac:dyDescent="0.3">
      <c r="A40" s="22" t="s">
        <v>38</v>
      </c>
      <c r="B40" s="22">
        <v>128.50604952737399</v>
      </c>
      <c r="C40" s="22" t="s">
        <v>768</v>
      </c>
      <c r="D40" s="22">
        <v>4.2724188502278899E-3</v>
      </c>
      <c r="E40" s="38" t="s">
        <v>612</v>
      </c>
      <c r="F40" s="37"/>
      <c r="G40" s="26">
        <f>VLOOKUP(E40,C:D,2,FALSE)</f>
        <v>2411137.1093752701</v>
      </c>
      <c r="H40" s="32" t="s">
        <v>863</v>
      </c>
      <c r="I40" s="12"/>
      <c r="J40" s="12">
        <f>(G83-G81)*1000/G5</f>
        <v>1.116242315181994</v>
      </c>
      <c r="K40" s="7"/>
    </row>
    <row r="41" spans="1:11" x14ac:dyDescent="0.25">
      <c r="A41" s="22" t="s">
        <v>39</v>
      </c>
      <c r="B41" s="22">
        <v>190.78855713447101</v>
      </c>
      <c r="C41" s="22" t="s">
        <v>769</v>
      </c>
      <c r="D41" s="22">
        <v>2.8666329295781402E-3</v>
      </c>
      <c r="E41" s="38" t="s">
        <v>613</v>
      </c>
      <c r="F41" s="37"/>
      <c r="G41" s="26">
        <f>VLOOKUP(E41,C:D,2,FALSE)</f>
        <v>41455155.806533597</v>
      </c>
      <c r="H41" s="50" t="s">
        <v>973</v>
      </c>
      <c r="I41" s="51"/>
      <c r="J41" s="51"/>
      <c r="K41" s="51"/>
    </row>
    <row r="42" spans="1:11" x14ac:dyDescent="0.25">
      <c r="A42" s="22" t="s">
        <v>40</v>
      </c>
      <c r="B42" s="22">
        <v>127.12210400852599</v>
      </c>
      <c r="C42" s="22" t="s">
        <v>770</v>
      </c>
      <c r="D42" s="22">
        <v>8.7762589298924201E-6</v>
      </c>
      <c r="E42" s="38" t="s">
        <v>263</v>
      </c>
      <c r="F42" s="37">
        <f t="shared" ref="F42:F47" si="7">VLOOKUP(E42,A:B,2,FALSE)</f>
        <v>656124388.27379501</v>
      </c>
      <c r="G42" s="26"/>
      <c r="H42" s="3" t="s">
        <v>910</v>
      </c>
      <c r="I42" s="4">
        <f>F99*1000/F5</f>
        <v>7.8040126946209378</v>
      </c>
      <c r="J42" s="4">
        <f>G91*1000/G5</f>
        <v>9.1454741194153097</v>
      </c>
      <c r="K42" s="6">
        <f>I42/J42</f>
        <v>0.85331964124784654</v>
      </c>
    </row>
    <row r="43" spans="1:11" x14ac:dyDescent="0.25">
      <c r="A43" s="22" t="s">
        <v>41</v>
      </c>
      <c r="B43" s="22">
        <v>214.602451454055</v>
      </c>
      <c r="C43" s="22" t="s">
        <v>771</v>
      </c>
      <c r="D43" s="22">
        <v>1.5970427236476199E-5</v>
      </c>
      <c r="E43" s="38" t="s">
        <v>268</v>
      </c>
      <c r="F43" s="37">
        <f t="shared" si="7"/>
        <v>145286969.89519599</v>
      </c>
      <c r="G43" s="26"/>
      <c r="H43" s="3" t="s">
        <v>911</v>
      </c>
      <c r="I43" s="4">
        <f>(F100+F101)*1000/F5</f>
        <v>1.6592196852040504</v>
      </c>
      <c r="J43" s="4">
        <f>G92*1000/G5</f>
        <v>4.2724188502279201</v>
      </c>
      <c r="K43" s="6">
        <f t="shared" ref="K43:K46" si="8">I43/J43</f>
        <v>0.38835604451926248</v>
      </c>
    </row>
    <row r="44" spans="1:11" x14ac:dyDescent="0.25">
      <c r="A44" s="22" t="s">
        <v>815</v>
      </c>
      <c r="B44" s="22">
        <v>7.5493924485131898E-5</v>
      </c>
      <c r="C44" s="22" t="s">
        <v>772</v>
      </c>
      <c r="D44" s="22">
        <v>7.1284848884731796E-3</v>
      </c>
      <c r="E44" s="38" t="s">
        <v>265</v>
      </c>
      <c r="F44" s="37">
        <f t="shared" si="7"/>
        <v>94988583.398564398</v>
      </c>
      <c r="G44" s="26"/>
      <c r="H44" s="3" t="s">
        <v>912</v>
      </c>
      <c r="I44" s="4">
        <f>F102*1000/F5</f>
        <v>2.0080502009084582</v>
      </c>
      <c r="J44" s="4">
        <f>G93*1000/G5</f>
        <v>2.8666329295781625</v>
      </c>
      <c r="K44" s="6">
        <f t="shared" si="8"/>
        <v>0.7004908721270956</v>
      </c>
    </row>
    <row r="45" spans="1:11" x14ac:dyDescent="0.25">
      <c r="A45" s="22" t="s">
        <v>816</v>
      </c>
      <c r="B45" s="22">
        <v>0.23530504254557</v>
      </c>
      <c r="C45" s="22" t="s">
        <v>773</v>
      </c>
      <c r="D45" s="22">
        <v>3.7825206737406498E-3</v>
      </c>
      <c r="E45" s="38" t="s">
        <v>266</v>
      </c>
      <c r="F45" s="37">
        <f t="shared" si="7"/>
        <v>287832.259355922</v>
      </c>
      <c r="G45" s="26"/>
      <c r="H45" s="3" t="s">
        <v>913</v>
      </c>
      <c r="I45" s="4"/>
      <c r="J45" s="4">
        <f>G94*1000/G5</f>
        <v>8.7762589298924429E-3</v>
      </c>
      <c r="K45" s="6">
        <f t="shared" si="8"/>
        <v>0</v>
      </c>
    </row>
    <row r="46" spans="1:11" ht="15.75" thickBot="1" x14ac:dyDescent="0.3">
      <c r="A46" s="22" t="s">
        <v>757</v>
      </c>
      <c r="B46" s="22">
        <v>1.3959207814804499E-3</v>
      </c>
      <c r="C46" s="22" t="s">
        <v>774</v>
      </c>
      <c r="D46" s="22">
        <v>1.2775825749308E-3</v>
      </c>
      <c r="E46" s="38" t="s">
        <v>267</v>
      </c>
      <c r="F46" s="37">
        <f t="shared" si="7"/>
        <v>21129365.8097555</v>
      </c>
      <c r="G46" s="26"/>
      <c r="H46" s="7" t="s">
        <v>914</v>
      </c>
      <c r="I46" s="11">
        <f>F103*1000/F5</f>
        <v>4.1224241948898599E-3</v>
      </c>
      <c r="J46" s="11">
        <f>G95*1000/G5</f>
        <v>1.5970427236476376E-2</v>
      </c>
      <c r="K46" s="6">
        <f t="shared" si="8"/>
        <v>0.2581286107033044</v>
      </c>
    </row>
    <row r="47" spans="1:11" x14ac:dyDescent="0.25">
      <c r="A47" s="22" t="s">
        <v>817</v>
      </c>
      <c r="B47" s="22">
        <v>3.8697244389289803E-6</v>
      </c>
      <c r="C47" s="22" t="s">
        <v>775</v>
      </c>
      <c r="D47" s="22">
        <v>2.0706070977719402E-3</v>
      </c>
      <c r="E47" s="38" t="s">
        <v>270</v>
      </c>
      <c r="F47" s="37">
        <f t="shared" si="7"/>
        <v>9288660.6614406295</v>
      </c>
      <c r="G47" s="26"/>
      <c r="H47" s="52" t="s">
        <v>908</v>
      </c>
      <c r="I47" s="51"/>
      <c r="J47" s="2"/>
      <c r="K47" s="51"/>
    </row>
    <row r="48" spans="1:11" x14ac:dyDescent="0.25">
      <c r="A48" s="22" t="s">
        <v>818</v>
      </c>
      <c r="B48" s="22">
        <v>7.8682147195704402E-4</v>
      </c>
      <c r="C48" s="22" t="s">
        <v>776</v>
      </c>
      <c r="D48" s="22">
        <v>1.8384969310752001E-6</v>
      </c>
      <c r="E48" s="38" t="s">
        <v>650</v>
      </c>
      <c r="F48" s="37"/>
      <c r="G48" s="26">
        <f t="shared" ref="G48:G55" si="9">VLOOKUP(E48,C:D,2,FALSE)</f>
        <v>4871809.1837021001</v>
      </c>
      <c r="H48" s="3" t="s">
        <v>915</v>
      </c>
      <c r="I48" s="3"/>
      <c r="J48" s="4">
        <f>G86*1000/G5</f>
        <v>3.7825206737406787</v>
      </c>
      <c r="K48" s="3"/>
    </row>
    <row r="49" spans="1:11" x14ac:dyDescent="0.25">
      <c r="A49" s="22" t="s">
        <v>819</v>
      </c>
      <c r="B49" s="22">
        <v>6.0941582269889803E-4</v>
      </c>
      <c r="C49" s="22" t="s">
        <v>777</v>
      </c>
      <c r="D49" s="22">
        <v>8.4300360864666995E-6</v>
      </c>
      <c r="E49" s="38" t="s">
        <v>651</v>
      </c>
      <c r="F49" s="37"/>
      <c r="G49" s="26">
        <f t="shared" si="9"/>
        <v>131522432.550598</v>
      </c>
      <c r="H49" s="3" t="s">
        <v>916</v>
      </c>
      <c r="I49" s="3"/>
      <c r="J49" s="4">
        <f>G87*1000/G5</f>
        <v>1.2775825749308154</v>
      </c>
      <c r="K49" s="3"/>
    </row>
    <row r="50" spans="1:11" x14ac:dyDescent="0.25">
      <c r="A50" s="22" t="s">
        <v>820</v>
      </c>
      <c r="B50" s="22">
        <v>1.75021440610324E-4</v>
      </c>
      <c r="C50" s="22" t="s">
        <v>778</v>
      </c>
      <c r="D50" s="22">
        <v>4.7058332654306201E-2</v>
      </c>
      <c r="E50" s="38" t="s">
        <v>652</v>
      </c>
      <c r="F50" s="37"/>
      <c r="G50" s="26">
        <f t="shared" si="9"/>
        <v>262513213.79620501</v>
      </c>
      <c r="H50" s="3" t="s">
        <v>917</v>
      </c>
      <c r="I50" s="3"/>
      <c r="J50" s="4">
        <f>G88*1000/G5</f>
        <v>2.070607097771954</v>
      </c>
      <c r="K50" s="3"/>
    </row>
    <row r="51" spans="1:11" x14ac:dyDescent="0.25">
      <c r="A51" s="22" t="s">
        <v>821</v>
      </c>
      <c r="B51" s="22">
        <v>2.3842086478212498E-6</v>
      </c>
      <c r="C51" s="22" t="s">
        <v>779</v>
      </c>
      <c r="D51" s="22">
        <v>1.8589832201194399E-2</v>
      </c>
      <c r="E51" s="38" t="s">
        <v>934</v>
      </c>
      <c r="F51" s="37"/>
      <c r="G51" s="26">
        <f t="shared" si="9"/>
        <v>81320235.767164305</v>
      </c>
      <c r="H51" s="3" t="s">
        <v>918</v>
      </c>
      <c r="I51" s="3"/>
      <c r="J51" s="4">
        <f>G89*1000/G5</f>
        <v>1.8384969310752137E-3</v>
      </c>
      <c r="K51" s="3"/>
    </row>
    <row r="52" spans="1:11" ht="15.75" thickBot="1" x14ac:dyDescent="0.3">
      <c r="A52" s="22" t="s">
        <v>822</v>
      </c>
      <c r="B52" s="22">
        <v>7.6941011147394999E-5</v>
      </c>
      <c r="C52" s="22" t="s">
        <v>585</v>
      </c>
      <c r="D52" s="22">
        <v>161130.050165694</v>
      </c>
      <c r="E52" s="38" t="s">
        <v>653</v>
      </c>
      <c r="F52" s="37"/>
      <c r="G52" s="26">
        <f t="shared" si="9"/>
        <v>1198694.11131133</v>
      </c>
      <c r="H52" s="7" t="s">
        <v>919</v>
      </c>
      <c r="I52" s="7"/>
      <c r="J52" s="11">
        <f>G90*1000/G5</f>
        <v>8.430036086466754E-3</v>
      </c>
      <c r="K52" s="7"/>
    </row>
    <row r="53" spans="1:11" x14ac:dyDescent="0.25">
      <c r="A53" s="22" t="s">
        <v>50</v>
      </c>
      <c r="B53" s="22">
        <v>145.42499221131399</v>
      </c>
      <c r="C53" s="22" t="s">
        <v>37</v>
      </c>
      <c r="D53" s="22">
        <v>125.247679613738</v>
      </c>
      <c r="E53" s="38" t="s">
        <v>654</v>
      </c>
      <c r="F53" s="37"/>
      <c r="G53" s="26">
        <f t="shared" si="9"/>
        <v>14525177.178081799</v>
      </c>
      <c r="H53" s="52" t="s">
        <v>909</v>
      </c>
      <c r="I53" s="51"/>
      <c r="J53" s="2"/>
      <c r="K53" s="51"/>
    </row>
    <row r="54" spans="1:11" x14ac:dyDescent="0.25">
      <c r="A54" s="22" t="s">
        <v>51</v>
      </c>
      <c r="B54" s="22">
        <v>201.43401512314401</v>
      </c>
      <c r="C54" s="22" t="s">
        <v>586</v>
      </c>
      <c r="D54" s="22">
        <v>99.295787978537106</v>
      </c>
      <c r="E54" s="38" t="s">
        <v>655</v>
      </c>
      <c r="F54" s="37"/>
      <c r="G54" s="26">
        <f t="shared" si="9"/>
        <v>64422054.021416798</v>
      </c>
      <c r="H54" s="3" t="s">
        <v>920</v>
      </c>
      <c r="I54" s="4">
        <f>F85*1000/F5</f>
        <v>7.1414832842414047</v>
      </c>
      <c r="J54" s="4">
        <f>SUM(J55:J56)</f>
        <v>5.9924013742156177</v>
      </c>
      <c r="K54" s="6">
        <f t="shared" ref="K54" si="10">I54/J54</f>
        <v>1.1917564993176375</v>
      </c>
    </row>
    <row r="55" spans="1:11" x14ac:dyDescent="0.25">
      <c r="A55" s="22" t="s">
        <v>52</v>
      </c>
      <c r="B55" s="22">
        <v>56.537970500769099</v>
      </c>
      <c r="C55" s="22" t="s">
        <v>587</v>
      </c>
      <c r="D55" s="22">
        <v>0.70421202146286899</v>
      </c>
      <c r="E55" s="38" t="s">
        <v>935</v>
      </c>
      <c r="F55" s="37"/>
      <c r="G55" s="26">
        <f t="shared" si="9"/>
        <v>11168990.9906049</v>
      </c>
      <c r="H55" s="53" t="s">
        <v>922</v>
      </c>
      <c r="I55" s="3"/>
      <c r="J55" s="4">
        <f>G97*1000/G5</f>
        <v>2.5526484379209471</v>
      </c>
      <c r="K55" s="3"/>
    </row>
    <row r="56" spans="1:11" ht="15.75" thickBot="1" x14ac:dyDescent="0.3">
      <c r="A56" s="22" t="s">
        <v>53</v>
      </c>
      <c r="B56" s="22">
        <v>99.660699904456493</v>
      </c>
      <c r="C56" s="22" t="s">
        <v>77</v>
      </c>
      <c r="D56" s="22">
        <v>189351.14796118799</v>
      </c>
      <c r="E56" s="38" t="s">
        <v>149</v>
      </c>
      <c r="F56" s="37">
        <f>VLOOKUP(E56,A:B,2,FALSE)</f>
        <v>29.0767300563273</v>
      </c>
      <c r="G56" s="26"/>
      <c r="H56" s="53" t="s">
        <v>921</v>
      </c>
      <c r="I56" s="3"/>
      <c r="J56" s="4">
        <f>G98*1000/G5</f>
        <v>3.4397529362946702</v>
      </c>
      <c r="K56" s="3"/>
    </row>
    <row r="57" spans="1:11" x14ac:dyDescent="0.25">
      <c r="A57" s="22" t="s">
        <v>54</v>
      </c>
      <c r="B57" s="22">
        <v>0.33930009554343399</v>
      </c>
      <c r="C57" s="22" t="s">
        <v>588</v>
      </c>
      <c r="D57" s="22">
        <v>47538.592707079202</v>
      </c>
      <c r="E57" s="38" t="s">
        <v>150</v>
      </c>
      <c r="F57" s="37">
        <f>VLOOKUP(E57,A:B,2,FALSE)</f>
        <v>58.861844481685701</v>
      </c>
      <c r="G57" s="26"/>
      <c r="H57" s="50" t="s">
        <v>971</v>
      </c>
      <c r="I57" s="51"/>
      <c r="J57" s="51"/>
      <c r="K57" s="51"/>
    </row>
    <row r="58" spans="1:11" x14ac:dyDescent="0.25">
      <c r="A58" s="22" t="s">
        <v>55</v>
      </c>
      <c r="B58" s="22">
        <v>99.838488166510501</v>
      </c>
      <c r="C58" s="22" t="s">
        <v>589</v>
      </c>
      <c r="D58" s="22">
        <v>47238.492633451999</v>
      </c>
      <c r="E58" s="38" t="s">
        <v>152</v>
      </c>
      <c r="F58" s="37">
        <f>VLOOKUP(E58,A:B,2,FALSE)</f>
        <v>4.0343310414476701</v>
      </c>
      <c r="G58" s="26"/>
      <c r="H58" s="56" t="s">
        <v>972</v>
      </c>
      <c r="I58" s="4">
        <f>F104*1000/F$5</f>
        <v>2.2607642499866604E-2</v>
      </c>
      <c r="J58" s="4">
        <f>(G105*1000/G$5)/2</f>
        <v>3.5964188691460661E-2</v>
      </c>
      <c r="K58" s="6">
        <f t="shared" ref="K58:K59" si="11">I58/J58</f>
        <v>0.62861538998750066</v>
      </c>
    </row>
    <row r="59" spans="1:11" x14ac:dyDescent="0.25">
      <c r="A59" s="22" t="s">
        <v>56</v>
      </c>
      <c r="B59" s="22">
        <v>0.16151183348946799</v>
      </c>
      <c r="C59" s="22" t="s">
        <v>590</v>
      </c>
      <c r="D59" s="22">
        <v>47364.608313760298</v>
      </c>
      <c r="E59" s="38" t="s">
        <v>592</v>
      </c>
      <c r="F59" s="37"/>
      <c r="G59" s="26">
        <f>VLOOKUP(E59,C:D,2,FALSE)</f>
        <v>37.204211221828402</v>
      </c>
      <c r="H59" s="56" t="s">
        <v>977</v>
      </c>
      <c r="I59" s="4">
        <f>F18*1000</f>
        <v>5.4927163568097503</v>
      </c>
      <c r="J59" s="4">
        <f>(G106-G107-G108-G110-G111)*1000/G$5/J5</f>
        <v>9.6132634798452319</v>
      </c>
      <c r="K59" s="6">
        <f t="shared" si="11"/>
        <v>0.57136854392117209</v>
      </c>
    </row>
    <row r="60" spans="1:11" x14ac:dyDescent="0.25">
      <c r="A60" s="22" t="s">
        <v>57</v>
      </c>
      <c r="B60" s="22">
        <v>2.0270577665331899</v>
      </c>
      <c r="C60" s="22" t="s">
        <v>591</v>
      </c>
      <c r="D60" s="22">
        <v>47209.454306897402</v>
      </c>
      <c r="E60" s="38" t="s">
        <v>593</v>
      </c>
      <c r="F60" s="37"/>
      <c r="G60" s="26">
        <f>VLOOKUP(E60,C:D,2,FALSE)</f>
        <v>62.795788778171499</v>
      </c>
      <c r="H60" s="56" t="s">
        <v>974</v>
      </c>
      <c r="I60" s="4"/>
      <c r="J60" s="4">
        <f>(G112)*1000/G$5/J5</f>
        <v>7.6835472554526376</v>
      </c>
      <c r="K60" s="3"/>
    </row>
    <row r="61" spans="1:11" x14ac:dyDescent="0.25">
      <c r="A61" s="22" t="s">
        <v>58</v>
      </c>
      <c r="B61" s="22">
        <v>10.4148466857388</v>
      </c>
      <c r="C61" s="22" t="s">
        <v>162</v>
      </c>
      <c r="D61" s="22">
        <v>333.98740520083197</v>
      </c>
      <c r="E61" s="38" t="s">
        <v>166</v>
      </c>
      <c r="F61" s="37" t="e">
        <f>VLOOKUP(E61,A:B,2,FALSE)</f>
        <v>#N/A</v>
      </c>
      <c r="G61" s="26"/>
      <c r="H61" s="56" t="s">
        <v>976</v>
      </c>
      <c r="I61" s="4"/>
      <c r="J61" s="4">
        <f>(G113)*1000/G$5/J5</f>
        <v>0.80326956217958756</v>
      </c>
      <c r="K61" s="3"/>
    </row>
    <row r="62" spans="1:11" ht="15.75" thickBot="1" x14ac:dyDescent="0.3">
      <c r="A62" s="22" t="s">
        <v>59</v>
      </c>
      <c r="B62" s="22">
        <v>654.66717047681095</v>
      </c>
      <c r="C62" s="22" t="s">
        <v>592</v>
      </c>
      <c r="D62" s="22">
        <v>37.204211221828402</v>
      </c>
      <c r="E62" s="38" t="s">
        <v>606</v>
      </c>
      <c r="F62" s="37"/>
      <c r="G62" s="26" t="e">
        <f>VLOOKUP(E62,C:D,2,FALSE)</f>
        <v>#N/A</v>
      </c>
      <c r="H62" s="57" t="s">
        <v>975</v>
      </c>
      <c r="I62" s="8">
        <f>F116</f>
        <v>654.66717047681095</v>
      </c>
      <c r="J62" s="8">
        <f>G117</f>
        <v>2940.6354526839</v>
      </c>
      <c r="K62" s="12">
        <f t="shared" ref="K62" si="12">I62/J62</f>
        <v>0.22262778947295225</v>
      </c>
    </row>
    <row r="63" spans="1:11" x14ac:dyDescent="0.25">
      <c r="A63" s="22" t="s">
        <v>60</v>
      </c>
      <c r="B63" s="22">
        <v>6.7642785550964701</v>
      </c>
      <c r="C63" s="22" t="s">
        <v>593</v>
      </c>
      <c r="D63" s="22">
        <v>62.795788778171499</v>
      </c>
      <c r="E63" s="38" t="s">
        <v>234</v>
      </c>
      <c r="F63" s="37">
        <f>VLOOKUP(E63,A:B,2,FALSE)</f>
        <v>21702251145.438599</v>
      </c>
      <c r="G63" s="26"/>
    </row>
    <row r="64" spans="1:11" x14ac:dyDescent="0.25">
      <c r="A64" s="22" t="s">
        <v>61</v>
      </c>
      <c r="B64" s="22">
        <v>0</v>
      </c>
      <c r="C64" s="22" t="s">
        <v>594</v>
      </c>
      <c r="D64" s="22">
        <v>65.924062674453296</v>
      </c>
      <c r="E64" s="38" t="s">
        <v>237</v>
      </c>
      <c r="F64" s="37">
        <f>VLOOKUP(E64,A:B,2,FALSE)</f>
        <v>918780690.36676204</v>
      </c>
      <c r="G64" s="26"/>
      <c r="J64" s="59"/>
    </row>
    <row r="65" spans="1:7" x14ac:dyDescent="0.25">
      <c r="A65" s="22" t="s">
        <v>62</v>
      </c>
      <c r="B65" s="22">
        <v>0</v>
      </c>
      <c r="C65" s="22" t="s">
        <v>595</v>
      </c>
      <c r="D65" s="22">
        <v>9.7877917021541396</v>
      </c>
      <c r="E65" s="38" t="s">
        <v>162</v>
      </c>
      <c r="F65" s="37">
        <f>VLOOKUP(E65,A:B,2,FALSE)</f>
        <v>410.16469128753101</v>
      </c>
      <c r="G65" s="26">
        <f>VLOOKUP(E65,C:D,2,FALSE)</f>
        <v>333.98740520083197</v>
      </c>
    </row>
    <row r="66" spans="1:7" x14ac:dyDescent="0.25">
      <c r="A66" s="22" t="s">
        <v>63</v>
      </c>
      <c r="B66" s="22">
        <v>0.76094056478094596</v>
      </c>
      <c r="C66" s="22" t="s">
        <v>596</v>
      </c>
      <c r="D66" s="22">
        <v>8.0203299251962701</v>
      </c>
      <c r="E66" s="38" t="s">
        <v>620</v>
      </c>
      <c r="F66" s="37"/>
      <c r="G66" s="26">
        <f>VLOOKUP(E66,C:D,2,FALSE)</f>
        <v>24434384897.665001</v>
      </c>
    </row>
    <row r="67" spans="1:7" x14ac:dyDescent="0.25">
      <c r="A67" s="22" t="s">
        <v>64</v>
      </c>
      <c r="B67" s="22">
        <v>0.23905943521905401</v>
      </c>
      <c r="C67" s="22" t="s">
        <v>780</v>
      </c>
      <c r="D67" s="22">
        <v>0.18041818606816801</v>
      </c>
      <c r="E67" s="38" t="s">
        <v>617</v>
      </c>
      <c r="F67" s="37"/>
      <c r="G67" s="26">
        <f>VLOOKUP(E67,C:D,2,FALSE)</f>
        <v>1009276757.7254</v>
      </c>
    </row>
    <row r="68" spans="1:7" x14ac:dyDescent="0.25">
      <c r="A68" s="22" t="s">
        <v>65</v>
      </c>
      <c r="B68" s="22">
        <v>99.750148016773394</v>
      </c>
      <c r="C68" s="22" t="s">
        <v>781</v>
      </c>
      <c r="D68" s="22">
        <v>7.4522801630656204E-3</v>
      </c>
      <c r="E68" s="39" t="s">
        <v>621</v>
      </c>
      <c r="F68" s="40"/>
      <c r="G68" s="41">
        <f>VLOOKUP(E68,C:D,2,FALSE)</f>
        <v>12940538759.0235</v>
      </c>
    </row>
    <row r="69" spans="1:7" x14ac:dyDescent="0.25">
      <c r="A69" s="22" t="s">
        <v>66</v>
      </c>
      <c r="B69" s="22">
        <v>98.7743582806945</v>
      </c>
      <c r="C69" s="22" t="s">
        <v>782</v>
      </c>
      <c r="D69" s="22">
        <v>9.5550124933611605E-2</v>
      </c>
      <c r="E69" s="39" t="s">
        <v>622</v>
      </c>
      <c r="F69" s="40"/>
      <c r="G69" s="41">
        <f>VLOOKUP(E69,C:D,2,FALSE)</f>
        <v>754690582.51338696</v>
      </c>
    </row>
    <row r="70" spans="1:7" x14ac:dyDescent="0.25">
      <c r="A70" s="22" t="s">
        <v>823</v>
      </c>
      <c r="B70" s="22">
        <v>2.0172765600820099E-8</v>
      </c>
      <c r="C70" s="22" t="s">
        <v>783</v>
      </c>
      <c r="D70" s="22">
        <v>5.57247119213571E-3</v>
      </c>
      <c r="E70" s="23" t="s">
        <v>715</v>
      </c>
      <c r="F70" s="37" t="e">
        <f>VLOOKUP(E70,A:B,2,FALSE)</f>
        <v>#N/A</v>
      </c>
      <c r="G70" s="26"/>
    </row>
    <row r="71" spans="1:7" x14ac:dyDescent="0.25">
      <c r="A71" s="22" t="s">
        <v>824</v>
      </c>
      <c r="B71" s="22">
        <v>3.6329978983915799E-6</v>
      </c>
      <c r="C71" s="22" t="s">
        <v>784</v>
      </c>
      <c r="D71" s="22">
        <v>1.3462512459073501E-2</v>
      </c>
      <c r="E71" s="23" t="s">
        <v>718</v>
      </c>
      <c r="F71" s="37" t="e">
        <f>VLOOKUP(E71,A:B,2,FALSE)</f>
        <v>#N/A</v>
      </c>
      <c r="G71" s="26"/>
    </row>
    <row r="72" spans="1:7" x14ac:dyDescent="0.25">
      <c r="A72" s="22" t="s">
        <v>825</v>
      </c>
      <c r="B72" s="22">
        <v>1.28055314138088E-2</v>
      </c>
      <c r="C72" s="22" t="s">
        <v>785</v>
      </c>
      <c r="D72" s="22">
        <v>3.3253495728382702E-4</v>
      </c>
      <c r="E72" s="38" t="s">
        <v>614</v>
      </c>
      <c r="F72" s="37"/>
      <c r="G72" s="26">
        <f>VLOOKUP(E72,C:D,2,FALSE)</f>
        <v>18216575437.665798</v>
      </c>
    </row>
    <row r="73" spans="1:7" x14ac:dyDescent="0.25">
      <c r="A73" s="22" t="s">
        <v>826</v>
      </c>
      <c r="B73" s="22">
        <v>2.20083407016149E-5</v>
      </c>
      <c r="C73" s="22" t="s">
        <v>786</v>
      </c>
      <c r="D73" s="22">
        <v>7.2439473916300495E-4</v>
      </c>
      <c r="E73" s="23" t="s">
        <v>713</v>
      </c>
      <c r="F73" s="37" t="e">
        <f>VLOOKUP(E73,A:B,2,FALSE)</f>
        <v>#N/A</v>
      </c>
      <c r="G73" s="26"/>
    </row>
    <row r="74" spans="1:7" x14ac:dyDescent="0.25">
      <c r="A74" s="22" t="s">
        <v>827</v>
      </c>
      <c r="B74" s="22">
        <v>3.75387769441513E-5</v>
      </c>
      <c r="C74" s="22" t="s">
        <v>787</v>
      </c>
      <c r="D74" s="22">
        <v>0.13450723276245299</v>
      </c>
      <c r="E74" s="39" t="s">
        <v>618</v>
      </c>
      <c r="F74" s="40"/>
      <c r="G74" s="41">
        <f>VLOOKUP(E74,C:D,2,FALSE)</f>
        <v>1823254175.6645701</v>
      </c>
    </row>
    <row r="75" spans="1:7" x14ac:dyDescent="0.25">
      <c r="A75" s="22" t="s">
        <v>828</v>
      </c>
      <c r="B75" s="22">
        <v>4.70557728253754E-5</v>
      </c>
      <c r="C75" s="22" t="s">
        <v>788</v>
      </c>
      <c r="D75" s="22">
        <v>7.1928377382920805E-5</v>
      </c>
      <c r="E75" s="39" t="s">
        <v>619</v>
      </c>
      <c r="F75" s="40"/>
      <c r="G75" s="41">
        <f>VLOOKUP(E75,C:D,2,FALSE)</f>
        <v>45035854.285396896</v>
      </c>
    </row>
    <row r="76" spans="1:7" x14ac:dyDescent="0.25">
      <c r="A76" s="22" t="s">
        <v>829</v>
      </c>
      <c r="B76" s="22">
        <v>2.1048965224010499E-5</v>
      </c>
      <c r="C76" s="22" t="s">
        <v>789</v>
      </c>
      <c r="D76" s="22">
        <v>1.3191911980003899E-3</v>
      </c>
      <c r="E76" s="23" t="s">
        <v>714</v>
      </c>
      <c r="F76" s="37" t="e">
        <f>VLOOKUP(E76,A:B,2,FALSE)</f>
        <v>#N/A</v>
      </c>
      <c r="G76" s="26"/>
    </row>
    <row r="77" spans="1:7" x14ac:dyDescent="0.25">
      <c r="A77" s="22" t="s">
        <v>74</v>
      </c>
      <c r="B77" s="22">
        <v>2670.0457491064499</v>
      </c>
      <c r="C77" s="22" t="s">
        <v>790</v>
      </c>
      <c r="D77" s="22">
        <v>1.60843020332948E-4</v>
      </c>
      <c r="E77" s="23" t="s">
        <v>236</v>
      </c>
      <c r="F77" s="37">
        <f>VLOOKUP(E77,A:B,2,FALSE)</f>
        <v>38782049.536095999</v>
      </c>
      <c r="G77" s="26"/>
    </row>
    <row r="78" spans="1:7" x14ac:dyDescent="0.25">
      <c r="A78" s="22" t="s">
        <v>75</v>
      </c>
      <c r="B78" s="22">
        <v>99530.825548909197</v>
      </c>
      <c r="C78" s="22" t="s">
        <v>791</v>
      </c>
      <c r="D78" s="22">
        <v>2.60113915279614E-4</v>
      </c>
      <c r="E78" s="39" t="s">
        <v>616</v>
      </c>
      <c r="F78" s="40"/>
      <c r="G78" s="41">
        <f>VLOOKUP(E78,C:D,2,FALSE)</f>
        <v>98106184.638531104</v>
      </c>
    </row>
    <row r="79" spans="1:7" x14ac:dyDescent="0.25">
      <c r="A79" s="22" t="s">
        <v>76</v>
      </c>
      <c r="B79" s="22">
        <v>29713.799924529601</v>
      </c>
      <c r="C79" s="22" t="s">
        <v>923</v>
      </c>
      <c r="D79" s="22">
        <v>2940.6354526839</v>
      </c>
      <c r="E79" s="23" t="s">
        <v>716</v>
      </c>
      <c r="F79" s="37" t="e">
        <f>VLOOKUP(E79,A:B,2,FALSE)</f>
        <v>#N/A</v>
      </c>
      <c r="G79" s="26"/>
    </row>
    <row r="80" spans="1:7" x14ac:dyDescent="0.25">
      <c r="A80" s="22" t="s">
        <v>77</v>
      </c>
      <c r="B80" s="22">
        <v>129244.62547343801</v>
      </c>
      <c r="C80" s="22" t="s">
        <v>924</v>
      </c>
      <c r="D80" s="22">
        <v>739.88744568561799</v>
      </c>
      <c r="E80" s="23" t="s">
        <v>717</v>
      </c>
      <c r="F80" s="37" t="e">
        <f>VLOOKUP(E80,A:B,2,FALSE)</f>
        <v>#N/A</v>
      </c>
      <c r="G80" s="26"/>
    </row>
    <row r="81" spans="1:7" x14ac:dyDescent="0.25">
      <c r="A81" s="22" t="s">
        <v>78</v>
      </c>
      <c r="B81" s="22">
        <v>162.631973622077</v>
      </c>
      <c r="C81" s="22" t="s">
        <v>925</v>
      </c>
      <c r="D81" s="22">
        <v>905.299021376273</v>
      </c>
      <c r="E81" s="23" t="s">
        <v>730</v>
      </c>
      <c r="F81" s="37"/>
      <c r="G81" s="41">
        <f>VLOOKUP(E81,C:D,2,FALSE)</f>
        <v>3465026.6257978999</v>
      </c>
    </row>
    <row r="82" spans="1:7" x14ac:dyDescent="0.25">
      <c r="A82" s="22" t="s">
        <v>79</v>
      </c>
      <c r="B82" s="22">
        <v>170.04445806998001</v>
      </c>
      <c r="C82" s="22" t="s">
        <v>926</v>
      </c>
      <c r="D82" s="22">
        <v>681.84350038583796</v>
      </c>
      <c r="E82" s="23" t="s">
        <v>731</v>
      </c>
      <c r="F82" s="37"/>
      <c r="G82" s="41">
        <f>VLOOKUP(E82,C:D,2,FALSE)</f>
        <v>125327606.14159</v>
      </c>
    </row>
    <row r="83" spans="1:7" x14ac:dyDescent="0.25">
      <c r="A83" s="22" t="s">
        <v>80</v>
      </c>
      <c r="B83" s="22">
        <v>0</v>
      </c>
      <c r="C83" s="22" t="s">
        <v>927</v>
      </c>
      <c r="D83" s="22">
        <v>613.60548523617501</v>
      </c>
      <c r="E83" s="23" t="s">
        <v>732</v>
      </c>
      <c r="F83" s="37"/>
      <c r="G83" s="41">
        <f>VLOOKUP(E83,C:D,2,FALSE)</f>
        <v>154639888.55414101</v>
      </c>
    </row>
    <row r="84" spans="1:7" ht="15.75" thickBot="1" x14ac:dyDescent="0.3">
      <c r="A84" s="22" t="s">
        <v>81</v>
      </c>
      <c r="B84" s="22">
        <v>0</v>
      </c>
      <c r="C84" s="22" t="s">
        <v>961</v>
      </c>
      <c r="D84" s="22">
        <v>7.7473051382869395E-4</v>
      </c>
      <c r="E84" s="24" t="s">
        <v>295</v>
      </c>
      <c r="F84" s="42">
        <f>VLOOKUP(E84,A:B,2,FALSE)</f>
        <v>120724442308.75</v>
      </c>
      <c r="G84" s="43">
        <f>VLOOKUP(E84,C:D,2,FALSE)</f>
        <v>135431939707.19099</v>
      </c>
    </row>
    <row r="85" spans="1:7" x14ac:dyDescent="0.25">
      <c r="A85" s="22" t="s">
        <v>82</v>
      </c>
      <c r="B85" s="22">
        <v>50.3781693664084</v>
      </c>
      <c r="C85" s="22" t="s">
        <v>962</v>
      </c>
      <c r="D85" s="22">
        <v>2.7180575774199501E-6</v>
      </c>
      <c r="E85" s="23" t="s">
        <v>313</v>
      </c>
      <c r="F85" s="49">
        <f>VLOOKUP(E85,A:B,2,FALSE)</f>
        <v>862151586.74730396</v>
      </c>
      <c r="G85" t="e">
        <f t="shared" ref="G85" si="13">VLOOKUP(E85,C:D,2,FALSE)</f>
        <v>#N/A</v>
      </c>
    </row>
    <row r="86" spans="1:7" x14ac:dyDescent="0.25">
      <c r="A86" s="22" t="s">
        <v>83</v>
      </c>
      <c r="B86" s="22">
        <v>330.93989669998399</v>
      </c>
      <c r="C86" s="22" t="s">
        <v>963</v>
      </c>
      <c r="D86" s="22">
        <v>9.3293082311319403E-4</v>
      </c>
      <c r="E86" s="23" t="s">
        <v>638</v>
      </c>
      <c r="G86" s="48">
        <f t="shared" ref="G86:G98" si="14">VLOOKUP(E86,C:D,2,FALSE)</f>
        <v>512274111.82725102</v>
      </c>
    </row>
    <row r="87" spans="1:7" x14ac:dyDescent="0.25">
      <c r="A87" s="22" t="s">
        <v>84</v>
      </c>
      <c r="B87" s="22">
        <v>6.5125190068706402</v>
      </c>
      <c r="C87" s="22" t="s">
        <v>964</v>
      </c>
      <c r="D87" s="22">
        <v>2.7553357681096201E-4</v>
      </c>
      <c r="E87" s="23" t="s">
        <v>636</v>
      </c>
      <c r="G87" s="48">
        <f t="shared" si="14"/>
        <v>173025486.25898799</v>
      </c>
    </row>
    <row r="88" spans="1:7" x14ac:dyDescent="0.25">
      <c r="A88" s="22" t="s">
        <v>85</v>
      </c>
      <c r="B88" s="22">
        <v>7.0578455675157699</v>
      </c>
      <c r="C88" s="22" t="s">
        <v>965</v>
      </c>
      <c r="D88" s="22">
        <v>4.2189568423950201E-4</v>
      </c>
      <c r="E88" s="23" t="s">
        <v>637</v>
      </c>
      <c r="G88" s="48">
        <f t="shared" si="14"/>
        <v>280426335.622733</v>
      </c>
    </row>
    <row r="89" spans="1:7" x14ac:dyDescent="0.25">
      <c r="A89" s="22" t="s">
        <v>86</v>
      </c>
      <c r="B89" s="22">
        <v>7.7265300781734201</v>
      </c>
      <c r="C89" s="22" t="s">
        <v>966</v>
      </c>
      <c r="D89" s="22">
        <v>2.2739540807385501E-4</v>
      </c>
      <c r="E89" s="23" t="s">
        <v>639</v>
      </c>
      <c r="G89" s="48">
        <f t="shared" si="14"/>
        <v>248991.20552123399</v>
      </c>
    </row>
    <row r="90" spans="1:7" x14ac:dyDescent="0.25">
      <c r="A90" s="22" t="s">
        <v>87</v>
      </c>
      <c r="B90" s="22">
        <v>92.273469921826504</v>
      </c>
      <c r="C90" s="22" t="s">
        <v>967</v>
      </c>
      <c r="D90" s="22">
        <v>2.9254776247418898E-6</v>
      </c>
      <c r="E90" s="23" t="s">
        <v>640</v>
      </c>
      <c r="G90" s="48">
        <f t="shared" si="14"/>
        <v>1141696.1389918099</v>
      </c>
    </row>
    <row r="91" spans="1:7" x14ac:dyDescent="0.25">
      <c r="A91" s="22" t="s">
        <v>88</v>
      </c>
      <c r="B91" s="22">
        <v>21.134824660421501</v>
      </c>
      <c r="C91" s="22" t="s">
        <v>968</v>
      </c>
      <c r="D91" s="22">
        <v>5.1806763641325696E-6</v>
      </c>
      <c r="E91" s="23" t="s">
        <v>625</v>
      </c>
      <c r="G91" s="48">
        <f t="shared" si="14"/>
        <v>1238589299.5343299</v>
      </c>
    </row>
    <row r="92" spans="1:7" x14ac:dyDescent="0.25">
      <c r="A92" s="22" t="s">
        <v>89</v>
      </c>
      <c r="B92" s="22">
        <v>5.8505612021484898</v>
      </c>
      <c r="C92" s="22" t="s">
        <v>928</v>
      </c>
      <c r="D92" s="22">
        <v>41.941764175841101</v>
      </c>
      <c r="E92" s="23" t="s">
        <v>623</v>
      </c>
      <c r="G92" s="48">
        <f t="shared" si="14"/>
        <v>578621972.12793398</v>
      </c>
    </row>
    <row r="93" spans="1:7" x14ac:dyDescent="0.25">
      <c r="A93" s="22" t="s">
        <v>90</v>
      </c>
      <c r="B93" s="22">
        <v>0.44659438370643101</v>
      </c>
      <c r="C93" s="22" t="s">
        <v>929</v>
      </c>
      <c r="D93" s="22">
        <v>0.17601986468000599</v>
      </c>
      <c r="E93" s="23" t="s">
        <v>624</v>
      </c>
      <c r="G93" s="48">
        <f t="shared" si="14"/>
        <v>388233658.08127803</v>
      </c>
    </row>
    <row r="94" spans="1:7" x14ac:dyDescent="0.25">
      <c r="A94" s="22" t="s">
        <v>91</v>
      </c>
      <c r="B94" s="22">
        <v>229.71944747339401</v>
      </c>
      <c r="C94" s="22" t="s">
        <v>930</v>
      </c>
      <c r="D94" s="22">
        <v>3.7918738577803199</v>
      </c>
      <c r="E94" s="23" t="s">
        <v>626</v>
      </c>
      <c r="G94" s="48">
        <f t="shared" si="14"/>
        <v>1188585.7702478899</v>
      </c>
    </row>
    <row r="95" spans="1:7" x14ac:dyDescent="0.25">
      <c r="A95" s="22" t="s">
        <v>92</v>
      </c>
      <c r="B95" s="22">
        <v>19.235585504135301</v>
      </c>
      <c r="C95" s="22" t="s">
        <v>969</v>
      </c>
      <c r="D95" s="22">
        <v>5.0920482849218199E-2</v>
      </c>
      <c r="E95" s="23" t="s">
        <v>627</v>
      </c>
      <c r="G95" s="48">
        <f t="shared" si="14"/>
        <v>2162905.9385885498</v>
      </c>
    </row>
    <row r="96" spans="1:7" x14ac:dyDescent="0.25">
      <c r="A96" s="22" t="s">
        <v>93</v>
      </c>
      <c r="B96" s="22">
        <v>94.7283417436457</v>
      </c>
      <c r="C96" s="22" t="s">
        <v>970</v>
      </c>
      <c r="D96" s="22">
        <v>2.1450658731493101E-6</v>
      </c>
      <c r="E96" s="23" t="s">
        <v>656</v>
      </c>
      <c r="G96" s="48">
        <f t="shared" si="14"/>
        <v>459195133.10923702</v>
      </c>
    </row>
    <row r="97" spans="1:7" x14ac:dyDescent="0.25">
      <c r="A97" s="22" t="s">
        <v>94</v>
      </c>
      <c r="B97" s="22">
        <v>21116.541929383398</v>
      </c>
      <c r="C97" s="22" t="s">
        <v>609</v>
      </c>
      <c r="D97" s="22">
        <v>4.12</v>
      </c>
      <c r="E97" s="23" t="s">
        <v>657</v>
      </c>
      <c r="G97" s="48">
        <f t="shared" si="14"/>
        <v>345710129.33816499</v>
      </c>
    </row>
    <row r="98" spans="1:7" x14ac:dyDescent="0.25">
      <c r="A98" s="22" t="s">
        <v>95</v>
      </c>
      <c r="B98" s="22">
        <v>0</v>
      </c>
      <c r="D98" s="22" t="e">
        <v>#N/A</v>
      </c>
      <c r="E98" s="23" t="s">
        <v>658</v>
      </c>
      <c r="G98" s="48">
        <f t="shared" si="14"/>
        <v>465852412.27589297</v>
      </c>
    </row>
    <row r="99" spans="1:7" x14ac:dyDescent="0.25">
      <c r="A99" s="22" t="s">
        <v>96</v>
      </c>
      <c r="B99" s="22">
        <v>0</v>
      </c>
      <c r="C99" s="22" t="s">
        <v>610</v>
      </c>
      <c r="D99" s="58">
        <v>153184353.15688899</v>
      </c>
      <c r="E99" t="s">
        <v>333</v>
      </c>
      <c r="F99" s="49">
        <f>VLOOKUP(E99,A:B,2,FALSE)</f>
        <v>942135080.32851803</v>
      </c>
    </row>
    <row r="100" spans="1:7" x14ac:dyDescent="0.25">
      <c r="A100" s="22" t="s">
        <v>97</v>
      </c>
      <c r="B100" s="22">
        <v>0</v>
      </c>
      <c r="C100" s="22" t="s">
        <v>611</v>
      </c>
      <c r="D100" s="58">
        <v>0</v>
      </c>
      <c r="E100" t="s">
        <v>335</v>
      </c>
      <c r="F100" s="49">
        <f t="shared" ref="F100:F104" si="15">VLOOKUP(E100,A:B,2,FALSE)</f>
        <v>171029713.08769599</v>
      </c>
    </row>
    <row r="101" spans="1:7" x14ac:dyDescent="0.25">
      <c r="A101" s="22" t="s">
        <v>98</v>
      </c>
      <c r="B101" s="22" t="s">
        <v>830</v>
      </c>
      <c r="C101" s="22" t="s">
        <v>612</v>
      </c>
      <c r="D101" s="58">
        <v>2411137.1093752701</v>
      </c>
      <c r="E101" t="s">
        <v>325</v>
      </c>
      <c r="F101" s="49">
        <f t="shared" si="15"/>
        <v>29278658.076262701</v>
      </c>
    </row>
    <row r="102" spans="1:7" x14ac:dyDescent="0.25">
      <c r="A102" s="22" t="s">
        <v>99</v>
      </c>
      <c r="B102" s="22">
        <v>0</v>
      </c>
      <c r="C102" s="22" t="s">
        <v>613</v>
      </c>
      <c r="D102" s="58">
        <v>41455155.806533597</v>
      </c>
      <c r="E102" t="s">
        <v>327</v>
      </c>
      <c r="F102" s="49">
        <f t="shared" si="15"/>
        <v>242420740.63264701</v>
      </c>
    </row>
    <row r="103" spans="1:7" x14ac:dyDescent="0.25">
      <c r="A103" s="22" t="s">
        <v>100</v>
      </c>
      <c r="B103" s="22" t="s">
        <v>830</v>
      </c>
      <c r="C103" s="22" t="s">
        <v>614</v>
      </c>
      <c r="D103" s="58">
        <v>18216575437.665798</v>
      </c>
      <c r="E103" t="s">
        <v>328</v>
      </c>
      <c r="F103" s="49">
        <f t="shared" si="15"/>
        <v>497677.361888176</v>
      </c>
    </row>
    <row r="104" spans="1:7" x14ac:dyDescent="0.25">
      <c r="A104" s="22" t="s">
        <v>101</v>
      </c>
      <c r="B104" s="22">
        <v>100</v>
      </c>
      <c r="C104" s="22" t="s">
        <v>615</v>
      </c>
      <c r="D104" s="58">
        <v>9741399.6689598802</v>
      </c>
      <c r="E104" t="s">
        <v>253</v>
      </c>
      <c r="F104" s="49">
        <f t="shared" si="15"/>
        <v>2729295.0327119902</v>
      </c>
    </row>
    <row r="105" spans="1:7" x14ac:dyDescent="0.25">
      <c r="A105" s="22" t="s">
        <v>102</v>
      </c>
      <c r="B105" s="22">
        <v>0</v>
      </c>
      <c r="C105" s="22" t="s">
        <v>616</v>
      </c>
      <c r="D105" s="58">
        <v>98106184.638531104</v>
      </c>
      <c r="E105" s="22" t="s">
        <v>615</v>
      </c>
      <c r="G105" s="48">
        <f t="shared" ref="G105:G118" si="16">VLOOKUP(E105,C:D,2,FALSE)</f>
        <v>9741399.6689598802</v>
      </c>
    </row>
    <row r="106" spans="1:7" x14ac:dyDescent="0.25">
      <c r="A106" s="22" t="s">
        <v>103</v>
      </c>
      <c r="B106" s="22">
        <v>0</v>
      </c>
      <c r="C106" s="22" t="s">
        <v>617</v>
      </c>
      <c r="D106" s="58">
        <v>1009276757.7254</v>
      </c>
      <c r="E106" s="22" t="s">
        <v>943</v>
      </c>
      <c r="G106" s="48">
        <f t="shared" si="16"/>
        <v>7900690104.1753502</v>
      </c>
    </row>
    <row r="107" spans="1:7" x14ac:dyDescent="0.25">
      <c r="A107" s="22" t="s">
        <v>104</v>
      </c>
      <c r="B107" s="22">
        <v>0</v>
      </c>
      <c r="C107" s="22" t="s">
        <v>618</v>
      </c>
      <c r="D107" s="58">
        <v>1823254175.6645701</v>
      </c>
      <c r="E107" s="22" t="s">
        <v>953</v>
      </c>
      <c r="G107" s="48">
        <f t="shared" si="16"/>
        <v>57138150.870648697</v>
      </c>
    </row>
    <row r="108" spans="1:7" x14ac:dyDescent="0.25">
      <c r="A108" s="22" t="s">
        <v>105</v>
      </c>
      <c r="B108" s="22">
        <v>0</v>
      </c>
      <c r="C108" s="22" t="s">
        <v>619</v>
      </c>
      <c r="D108" s="58">
        <v>45035854.285396896</v>
      </c>
      <c r="E108" s="22" t="s">
        <v>954</v>
      </c>
      <c r="G108" s="48">
        <f t="shared" si="16"/>
        <v>30796601.195950702</v>
      </c>
    </row>
    <row r="109" spans="1:7" x14ac:dyDescent="0.25">
      <c r="A109" s="22" t="s">
        <v>106</v>
      </c>
      <c r="B109" s="22" t="s">
        <v>830</v>
      </c>
      <c r="C109" s="22" t="s">
        <v>620</v>
      </c>
      <c r="D109" s="58">
        <v>24434384897.665001</v>
      </c>
      <c r="E109" s="22" t="s">
        <v>955</v>
      </c>
      <c r="G109" s="48">
        <f t="shared" si="16"/>
        <v>37316046.761969097</v>
      </c>
    </row>
    <row r="110" spans="1:7" x14ac:dyDescent="0.25">
      <c r="A110" s="22" t="s">
        <v>107</v>
      </c>
      <c r="B110" s="22" t="s">
        <v>831</v>
      </c>
      <c r="C110" s="22" t="s">
        <v>621</v>
      </c>
      <c r="D110" s="58">
        <v>12940538759.0235</v>
      </c>
      <c r="E110" s="22" t="s">
        <v>956</v>
      </c>
      <c r="G110" s="48">
        <f t="shared" si="16"/>
        <v>396203.109288782</v>
      </c>
    </row>
    <row r="111" spans="1:7" x14ac:dyDescent="0.25">
      <c r="A111" s="22" t="s">
        <v>108</v>
      </c>
      <c r="B111" s="22" t="s">
        <v>830</v>
      </c>
      <c r="C111" s="22" t="s">
        <v>622</v>
      </c>
      <c r="D111" s="58">
        <v>754690582.51338696</v>
      </c>
      <c r="E111" s="22" t="s">
        <v>957</v>
      </c>
      <c r="G111" s="48">
        <f t="shared" si="16"/>
        <v>701629.04898967699</v>
      </c>
    </row>
    <row r="112" spans="1:7" x14ac:dyDescent="0.25">
      <c r="A112" s="22" t="s">
        <v>109</v>
      </c>
      <c r="B112" s="22" t="s">
        <v>831</v>
      </c>
      <c r="C112" s="22" t="s">
        <v>254</v>
      </c>
      <c r="D112" s="58">
        <v>283993304508.12701</v>
      </c>
      <c r="E112" s="22" t="s">
        <v>937</v>
      </c>
      <c r="F112" s="22"/>
      <c r="G112" s="48">
        <f t="shared" si="16"/>
        <v>6243586251.82691</v>
      </c>
    </row>
    <row r="113" spans="1:7" x14ac:dyDescent="0.25">
      <c r="A113" s="22" t="s">
        <v>110</v>
      </c>
      <c r="B113" s="22" t="s">
        <v>830</v>
      </c>
      <c r="C113" s="22" t="s">
        <v>255</v>
      </c>
      <c r="D113" s="58">
        <v>106441800312.377</v>
      </c>
      <c r="E113" s="22" t="s">
        <v>939</v>
      </c>
      <c r="F113" s="22"/>
      <c r="G113" s="48">
        <f t="shared" si="16"/>
        <v>652730129.48236799</v>
      </c>
    </row>
    <row r="114" spans="1:7" x14ac:dyDescent="0.25">
      <c r="A114" s="22" t="s">
        <v>111</v>
      </c>
      <c r="B114" s="22">
        <v>0</v>
      </c>
      <c r="C114" s="22" t="s">
        <v>623</v>
      </c>
      <c r="D114" s="58">
        <v>578621972.12793398</v>
      </c>
      <c r="E114" s="22" t="s">
        <v>941</v>
      </c>
      <c r="F114" s="22"/>
      <c r="G114" s="48">
        <f t="shared" si="16"/>
        <v>40014356.9225308</v>
      </c>
    </row>
    <row r="115" spans="1:7" x14ac:dyDescent="0.25">
      <c r="A115" s="22" t="s">
        <v>112</v>
      </c>
      <c r="B115" s="22" t="s">
        <v>830</v>
      </c>
      <c r="C115" s="22" t="s">
        <v>624</v>
      </c>
      <c r="D115" s="58">
        <v>388233658.08127803</v>
      </c>
      <c r="E115" s="22" t="s">
        <v>943</v>
      </c>
      <c r="F115" s="22"/>
      <c r="G115" s="48">
        <f t="shared" si="16"/>
        <v>7900690104.1753502</v>
      </c>
    </row>
    <row r="116" spans="1:7" x14ac:dyDescent="0.25">
      <c r="A116" s="22" t="s">
        <v>113</v>
      </c>
      <c r="B116" s="22">
        <v>0</v>
      </c>
      <c r="C116" s="22" t="s">
        <v>625</v>
      </c>
      <c r="D116" s="58">
        <v>1238589299.5343299</v>
      </c>
      <c r="E116" s="36" t="s">
        <v>59</v>
      </c>
      <c r="F116" s="49">
        <f t="shared" ref="F116" si="17">VLOOKUP(E116,A:B,2,FALSE)</f>
        <v>654.66717047681095</v>
      </c>
    </row>
    <row r="117" spans="1:7" x14ac:dyDescent="0.25">
      <c r="A117" s="22" t="s">
        <v>114</v>
      </c>
      <c r="B117" s="22">
        <v>0</v>
      </c>
      <c r="C117" s="22" t="s">
        <v>626</v>
      </c>
      <c r="D117" s="58">
        <v>1188585.7702478899</v>
      </c>
      <c r="E117" s="22" t="s">
        <v>923</v>
      </c>
      <c r="G117" s="48">
        <f t="shared" si="16"/>
        <v>2940.6354526839</v>
      </c>
    </row>
    <row r="118" spans="1:7" x14ac:dyDescent="0.25">
      <c r="A118" s="22" t="s">
        <v>115</v>
      </c>
      <c r="B118" s="22">
        <v>100</v>
      </c>
      <c r="C118" s="22" t="s">
        <v>627</v>
      </c>
      <c r="D118" s="58">
        <v>2162905.9385885498</v>
      </c>
      <c r="E118" s="22" t="s">
        <v>936</v>
      </c>
      <c r="G118" s="48">
        <f t="shared" si="16"/>
        <v>15105942203.0338</v>
      </c>
    </row>
    <row r="119" spans="1:7" x14ac:dyDescent="0.25">
      <c r="A119" s="22" t="s">
        <v>116</v>
      </c>
      <c r="B119" s="22">
        <v>0</v>
      </c>
      <c r="C119" s="22" t="s">
        <v>931</v>
      </c>
      <c r="D119" s="58">
        <v>499884630.29548299</v>
      </c>
    </row>
    <row r="120" spans="1:7" x14ac:dyDescent="0.25">
      <c r="A120" s="22" t="s">
        <v>117</v>
      </c>
      <c r="B120" s="22">
        <v>0</v>
      </c>
      <c r="C120" s="22" t="s">
        <v>932</v>
      </c>
      <c r="D120" s="58">
        <v>10768667871.490101</v>
      </c>
    </row>
    <row r="121" spans="1:7" x14ac:dyDescent="0.25">
      <c r="A121" s="22" t="s">
        <v>118</v>
      </c>
      <c r="B121" s="22" t="s">
        <v>830</v>
      </c>
      <c r="C121" s="22" t="s">
        <v>866</v>
      </c>
      <c r="D121" s="58">
        <v>15269349846.085199</v>
      </c>
    </row>
    <row r="122" spans="1:7" x14ac:dyDescent="0.25">
      <c r="A122" s="22" t="s">
        <v>119</v>
      </c>
      <c r="B122" s="22" t="s">
        <v>831</v>
      </c>
      <c r="C122" s="22" t="s">
        <v>867</v>
      </c>
      <c r="D122" s="58">
        <v>15290359981.8297</v>
      </c>
    </row>
    <row r="123" spans="1:7" x14ac:dyDescent="0.25">
      <c r="A123" s="22" t="s">
        <v>120</v>
      </c>
      <c r="B123" s="22" t="s">
        <v>830</v>
      </c>
      <c r="C123" s="22" t="s">
        <v>868</v>
      </c>
      <c r="D123" s="58">
        <v>15164436066.8972</v>
      </c>
    </row>
    <row r="124" spans="1:7" x14ac:dyDescent="0.25">
      <c r="A124" s="22" t="s">
        <v>121</v>
      </c>
      <c r="B124" s="22">
        <v>0.103105774043976</v>
      </c>
      <c r="C124" s="22" t="s">
        <v>869</v>
      </c>
      <c r="D124" s="58">
        <v>15160008916.668301</v>
      </c>
    </row>
    <row r="125" spans="1:7" x14ac:dyDescent="0.25">
      <c r="A125" s="22" t="s">
        <v>122</v>
      </c>
      <c r="B125" s="22" t="s">
        <v>831</v>
      </c>
      <c r="C125" s="22" t="s">
        <v>870</v>
      </c>
      <c r="D125" s="58">
        <v>15194166895.289</v>
      </c>
    </row>
    <row r="126" spans="1:7" x14ac:dyDescent="0.25">
      <c r="A126" s="22" t="s">
        <v>123</v>
      </c>
      <c r="B126" s="22">
        <v>4.5079158482821802</v>
      </c>
      <c r="C126" s="22" t="s">
        <v>871</v>
      </c>
      <c r="D126" s="58">
        <v>15207949984.7715</v>
      </c>
    </row>
    <row r="127" spans="1:7" x14ac:dyDescent="0.25">
      <c r="A127" s="22" t="s">
        <v>124</v>
      </c>
      <c r="B127" s="22">
        <v>0.532120467379671</v>
      </c>
      <c r="C127" s="22" t="s">
        <v>872</v>
      </c>
      <c r="D127" s="58">
        <v>15127525137.514</v>
      </c>
    </row>
    <row r="128" spans="1:7" x14ac:dyDescent="0.25">
      <c r="A128" s="22" t="s">
        <v>125</v>
      </c>
      <c r="B128" s="22">
        <v>4.0865159037162301E-3</v>
      </c>
      <c r="C128" s="22" t="s">
        <v>873</v>
      </c>
      <c r="D128" s="58">
        <v>15132324703.609699</v>
      </c>
    </row>
    <row r="129" spans="1:4" x14ac:dyDescent="0.25">
      <c r="A129" s="22" t="s">
        <v>126</v>
      </c>
      <c r="B129" s="22">
        <v>0</v>
      </c>
      <c r="C129" s="22" t="s">
        <v>628</v>
      </c>
      <c r="D129" s="58">
        <v>17818333062.182098</v>
      </c>
    </row>
    <row r="130" spans="1:4" x14ac:dyDescent="0.25">
      <c r="A130" s="22" t="s">
        <v>127</v>
      </c>
      <c r="B130" s="22">
        <v>3.1335945625118197E-2</v>
      </c>
      <c r="C130" s="22" t="s">
        <v>629</v>
      </c>
      <c r="D130" s="58">
        <v>17835611468.127201</v>
      </c>
    </row>
    <row r="131" spans="1:4" x14ac:dyDescent="0.25">
      <c r="A131" s="22" t="s">
        <v>128</v>
      </c>
      <c r="B131" s="22">
        <v>1.11043753128351</v>
      </c>
      <c r="C131" s="22" t="s">
        <v>630</v>
      </c>
      <c r="D131" s="58">
        <v>17715254693.050201</v>
      </c>
    </row>
    <row r="132" spans="1:4" x14ac:dyDescent="0.25">
      <c r="A132" s="22" t="s">
        <v>129</v>
      </c>
      <c r="B132" s="22">
        <v>3.4815345948098098E-2</v>
      </c>
      <c r="C132" s="22" t="s">
        <v>631</v>
      </c>
      <c r="D132" s="58">
        <v>17713614782.038799</v>
      </c>
    </row>
    <row r="133" spans="1:4" x14ac:dyDescent="0.25">
      <c r="A133" s="22" t="s">
        <v>130</v>
      </c>
      <c r="B133" s="22">
        <v>5.9910555513661503</v>
      </c>
      <c r="C133" s="22" t="s">
        <v>632</v>
      </c>
      <c r="D133" s="58">
        <v>17755343835.609402</v>
      </c>
    </row>
    <row r="134" spans="1:4" x14ac:dyDescent="0.25">
      <c r="A134" s="22" t="s">
        <v>131</v>
      </c>
      <c r="B134" s="22">
        <v>0.11201383663485601</v>
      </c>
      <c r="C134" s="22" t="s">
        <v>633</v>
      </c>
      <c r="D134" s="58">
        <v>17768112399.7108</v>
      </c>
    </row>
    <row r="135" spans="1:4" x14ac:dyDescent="0.25">
      <c r="A135" s="22" t="s">
        <v>132</v>
      </c>
      <c r="B135" s="22">
        <v>3135.8185845114799</v>
      </c>
      <c r="C135" s="22" t="s">
        <v>634</v>
      </c>
      <c r="D135" s="58">
        <v>17702517366.131901</v>
      </c>
    </row>
    <row r="136" spans="1:4" x14ac:dyDescent="0.25">
      <c r="A136" s="22" t="s">
        <v>133</v>
      </c>
      <c r="B136" s="22">
        <v>922.64234416242198</v>
      </c>
      <c r="C136" s="22" t="s">
        <v>635</v>
      </c>
      <c r="D136" s="58">
        <v>17704573364.0411</v>
      </c>
    </row>
    <row r="137" spans="1:4" x14ac:dyDescent="0.25">
      <c r="A137" s="22" t="s">
        <v>134</v>
      </c>
      <c r="B137" s="22">
        <v>2568787.0652759299</v>
      </c>
      <c r="C137" s="22" t="s">
        <v>636</v>
      </c>
      <c r="D137" s="58">
        <v>173025486.25898799</v>
      </c>
    </row>
    <row r="138" spans="1:4" x14ac:dyDescent="0.25">
      <c r="A138" s="22" t="s">
        <v>135</v>
      </c>
      <c r="B138" s="22">
        <v>1382.45593562558</v>
      </c>
      <c r="C138" s="22" t="s">
        <v>637</v>
      </c>
      <c r="D138" s="58">
        <v>280426335.622733</v>
      </c>
    </row>
    <row r="139" spans="1:4" x14ac:dyDescent="0.25">
      <c r="A139" s="22" t="s">
        <v>136</v>
      </c>
      <c r="B139" s="22">
        <v>887.350844421445</v>
      </c>
      <c r="C139" s="22" t="s">
        <v>638</v>
      </c>
      <c r="D139" s="58">
        <v>512274111.82725102</v>
      </c>
    </row>
    <row r="140" spans="1:4" x14ac:dyDescent="0.25">
      <c r="A140" s="22" t="s">
        <v>137</v>
      </c>
      <c r="B140" s="22">
        <v>67.831325566310298</v>
      </c>
      <c r="C140" s="22" t="s">
        <v>639</v>
      </c>
      <c r="D140" s="58">
        <v>248991.20552123399</v>
      </c>
    </row>
    <row r="141" spans="1:4" x14ac:dyDescent="0.25">
      <c r="A141" s="22" t="s">
        <v>138</v>
      </c>
      <c r="B141" s="22">
        <v>32.168674433689702</v>
      </c>
      <c r="C141" s="22" t="s">
        <v>640</v>
      </c>
      <c r="D141" s="58">
        <v>1141696.1389918099</v>
      </c>
    </row>
    <row r="142" spans="1:4" x14ac:dyDescent="0.25">
      <c r="A142" s="22" t="s">
        <v>832</v>
      </c>
      <c r="B142" s="22">
        <v>9.8281793277428395E-5</v>
      </c>
      <c r="C142" s="22" t="s">
        <v>295</v>
      </c>
      <c r="D142" s="58">
        <v>135431939707.19099</v>
      </c>
    </row>
    <row r="143" spans="1:4" x14ac:dyDescent="0.25">
      <c r="A143" s="22" t="s">
        <v>833</v>
      </c>
      <c r="B143" s="22">
        <v>1.13791212264562E-5</v>
      </c>
      <c r="C143" s="22" t="s">
        <v>296</v>
      </c>
      <c r="D143" s="58">
        <v>21143670988.0905</v>
      </c>
    </row>
    <row r="144" spans="1:4" x14ac:dyDescent="0.25">
      <c r="A144" s="22" t="s">
        <v>141</v>
      </c>
      <c r="B144" s="22">
        <v>0.77009643677108897</v>
      </c>
      <c r="C144" s="22" t="s">
        <v>641</v>
      </c>
      <c r="D144" s="58">
        <v>4844732706.0517702</v>
      </c>
    </row>
    <row r="145" spans="1:5" x14ac:dyDescent="0.25">
      <c r="A145" s="22" t="s">
        <v>142</v>
      </c>
      <c r="B145" s="22">
        <v>0.68614699615502595</v>
      </c>
      <c r="C145" s="22" t="s">
        <v>642</v>
      </c>
      <c r="D145" s="58">
        <v>3200654529.3578401</v>
      </c>
    </row>
    <row r="146" spans="1:5" x14ac:dyDescent="0.25">
      <c r="A146" s="22" t="s">
        <v>143</v>
      </c>
      <c r="B146" s="22">
        <v>0.182364761070795</v>
      </c>
      <c r="C146" s="22" t="s">
        <v>643</v>
      </c>
      <c r="D146" s="58">
        <v>187219924055.18799</v>
      </c>
    </row>
    <row r="147" spans="1:5" x14ac:dyDescent="0.25">
      <c r="A147" s="22" t="s">
        <v>144</v>
      </c>
      <c r="B147" s="22">
        <v>0.13148824277417701</v>
      </c>
      <c r="C147" s="22" t="s">
        <v>644</v>
      </c>
      <c r="D147" s="58">
        <v>22777199987.0191</v>
      </c>
    </row>
    <row r="148" spans="1:5" x14ac:dyDescent="0.25">
      <c r="A148" s="22" t="s">
        <v>145</v>
      </c>
      <c r="B148" s="22">
        <v>0</v>
      </c>
      <c r="C148" s="22" t="s">
        <v>645</v>
      </c>
      <c r="D148" s="58">
        <v>27796673093.319801</v>
      </c>
    </row>
    <row r="149" spans="1:5" x14ac:dyDescent="0.25">
      <c r="A149" s="22" t="s">
        <v>146</v>
      </c>
      <c r="B149" s="22">
        <v>0</v>
      </c>
      <c r="C149" s="22" t="s">
        <v>646</v>
      </c>
      <c r="D149" s="58">
        <v>21783282.232054502</v>
      </c>
    </row>
    <row r="150" spans="1:5" x14ac:dyDescent="0.25">
      <c r="A150" s="22" t="s">
        <v>834</v>
      </c>
      <c r="B150" s="22">
        <v>5.9420322232507303E-4</v>
      </c>
      <c r="C150" s="22" t="s">
        <v>647</v>
      </c>
      <c r="D150" s="58">
        <v>178660622.78984699</v>
      </c>
    </row>
    <row r="151" spans="1:5" x14ac:dyDescent="0.25">
      <c r="A151" s="22" t="s">
        <v>835</v>
      </c>
      <c r="B151" s="22">
        <v>4.0824056494644703E-4</v>
      </c>
      <c r="C151" s="22" t="s">
        <v>648</v>
      </c>
      <c r="D151" s="58">
        <v>35227732.091150299</v>
      </c>
    </row>
    <row r="152" spans="1:5" x14ac:dyDescent="0.25">
      <c r="A152" s="22" t="s">
        <v>149</v>
      </c>
      <c r="B152" s="22">
        <v>29.0767300563273</v>
      </c>
      <c r="C152" s="22" t="s">
        <v>933</v>
      </c>
      <c r="D152" s="58">
        <v>290510.43200031202</v>
      </c>
    </row>
    <row r="153" spans="1:5" x14ac:dyDescent="0.25">
      <c r="A153" s="22" t="s">
        <v>150</v>
      </c>
      <c r="B153" s="22">
        <v>58.861844481685701</v>
      </c>
      <c r="C153" s="22" t="s">
        <v>649</v>
      </c>
      <c r="D153" s="58">
        <v>965424535.61932802</v>
      </c>
    </row>
    <row r="154" spans="1:5" x14ac:dyDescent="0.25">
      <c r="A154" s="22" t="s">
        <v>151</v>
      </c>
      <c r="B154" s="22">
        <v>8.0270944205391892</v>
      </c>
      <c r="C154" s="22" t="s">
        <v>650</v>
      </c>
      <c r="D154" s="58">
        <v>4871809.1837021001</v>
      </c>
    </row>
    <row r="155" spans="1:5" x14ac:dyDescent="0.25">
      <c r="A155" s="22" t="s">
        <v>152</v>
      </c>
      <c r="B155" s="22">
        <v>4.0343310414476701</v>
      </c>
      <c r="C155" s="22" t="s">
        <v>651</v>
      </c>
      <c r="D155" s="58">
        <v>131522432.550598</v>
      </c>
    </row>
    <row r="156" spans="1:5" x14ac:dyDescent="0.25">
      <c r="A156" s="22" t="s">
        <v>836</v>
      </c>
      <c r="B156" s="22">
        <v>1.0877700248431E-5</v>
      </c>
      <c r="C156" s="22" t="s">
        <v>652</v>
      </c>
      <c r="D156" s="58">
        <v>262513213.79620501</v>
      </c>
    </row>
    <row r="157" spans="1:5" x14ac:dyDescent="0.25">
      <c r="A157" s="22" t="s">
        <v>837</v>
      </c>
      <c r="B157" s="22">
        <v>4.79494721823343E-5</v>
      </c>
      <c r="C157" s="22" t="s">
        <v>934</v>
      </c>
      <c r="D157" s="58">
        <v>81320235.767164305</v>
      </c>
    </row>
    <row r="158" spans="1:5" x14ac:dyDescent="0.25">
      <c r="A158" s="22" t="s">
        <v>838</v>
      </c>
      <c r="B158" s="22">
        <v>7.5445112422018505E-11</v>
      </c>
      <c r="C158" s="22" t="s">
        <v>653</v>
      </c>
      <c r="D158" s="58">
        <v>1198694.11131133</v>
      </c>
    </row>
    <row r="159" spans="1:5" x14ac:dyDescent="0.25">
      <c r="A159" s="22" t="s">
        <v>839</v>
      </c>
      <c r="B159" s="22">
        <v>9.2190151190555199E-10</v>
      </c>
      <c r="C159" s="22" t="s">
        <v>654</v>
      </c>
      <c r="D159" s="58">
        <v>14525177.178081799</v>
      </c>
    </row>
    <row r="160" spans="1:5" x14ac:dyDescent="0.25">
      <c r="A160" s="22" t="s">
        <v>840</v>
      </c>
      <c r="B160" s="22">
        <v>0</v>
      </c>
      <c r="C160" s="22" t="s">
        <v>655</v>
      </c>
      <c r="D160" s="58">
        <v>64422054.021416798</v>
      </c>
      <c r="E160" s="1" t="s">
        <v>688</v>
      </c>
    </row>
    <row r="161" spans="1:4" x14ac:dyDescent="0.25">
      <c r="A161" s="22" t="s">
        <v>841</v>
      </c>
      <c r="B161" s="22">
        <v>0</v>
      </c>
      <c r="C161" s="22" t="s">
        <v>935</v>
      </c>
      <c r="D161" s="58">
        <v>11168990.9906049</v>
      </c>
    </row>
    <row r="162" spans="1:4" x14ac:dyDescent="0.25">
      <c r="A162" s="22" t="s">
        <v>842</v>
      </c>
      <c r="B162" s="22">
        <v>0</v>
      </c>
      <c r="C162" s="22" t="s">
        <v>656</v>
      </c>
      <c r="D162" s="58">
        <v>459195133.10923702</v>
      </c>
    </row>
    <row r="163" spans="1:4" x14ac:dyDescent="0.25">
      <c r="A163" s="22" t="s">
        <v>843</v>
      </c>
      <c r="B163" s="22">
        <v>0</v>
      </c>
      <c r="C163" s="22" t="s">
        <v>657</v>
      </c>
      <c r="D163" s="58">
        <v>345710129.33816499</v>
      </c>
    </row>
    <row r="164" spans="1:4" x14ac:dyDescent="0.25">
      <c r="A164" s="22" t="s">
        <v>161</v>
      </c>
      <c r="B164" s="22">
        <v>112.443109752308</v>
      </c>
      <c r="C164" s="22" t="s">
        <v>658</v>
      </c>
      <c r="D164" s="58">
        <v>465852412.27589297</v>
      </c>
    </row>
    <row r="165" spans="1:4" x14ac:dyDescent="0.25">
      <c r="A165" s="22" t="s">
        <v>162</v>
      </c>
      <c r="B165" s="22">
        <v>410.16469128753101</v>
      </c>
      <c r="C165" s="22" t="s">
        <v>659</v>
      </c>
      <c r="D165" s="58">
        <v>8206856.9356783899</v>
      </c>
    </row>
    <row r="166" spans="1:4" x14ac:dyDescent="0.25">
      <c r="A166" s="22" t="s">
        <v>163</v>
      </c>
      <c r="B166" s="22">
        <v>0</v>
      </c>
      <c r="C166" s="22" t="s">
        <v>660</v>
      </c>
      <c r="D166" s="58">
        <v>8046680414.51371</v>
      </c>
    </row>
    <row r="167" spans="1:4" x14ac:dyDescent="0.25">
      <c r="A167" s="22" t="s">
        <v>164</v>
      </c>
      <c r="B167" s="22">
        <v>0</v>
      </c>
      <c r="C167" s="22" t="s">
        <v>661</v>
      </c>
      <c r="D167" s="58">
        <v>1363814878.5789499</v>
      </c>
    </row>
    <row r="168" spans="1:4" x14ac:dyDescent="0.25">
      <c r="A168" s="22" t="s">
        <v>165</v>
      </c>
      <c r="B168" s="22">
        <v>0</v>
      </c>
      <c r="C168" s="22" t="s">
        <v>662</v>
      </c>
      <c r="D168" s="58">
        <v>0</v>
      </c>
    </row>
    <row r="169" spans="1:4" x14ac:dyDescent="0.25">
      <c r="A169" s="22" t="s">
        <v>844</v>
      </c>
      <c r="B169" s="22">
        <v>1.1604479009621801E-3</v>
      </c>
      <c r="C169" s="22" t="s">
        <v>663</v>
      </c>
      <c r="D169" s="58">
        <v>442741365.40464699</v>
      </c>
    </row>
    <row r="170" spans="1:4" x14ac:dyDescent="0.25">
      <c r="A170" s="22" t="s">
        <v>845</v>
      </c>
      <c r="B170" s="22">
        <v>3.5283598526587702E-8</v>
      </c>
      <c r="C170" s="22" t="s">
        <v>664</v>
      </c>
      <c r="D170" s="58">
        <v>2375491580.1378002</v>
      </c>
    </row>
    <row r="171" spans="1:4" x14ac:dyDescent="0.25">
      <c r="A171" s="22" t="s">
        <v>846</v>
      </c>
      <c r="B171" s="22">
        <v>1.2779118449644201E-4</v>
      </c>
      <c r="C171" s="22" t="s">
        <v>665</v>
      </c>
      <c r="D171" s="58">
        <v>543491222.26427102</v>
      </c>
    </row>
    <row r="172" spans="1:4" x14ac:dyDescent="0.25">
      <c r="A172" s="22" t="s">
        <v>169</v>
      </c>
      <c r="B172" s="22">
        <v>5.2983553110610097E-3</v>
      </c>
      <c r="C172" s="22" t="s">
        <v>666</v>
      </c>
      <c r="D172" s="58">
        <v>341913966.07379502</v>
      </c>
    </row>
    <row r="173" spans="1:4" x14ac:dyDescent="0.25">
      <c r="A173" s="22" t="s">
        <v>170</v>
      </c>
      <c r="B173" s="22">
        <v>100</v>
      </c>
      <c r="C173" s="22" t="s">
        <v>667</v>
      </c>
      <c r="D173" s="58">
        <v>4019056384.9706001</v>
      </c>
    </row>
    <row r="174" spans="1:4" x14ac:dyDescent="0.25">
      <c r="A174" s="22" t="s">
        <v>171</v>
      </c>
      <c r="B174" s="22">
        <v>0</v>
      </c>
      <c r="C174" s="22" t="s">
        <v>668</v>
      </c>
      <c r="D174" s="58">
        <v>861008.26801138395</v>
      </c>
    </row>
    <row r="175" spans="1:4" x14ac:dyDescent="0.25">
      <c r="A175" s="22" t="s">
        <v>172</v>
      </c>
      <c r="B175" s="22">
        <v>0</v>
      </c>
      <c r="C175" s="22" t="s">
        <v>669</v>
      </c>
      <c r="D175" s="58">
        <v>4022675551.7297401</v>
      </c>
    </row>
    <row r="176" spans="1:4" x14ac:dyDescent="0.25">
      <c r="A176" s="22" t="s">
        <v>173</v>
      </c>
      <c r="B176" s="22">
        <v>0</v>
      </c>
      <c r="C176" s="22" t="s">
        <v>670</v>
      </c>
      <c r="D176" s="58">
        <v>240752955.71800101</v>
      </c>
    </row>
    <row r="177" spans="1:4" x14ac:dyDescent="0.25">
      <c r="A177" s="22" t="s">
        <v>174</v>
      </c>
      <c r="B177" s="22">
        <v>97277.546945313603</v>
      </c>
      <c r="C177" s="22" t="s">
        <v>671</v>
      </c>
      <c r="D177" s="58">
        <v>136578128.15192801</v>
      </c>
    </row>
    <row r="178" spans="1:4" x14ac:dyDescent="0.25">
      <c r="A178" s="22" t="s">
        <v>175</v>
      </c>
      <c r="B178" s="22">
        <v>358.12676698572102</v>
      </c>
      <c r="C178" s="22" t="s">
        <v>672</v>
      </c>
      <c r="D178" s="58">
        <v>1114956504.14252</v>
      </c>
    </row>
    <row r="179" spans="1:4" x14ac:dyDescent="0.25">
      <c r="A179" s="22" t="s">
        <v>176</v>
      </c>
      <c r="B179" s="22">
        <v>0</v>
      </c>
      <c r="C179" s="22" t="s">
        <v>673</v>
      </c>
      <c r="D179" s="58">
        <v>1435922579.6780801</v>
      </c>
    </row>
    <row r="180" spans="1:4" x14ac:dyDescent="0.25">
      <c r="A180" s="22" t="s">
        <v>177</v>
      </c>
      <c r="B180" s="22">
        <v>0</v>
      </c>
      <c r="C180" s="22" t="s">
        <v>936</v>
      </c>
      <c r="D180" s="58">
        <v>15105942203.0338</v>
      </c>
    </row>
    <row r="181" spans="1:4" x14ac:dyDescent="0.25">
      <c r="A181" s="22" t="s">
        <v>178</v>
      </c>
      <c r="B181" s="22">
        <v>6.0813119238174E-3</v>
      </c>
      <c r="C181" s="22" t="s">
        <v>674</v>
      </c>
      <c r="D181" s="58">
        <v>383280791176.112</v>
      </c>
    </row>
    <row r="182" spans="1:4" x14ac:dyDescent="0.25">
      <c r="A182" s="22" t="s">
        <v>179</v>
      </c>
      <c r="B182" s="22">
        <v>0.56780450722351195</v>
      </c>
      <c r="C182" s="22" t="s">
        <v>937</v>
      </c>
      <c r="D182" s="58">
        <v>6243586251.82691</v>
      </c>
    </row>
    <row r="183" spans="1:4" x14ac:dyDescent="0.25">
      <c r="A183" s="22" t="s">
        <v>180</v>
      </c>
      <c r="B183" s="22">
        <v>6.0086538395955904E-4</v>
      </c>
      <c r="C183" s="22" t="s">
        <v>938</v>
      </c>
      <c r="D183" s="58">
        <v>0</v>
      </c>
    </row>
    <row r="184" spans="1:4" x14ac:dyDescent="0.25">
      <c r="A184" s="22" t="s">
        <v>181</v>
      </c>
      <c r="B184" s="22">
        <v>1.8496230898536101E-5</v>
      </c>
      <c r="C184" s="22" t="s">
        <v>939</v>
      </c>
      <c r="D184" s="58">
        <v>652730129.48236799</v>
      </c>
    </row>
    <row r="185" spans="1:4" x14ac:dyDescent="0.25">
      <c r="A185" s="22" t="s">
        <v>182</v>
      </c>
      <c r="B185" s="22">
        <v>8.1419985652234095E-7</v>
      </c>
      <c r="C185" s="22" t="s">
        <v>940</v>
      </c>
      <c r="D185" s="58">
        <v>4928885.7631832203</v>
      </c>
    </row>
    <row r="186" spans="1:4" x14ac:dyDescent="0.25">
      <c r="A186" s="22" t="s">
        <v>183</v>
      </c>
      <c r="B186" s="22">
        <v>0.74570884708191398</v>
      </c>
      <c r="C186" s="22" t="s">
        <v>941</v>
      </c>
      <c r="D186" s="58">
        <v>40014356.9225308</v>
      </c>
    </row>
    <row r="187" spans="1:4" x14ac:dyDescent="0.25">
      <c r="A187" s="22" t="s">
        <v>184</v>
      </c>
      <c r="B187" s="22">
        <v>1.96410699842874</v>
      </c>
      <c r="C187" s="22" t="s">
        <v>942</v>
      </c>
      <c r="D187" s="58">
        <v>0</v>
      </c>
    </row>
    <row r="188" spans="1:4" x14ac:dyDescent="0.25">
      <c r="A188" s="22" t="s">
        <v>185</v>
      </c>
      <c r="B188" s="22">
        <v>27.920614674094601</v>
      </c>
      <c r="C188" s="22" t="s">
        <v>943</v>
      </c>
      <c r="D188" s="58">
        <v>7900690104.1753502</v>
      </c>
    </row>
    <row r="189" spans="1:4" x14ac:dyDescent="0.25">
      <c r="A189" s="22" t="s">
        <v>186</v>
      </c>
      <c r="B189" s="22">
        <v>95.676645542948805</v>
      </c>
      <c r="C189" s="22" t="s">
        <v>944</v>
      </c>
      <c r="D189" s="58">
        <v>0</v>
      </c>
    </row>
    <row r="190" spans="1:4" x14ac:dyDescent="0.25">
      <c r="A190" s="22" t="s">
        <v>187</v>
      </c>
      <c r="B190" s="22">
        <v>56.725174909128697</v>
      </c>
      <c r="C190" s="22" t="s">
        <v>945</v>
      </c>
      <c r="D190" s="58">
        <v>14819743031.482</v>
      </c>
    </row>
    <row r="191" spans="1:4" x14ac:dyDescent="0.25">
      <c r="A191" s="22" t="s">
        <v>188</v>
      </c>
      <c r="B191" s="22">
        <v>50.499276809044503</v>
      </c>
      <c r="C191" s="22" t="s">
        <v>676</v>
      </c>
      <c r="D191" s="58">
        <v>38239207624.553802</v>
      </c>
    </row>
    <row r="192" spans="1:4" x14ac:dyDescent="0.25">
      <c r="A192" s="22" t="s">
        <v>189</v>
      </c>
      <c r="B192" s="22">
        <v>23.167866973279398</v>
      </c>
      <c r="C192" s="22" t="s">
        <v>946</v>
      </c>
      <c r="D192" s="58">
        <v>1109831168.52842</v>
      </c>
    </row>
    <row r="193" spans="1:4" x14ac:dyDescent="0.25">
      <c r="A193" s="22" t="s">
        <v>190</v>
      </c>
      <c r="B193" s="22">
        <v>18.260501565416899</v>
      </c>
      <c r="C193" s="22" t="s">
        <v>947</v>
      </c>
      <c r="D193" s="58">
        <v>1357948532.0644</v>
      </c>
    </row>
    <row r="194" spans="1:4" x14ac:dyDescent="0.25">
      <c r="A194" s="22" t="s">
        <v>191</v>
      </c>
      <c r="B194" s="22">
        <v>14.5838110770041</v>
      </c>
      <c r="C194" s="22" t="s">
        <v>948</v>
      </c>
      <c r="D194" s="58">
        <v>1022765250.57875</v>
      </c>
    </row>
    <row r="195" spans="1:4" x14ac:dyDescent="0.25">
      <c r="A195" s="22" t="s">
        <v>192</v>
      </c>
      <c r="B195" s="22">
        <v>8.4084467660032303</v>
      </c>
      <c r="C195" s="22" t="s">
        <v>949</v>
      </c>
      <c r="D195" s="58">
        <v>920408227.85426295</v>
      </c>
    </row>
    <row r="196" spans="1:4" x14ac:dyDescent="0.25">
      <c r="A196" s="22" t="s">
        <v>193</v>
      </c>
      <c r="B196" s="22">
        <v>0.18117641990146</v>
      </c>
      <c r="C196" s="22" t="s">
        <v>730</v>
      </c>
      <c r="D196" s="58">
        <v>3465026.6257978999</v>
      </c>
    </row>
    <row r="197" spans="1:4" x14ac:dyDescent="0.25">
      <c r="A197" s="22" t="s">
        <v>194</v>
      </c>
      <c r="B197" s="22">
        <v>5.9941878910994904</v>
      </c>
      <c r="C197" s="22" t="s">
        <v>731</v>
      </c>
      <c r="D197" s="58">
        <v>125327606.14159</v>
      </c>
    </row>
    <row r="198" spans="1:4" x14ac:dyDescent="0.25">
      <c r="A198" s="22" t="s">
        <v>195</v>
      </c>
      <c r="B198" s="22">
        <v>1.6120849923382099</v>
      </c>
      <c r="C198" s="22" t="s">
        <v>732</v>
      </c>
      <c r="D198" s="58">
        <v>154639888.55414101</v>
      </c>
    </row>
    <row r="199" spans="1:4" x14ac:dyDescent="0.25">
      <c r="A199" s="22" t="s">
        <v>196</v>
      </c>
      <c r="B199" s="22">
        <v>1.41644995062482</v>
      </c>
      <c r="C199" s="22" t="s">
        <v>677</v>
      </c>
      <c r="D199" s="58">
        <v>46282890564.611397</v>
      </c>
    </row>
    <row r="200" spans="1:4" x14ac:dyDescent="0.25">
      <c r="A200" s="22" t="s">
        <v>197</v>
      </c>
      <c r="B200" s="22">
        <v>6.2258981000842004</v>
      </c>
      <c r="C200" s="22" t="s">
        <v>678</v>
      </c>
      <c r="D200" s="58">
        <v>21682096962.3134</v>
      </c>
    </row>
    <row r="201" spans="1:4" x14ac:dyDescent="0.25">
      <c r="A201" s="22" t="s">
        <v>198</v>
      </c>
      <c r="B201" s="22">
        <v>7.1491277165804901</v>
      </c>
      <c r="C201" s="22" t="s">
        <v>679</v>
      </c>
      <c r="D201" s="58">
        <v>245327708845.72501</v>
      </c>
    </row>
    <row r="202" spans="1:4" x14ac:dyDescent="0.25">
      <c r="A202" s="22" t="s">
        <v>199</v>
      </c>
      <c r="B202" s="22">
        <v>6.9983349126267802</v>
      </c>
      <c r="C202" s="22" t="s">
        <v>680</v>
      </c>
      <c r="D202" s="58">
        <v>21829242.169989001</v>
      </c>
    </row>
    <row r="203" spans="1:4" x14ac:dyDescent="0.25">
      <c r="A203" s="22" t="s">
        <v>200</v>
      </c>
      <c r="B203" s="22">
        <v>0.150792803953708</v>
      </c>
      <c r="C203" s="22" t="s">
        <v>681</v>
      </c>
      <c r="D203" s="58">
        <v>418696321.26999301</v>
      </c>
    </row>
    <row r="204" spans="1:4" x14ac:dyDescent="0.25">
      <c r="A204" s="22" t="s">
        <v>201</v>
      </c>
      <c r="B204" s="22">
        <v>16.3860951129756</v>
      </c>
      <c r="C204" s="22" t="s">
        <v>363</v>
      </c>
      <c r="D204" s="58">
        <v>0</v>
      </c>
    </row>
    <row r="205" spans="1:4" x14ac:dyDescent="0.25">
      <c r="A205" s="22" t="s">
        <v>202</v>
      </c>
      <c r="B205" s="22">
        <v>13.604806948417901</v>
      </c>
      <c r="C205" s="22" t="s">
        <v>950</v>
      </c>
      <c r="D205" s="58">
        <v>6896259763.0964203</v>
      </c>
    </row>
    <row r="206" spans="1:4" x14ac:dyDescent="0.25">
      <c r="A206" s="22" t="s">
        <v>203</v>
      </c>
      <c r="B206" s="22">
        <v>5.8403821573186798</v>
      </c>
      <c r="C206" s="22" t="s">
        <v>951</v>
      </c>
      <c r="D206" s="58">
        <v>104923256.238169</v>
      </c>
    </row>
    <row r="207" spans="1:4" x14ac:dyDescent="0.25">
      <c r="A207" s="22" t="s">
        <v>204</v>
      </c>
      <c r="B207" s="22">
        <v>5.8120686887882602</v>
      </c>
      <c r="C207" s="22" t="s">
        <v>682</v>
      </c>
      <c r="D207" s="58">
        <v>5915764667.7302399</v>
      </c>
    </row>
    <row r="208" spans="1:4" x14ac:dyDescent="0.25">
      <c r="A208" s="22" t="s">
        <v>205</v>
      </c>
      <c r="B208" s="22">
        <v>0.21523660899598601</v>
      </c>
      <c r="C208" s="22" t="s">
        <v>366</v>
      </c>
      <c r="D208" s="58">
        <v>268800000000</v>
      </c>
    </row>
    <row r="209" spans="1:4" x14ac:dyDescent="0.25">
      <c r="A209" s="22" t="s">
        <v>206</v>
      </c>
      <c r="B209" s="22">
        <v>0.11041320068772099</v>
      </c>
      <c r="C209" s="22" t="s">
        <v>952</v>
      </c>
      <c r="D209" s="58">
        <v>368111.80994581501</v>
      </c>
    </row>
    <row r="210" spans="1:4" x14ac:dyDescent="0.25">
      <c r="A210" s="22" t="s">
        <v>207</v>
      </c>
      <c r="B210" s="22">
        <v>3.0396188976857799</v>
      </c>
      <c r="C210" s="22" t="s">
        <v>953</v>
      </c>
      <c r="D210" s="58">
        <v>57138150.870648697</v>
      </c>
    </row>
    <row r="211" spans="1:4" x14ac:dyDescent="0.25">
      <c r="A211" s="22" t="s">
        <v>208</v>
      </c>
      <c r="B211" s="22">
        <v>9.3072757500262693</v>
      </c>
      <c r="C211" s="22" t="s">
        <v>954</v>
      </c>
      <c r="D211" s="58">
        <v>30796601.195950702</v>
      </c>
    </row>
    <row r="212" spans="1:4" x14ac:dyDescent="0.25">
      <c r="A212" s="22" t="s">
        <v>209</v>
      </c>
      <c r="B212" s="22">
        <v>0.55732782565966499</v>
      </c>
      <c r="C212" s="22" t="s">
        <v>955</v>
      </c>
      <c r="D212" s="58">
        <v>37316046.761969097</v>
      </c>
    </row>
    <row r="213" spans="1:4" x14ac:dyDescent="0.25">
      <c r="A213" s="22" t="s">
        <v>210</v>
      </c>
      <c r="B213" s="22">
        <v>1.1026286706442401E-2</v>
      </c>
      <c r="C213" s="22" t="s">
        <v>956</v>
      </c>
      <c r="D213" s="58">
        <v>396203.109288782</v>
      </c>
    </row>
    <row r="214" spans="1:4" x14ac:dyDescent="0.25">
      <c r="A214" s="22" t="s">
        <v>211</v>
      </c>
      <c r="B214" s="22">
        <v>29.045237603983601</v>
      </c>
      <c r="C214" s="22" t="s">
        <v>957</v>
      </c>
      <c r="D214" s="58">
        <v>701629.04898967699</v>
      </c>
    </row>
    <row r="215" spans="1:4" x14ac:dyDescent="0.25">
      <c r="A215" s="22" t="s">
        <v>212</v>
      </c>
      <c r="B215" s="22">
        <v>1.3853566046300001</v>
      </c>
      <c r="C215" s="22" t="s">
        <v>958</v>
      </c>
      <c r="D215" s="58">
        <v>119111802051.97701</v>
      </c>
    </row>
    <row r="216" spans="1:4" x14ac:dyDescent="0.25">
      <c r="A216" s="22" t="s">
        <v>213</v>
      </c>
      <c r="B216" s="22">
        <v>0.65951175085762703</v>
      </c>
      <c r="C216" s="22" t="s">
        <v>683</v>
      </c>
      <c r="D216" s="58">
        <v>140404315788.211</v>
      </c>
    </row>
    <row r="217" spans="1:4" x14ac:dyDescent="0.25">
      <c r="A217" s="22" t="s">
        <v>214</v>
      </c>
      <c r="B217" s="22">
        <v>28.9413258239341</v>
      </c>
      <c r="C217" s="22" t="s">
        <v>684</v>
      </c>
      <c r="D217" s="58">
        <v>117164368134.211</v>
      </c>
    </row>
    <row r="218" spans="1:4" x14ac:dyDescent="0.25">
      <c r="A218" s="22" t="s">
        <v>215</v>
      </c>
      <c r="B218" s="22">
        <v>0.21027878392818899</v>
      </c>
      <c r="C218" s="22" t="s">
        <v>685</v>
      </c>
      <c r="D218" s="58">
        <v>69415608666.619705</v>
      </c>
    </row>
    <row r="219" spans="1:4" x14ac:dyDescent="0.25">
      <c r="A219" s="22" t="s">
        <v>216</v>
      </c>
      <c r="B219" s="22">
        <v>29.824322871379099</v>
      </c>
    </row>
    <row r="220" spans="1:4" x14ac:dyDescent="0.25">
      <c r="A220" s="22" t="s">
        <v>217</v>
      </c>
      <c r="B220" s="22">
        <v>2.9861630741437102</v>
      </c>
    </row>
    <row r="221" spans="1:4" x14ac:dyDescent="0.25">
      <c r="A221" s="22" t="s">
        <v>218</v>
      </c>
      <c r="B221" s="22">
        <v>1.7839408478365999</v>
      </c>
      <c r="D221" s="22">
        <f>(D217+D218)/D216</f>
        <v>1.3288763650418844</v>
      </c>
    </row>
    <row r="222" spans="1:4" x14ac:dyDescent="0.25">
      <c r="A222" s="22" t="s">
        <v>219</v>
      </c>
      <c r="B222" s="22">
        <v>2.7812881645576799</v>
      </c>
    </row>
    <row r="223" spans="1:4" x14ac:dyDescent="0.25">
      <c r="A223" s="22" t="s">
        <v>220</v>
      </c>
      <c r="B223" s="22">
        <v>0.11977985165698</v>
      </c>
    </row>
    <row r="224" spans="1:4" x14ac:dyDescent="0.25">
      <c r="A224" s="22" t="s">
        <v>221</v>
      </c>
      <c r="B224" s="22">
        <v>10.245173286773101</v>
      </c>
    </row>
    <row r="225" spans="1:2" x14ac:dyDescent="0.25">
      <c r="A225" s="22" t="s">
        <v>222</v>
      </c>
      <c r="B225" s="22">
        <v>60.697610328176502</v>
      </c>
    </row>
    <row r="226" spans="1:2" x14ac:dyDescent="0.25">
      <c r="A226" s="22" t="s">
        <v>223</v>
      </c>
      <c r="B226" s="22">
        <v>11.9716450144223</v>
      </c>
    </row>
    <row r="227" spans="1:2" x14ac:dyDescent="0.25">
      <c r="A227" s="22" t="s">
        <v>224</v>
      </c>
      <c r="B227" s="22">
        <v>10.4289685238316</v>
      </c>
    </row>
    <row r="228" spans="1:2" x14ac:dyDescent="0.25">
      <c r="A228" s="22" t="s">
        <v>225</v>
      </c>
      <c r="B228" s="22">
        <v>16.902981242496899</v>
      </c>
    </row>
    <row r="229" spans="1:2" x14ac:dyDescent="0.25">
      <c r="A229" s="22" t="s">
        <v>226</v>
      </c>
      <c r="B229" s="22">
        <v>19.739602261315099</v>
      </c>
    </row>
    <row r="230" spans="1:2" x14ac:dyDescent="0.25">
      <c r="A230" s="22" t="s">
        <v>227</v>
      </c>
      <c r="B230" s="22">
        <v>18.0779881095491</v>
      </c>
    </row>
    <row r="231" spans="1:2" x14ac:dyDescent="0.25">
      <c r="A231" s="22" t="s">
        <v>228</v>
      </c>
      <c r="B231" s="22">
        <v>4.26978372265054E-2</v>
      </c>
    </row>
    <row r="232" spans="1:2" x14ac:dyDescent="0.25">
      <c r="A232" s="22" t="s">
        <v>229</v>
      </c>
      <c r="B232" s="22">
        <v>99.957302162773502</v>
      </c>
    </row>
    <row r="233" spans="1:2" x14ac:dyDescent="0.25">
      <c r="A233" s="22" t="s">
        <v>230</v>
      </c>
      <c r="B233" s="22">
        <v>1.6616141517659899</v>
      </c>
    </row>
    <row r="234" spans="1:2" x14ac:dyDescent="0.25">
      <c r="A234" s="22" t="s">
        <v>231</v>
      </c>
      <c r="B234" s="22">
        <v>4</v>
      </c>
    </row>
    <row r="235" spans="1:2" x14ac:dyDescent="0.25">
      <c r="A235" s="22" t="s">
        <v>232</v>
      </c>
      <c r="B235" s="22">
        <v>379337909.64730501</v>
      </c>
    </row>
    <row r="236" spans="1:2" x14ac:dyDescent="0.25">
      <c r="A236" s="22" t="s">
        <v>233</v>
      </c>
      <c r="B236" s="22">
        <v>2109260979.1007099</v>
      </c>
    </row>
    <row r="237" spans="1:2" x14ac:dyDescent="0.25">
      <c r="A237" s="22" t="s">
        <v>234</v>
      </c>
      <c r="B237" s="22">
        <v>21702251145.438599</v>
      </c>
    </row>
    <row r="238" spans="1:2" x14ac:dyDescent="0.25">
      <c r="A238" s="22" t="s">
        <v>235</v>
      </c>
      <c r="B238" s="22">
        <v>1016882146.37412</v>
      </c>
    </row>
    <row r="239" spans="1:2" x14ac:dyDescent="0.25">
      <c r="A239" s="22" t="s">
        <v>236</v>
      </c>
      <c r="B239" s="22">
        <v>38782049.536095999</v>
      </c>
    </row>
    <row r="240" spans="1:2" x14ac:dyDescent="0.25">
      <c r="A240" s="22" t="s">
        <v>237</v>
      </c>
      <c r="B240" s="22">
        <v>918780690.36676204</v>
      </c>
    </row>
    <row r="241" spans="1:3" x14ac:dyDescent="0.25">
      <c r="A241" s="22" t="s">
        <v>238</v>
      </c>
      <c r="B241" s="22">
        <v>323701946786.81097</v>
      </c>
    </row>
    <row r="242" spans="1:3" x14ac:dyDescent="0.25">
      <c r="A242" s="22" t="s">
        <v>239</v>
      </c>
      <c r="B242" s="22">
        <v>0</v>
      </c>
    </row>
    <row r="243" spans="1:3" x14ac:dyDescent="0.25">
      <c r="A243" s="22" t="s">
        <v>240</v>
      </c>
      <c r="B243" s="22">
        <v>0</v>
      </c>
    </row>
    <row r="244" spans="1:3" x14ac:dyDescent="0.25">
      <c r="A244" s="22" t="s">
        <v>241</v>
      </c>
      <c r="B244" s="22">
        <v>16779675.383321799</v>
      </c>
    </row>
    <row r="245" spans="1:3" x14ac:dyDescent="0.25">
      <c r="A245" s="22" t="s">
        <v>242</v>
      </c>
      <c r="B245" s="22">
        <v>15840382.337375499</v>
      </c>
    </row>
    <row r="246" spans="1:3" x14ac:dyDescent="0.25">
      <c r="A246" s="22" t="s">
        <v>243</v>
      </c>
      <c r="B246" s="22">
        <v>86418107.2977788</v>
      </c>
    </row>
    <row r="247" spans="1:3" x14ac:dyDescent="0.25">
      <c r="A247" s="22" t="s">
        <v>244</v>
      </c>
      <c r="B247" s="22">
        <v>270662179.10933602</v>
      </c>
    </row>
    <row r="248" spans="1:3" x14ac:dyDescent="0.25">
      <c r="A248" s="22" t="s">
        <v>245</v>
      </c>
      <c r="B248" s="22">
        <v>1133600253.68067</v>
      </c>
    </row>
    <row r="249" spans="1:3" x14ac:dyDescent="0.25">
      <c r="A249" s="22" t="s">
        <v>246</v>
      </c>
      <c r="B249" s="22">
        <v>279230055.160438</v>
      </c>
    </row>
    <row r="250" spans="1:3" x14ac:dyDescent="0.25">
      <c r="A250" s="22" t="s">
        <v>247</v>
      </c>
      <c r="B250" s="22">
        <v>48623361.172940403</v>
      </c>
    </row>
    <row r="251" spans="1:3" x14ac:dyDescent="0.25">
      <c r="A251" s="22" t="s">
        <v>248</v>
      </c>
      <c r="B251" s="22">
        <v>57921204.263145097</v>
      </c>
    </row>
    <row r="252" spans="1:3" x14ac:dyDescent="0.25">
      <c r="A252" s="22" t="s">
        <v>249</v>
      </c>
      <c r="B252" s="22">
        <v>51473367.703874901</v>
      </c>
    </row>
    <row r="253" spans="1:3" x14ac:dyDescent="0.25">
      <c r="A253" s="22" t="s">
        <v>250</v>
      </c>
      <c r="B253" s="22">
        <v>2381177311.0541101</v>
      </c>
    </row>
    <row r="254" spans="1:3" x14ac:dyDescent="0.25">
      <c r="A254" s="22" t="s">
        <v>251</v>
      </c>
      <c r="B254" s="22">
        <v>270241483717.742</v>
      </c>
    </row>
    <row r="255" spans="1:3" x14ac:dyDescent="0.25">
      <c r="A255" s="22" t="s">
        <v>252</v>
      </c>
      <c r="B255" s="22">
        <v>94065673259.7668</v>
      </c>
      <c r="C255" s="36"/>
    </row>
    <row r="256" spans="1:3" x14ac:dyDescent="0.25">
      <c r="A256" s="22" t="s">
        <v>253</v>
      </c>
      <c r="B256" s="22">
        <v>2729295.0327119902</v>
      </c>
      <c r="C256" s="36"/>
    </row>
    <row r="257" spans="1:3" x14ac:dyDescent="0.25">
      <c r="A257" s="22" t="s">
        <v>254</v>
      </c>
      <c r="B257" s="22">
        <v>316695925399.56799</v>
      </c>
      <c r="C257" s="36"/>
    </row>
    <row r="258" spans="1:3" x14ac:dyDescent="0.25">
      <c r="A258" s="22" t="s">
        <v>255</v>
      </c>
      <c r="B258" s="22">
        <v>110338978951.923</v>
      </c>
      <c r="C258" s="36"/>
    </row>
    <row r="259" spans="1:3" x14ac:dyDescent="0.25">
      <c r="A259" s="22" t="s">
        <v>256</v>
      </c>
      <c r="B259" s="22">
        <v>323784390600.073</v>
      </c>
      <c r="C259" s="36"/>
    </row>
    <row r="260" spans="1:3" x14ac:dyDescent="0.25">
      <c r="A260" s="22" t="s">
        <v>257</v>
      </c>
      <c r="B260" s="22">
        <v>316647735534.05701</v>
      </c>
      <c r="C260" s="36"/>
    </row>
    <row r="261" spans="1:3" x14ac:dyDescent="0.25">
      <c r="A261" s="22" t="s">
        <v>258</v>
      </c>
      <c r="B261" s="22">
        <v>130758111903.694</v>
      </c>
      <c r="C261" s="36"/>
    </row>
    <row r="262" spans="1:3" x14ac:dyDescent="0.25">
      <c r="A262" s="22" t="s">
        <v>259</v>
      </c>
      <c r="B262" s="22">
        <v>121131762707.047</v>
      </c>
      <c r="C262" s="36"/>
    </row>
    <row r="263" spans="1:3" x14ac:dyDescent="0.25">
      <c r="A263" s="22" t="s">
        <v>260</v>
      </c>
      <c r="B263" s="22">
        <v>91655999641.012604</v>
      </c>
      <c r="C263" s="36"/>
    </row>
    <row r="264" spans="1:3" x14ac:dyDescent="0.25">
      <c r="A264" s="22" t="s">
        <v>261</v>
      </c>
      <c r="B264" s="22">
        <v>149254364223.685</v>
      </c>
      <c r="C264" s="36"/>
    </row>
    <row r="265" spans="1:3" x14ac:dyDescent="0.25">
      <c r="A265" s="22" t="s">
        <v>262</v>
      </c>
      <c r="B265" s="22">
        <v>5105407484.7130604</v>
      </c>
      <c r="C265" s="36"/>
    </row>
    <row r="266" spans="1:3" x14ac:dyDescent="0.25">
      <c r="A266" s="22" t="s">
        <v>263</v>
      </c>
      <c r="B266" s="22">
        <v>656124388.27379501</v>
      </c>
      <c r="C266" s="36"/>
    </row>
    <row r="267" spans="1:3" x14ac:dyDescent="0.25">
      <c r="A267" s="22" t="s">
        <v>264</v>
      </c>
      <c r="B267" s="22">
        <v>13813714000.9</v>
      </c>
      <c r="C267" s="36"/>
    </row>
    <row r="268" spans="1:3" x14ac:dyDescent="0.25">
      <c r="A268" s="22" t="s">
        <v>265</v>
      </c>
      <c r="B268" s="22">
        <v>94988583.398564398</v>
      </c>
      <c r="C268" s="36"/>
    </row>
    <row r="269" spans="1:3" x14ac:dyDescent="0.25">
      <c r="A269" s="22" t="s">
        <v>266</v>
      </c>
      <c r="B269" s="22">
        <v>287832.259355922</v>
      </c>
      <c r="C269" s="36"/>
    </row>
    <row r="270" spans="1:3" x14ac:dyDescent="0.25">
      <c r="A270" s="22" t="s">
        <v>267</v>
      </c>
      <c r="B270" s="22">
        <v>21129365.8097555</v>
      </c>
      <c r="C270" s="36"/>
    </row>
    <row r="271" spans="1:3" x14ac:dyDescent="0.25">
      <c r="A271" s="22" t="s">
        <v>268</v>
      </c>
      <c r="B271" s="22">
        <v>145286969.89519599</v>
      </c>
      <c r="C271" s="36"/>
    </row>
    <row r="272" spans="1:3" x14ac:dyDescent="0.25">
      <c r="A272" s="22" t="s">
        <v>269</v>
      </c>
      <c r="B272" s="22">
        <v>1871052212.1503799</v>
      </c>
      <c r="C272" s="36"/>
    </row>
    <row r="273" spans="1:3" x14ac:dyDescent="0.25">
      <c r="A273" s="22" t="s">
        <v>270</v>
      </c>
      <c r="B273" s="22">
        <v>9288660.6614406295</v>
      </c>
      <c r="C273" s="36"/>
    </row>
    <row r="274" spans="1:3" x14ac:dyDescent="0.25">
      <c r="A274" s="22" t="s">
        <v>271</v>
      </c>
      <c r="B274" s="22">
        <v>19768455285.958302</v>
      </c>
      <c r="C274" s="36"/>
    </row>
    <row r="275" spans="1:3" x14ac:dyDescent="0.25">
      <c r="A275" s="22" t="s">
        <v>272</v>
      </c>
      <c r="B275" s="22">
        <v>27059813476.936298</v>
      </c>
      <c r="C275" s="36"/>
    </row>
    <row r="276" spans="1:3" x14ac:dyDescent="0.25">
      <c r="A276" s="22" t="s">
        <v>273</v>
      </c>
      <c r="B276" s="22">
        <v>20634035244.505199</v>
      </c>
      <c r="C276" s="36"/>
    </row>
    <row r="277" spans="1:3" x14ac:dyDescent="0.25">
      <c r="A277" s="22" t="s">
        <v>274</v>
      </c>
      <c r="B277" s="22">
        <v>9457056781.5996399</v>
      </c>
      <c r="C277" s="36"/>
    </row>
    <row r="278" spans="1:3" x14ac:dyDescent="0.25">
      <c r="A278" s="22" t="s">
        <v>275</v>
      </c>
      <c r="B278" s="22">
        <v>5386232872.39921</v>
      </c>
      <c r="C278" s="36"/>
    </row>
    <row r="279" spans="1:3" x14ac:dyDescent="0.25">
      <c r="A279" s="22" t="s">
        <v>276</v>
      </c>
      <c r="B279" s="22">
        <v>111.29604588839101</v>
      </c>
      <c r="C279" s="36"/>
    </row>
    <row r="280" spans="1:3" x14ac:dyDescent="0.25">
      <c r="A280" s="22" t="s">
        <v>277</v>
      </c>
      <c r="B280" s="22">
        <v>9.1080691220691801</v>
      </c>
      <c r="C280" s="36"/>
    </row>
    <row r="281" spans="1:3" x14ac:dyDescent="0.25">
      <c r="A281" s="22" t="s">
        <v>278</v>
      </c>
      <c r="B281" s="22">
        <v>0</v>
      </c>
      <c r="C281" s="36"/>
    </row>
    <row r="282" spans="1:3" x14ac:dyDescent="0.25">
      <c r="A282" s="22" t="s">
        <v>279</v>
      </c>
      <c r="B282" s="22">
        <v>0</v>
      </c>
      <c r="C282" s="36"/>
    </row>
    <row r="283" spans="1:3" x14ac:dyDescent="0.25">
      <c r="A283" s="22" t="s">
        <v>280</v>
      </c>
      <c r="B283" s="22">
        <v>0</v>
      </c>
      <c r="C283" s="36"/>
    </row>
    <row r="284" spans="1:3" x14ac:dyDescent="0.25">
      <c r="A284" s="22" t="s">
        <v>281</v>
      </c>
      <c r="B284" s="22">
        <v>0</v>
      </c>
      <c r="C284" s="36"/>
    </row>
    <row r="285" spans="1:3" x14ac:dyDescent="0.25">
      <c r="A285" s="22" t="s">
        <v>282</v>
      </c>
      <c r="B285" s="22">
        <v>5788673.2882112702</v>
      </c>
      <c r="C285" s="36"/>
    </row>
    <row r="286" spans="1:3" x14ac:dyDescent="0.25">
      <c r="A286" s="22" t="s">
        <v>283</v>
      </c>
      <c r="B286" s="22">
        <v>1313204.2960935901</v>
      </c>
      <c r="C286" s="36"/>
    </row>
    <row r="287" spans="1:3" x14ac:dyDescent="0.25">
      <c r="A287" s="22" t="s">
        <v>284</v>
      </c>
      <c r="B287" s="22">
        <v>66081859551.350098</v>
      </c>
      <c r="C287" s="36"/>
    </row>
    <row r="288" spans="1:3" x14ac:dyDescent="0.25">
      <c r="A288" s="22" t="s">
        <v>285</v>
      </c>
      <c r="B288" s="22">
        <v>3644915577.5092001</v>
      </c>
      <c r="C288" s="36"/>
    </row>
    <row r="289" spans="1:3" x14ac:dyDescent="0.25">
      <c r="A289" s="22" t="s">
        <v>286</v>
      </c>
      <c r="B289" s="22">
        <v>57830264415.199997</v>
      </c>
      <c r="C289" s="36"/>
    </row>
    <row r="290" spans="1:3" x14ac:dyDescent="0.25">
      <c r="A290" s="22" t="s">
        <v>287</v>
      </c>
      <c r="B290" s="22">
        <v>574373176.70609903</v>
      </c>
    </row>
    <row r="291" spans="1:3" x14ac:dyDescent="0.25">
      <c r="A291" s="22" t="s">
        <v>288</v>
      </c>
      <c r="B291" s="22">
        <v>748935924.97520101</v>
      </c>
    </row>
    <row r="292" spans="1:3" x14ac:dyDescent="0.25">
      <c r="A292" s="22" t="s">
        <v>289</v>
      </c>
      <c r="B292" s="22">
        <v>45695989927.5644</v>
      </c>
      <c r="C292" s="22">
        <f>B292+B293+B295+B320</f>
        <v>157156564163.30966</v>
      </c>
    </row>
    <row r="293" spans="1:3" x14ac:dyDescent="0.25">
      <c r="A293" s="22" t="s">
        <v>290</v>
      </c>
      <c r="B293" s="22">
        <v>92505252390.5681</v>
      </c>
    </row>
    <row r="294" spans="1:3" x14ac:dyDescent="0.25">
      <c r="A294" s="22" t="s">
        <v>291</v>
      </c>
      <c r="B294" s="22">
        <v>2242919639.4765</v>
      </c>
    </row>
    <row r="295" spans="1:3" x14ac:dyDescent="0.25">
      <c r="A295" s="22" t="s">
        <v>292</v>
      </c>
      <c r="B295" s="22">
        <v>12615105793.4641</v>
      </c>
    </row>
    <row r="296" spans="1:3" x14ac:dyDescent="0.25">
      <c r="A296" s="22" t="s">
        <v>293</v>
      </c>
      <c r="B296" s="22">
        <v>367334523792.69702</v>
      </c>
    </row>
    <row r="297" spans="1:3" x14ac:dyDescent="0.25">
      <c r="A297" s="22" t="s">
        <v>294</v>
      </c>
      <c r="B297" s="22">
        <v>81754387836.804596</v>
      </c>
    </row>
    <row r="298" spans="1:3" x14ac:dyDescent="0.25">
      <c r="A298" s="22" t="s">
        <v>295</v>
      </c>
      <c r="B298" s="22">
        <v>120724442308.75</v>
      </c>
    </row>
    <row r="299" spans="1:3" x14ac:dyDescent="0.25">
      <c r="A299" s="22" t="s">
        <v>296</v>
      </c>
      <c r="B299" s="22">
        <v>20105349869.808601</v>
      </c>
    </row>
    <row r="300" spans="1:3" x14ac:dyDescent="0.25">
      <c r="A300" s="22" t="s">
        <v>297</v>
      </c>
      <c r="B300" s="22">
        <v>27202986636.936699</v>
      </c>
    </row>
    <row r="301" spans="1:3" x14ac:dyDescent="0.25">
      <c r="A301" s="22" t="s">
        <v>298</v>
      </c>
      <c r="B301" s="22">
        <v>12129201279.4862</v>
      </c>
    </row>
    <row r="302" spans="1:3" x14ac:dyDescent="0.25">
      <c r="A302" s="22" t="s">
        <v>299</v>
      </c>
      <c r="B302" s="22">
        <v>332332297.648826</v>
      </c>
    </row>
    <row r="303" spans="1:3" x14ac:dyDescent="0.25">
      <c r="A303" s="22" t="s">
        <v>300</v>
      </c>
      <c r="B303" s="22">
        <v>9527878174.14151</v>
      </c>
    </row>
    <row r="304" spans="1:3" x14ac:dyDescent="0.25">
      <c r="A304" s="22" t="s">
        <v>301</v>
      </c>
      <c r="B304" s="22">
        <v>168521757.85142201</v>
      </c>
    </row>
    <row r="305" spans="1:2" x14ac:dyDescent="0.25">
      <c r="A305" s="22" t="s">
        <v>302</v>
      </c>
      <c r="B305" s="22">
        <v>467170.32477824402</v>
      </c>
    </row>
    <row r="306" spans="1:2" x14ac:dyDescent="0.25">
      <c r="A306" s="22" t="s">
        <v>303</v>
      </c>
      <c r="B306" s="22">
        <v>168041876.92906499</v>
      </c>
    </row>
    <row r="307" spans="1:2" x14ac:dyDescent="0.25">
      <c r="A307" s="22" t="s">
        <v>304</v>
      </c>
      <c r="B307" s="22">
        <v>2934540675.8518</v>
      </c>
    </row>
    <row r="308" spans="1:2" x14ac:dyDescent="0.25">
      <c r="A308" s="22" t="s">
        <v>305</v>
      </c>
      <c r="B308" s="22">
        <v>219587139591.13501</v>
      </c>
    </row>
    <row r="309" spans="1:2" x14ac:dyDescent="0.25">
      <c r="A309" s="22" t="s">
        <v>306</v>
      </c>
      <c r="B309" s="22">
        <v>223599976749.53699</v>
      </c>
    </row>
    <row r="310" spans="1:2" x14ac:dyDescent="0.25">
      <c r="A310" s="22" t="s">
        <v>307</v>
      </c>
      <c r="B310" s="22">
        <v>3873253982.3924098</v>
      </c>
    </row>
    <row r="311" spans="1:2" x14ac:dyDescent="0.25">
      <c r="A311" s="22" t="s">
        <v>308</v>
      </c>
      <c r="B311" s="22">
        <v>1244529272.27477</v>
      </c>
    </row>
    <row r="312" spans="1:2" x14ac:dyDescent="0.25">
      <c r="A312" s="22" t="s">
        <v>309</v>
      </c>
      <c r="B312" s="22">
        <v>2079113222.0694799</v>
      </c>
    </row>
    <row r="313" spans="1:2" x14ac:dyDescent="0.25">
      <c r="A313" s="22" t="s">
        <v>310</v>
      </c>
      <c r="B313" s="22">
        <v>3339268754.1080999</v>
      </c>
    </row>
    <row r="314" spans="1:2" x14ac:dyDescent="0.25">
      <c r="A314" s="22" t="s">
        <v>311</v>
      </c>
      <c r="B314" s="22">
        <v>77284721.668116704</v>
      </c>
    </row>
    <row r="315" spans="1:2" x14ac:dyDescent="0.25">
      <c r="A315" s="22" t="s">
        <v>312</v>
      </c>
      <c r="B315" s="22">
        <v>5773627535.09161</v>
      </c>
    </row>
    <row r="316" spans="1:2" x14ac:dyDescent="0.25">
      <c r="A316" s="22" t="s">
        <v>313</v>
      </c>
      <c r="B316" s="22">
        <v>862151586.74730396</v>
      </c>
    </row>
    <row r="317" spans="1:2" x14ac:dyDescent="0.25">
      <c r="A317" s="22" t="s">
        <v>314</v>
      </c>
      <c r="B317" s="22">
        <v>3320679574.4808002</v>
      </c>
    </row>
    <row r="318" spans="1:2" x14ac:dyDescent="0.25">
      <c r="A318" s="22" t="s">
        <v>315</v>
      </c>
      <c r="B318" s="22">
        <v>2452815277.8910699</v>
      </c>
    </row>
    <row r="319" spans="1:2" x14ac:dyDescent="0.25">
      <c r="A319" s="22" t="s">
        <v>316</v>
      </c>
      <c r="B319" s="22">
        <v>52434274.666037597</v>
      </c>
    </row>
    <row r="320" spans="1:2" x14ac:dyDescent="0.25">
      <c r="A320" s="22" t="s">
        <v>317</v>
      </c>
      <c r="B320" s="22">
        <v>6340216051.7130404</v>
      </c>
    </row>
    <row r="321" spans="1:2" x14ac:dyDescent="0.25">
      <c r="A321" s="22" t="s">
        <v>318</v>
      </c>
      <c r="B321" s="22">
        <v>19796925.7328563</v>
      </c>
    </row>
    <row r="322" spans="1:2" x14ac:dyDescent="0.25">
      <c r="A322" s="22" t="s">
        <v>319</v>
      </c>
      <c r="B322" s="22">
        <v>4293216.98743241</v>
      </c>
    </row>
    <row r="323" spans="1:2" x14ac:dyDescent="0.25">
      <c r="A323" s="22" t="s">
        <v>320</v>
      </c>
      <c r="B323" s="22">
        <v>9078232.0735301692</v>
      </c>
    </row>
    <row r="324" spans="1:2" x14ac:dyDescent="0.25">
      <c r="A324" s="22" t="s">
        <v>321</v>
      </c>
      <c r="B324" s="22">
        <v>33238779114.465199</v>
      </c>
    </row>
    <row r="325" spans="1:2" x14ac:dyDescent="0.25">
      <c r="A325" s="22" t="s">
        <v>322</v>
      </c>
      <c r="B325" s="22">
        <v>15526797413.0891</v>
      </c>
    </row>
    <row r="326" spans="1:2" x14ac:dyDescent="0.25">
      <c r="A326" s="22" t="s">
        <v>323</v>
      </c>
      <c r="B326" s="22">
        <v>136592809.89410001</v>
      </c>
    </row>
    <row r="327" spans="1:2" x14ac:dyDescent="0.25">
      <c r="A327" s="22" t="s">
        <v>324</v>
      </c>
      <c r="B327" s="22">
        <v>812088.38888784999</v>
      </c>
    </row>
    <row r="328" spans="1:2" x14ac:dyDescent="0.25">
      <c r="A328" s="22" t="s">
        <v>325</v>
      </c>
      <c r="B328" s="22">
        <v>29278658.076262701</v>
      </c>
    </row>
    <row r="329" spans="1:2" x14ac:dyDescent="0.25">
      <c r="A329" s="22" t="s">
        <v>326</v>
      </c>
      <c r="B329" s="22">
        <v>138583.840106791</v>
      </c>
    </row>
    <row r="330" spans="1:2" x14ac:dyDescent="0.25">
      <c r="A330" s="22" t="s">
        <v>327</v>
      </c>
      <c r="B330" s="22">
        <v>242420740.63264701</v>
      </c>
    </row>
    <row r="331" spans="1:2" x14ac:dyDescent="0.25">
      <c r="A331" s="22" t="s">
        <v>328</v>
      </c>
      <c r="B331" s="22">
        <v>497677.361888176</v>
      </c>
    </row>
    <row r="332" spans="1:2" x14ac:dyDescent="0.25">
      <c r="A332" s="22" t="s">
        <v>329</v>
      </c>
      <c r="B332" s="22">
        <v>0</v>
      </c>
    </row>
    <row r="333" spans="1:2" x14ac:dyDescent="0.25">
      <c r="A333" s="22" t="s">
        <v>330</v>
      </c>
      <c r="B333" s="22">
        <v>929980300.45592296</v>
      </c>
    </row>
    <row r="334" spans="1:2" x14ac:dyDescent="0.25">
      <c r="A334" s="22" t="s">
        <v>331</v>
      </c>
      <c r="B334" s="22">
        <v>30951301973.078701</v>
      </c>
    </row>
    <row r="335" spans="1:2" x14ac:dyDescent="0.25">
      <c r="A335" s="22" t="s">
        <v>332</v>
      </c>
      <c r="B335" s="22">
        <v>1384180162.10936</v>
      </c>
    </row>
    <row r="336" spans="1:2" x14ac:dyDescent="0.25">
      <c r="A336" s="22" t="s">
        <v>333</v>
      </c>
      <c r="B336" s="22">
        <v>942135080.32851803</v>
      </c>
    </row>
    <row r="337" spans="1:2" x14ac:dyDescent="0.25">
      <c r="A337" s="22" t="s">
        <v>334</v>
      </c>
      <c r="B337" s="22">
        <v>444081105.95621097</v>
      </c>
    </row>
    <row r="338" spans="1:2" x14ac:dyDescent="0.25">
      <c r="A338" s="22" t="s">
        <v>335</v>
      </c>
      <c r="B338" s="22">
        <v>171029713.08769599</v>
      </c>
    </row>
    <row r="339" spans="1:2" x14ac:dyDescent="0.25">
      <c r="A339" s="22" t="s">
        <v>336</v>
      </c>
      <c r="B339" s="22">
        <v>243845812.86543</v>
      </c>
    </row>
    <row r="340" spans="1:2" x14ac:dyDescent="0.25">
      <c r="A340" s="22" t="s">
        <v>337</v>
      </c>
      <c r="B340" s="22">
        <v>0</v>
      </c>
    </row>
    <row r="341" spans="1:2" x14ac:dyDescent="0.25">
      <c r="A341" s="22" t="s">
        <v>338</v>
      </c>
      <c r="B341" s="22">
        <v>0</v>
      </c>
    </row>
    <row r="342" spans="1:2" x14ac:dyDescent="0.25">
      <c r="A342" s="22" t="s">
        <v>339</v>
      </c>
      <c r="B342" s="22">
        <v>0</v>
      </c>
    </row>
    <row r="343" spans="1:2" x14ac:dyDescent="0.25">
      <c r="A343" s="22" t="s">
        <v>340</v>
      </c>
      <c r="B343" s="22">
        <v>0</v>
      </c>
    </row>
    <row r="344" spans="1:2" x14ac:dyDescent="0.25">
      <c r="A344" s="22" t="s">
        <v>341</v>
      </c>
      <c r="B344" s="22">
        <v>0</v>
      </c>
    </row>
    <row r="345" spans="1:2" x14ac:dyDescent="0.25">
      <c r="A345" s="22" t="s">
        <v>342</v>
      </c>
      <c r="B345" s="22">
        <v>6724011.3325824803</v>
      </c>
    </row>
    <row r="346" spans="1:2" x14ac:dyDescent="0.25">
      <c r="A346" s="22" t="s">
        <v>343</v>
      </c>
      <c r="B346" s="22">
        <v>7349222.8596279901</v>
      </c>
    </row>
    <row r="347" spans="1:2" x14ac:dyDescent="0.25">
      <c r="A347" s="22" t="s">
        <v>344</v>
      </c>
      <c r="B347" s="22">
        <v>1519961671.02052</v>
      </c>
    </row>
    <row r="348" spans="1:2" x14ac:dyDescent="0.25">
      <c r="A348" s="22" t="s">
        <v>345</v>
      </c>
      <c r="B348" s="22">
        <v>0</v>
      </c>
    </row>
    <row r="349" spans="1:2" x14ac:dyDescent="0.25">
      <c r="A349" s="22" t="s">
        <v>346</v>
      </c>
      <c r="B349" s="22">
        <v>0</v>
      </c>
    </row>
    <row r="350" spans="1:2" x14ac:dyDescent="0.25">
      <c r="A350" s="22" t="s">
        <v>347</v>
      </c>
      <c r="B350" s="22">
        <v>5595730.7341518896</v>
      </c>
    </row>
    <row r="351" spans="1:2" x14ac:dyDescent="0.25">
      <c r="A351" s="22" t="s">
        <v>348</v>
      </c>
      <c r="B351" s="22">
        <v>710264030.09484899</v>
      </c>
    </row>
    <row r="352" spans="1:2" x14ac:dyDescent="0.25">
      <c r="A352" s="22" t="s">
        <v>349</v>
      </c>
      <c r="B352" s="22">
        <v>359323235.37443101</v>
      </c>
    </row>
    <row r="353" spans="1:2" x14ac:dyDescent="0.25">
      <c r="A353" s="22" t="s">
        <v>350</v>
      </c>
      <c r="B353" s="22">
        <v>4259.5927547681504</v>
      </c>
    </row>
    <row r="354" spans="1:2" x14ac:dyDescent="0.25">
      <c r="A354" s="22" t="s">
        <v>351</v>
      </c>
      <c r="B354" s="22">
        <v>2135396103.4502399</v>
      </c>
    </row>
    <row r="355" spans="1:2" x14ac:dyDescent="0.25">
      <c r="A355" s="22" t="s">
        <v>352</v>
      </c>
      <c r="B355" s="22">
        <v>191490811585.90601</v>
      </c>
    </row>
    <row r="356" spans="1:2" x14ac:dyDescent="0.25">
      <c r="A356" s="22" t="s">
        <v>353</v>
      </c>
      <c r="B356" s="22">
        <v>39748205156.472198</v>
      </c>
    </row>
    <row r="357" spans="1:2" x14ac:dyDescent="0.25">
      <c r="A357" s="22" t="s">
        <v>354</v>
      </c>
      <c r="B357" s="22">
        <v>95118359652.349899</v>
      </c>
    </row>
    <row r="358" spans="1:2" x14ac:dyDescent="0.25">
      <c r="A358" s="22" t="s">
        <v>355</v>
      </c>
      <c r="B358" s="22">
        <v>367675057473.97198</v>
      </c>
    </row>
    <row r="359" spans="1:2" x14ac:dyDescent="0.25">
      <c r="A359" s="22" t="s">
        <v>356</v>
      </c>
      <c r="B359" s="22">
        <v>5053312259.7973804</v>
      </c>
    </row>
    <row r="360" spans="1:2" x14ac:dyDescent="0.25">
      <c r="A360" s="22" t="s">
        <v>357</v>
      </c>
      <c r="B360" s="22">
        <v>129225324230.558</v>
      </c>
    </row>
    <row r="361" spans="1:2" x14ac:dyDescent="0.25">
      <c r="A361" s="22" t="s">
        <v>358</v>
      </c>
      <c r="B361" s="22">
        <v>665944340.68033803</v>
      </c>
    </row>
    <row r="362" spans="1:2" x14ac:dyDescent="0.25">
      <c r="A362" s="22" t="s">
        <v>359</v>
      </c>
      <c r="B362" s="22">
        <v>26202853.718796901</v>
      </c>
    </row>
    <row r="363" spans="1:2" x14ac:dyDescent="0.25">
      <c r="A363" s="22" t="s">
        <v>360</v>
      </c>
      <c r="B363" s="22">
        <v>142089676.46491101</v>
      </c>
    </row>
    <row r="364" spans="1:2" x14ac:dyDescent="0.25">
      <c r="A364" s="22" t="s">
        <v>361</v>
      </c>
      <c r="B364" s="22">
        <v>427520.89312185202</v>
      </c>
    </row>
    <row r="365" spans="1:2" x14ac:dyDescent="0.25">
      <c r="A365" s="22" t="s">
        <v>362</v>
      </c>
      <c r="B365" s="22">
        <v>929704.20307195699</v>
      </c>
    </row>
    <row r="366" spans="1:2" x14ac:dyDescent="0.25">
      <c r="A366" s="22" t="s">
        <v>363</v>
      </c>
      <c r="B366" s="22">
        <v>0</v>
      </c>
    </row>
    <row r="367" spans="1:2" x14ac:dyDescent="0.25">
      <c r="A367" s="22" t="s">
        <v>364</v>
      </c>
      <c r="B367" s="22">
        <v>15427519.4803076</v>
      </c>
    </row>
    <row r="368" spans="1:2" x14ac:dyDescent="0.25">
      <c r="A368" s="22" t="s">
        <v>365</v>
      </c>
      <c r="B368" s="22">
        <v>140094425.672019</v>
      </c>
    </row>
    <row r="369" spans="1:2" x14ac:dyDescent="0.25">
      <c r="A369" s="22" t="s">
        <v>366</v>
      </c>
      <c r="B369" s="22">
        <v>278400000000</v>
      </c>
    </row>
    <row r="370" spans="1:2" x14ac:dyDescent="0.25">
      <c r="A370" s="22" t="s">
        <v>367</v>
      </c>
      <c r="B370" s="22">
        <v>105407003859.726</v>
      </c>
    </row>
    <row r="371" spans="1:2" x14ac:dyDescent="0.25">
      <c r="A371" s="22" t="s">
        <v>368</v>
      </c>
      <c r="B371" s="22">
        <v>15561600888.893499</v>
      </c>
    </row>
    <row r="372" spans="1:2" x14ac:dyDescent="0.25">
      <c r="A372" s="22" t="s">
        <v>369</v>
      </c>
      <c r="B372" s="22">
        <v>1545940638.39926</v>
      </c>
    </row>
    <row r="373" spans="1:2" x14ac:dyDescent="0.25">
      <c r="A373" s="22" t="s">
        <v>370</v>
      </c>
      <c r="B373" s="22">
        <v>438591.645192186</v>
      </c>
    </row>
    <row r="374" spans="1:2" x14ac:dyDescent="0.25">
      <c r="A374" s="22" t="s">
        <v>371</v>
      </c>
      <c r="B374" s="22">
        <v>220837.159262737</v>
      </c>
    </row>
    <row r="375" spans="1:2" x14ac:dyDescent="0.25">
      <c r="A375" s="22" t="s">
        <v>372</v>
      </c>
      <c r="B375" s="22">
        <v>1770322.94856261</v>
      </c>
    </row>
    <row r="376" spans="1:2" x14ac:dyDescent="0.25">
      <c r="A376" s="22" t="s">
        <v>373</v>
      </c>
      <c r="B376" s="22">
        <v>108680707.226135</v>
      </c>
    </row>
    <row r="377" spans="1:2" x14ac:dyDescent="0.25">
      <c r="A377" s="22" t="s">
        <v>374</v>
      </c>
      <c r="B377" s="22">
        <v>65339.804455850099</v>
      </c>
    </row>
    <row r="378" spans="1:2" x14ac:dyDescent="0.25">
      <c r="A378" s="22" t="s">
        <v>375</v>
      </c>
      <c r="B378" s="22">
        <v>224178503.70032799</v>
      </c>
    </row>
    <row r="379" spans="1:2" x14ac:dyDescent="0.25">
      <c r="A379" s="22" t="s">
        <v>376</v>
      </c>
      <c r="B379" s="22">
        <v>8.5535995267792903E-2</v>
      </c>
    </row>
    <row r="380" spans="1:2" x14ac:dyDescent="0.25">
      <c r="A380" s="22" t="s">
        <v>377</v>
      </c>
      <c r="B380" s="22">
        <v>204293662.65738401</v>
      </c>
    </row>
    <row r="381" spans="1:2" x14ac:dyDescent="0.25">
      <c r="A381" s="22" t="s">
        <v>378</v>
      </c>
      <c r="B381" s="22">
        <v>668254954.83903599</v>
      </c>
    </row>
    <row r="382" spans="1:2" x14ac:dyDescent="0.25">
      <c r="A382" s="22" t="s">
        <v>379</v>
      </c>
      <c r="B382" s="22">
        <v>220287.38143300699</v>
      </c>
    </row>
    <row r="383" spans="1:2" x14ac:dyDescent="0.25">
      <c r="A383" s="22" t="s">
        <v>380</v>
      </c>
      <c r="B383" s="22">
        <v>0.65174926617463602</v>
      </c>
    </row>
    <row r="384" spans="1:2" x14ac:dyDescent="0.25">
      <c r="A384" s="22" t="s">
        <v>381</v>
      </c>
      <c r="B384" s="22">
        <v>87173325.797563106</v>
      </c>
    </row>
    <row r="385" spans="1:2" x14ac:dyDescent="0.25">
      <c r="A385" s="22" t="s">
        <v>382</v>
      </c>
      <c r="B385" s="22">
        <v>3883669.19015344</v>
      </c>
    </row>
    <row r="386" spans="1:2" x14ac:dyDescent="0.25">
      <c r="A386" s="22" t="s">
        <v>383</v>
      </c>
      <c r="B386" s="22">
        <v>1546730552.93119</v>
      </c>
    </row>
    <row r="387" spans="1:2" x14ac:dyDescent="0.25">
      <c r="A387" s="22" t="s">
        <v>384</v>
      </c>
      <c r="B387" s="22">
        <v>1542866015.9695201</v>
      </c>
    </row>
    <row r="388" spans="1:2" x14ac:dyDescent="0.25">
      <c r="A388" s="22" t="s">
        <v>385</v>
      </c>
      <c r="B388" s="22">
        <v>485925641.94055098</v>
      </c>
    </row>
    <row r="389" spans="1:2" x14ac:dyDescent="0.25">
      <c r="A389" s="22" t="s">
        <v>386</v>
      </c>
      <c r="B389" s="22">
        <v>479969934.54812503</v>
      </c>
    </row>
    <row r="390" spans="1:2" x14ac:dyDescent="0.25">
      <c r="A390" s="22" t="s">
        <v>387</v>
      </c>
      <c r="B390" s="22">
        <v>87811514.650881201</v>
      </c>
    </row>
    <row r="391" spans="1:2" x14ac:dyDescent="0.25">
      <c r="A391" s="22" t="s">
        <v>388</v>
      </c>
      <c r="B391" s="22">
        <v>6138150141.8858805</v>
      </c>
    </row>
    <row r="392" spans="1:2" x14ac:dyDescent="0.25">
      <c r="A392" s="22" t="s">
        <v>389</v>
      </c>
      <c r="B392" s="22">
        <v>87015366.292307302</v>
      </c>
    </row>
    <row r="393" spans="1:2" x14ac:dyDescent="0.25">
      <c r="A393" s="22" t="s">
        <v>390</v>
      </c>
      <c r="B393" s="22">
        <v>9563658.3543497603</v>
      </c>
    </row>
    <row r="394" spans="1:2" x14ac:dyDescent="0.25">
      <c r="A394" s="22" t="s">
        <v>391</v>
      </c>
      <c r="B394" s="22">
        <v>4144409.25369266</v>
      </c>
    </row>
    <row r="395" spans="1:2" x14ac:dyDescent="0.25">
      <c r="A395" s="22" t="s">
        <v>392</v>
      </c>
      <c r="B395" s="22">
        <v>4629.9376643246696</v>
      </c>
    </row>
    <row r="396" spans="1:2" x14ac:dyDescent="0.25">
      <c r="A396" s="22" t="s">
        <v>393</v>
      </c>
      <c r="B396" s="22">
        <v>104946462.142259</v>
      </c>
    </row>
    <row r="397" spans="1:2" x14ac:dyDescent="0.25">
      <c r="A397" s="22" t="s">
        <v>394</v>
      </c>
      <c r="B397" s="22">
        <v>56089224158.9282</v>
      </c>
    </row>
    <row r="398" spans="1:2" x14ac:dyDescent="0.25">
      <c r="A398" s="22" t="s">
        <v>395</v>
      </c>
      <c r="B398" s="22">
        <v>4307473.9763584798</v>
      </c>
    </row>
    <row r="399" spans="1:2" x14ac:dyDescent="0.25">
      <c r="A399" s="22" t="s">
        <v>396</v>
      </c>
      <c r="B399" s="22">
        <v>4462663.7966538398</v>
      </c>
    </row>
    <row r="400" spans="1:2" x14ac:dyDescent="0.25">
      <c r="A400" s="22" t="s">
        <v>397</v>
      </c>
      <c r="B400" s="22">
        <v>3608157.2069291002</v>
      </c>
    </row>
    <row r="401" spans="1:2" x14ac:dyDescent="0.25">
      <c r="A401" s="22" t="s">
        <v>398</v>
      </c>
      <c r="B401" s="22">
        <v>1043140.92758354</v>
      </c>
    </row>
    <row r="402" spans="1:2" x14ac:dyDescent="0.25">
      <c r="A402" s="22" t="s">
        <v>399</v>
      </c>
      <c r="B402" s="22">
        <v>2435.34587698416</v>
      </c>
    </row>
    <row r="403" spans="1:2" x14ac:dyDescent="0.25">
      <c r="A403" s="22" t="s">
        <v>400</v>
      </c>
      <c r="B403" s="22">
        <v>159840.588546221</v>
      </c>
    </row>
    <row r="404" spans="1:2" x14ac:dyDescent="0.25">
      <c r="A404" s="22" t="s">
        <v>401</v>
      </c>
      <c r="B404" s="22">
        <v>2750.7252591290999</v>
      </c>
    </row>
    <row r="405" spans="1:2" x14ac:dyDescent="0.25">
      <c r="A405" s="22" t="s">
        <v>402</v>
      </c>
      <c r="B405" s="22">
        <v>57086.145826678803</v>
      </c>
    </row>
    <row r="406" spans="1:2" x14ac:dyDescent="0.25">
      <c r="A406" s="22" t="s">
        <v>403</v>
      </c>
      <c r="B406" s="22">
        <v>127284.595093693</v>
      </c>
    </row>
    <row r="407" spans="1:2" x14ac:dyDescent="0.25">
      <c r="A407" s="22" t="s">
        <v>404</v>
      </c>
      <c r="B407" s="22">
        <v>282379140.70723999</v>
      </c>
    </row>
    <row r="408" spans="1:2" x14ac:dyDescent="0.25">
      <c r="A408" s="22" t="s">
        <v>405</v>
      </c>
      <c r="B408" s="22">
        <v>2450803305.7097702</v>
      </c>
    </row>
    <row r="409" spans="1:2" x14ac:dyDescent="0.25">
      <c r="A409" s="22" t="s">
        <v>406</v>
      </c>
      <c r="B409" s="22">
        <v>1051661987.95517</v>
      </c>
    </row>
    <row r="410" spans="1:2" x14ac:dyDescent="0.25">
      <c r="A410" s="22" t="s">
        <v>407</v>
      </c>
      <c r="B410" s="22">
        <v>9.6404287836423794</v>
      </c>
    </row>
    <row r="411" spans="1:2" x14ac:dyDescent="0.25">
      <c r="A411" s="22" t="s">
        <v>408</v>
      </c>
      <c r="B411" s="22">
        <v>22450238.102287799</v>
      </c>
    </row>
    <row r="412" spans="1:2" x14ac:dyDescent="0.25">
      <c r="A412" s="22" t="s">
        <v>409</v>
      </c>
      <c r="B412" s="22">
        <v>329743.33868390502</v>
      </c>
    </row>
    <row r="413" spans="1:2" x14ac:dyDescent="0.25">
      <c r="A413" s="22" t="s">
        <v>410</v>
      </c>
      <c r="B413" s="22">
        <v>204160482.58495301</v>
      </c>
    </row>
    <row r="414" spans="1:2" x14ac:dyDescent="0.25">
      <c r="A414" s="22" t="s">
        <v>411</v>
      </c>
      <c r="B414" s="22">
        <v>0</v>
      </c>
    </row>
    <row r="415" spans="1:2" x14ac:dyDescent="0.25">
      <c r="A415" s="22" t="s">
        <v>412</v>
      </c>
      <c r="B415" s="22">
        <v>663105118.93601</v>
      </c>
    </row>
    <row r="416" spans="1:2" x14ac:dyDescent="0.25">
      <c r="A416" s="22" t="s">
        <v>413</v>
      </c>
      <c r="B416" s="22">
        <v>641293301.48106003</v>
      </c>
    </row>
    <row r="417" spans="1:2" x14ac:dyDescent="0.25">
      <c r="A417" s="22" t="s">
        <v>414</v>
      </c>
      <c r="B417" s="22">
        <v>11865014.682521399</v>
      </c>
    </row>
    <row r="418" spans="1:2" x14ac:dyDescent="0.25">
      <c r="A418" s="22" t="s">
        <v>415</v>
      </c>
      <c r="B418" s="22">
        <v>1373738.06402759</v>
      </c>
    </row>
    <row r="419" spans="1:2" x14ac:dyDescent="0.25">
      <c r="A419" s="22" t="s">
        <v>416</v>
      </c>
      <c r="B419" s="22">
        <v>2176384.9220676599</v>
      </c>
    </row>
    <row r="420" spans="1:2" x14ac:dyDescent="0.25">
      <c r="A420" s="22" t="s">
        <v>417</v>
      </c>
      <c r="B420" s="22">
        <v>639257245.85304105</v>
      </c>
    </row>
    <row r="421" spans="1:2" x14ac:dyDescent="0.25">
      <c r="A421" s="22" t="s">
        <v>418</v>
      </c>
      <c r="B421" s="22">
        <v>641634028.42010903</v>
      </c>
    </row>
    <row r="422" spans="1:2" x14ac:dyDescent="0.25">
      <c r="A422" s="22" t="s">
        <v>419</v>
      </c>
      <c r="B422" s="22">
        <v>11868774.641525799</v>
      </c>
    </row>
    <row r="423" spans="1:2" x14ac:dyDescent="0.25">
      <c r="A423" s="22" t="s">
        <v>420</v>
      </c>
      <c r="B423" s="22">
        <v>92407864.935001507</v>
      </c>
    </row>
    <row r="424" spans="1:2" x14ac:dyDescent="0.25">
      <c r="A424" s="22" t="s">
        <v>421</v>
      </c>
      <c r="B424" s="22">
        <v>6549061.5238287495</v>
      </c>
    </row>
    <row r="425" spans="1:2" x14ac:dyDescent="0.25">
      <c r="A425" s="22" t="s">
        <v>422</v>
      </c>
      <c r="B425" s="22">
        <v>49284614.530969098</v>
      </c>
    </row>
    <row r="426" spans="1:2" x14ac:dyDescent="0.25">
      <c r="A426" s="22" t="s">
        <v>423</v>
      </c>
      <c r="B426" s="22">
        <v>1731918.7076311901</v>
      </c>
    </row>
    <row r="427" spans="1:2" x14ac:dyDescent="0.25">
      <c r="A427" s="22" t="s">
        <v>424</v>
      </c>
      <c r="B427" s="22">
        <v>2571286.17073745</v>
      </c>
    </row>
    <row r="428" spans="1:2" x14ac:dyDescent="0.25">
      <c r="A428" s="22" t="s">
        <v>425</v>
      </c>
      <c r="B428" s="22">
        <v>4094417.6064000102</v>
      </c>
    </row>
    <row r="429" spans="1:2" x14ac:dyDescent="0.25">
      <c r="A429" s="22" t="s">
        <v>426</v>
      </c>
      <c r="B429" s="22">
        <v>9714209.6519307103</v>
      </c>
    </row>
    <row r="430" spans="1:2" x14ac:dyDescent="0.25">
      <c r="A430" s="22" t="s">
        <v>427</v>
      </c>
      <c r="B430" s="22">
        <v>1732457.85488733</v>
      </c>
    </row>
    <row r="431" spans="1:2" x14ac:dyDescent="0.25">
      <c r="A431" s="22" t="s">
        <v>428</v>
      </c>
      <c r="B431" s="22">
        <v>32904595.200692099</v>
      </c>
    </row>
    <row r="432" spans="1:2" x14ac:dyDescent="0.25">
      <c r="A432" s="22" t="s">
        <v>429</v>
      </c>
      <c r="B432" s="22">
        <v>187637.64527985899</v>
      </c>
    </row>
    <row r="433" spans="1:2" x14ac:dyDescent="0.25">
      <c r="A433" s="22" t="s">
        <v>430</v>
      </c>
      <c r="B433" s="22">
        <v>836329.21038859698</v>
      </c>
    </row>
    <row r="434" spans="1:2" x14ac:dyDescent="0.25">
      <c r="A434" s="22" t="s">
        <v>431</v>
      </c>
      <c r="B434" s="22">
        <v>21600873.9941497</v>
      </c>
    </row>
    <row r="435" spans="1:2" x14ac:dyDescent="0.25">
      <c r="A435" s="22" t="s">
        <v>432</v>
      </c>
      <c r="B435" s="22">
        <v>13028527.733696399</v>
      </c>
    </row>
    <row r="436" spans="1:2" x14ac:dyDescent="0.25">
      <c r="A436" s="22" t="s">
        <v>433</v>
      </c>
      <c r="B436" s="22">
        <v>143442166.118182</v>
      </c>
    </row>
    <row r="437" spans="1:2" x14ac:dyDescent="0.25">
      <c r="A437" s="22" t="s">
        <v>434</v>
      </c>
      <c r="B437" s="22">
        <v>52608858808.683197</v>
      </c>
    </row>
    <row r="438" spans="1:2" x14ac:dyDescent="0.25">
      <c r="A438" s="22" t="s">
        <v>435</v>
      </c>
      <c r="B438" s="22">
        <v>173132907881.629</v>
      </c>
    </row>
    <row r="439" spans="1:2" x14ac:dyDescent="0.25">
      <c r="A439" s="22" t="s">
        <v>436</v>
      </c>
      <c r="B439" s="22">
        <v>167201510279.366</v>
      </c>
    </row>
    <row r="440" spans="1:2" x14ac:dyDescent="0.25">
      <c r="A440" s="22" t="s">
        <v>437</v>
      </c>
      <c r="B440" s="22">
        <v>841693856.61477995</v>
      </c>
    </row>
    <row r="441" spans="1:2" x14ac:dyDescent="0.25">
      <c r="A441" s="22" t="s">
        <v>438</v>
      </c>
      <c r="B441" s="22">
        <v>166519599451.26901</v>
      </c>
    </row>
    <row r="442" spans="1:2" x14ac:dyDescent="0.25">
      <c r="A442" s="22" t="s">
        <v>439</v>
      </c>
      <c r="B442" s="22">
        <v>167355508925.77802</v>
      </c>
    </row>
    <row r="443" spans="1:2" x14ac:dyDescent="0.25">
      <c r="A443" s="22" t="s">
        <v>440</v>
      </c>
      <c r="B443" s="22">
        <v>402399333.162103</v>
      </c>
    </row>
    <row r="444" spans="1:2" x14ac:dyDescent="0.25">
      <c r="A444" s="22" t="s">
        <v>441</v>
      </c>
      <c r="B444" s="22">
        <v>374656725.52652597</v>
      </c>
    </row>
    <row r="445" spans="1:2" x14ac:dyDescent="0.25">
      <c r="A445" s="22" t="s">
        <v>442</v>
      </c>
      <c r="B445" s="22">
        <v>6890134.6643048804</v>
      </c>
    </row>
    <row r="446" spans="1:2" x14ac:dyDescent="0.25">
      <c r="A446" s="22" t="s">
        <v>443</v>
      </c>
      <c r="B446" s="22">
        <v>8452.7749370209604</v>
      </c>
    </row>
    <row r="447" spans="1:2" x14ac:dyDescent="0.25">
      <c r="A447" s="22" t="s">
        <v>444</v>
      </c>
      <c r="B447" s="22">
        <v>115393114.205596</v>
      </c>
    </row>
    <row r="448" spans="1:2" x14ac:dyDescent="0.25">
      <c r="A448" s="22" t="s">
        <v>445</v>
      </c>
      <c r="B448" s="22">
        <v>53255042.907765001</v>
      </c>
    </row>
    <row r="449" spans="1:2" x14ac:dyDescent="0.25">
      <c r="A449" s="22" t="s">
        <v>446</v>
      </c>
      <c r="B449" s="22">
        <v>62010407.973753497</v>
      </c>
    </row>
    <row r="450" spans="1:2" x14ac:dyDescent="0.25">
      <c r="A450" s="22" t="s">
        <v>447</v>
      </c>
      <c r="B450" s="22">
        <v>2020.9534906901299</v>
      </c>
    </row>
    <row r="451" spans="1:2" x14ac:dyDescent="0.25">
      <c r="A451" s="22" t="s">
        <v>448</v>
      </c>
      <c r="B451" s="22">
        <v>411481.56293108599</v>
      </c>
    </row>
    <row r="452" spans="1:2" x14ac:dyDescent="0.25">
      <c r="A452" s="22" t="s">
        <v>449</v>
      </c>
      <c r="B452" s="22">
        <v>1520883033.4066701</v>
      </c>
    </row>
    <row r="453" spans="1:2" x14ac:dyDescent="0.25">
      <c r="A453" s="22" t="s">
        <v>450</v>
      </c>
      <c r="B453" s="22">
        <v>411481.56293108599</v>
      </c>
    </row>
    <row r="454" spans="1:2" x14ac:dyDescent="0.25">
      <c r="A454" s="22" t="s">
        <v>451</v>
      </c>
      <c r="B454" s="22">
        <v>28.253155442578802</v>
      </c>
    </row>
    <row r="455" spans="1:2" x14ac:dyDescent="0.25">
      <c r="A455" s="22" t="s">
        <v>452</v>
      </c>
      <c r="B455" s="22">
        <v>0</v>
      </c>
    </row>
    <row r="456" spans="1:2" x14ac:dyDescent="0.25">
      <c r="A456" s="22" t="s">
        <v>453</v>
      </c>
      <c r="B456" s="22">
        <v>3801104.4434599001</v>
      </c>
    </row>
    <row r="457" spans="1:2" x14ac:dyDescent="0.25">
      <c r="A457" s="22" t="s">
        <v>454</v>
      </c>
      <c r="B457" s="22">
        <v>18416.944075188101</v>
      </c>
    </row>
    <row r="458" spans="1:2" x14ac:dyDescent="0.25">
      <c r="A458" s="22" t="s">
        <v>455</v>
      </c>
      <c r="B458" s="22">
        <v>1555509061.5524499</v>
      </c>
    </row>
    <row r="459" spans="1:2" x14ac:dyDescent="0.25">
      <c r="A459" s="22" t="s">
        <v>456</v>
      </c>
      <c r="B459" s="22">
        <v>1319431.0365685499</v>
      </c>
    </row>
    <row r="460" spans="1:2" x14ac:dyDescent="0.25">
      <c r="A460" s="22" t="s">
        <v>457</v>
      </c>
      <c r="B460" s="22">
        <v>1545448241.0401101</v>
      </c>
    </row>
    <row r="461" spans="1:2" x14ac:dyDescent="0.25">
      <c r="A461" s="22" t="s">
        <v>458</v>
      </c>
      <c r="B461" s="22">
        <v>8741389.4757709298</v>
      </c>
    </row>
    <row r="462" spans="1:2" x14ac:dyDescent="0.25">
      <c r="A462" s="22" t="s">
        <v>459</v>
      </c>
      <c r="B462" s="22">
        <v>133759.84111413301</v>
      </c>
    </row>
    <row r="463" spans="1:2" x14ac:dyDescent="0.25">
      <c r="A463" s="22" t="s">
        <v>460</v>
      </c>
      <c r="B463" s="22">
        <v>0.37094714662821598</v>
      </c>
    </row>
    <row r="464" spans="1:2" x14ac:dyDescent="0.25">
      <c r="A464" s="22" t="s">
        <v>461</v>
      </c>
      <c r="B464" s="22">
        <v>665784.54951808904</v>
      </c>
    </row>
    <row r="465" spans="1:2" x14ac:dyDescent="0.25">
      <c r="A465" s="22" t="s">
        <v>462</v>
      </c>
      <c r="B465" s="22">
        <v>347939.458981223</v>
      </c>
    </row>
    <row r="466" spans="1:2" x14ac:dyDescent="0.25">
      <c r="A466" s="22" t="s">
        <v>463</v>
      </c>
      <c r="B466" s="22">
        <v>3.7760517233692799</v>
      </c>
    </row>
    <row r="467" spans="1:2" x14ac:dyDescent="0.25">
      <c r="A467" s="22" t="s">
        <v>464</v>
      </c>
      <c r="B467" s="22">
        <v>76120.401954510497</v>
      </c>
    </row>
    <row r="468" spans="1:2" x14ac:dyDescent="0.25">
      <c r="A468" s="22" t="s">
        <v>465</v>
      </c>
      <c r="B468" s="22">
        <v>104115.293291892</v>
      </c>
    </row>
    <row r="469" spans="1:2" x14ac:dyDescent="0.25">
      <c r="A469" s="22" t="s">
        <v>466</v>
      </c>
      <c r="B469" s="22">
        <v>0</v>
      </c>
    </row>
    <row r="470" spans="1:2" x14ac:dyDescent="0.25">
      <c r="A470" s="22" t="s">
        <v>467</v>
      </c>
      <c r="B470" s="22">
        <v>7671505.25544101</v>
      </c>
    </row>
    <row r="471" spans="1:2" x14ac:dyDescent="0.25">
      <c r="A471" s="22" t="s">
        <v>468</v>
      </c>
      <c r="B471" s="22">
        <v>10212629.8432859</v>
      </c>
    </row>
    <row r="472" spans="1:2" x14ac:dyDescent="0.25">
      <c r="A472" s="22" t="s">
        <v>469</v>
      </c>
      <c r="B472" s="22">
        <v>1630346542.0594399</v>
      </c>
    </row>
    <row r="473" spans="1:2" x14ac:dyDescent="0.25">
      <c r="A473" s="22" t="s">
        <v>470</v>
      </c>
      <c r="B473" s="22">
        <v>3669781304.7288799</v>
      </c>
    </row>
    <row r="474" spans="1:2" x14ac:dyDescent="0.25">
      <c r="A474" s="22" t="s">
        <v>471</v>
      </c>
      <c r="B474" s="22">
        <v>972235936.56786203</v>
      </c>
    </row>
    <row r="475" spans="1:2" x14ac:dyDescent="0.25">
      <c r="A475" s="22" t="s">
        <v>472</v>
      </c>
      <c r="B475" s="22">
        <v>11807042910.513</v>
      </c>
    </row>
    <row r="476" spans="1:2" x14ac:dyDescent="0.25">
      <c r="A476" s="22" t="s">
        <v>473</v>
      </c>
      <c r="B476" s="22">
        <v>1547141551.7190101</v>
      </c>
    </row>
    <row r="477" spans="1:2" x14ac:dyDescent="0.25">
      <c r="A477" s="22" t="s">
        <v>474</v>
      </c>
      <c r="B477" s="22">
        <v>2443917.3926534001</v>
      </c>
    </row>
    <row r="478" spans="1:2" x14ac:dyDescent="0.25">
      <c r="A478" s="22" t="s">
        <v>475</v>
      </c>
      <c r="B478" s="22">
        <v>0</v>
      </c>
    </row>
    <row r="479" spans="1:2" x14ac:dyDescent="0.25">
      <c r="A479" s="22" t="s">
        <v>476</v>
      </c>
      <c r="B479" s="22">
        <v>0</v>
      </c>
    </row>
    <row r="480" spans="1:2" x14ac:dyDescent="0.25">
      <c r="A480" s="22" t="s">
        <v>477</v>
      </c>
      <c r="B480" s="22">
        <v>1548261919.8592</v>
      </c>
    </row>
    <row r="481" spans="1:2" x14ac:dyDescent="0.25">
      <c r="A481" s="22" t="s">
        <v>478</v>
      </c>
      <c r="B481" s="22">
        <v>3303028141.4549999</v>
      </c>
    </row>
    <row r="482" spans="1:2" x14ac:dyDescent="0.25">
      <c r="A482" s="22" t="s">
        <v>479</v>
      </c>
      <c r="B482" s="22">
        <v>12197480503.0163</v>
      </c>
    </row>
    <row r="483" spans="1:2" x14ac:dyDescent="0.25">
      <c r="A483" s="22" t="s">
        <v>480</v>
      </c>
      <c r="B483" s="22">
        <v>17238349.4757994</v>
      </c>
    </row>
    <row r="484" spans="1:2" x14ac:dyDescent="0.25">
      <c r="A484" s="22" t="s">
        <v>481</v>
      </c>
      <c r="B484" s="22">
        <v>53.021357186952898</v>
      </c>
    </row>
    <row r="485" spans="1:2" x14ac:dyDescent="0.25">
      <c r="A485" s="22" t="s">
        <v>482</v>
      </c>
      <c r="B485" s="22">
        <v>252259.88364358601</v>
      </c>
    </row>
    <row r="486" spans="1:2" x14ac:dyDescent="0.25">
      <c r="A486" s="22" t="s">
        <v>483</v>
      </c>
      <c r="B486" s="22">
        <v>8472.3547111789903</v>
      </c>
    </row>
    <row r="487" spans="1:2" x14ac:dyDescent="0.25">
      <c r="A487" s="22" t="s">
        <v>484</v>
      </c>
      <c r="B487" s="22">
        <v>74176683.623523593</v>
      </c>
    </row>
    <row r="488" spans="1:2" x14ac:dyDescent="0.25">
      <c r="A488" s="22" t="s">
        <v>485</v>
      </c>
      <c r="B488" s="22">
        <v>69257844.063835993</v>
      </c>
    </row>
    <row r="489" spans="1:2" x14ac:dyDescent="0.25">
      <c r="A489" s="22" t="s">
        <v>486</v>
      </c>
      <c r="B489" s="22">
        <v>73290.4380578415</v>
      </c>
    </row>
    <row r="490" spans="1:2" x14ac:dyDescent="0.25">
      <c r="A490" s="22" t="s">
        <v>487</v>
      </c>
      <c r="B490" s="22">
        <v>2256.07415764182</v>
      </c>
    </row>
    <row r="491" spans="1:2" x14ac:dyDescent="0.25">
      <c r="A491" s="22" t="s">
        <v>488</v>
      </c>
      <c r="B491" s="22">
        <v>99.311868754899606</v>
      </c>
    </row>
    <row r="492" spans="1:2" x14ac:dyDescent="0.25">
      <c r="A492" s="22" t="s">
        <v>489</v>
      </c>
      <c r="B492" s="22">
        <v>4270.4949298168303</v>
      </c>
    </row>
    <row r="493" spans="1:2" x14ac:dyDescent="0.25">
      <c r="A493" s="22" t="s">
        <v>490</v>
      </c>
      <c r="B493" s="22">
        <v>5680781.9317507101</v>
      </c>
    </row>
    <row r="494" spans="1:2" x14ac:dyDescent="0.25">
      <c r="A494" s="22" t="s">
        <v>491</v>
      </c>
      <c r="B494" s="22">
        <v>1555169149.2017</v>
      </c>
    </row>
    <row r="495" spans="1:2" x14ac:dyDescent="0.25">
      <c r="A495" s="22" t="s">
        <v>492</v>
      </c>
      <c r="B495" s="22">
        <v>17255611.390242301</v>
      </c>
    </row>
    <row r="496" spans="1:2" x14ac:dyDescent="0.25">
      <c r="A496" s="22" t="s">
        <v>493</v>
      </c>
      <c r="B496" s="22">
        <v>464278123.82077599</v>
      </c>
    </row>
    <row r="497" spans="1:2" x14ac:dyDescent="0.25">
      <c r="A497" s="22" t="s">
        <v>494</v>
      </c>
      <c r="B497" s="22">
        <v>16020274494.6387</v>
      </c>
    </row>
    <row r="498" spans="1:2" x14ac:dyDescent="0.25">
      <c r="A498" s="22" t="s">
        <v>495</v>
      </c>
      <c r="B498" s="22">
        <v>0</v>
      </c>
    </row>
    <row r="499" spans="1:2" x14ac:dyDescent="0.25">
      <c r="A499" s="22" t="s">
        <v>496</v>
      </c>
      <c r="B499" s="22">
        <v>0</v>
      </c>
    </row>
    <row r="500" spans="1:2" x14ac:dyDescent="0.25">
      <c r="A500" s="22" t="s">
        <v>497</v>
      </c>
      <c r="B500" s="22">
        <v>0</v>
      </c>
    </row>
    <row r="501" spans="1:2" x14ac:dyDescent="0.25">
      <c r="A501" s="22" t="s">
        <v>498</v>
      </c>
      <c r="B501" s="22">
        <v>0</v>
      </c>
    </row>
    <row r="502" spans="1:2" x14ac:dyDescent="0.25">
      <c r="A502" s="22" t="s">
        <v>499</v>
      </c>
      <c r="B502" s="22">
        <v>0</v>
      </c>
    </row>
    <row r="503" spans="1:2" x14ac:dyDescent="0.25">
      <c r="A503" s="22" t="s">
        <v>500</v>
      </c>
      <c r="B503" s="22">
        <v>0</v>
      </c>
    </row>
    <row r="504" spans="1:2" x14ac:dyDescent="0.25">
      <c r="A504" s="22" t="s">
        <v>501</v>
      </c>
      <c r="B504" s="22">
        <v>0</v>
      </c>
    </row>
    <row r="505" spans="1:2" x14ac:dyDescent="0.25">
      <c r="A505" s="22" t="s">
        <v>502</v>
      </c>
      <c r="B505" s="22">
        <v>0</v>
      </c>
    </row>
    <row r="506" spans="1:2" x14ac:dyDescent="0.25">
      <c r="A506" s="22" t="s">
        <v>503</v>
      </c>
      <c r="B506" s="22">
        <v>0</v>
      </c>
    </row>
    <row r="507" spans="1:2" x14ac:dyDescent="0.25">
      <c r="A507" s="22" t="s">
        <v>504</v>
      </c>
      <c r="B507" s="22">
        <v>0</v>
      </c>
    </row>
    <row r="508" spans="1:2" x14ac:dyDescent="0.25">
      <c r="A508" s="22" t="s">
        <v>505</v>
      </c>
      <c r="B508" s="22">
        <v>0</v>
      </c>
    </row>
    <row r="509" spans="1:2" x14ac:dyDescent="0.25">
      <c r="A509" s="22" t="s">
        <v>506</v>
      </c>
      <c r="B509" s="22">
        <v>0</v>
      </c>
    </row>
    <row r="510" spans="1:2" x14ac:dyDescent="0.25">
      <c r="A510" s="22" t="s">
        <v>507</v>
      </c>
      <c r="B510" s="22">
        <v>0</v>
      </c>
    </row>
    <row r="511" spans="1:2" x14ac:dyDescent="0.25">
      <c r="A511" s="22" t="s">
        <v>508</v>
      </c>
      <c r="B511" s="22">
        <v>0</v>
      </c>
    </row>
    <row r="512" spans="1:2" x14ac:dyDescent="0.25">
      <c r="A512" s="22" t="s">
        <v>509</v>
      </c>
      <c r="B512" s="22">
        <v>0</v>
      </c>
    </row>
    <row r="513" spans="1:2" x14ac:dyDescent="0.25">
      <c r="A513" s="22" t="s">
        <v>510</v>
      </c>
      <c r="B513" s="22">
        <v>0</v>
      </c>
    </row>
    <row r="514" spans="1:2" x14ac:dyDescent="0.25">
      <c r="A514" s="22" t="s">
        <v>511</v>
      </c>
      <c r="B514" s="22">
        <v>0</v>
      </c>
    </row>
    <row r="515" spans="1:2" x14ac:dyDescent="0.25">
      <c r="A515" s="22" t="s">
        <v>512</v>
      </c>
      <c r="B515" s="22">
        <v>0</v>
      </c>
    </row>
    <row r="516" spans="1:2" x14ac:dyDescent="0.25">
      <c r="A516" s="22" t="s">
        <v>513</v>
      </c>
      <c r="B516" s="22">
        <v>368276019.43981397</v>
      </c>
    </row>
    <row r="517" spans="1:2" x14ac:dyDescent="0.25">
      <c r="A517" s="22" t="s">
        <v>514</v>
      </c>
      <c r="B517" s="22">
        <v>1753913699.7176499</v>
      </c>
    </row>
    <row r="518" spans="1:2" x14ac:dyDescent="0.25">
      <c r="A518" s="22" t="s">
        <v>515</v>
      </c>
      <c r="B518" s="22">
        <v>1551271692.98369</v>
      </c>
    </row>
    <row r="519" spans="1:2" x14ac:dyDescent="0.25">
      <c r="A519" s="22" t="s">
        <v>516</v>
      </c>
      <c r="B519" s="22">
        <v>104332342141.619</v>
      </c>
    </row>
    <row r="520" spans="1:2" x14ac:dyDescent="0.25">
      <c r="A520" s="22" t="s">
        <v>517</v>
      </c>
      <c r="B520" s="22">
        <v>14782463167.2045</v>
      </c>
    </row>
    <row r="521" spans="1:2" x14ac:dyDescent="0.25">
      <c r="A521" s="22" t="s">
        <v>518</v>
      </c>
      <c r="B521" s="22">
        <v>3385856924.5601201</v>
      </c>
    </row>
    <row r="522" spans="1:2" x14ac:dyDescent="0.25">
      <c r="A522" s="22" t="s">
        <v>519</v>
      </c>
      <c r="B522" s="22">
        <v>64350072.794409797</v>
      </c>
    </row>
    <row r="523" spans="1:2" x14ac:dyDescent="0.25">
      <c r="A523" s="22" t="s">
        <v>520</v>
      </c>
      <c r="B523" s="22">
        <v>937275964.06102395</v>
      </c>
    </row>
    <row r="524" spans="1:2" x14ac:dyDescent="0.25">
      <c r="A524" s="22" t="s">
        <v>521</v>
      </c>
      <c r="B524" s="22">
        <v>71545646.147410497</v>
      </c>
    </row>
    <row r="525" spans="1:2" x14ac:dyDescent="0.25">
      <c r="A525" s="22" t="s">
        <v>522</v>
      </c>
      <c r="B525" s="22">
        <v>755271.81021523196</v>
      </c>
    </row>
    <row r="526" spans="1:2" x14ac:dyDescent="0.25">
      <c r="A526" s="22" t="s">
        <v>523</v>
      </c>
      <c r="B526" s="22">
        <v>458405238.11451399</v>
      </c>
    </row>
    <row r="527" spans="1:2" x14ac:dyDescent="0.25">
      <c r="A527" s="22" t="s">
        <v>524</v>
      </c>
      <c r="B527" s="22">
        <v>202529087342.58499</v>
      </c>
    </row>
    <row r="528" spans="1:2" x14ac:dyDescent="0.25">
      <c r="A528" s="22" t="s">
        <v>525</v>
      </c>
      <c r="B528" s="22">
        <v>7610783989.9733696</v>
      </c>
    </row>
    <row r="529" spans="1:2" x14ac:dyDescent="0.25">
      <c r="A529" s="22" t="s">
        <v>526</v>
      </c>
      <c r="B529" s="22">
        <v>6052653.7375003798</v>
      </c>
    </row>
    <row r="530" spans="1:2" x14ac:dyDescent="0.25">
      <c r="A530" s="22" t="s">
        <v>527</v>
      </c>
      <c r="B530" s="22">
        <v>0</v>
      </c>
    </row>
    <row r="531" spans="1:2" x14ac:dyDescent="0.25">
      <c r="A531" s="22" t="s">
        <v>528</v>
      </c>
      <c r="B531" s="22">
        <v>2403360647.10393</v>
      </c>
    </row>
    <row r="532" spans="1:2" x14ac:dyDescent="0.25">
      <c r="A532" s="22" t="s">
        <v>529</v>
      </c>
      <c r="B532" s="22">
        <v>0</v>
      </c>
    </row>
    <row r="533" spans="1:2" x14ac:dyDescent="0.25">
      <c r="A533" s="22" t="s">
        <v>530</v>
      </c>
      <c r="B533" s="22">
        <v>93588518.947504595</v>
      </c>
    </row>
    <row r="534" spans="1:2" x14ac:dyDescent="0.25">
      <c r="A534" s="22" t="s">
        <v>531</v>
      </c>
      <c r="B534" s="22">
        <v>786953762.41568899</v>
      </c>
    </row>
    <row r="535" spans="1:2" x14ac:dyDescent="0.25">
      <c r="A535" s="22" t="s">
        <v>532</v>
      </c>
      <c r="B535" s="22">
        <v>0</v>
      </c>
    </row>
    <row r="536" spans="1:2" x14ac:dyDescent="0.25">
      <c r="A536" s="22" t="s">
        <v>533</v>
      </c>
      <c r="B536" s="22">
        <v>93523881.496687293</v>
      </c>
    </row>
    <row r="537" spans="1:2" x14ac:dyDescent="0.25">
      <c r="A537" s="22" t="s">
        <v>534</v>
      </c>
      <c r="B537" s="22">
        <v>958360354.73863196</v>
      </c>
    </row>
    <row r="538" spans="1:2" x14ac:dyDescent="0.25">
      <c r="A538" s="22" t="s">
        <v>535</v>
      </c>
      <c r="B538" s="22">
        <v>11153820617.2946</v>
      </c>
    </row>
    <row r="539" spans="1:2" x14ac:dyDescent="0.25">
      <c r="A539" s="22" t="s">
        <v>536</v>
      </c>
      <c r="B539" s="22">
        <v>787087669.64032602</v>
      </c>
    </row>
    <row r="540" spans="1:2" x14ac:dyDescent="0.25">
      <c r="A540" s="22" t="s">
        <v>537</v>
      </c>
      <c r="B540" s="22">
        <v>204823299.68005201</v>
      </c>
    </row>
    <row r="541" spans="1:2" x14ac:dyDescent="0.25">
      <c r="A541" s="22" t="s">
        <v>538</v>
      </c>
      <c r="B541" s="22">
        <v>127258904844.77699</v>
      </c>
    </row>
    <row r="542" spans="1:2" x14ac:dyDescent="0.25">
      <c r="A542" s="22" t="s">
        <v>539</v>
      </c>
      <c r="B542" s="22">
        <v>88496586990.025299</v>
      </c>
    </row>
    <row r="543" spans="1:2" x14ac:dyDescent="0.25">
      <c r="A543" s="22" t="s">
        <v>540</v>
      </c>
      <c r="B543" s="22">
        <v>54729214809.263603</v>
      </c>
    </row>
    <row r="544" spans="1:2" x14ac:dyDescent="0.25">
      <c r="A544" s="22" t="s">
        <v>541</v>
      </c>
      <c r="B544" s="22">
        <v>196529387709.89301</v>
      </c>
    </row>
    <row r="545" spans="1:2" x14ac:dyDescent="0.25">
      <c r="A545" s="22" t="s">
        <v>542</v>
      </c>
      <c r="B545" s="22">
        <v>156530873297.60001</v>
      </c>
    </row>
    <row r="546" spans="1:2" x14ac:dyDescent="0.25">
      <c r="A546" s="22" t="s">
        <v>543</v>
      </c>
      <c r="B546" s="22">
        <v>58138562.187746398</v>
      </c>
    </row>
    <row r="547" spans="1:2" x14ac:dyDescent="0.25">
      <c r="A547" s="22" t="s">
        <v>544</v>
      </c>
      <c r="B547" s="22">
        <v>149864618439.08401</v>
      </c>
    </row>
    <row r="548" spans="1:2" x14ac:dyDescent="0.25">
      <c r="A548" s="22" t="s">
        <v>545</v>
      </c>
      <c r="B548" s="22">
        <v>833.04897912075796</v>
      </c>
    </row>
    <row r="549" spans="1:2" x14ac:dyDescent="0.25">
      <c r="A549" s="22" t="s">
        <v>546</v>
      </c>
      <c r="B549" s="22">
        <v>127827501777.355</v>
      </c>
    </row>
    <row r="551" spans="1:2" x14ac:dyDescent="0.25">
      <c r="B551" s="22">
        <f>B545/B549</f>
        <v>1.2245476999952596</v>
      </c>
    </row>
    <row r="553" spans="1:2" x14ac:dyDescent="0.25">
      <c r="B553" s="22">
        <v>157156564163.30966</v>
      </c>
    </row>
    <row r="554" spans="1:2" x14ac:dyDescent="0.25">
      <c r="B554" s="22">
        <f>B549/B553</f>
        <v>0.81337679057759693</v>
      </c>
    </row>
    <row r="555" spans="1:2" x14ac:dyDescent="0.25">
      <c r="B555" s="22">
        <f>B553/B549</f>
        <v>1.2294425063320011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9"/>
  <sheetViews>
    <sheetView topLeftCell="A37" workbookViewId="0">
      <selection activeCell="I38" sqref="I38"/>
    </sheetView>
  </sheetViews>
  <sheetFormatPr defaultRowHeight="15" x14ac:dyDescent="0.25"/>
  <cols>
    <col min="1" max="1" width="40.7109375" style="19" customWidth="1"/>
    <col min="2" max="2" width="17.5703125" style="19" bestFit="1" customWidth="1"/>
    <col min="3" max="3" width="40.7109375" style="19" customWidth="1"/>
    <col min="4" max="4" width="17.140625" style="19" bestFit="1" customWidth="1"/>
    <col min="5" max="5" width="39.7109375" customWidth="1"/>
    <col min="6" max="6" width="10.28515625" customWidth="1"/>
    <col min="7" max="7" width="11.85546875" customWidth="1"/>
    <col min="8" max="8" width="62.5703125" customWidth="1"/>
    <col min="9" max="10" width="13.140625" customWidth="1"/>
    <col min="11" max="11" width="12.5703125" customWidth="1"/>
  </cols>
  <sheetData>
    <row r="1" spans="1:11" ht="24" thickBot="1" x14ac:dyDescent="0.4">
      <c r="A1" s="60" t="s">
        <v>725</v>
      </c>
      <c r="B1" s="61"/>
      <c r="C1" s="64" t="s">
        <v>726</v>
      </c>
      <c r="D1" s="60"/>
      <c r="E1" s="44" t="s">
        <v>712</v>
      </c>
      <c r="F1" t="s">
        <v>686</v>
      </c>
      <c r="G1" t="s">
        <v>687</v>
      </c>
      <c r="H1" s="18" t="s">
        <v>710</v>
      </c>
      <c r="I1" s="18" t="s">
        <v>686</v>
      </c>
      <c r="J1" s="18" t="s">
        <v>693</v>
      </c>
      <c r="K1" s="17" t="s">
        <v>711</v>
      </c>
    </row>
    <row r="2" spans="1:11" x14ac:dyDescent="0.25">
      <c r="A2" s="19" t="s">
        <v>0</v>
      </c>
      <c r="B2" s="19">
        <v>2.7867163991614299</v>
      </c>
      <c r="C2" s="19" t="s">
        <v>0</v>
      </c>
      <c r="D2" s="19">
        <v>2.7805717101078899</v>
      </c>
      <c r="E2" s="34" t="s">
        <v>0</v>
      </c>
      <c r="F2" s="35">
        <f>VLOOKUP(E2,A:B,2,FALSE)</f>
        <v>2.7867163991614299</v>
      </c>
      <c r="G2" s="25">
        <f t="shared" ref="G2:G9" si="0">VLOOKUP(E2,C:D,2,FALSE)</f>
        <v>2.7805717101078899</v>
      </c>
      <c r="H2" s="25" t="s">
        <v>689</v>
      </c>
      <c r="I2" s="2">
        <f t="shared" ref="I2:J4" si="1">F2</f>
        <v>2.7867163991614299</v>
      </c>
      <c r="J2" s="2">
        <f t="shared" si="1"/>
        <v>2.7805717101078899</v>
      </c>
      <c r="K2" s="13">
        <f>I2/J2</f>
        <v>1.0022098653421536</v>
      </c>
    </row>
    <row r="3" spans="1:11" x14ac:dyDescent="0.25">
      <c r="A3" s="19" t="s">
        <v>1</v>
      </c>
      <c r="B3" s="19">
        <v>38.1697808159999</v>
      </c>
      <c r="C3" s="19" t="s">
        <v>1</v>
      </c>
      <c r="D3" s="19">
        <v>47.229721116754099</v>
      </c>
      <c r="E3" s="36" t="s">
        <v>1</v>
      </c>
      <c r="F3" s="37">
        <f t="shared" ref="F3:F6" si="2">VLOOKUP(E3,A:B,2,FALSE)</f>
        <v>38.1697808159999</v>
      </c>
      <c r="G3" s="26">
        <f t="shared" si="0"/>
        <v>47.229721116754099</v>
      </c>
      <c r="H3" s="26" t="s">
        <v>690</v>
      </c>
      <c r="I3" s="4">
        <f t="shared" si="1"/>
        <v>38.1697808159999</v>
      </c>
      <c r="J3" s="4">
        <f t="shared" si="1"/>
        <v>47.229721116754099</v>
      </c>
      <c r="K3" s="6">
        <f t="shared" ref="K3:K36" si="3">I3/J3</f>
        <v>0.80817290285586063</v>
      </c>
    </row>
    <row r="4" spans="1:11" x14ac:dyDescent="0.25">
      <c r="A4" s="19" t="s">
        <v>2</v>
      </c>
      <c r="B4" s="19">
        <v>8.2499970902884705</v>
      </c>
      <c r="C4" s="19" t="s">
        <v>3</v>
      </c>
      <c r="D4" s="19">
        <v>3735484.48465158</v>
      </c>
      <c r="E4" s="36" t="s">
        <v>3</v>
      </c>
      <c r="F4" s="37">
        <f t="shared" si="2"/>
        <v>4084544.7994500301</v>
      </c>
      <c r="G4" s="26">
        <f t="shared" si="0"/>
        <v>3735484.48465158</v>
      </c>
      <c r="H4" s="26" t="s">
        <v>691</v>
      </c>
      <c r="I4" s="5">
        <f t="shared" si="1"/>
        <v>4084544.7994500301</v>
      </c>
      <c r="J4" s="5">
        <f t="shared" si="1"/>
        <v>3735484.48465158</v>
      </c>
      <c r="K4" s="6">
        <f t="shared" si="3"/>
        <v>1.0934444557948708</v>
      </c>
    </row>
    <row r="5" spans="1:11" x14ac:dyDescent="0.25">
      <c r="A5" s="19" t="s">
        <v>3</v>
      </c>
      <c r="B5" s="19">
        <v>4084544.7994500301</v>
      </c>
      <c r="C5" s="19" t="s">
        <v>4</v>
      </c>
      <c r="D5" s="19">
        <v>3.27768467339425</v>
      </c>
      <c r="E5" s="36" t="s">
        <v>295</v>
      </c>
      <c r="F5" s="37">
        <f t="shared" si="2"/>
        <v>2257939.2992611802</v>
      </c>
      <c r="G5" s="26">
        <f t="shared" si="0"/>
        <v>2201825.9679960101</v>
      </c>
      <c r="H5" s="26" t="s">
        <v>692</v>
      </c>
      <c r="I5" s="6">
        <f>F6/F5</f>
        <v>1.808970152911787</v>
      </c>
      <c r="J5" s="6">
        <f>G6/G5</f>
        <v>1.6966268343228794</v>
      </c>
      <c r="K5" s="6">
        <f t="shared" si="3"/>
        <v>1.0662156912269654</v>
      </c>
    </row>
    <row r="6" spans="1:11" ht="15.75" thickBot="1" x14ac:dyDescent="0.3">
      <c r="A6" s="19" t="s">
        <v>4</v>
      </c>
      <c r="B6" s="19">
        <v>3.4221008802831401</v>
      </c>
      <c r="C6" s="19" t="s">
        <v>6</v>
      </c>
      <c r="D6" s="19">
        <v>2.69311165347207E-2</v>
      </c>
      <c r="E6" s="36" t="s">
        <v>254</v>
      </c>
      <c r="F6" s="37">
        <f t="shared" si="2"/>
        <v>4084544.7994500301</v>
      </c>
      <c r="G6" s="26">
        <f t="shared" si="0"/>
        <v>3735677.02181098</v>
      </c>
      <c r="H6" s="27" t="s">
        <v>694</v>
      </c>
      <c r="I6" s="8">
        <f>F5</f>
        <v>2257939.2992611802</v>
      </c>
      <c r="J6" s="8">
        <f>G5</f>
        <v>2201825.9679960101</v>
      </c>
      <c r="K6" s="12">
        <f t="shared" si="3"/>
        <v>1.0254849075634445</v>
      </c>
    </row>
    <row r="7" spans="1:11" x14ac:dyDescent="0.25">
      <c r="A7" s="19" t="s">
        <v>5</v>
      </c>
      <c r="B7" s="19">
        <v>99.078653699413096</v>
      </c>
      <c r="C7" s="19" t="s">
        <v>547</v>
      </c>
      <c r="D7" s="19">
        <v>2182791.5185227999</v>
      </c>
      <c r="E7" s="36" t="s">
        <v>7</v>
      </c>
      <c r="F7" s="37">
        <f t="shared" ref="F7:F10" si="4">VLOOKUP(E7,A:B,2,FALSE)</f>
        <v>646154.89250564901</v>
      </c>
      <c r="G7" s="26">
        <f t="shared" si="0"/>
        <v>783682.68122217897</v>
      </c>
      <c r="H7" s="25" t="s">
        <v>879</v>
      </c>
      <c r="I7" s="10">
        <f>F11</f>
        <v>92928.375575621001</v>
      </c>
      <c r="J7" s="10">
        <f>G11</f>
        <v>107004.75318202301</v>
      </c>
      <c r="K7" s="13">
        <f t="shared" si="3"/>
        <v>0.86845091280705033</v>
      </c>
    </row>
    <row r="8" spans="1:11" x14ac:dyDescent="0.25">
      <c r="A8" s="19" t="s">
        <v>6</v>
      </c>
      <c r="B8" s="19">
        <v>3.7583481871233802E-2</v>
      </c>
      <c r="C8" s="19" t="s">
        <v>7</v>
      </c>
      <c r="D8" s="19">
        <v>783682.68122217897</v>
      </c>
      <c r="E8" s="36" t="s">
        <v>8</v>
      </c>
      <c r="F8" s="37">
        <f t="shared" si="4"/>
        <v>316044.01770559099</v>
      </c>
      <c r="G8" s="26">
        <f t="shared" si="0"/>
        <v>414346.47755402001</v>
      </c>
      <c r="H8" s="26" t="s">
        <v>880</v>
      </c>
      <c r="I8" s="5">
        <f>F11-F17</f>
        <v>65553.618562493997</v>
      </c>
      <c r="J8" s="5">
        <f>G19</f>
        <v>73330.168151628794</v>
      </c>
      <c r="K8" s="6">
        <f t="shared" si="3"/>
        <v>0.89395156474952031</v>
      </c>
    </row>
    <row r="9" spans="1:11" ht="15.75" thickBot="1" x14ac:dyDescent="0.3">
      <c r="A9" s="19" t="s">
        <v>7</v>
      </c>
      <c r="B9" s="19">
        <v>646154.89250564901</v>
      </c>
      <c r="C9" s="19" t="s">
        <v>8</v>
      </c>
      <c r="D9" s="19">
        <v>414346.47755402001</v>
      </c>
      <c r="E9" s="36" t="s">
        <v>548</v>
      </c>
      <c r="F9" s="37"/>
      <c r="G9" s="26">
        <f t="shared" si="0"/>
        <v>900.178526067966</v>
      </c>
      <c r="H9" s="27" t="s">
        <v>881</v>
      </c>
      <c r="I9" s="8">
        <f>F17</f>
        <v>27374.757013127</v>
      </c>
      <c r="J9" s="8">
        <f>G20</f>
        <v>38407.618323088398</v>
      </c>
      <c r="K9" s="12">
        <f t="shared" si="3"/>
        <v>0.7127428934241129</v>
      </c>
    </row>
    <row r="10" spans="1:11" ht="15.75" thickBot="1" x14ac:dyDescent="0.3">
      <c r="A10" s="19" t="s">
        <v>8</v>
      </c>
      <c r="B10" s="19">
        <v>316044.01770559099</v>
      </c>
      <c r="C10" s="19" t="s">
        <v>548</v>
      </c>
      <c r="D10" s="19">
        <v>900.178526067966</v>
      </c>
      <c r="E10" s="36" t="s">
        <v>9</v>
      </c>
      <c r="F10" s="37">
        <f t="shared" si="4"/>
        <v>4706.4787908378803</v>
      </c>
      <c r="G10" s="26"/>
      <c r="H10" s="28" t="s">
        <v>709</v>
      </c>
      <c r="I10" s="9">
        <f>F12</f>
        <v>48262.521725447499</v>
      </c>
      <c r="J10" s="9">
        <f>G12</f>
        <v>40260.528520162297</v>
      </c>
      <c r="K10" s="14">
        <f t="shared" si="3"/>
        <v>1.1987552945629574</v>
      </c>
    </row>
    <row r="11" spans="1:11" ht="15.75" thickBot="1" x14ac:dyDescent="0.3">
      <c r="A11" s="19" t="s">
        <v>9</v>
      </c>
      <c r="B11" s="19">
        <v>4706.4787908378803</v>
      </c>
      <c r="C11" s="19" t="s">
        <v>549</v>
      </c>
      <c r="D11" s="19">
        <v>171983.263915146</v>
      </c>
      <c r="E11" s="36" t="s">
        <v>15</v>
      </c>
      <c r="F11" s="37">
        <f t="shared" ref="F11" si="5">VLOOKUP(E11,A:B,2,FALSE)</f>
        <v>92928.375575621001</v>
      </c>
      <c r="G11" s="26">
        <f>VLOOKUP(E11,C:D,2,FALSE)</f>
        <v>107004.75318202301</v>
      </c>
      <c r="H11" s="29" t="s">
        <v>17</v>
      </c>
      <c r="I11" s="9">
        <f>F13</f>
        <v>54277.343841236601</v>
      </c>
      <c r="J11" s="9">
        <f>G16</f>
        <v>74420.670987807694</v>
      </c>
      <c r="K11" s="14">
        <f t="shared" si="3"/>
        <v>0.72933155695584673</v>
      </c>
    </row>
    <row r="12" spans="1:11" x14ac:dyDescent="0.25">
      <c r="A12" s="19" t="s">
        <v>10</v>
      </c>
      <c r="B12" s="19">
        <v>1.9814694961428798E-2</v>
      </c>
      <c r="C12" s="19" t="s">
        <v>550</v>
      </c>
      <c r="D12" s="19">
        <v>830.60363902076801</v>
      </c>
      <c r="E12" s="38" t="s">
        <v>13</v>
      </c>
      <c r="F12" s="37">
        <f t="shared" ref="F12:F14" si="6">VLOOKUP(E12,A:B,2,FALSE)</f>
        <v>48262.521725447499</v>
      </c>
      <c r="G12" s="26">
        <f>VLOOKUP(E12,C:D,2,FALSE)</f>
        <v>40260.528520162297</v>
      </c>
      <c r="H12" s="25" t="s">
        <v>29</v>
      </c>
      <c r="I12" s="10">
        <f>F14</f>
        <v>14948.399994076</v>
      </c>
      <c r="J12" s="10">
        <f>G15</f>
        <v>14568.211204797701</v>
      </c>
      <c r="K12" s="13">
        <f t="shared" si="3"/>
        <v>1.0260971497415614</v>
      </c>
    </row>
    <row r="13" spans="1:11" ht="15.75" thickBot="1" x14ac:dyDescent="0.3">
      <c r="A13" s="19" t="s">
        <v>11</v>
      </c>
      <c r="B13" s="19">
        <v>1.36431605643674</v>
      </c>
      <c r="C13" s="19" t="s">
        <v>15</v>
      </c>
      <c r="D13" s="19">
        <v>107004.75318202301</v>
      </c>
      <c r="E13" s="36" t="s">
        <v>17</v>
      </c>
      <c r="F13" s="37">
        <f t="shared" si="6"/>
        <v>54277.343841236601</v>
      </c>
      <c r="G13" s="26"/>
      <c r="H13" s="27" t="s">
        <v>695</v>
      </c>
      <c r="I13" s="11">
        <f>F29</f>
        <v>154.03337801849599</v>
      </c>
      <c r="J13" s="11">
        <f>G29</f>
        <v>183.55965554231301</v>
      </c>
      <c r="K13" s="16">
        <f t="shared" si="3"/>
        <v>0.83914614877335725</v>
      </c>
    </row>
    <row r="14" spans="1:11" x14ac:dyDescent="0.25">
      <c r="A14" s="19" t="s">
        <v>12</v>
      </c>
      <c r="B14" s="19">
        <v>0.14385316544579799</v>
      </c>
      <c r="C14" s="19" t="s">
        <v>551</v>
      </c>
      <c r="D14" s="19">
        <v>73330.168151628794</v>
      </c>
      <c r="E14" s="36" t="s">
        <v>29</v>
      </c>
      <c r="F14" s="37">
        <f t="shared" si="6"/>
        <v>14948.399994076</v>
      </c>
      <c r="G14" s="26"/>
      <c r="H14" s="25" t="s">
        <v>53</v>
      </c>
      <c r="I14" s="2">
        <f>F25</f>
        <v>50.983097953108299</v>
      </c>
      <c r="J14" s="2">
        <f>G27</f>
        <v>100</v>
      </c>
      <c r="K14" s="13">
        <f t="shared" si="3"/>
        <v>0.50983097953108303</v>
      </c>
    </row>
    <row r="15" spans="1:11" ht="15.75" thickBot="1" x14ac:dyDescent="0.3">
      <c r="A15" s="19" t="s">
        <v>13</v>
      </c>
      <c r="B15" s="19">
        <v>48262.521725447499</v>
      </c>
      <c r="C15" s="19" t="s">
        <v>552</v>
      </c>
      <c r="D15" s="19">
        <v>33674.585030394999</v>
      </c>
      <c r="E15" s="36" t="s">
        <v>584</v>
      </c>
      <c r="F15" s="37"/>
      <c r="G15" s="26">
        <f>VLOOKUP(E15,C:D,2,FALSE)</f>
        <v>14568.211204797701</v>
      </c>
      <c r="H15" s="27" t="s">
        <v>54</v>
      </c>
      <c r="I15" s="11">
        <f>F26</f>
        <v>49.016902046891602</v>
      </c>
      <c r="J15" s="11">
        <f>G28</f>
        <v>0</v>
      </c>
      <c r="K15" s="12" t="e">
        <f t="shared" si="3"/>
        <v>#DIV/0!</v>
      </c>
    </row>
    <row r="16" spans="1:11" x14ac:dyDescent="0.25">
      <c r="A16" s="19" t="s">
        <v>14</v>
      </c>
      <c r="B16" s="19">
        <v>612055.29093398305</v>
      </c>
      <c r="C16" s="19" t="s">
        <v>553</v>
      </c>
      <c r="D16" s="19">
        <v>38407.618323088398</v>
      </c>
      <c r="E16" s="36" t="s">
        <v>583</v>
      </c>
      <c r="F16" s="37"/>
      <c r="G16" s="26">
        <f>VLOOKUP(E16,C:D,2,FALSE)</f>
        <v>74420.670987807694</v>
      </c>
      <c r="H16" s="25" t="s">
        <v>727</v>
      </c>
      <c r="I16" s="10">
        <f>F30</f>
        <v>27152.009463150102</v>
      </c>
      <c r="J16" s="10">
        <f>G31</f>
        <v>41956.4482698176</v>
      </c>
      <c r="K16" s="13">
        <f t="shared" si="3"/>
        <v>0.64714747274455464</v>
      </c>
    </row>
    <row r="17" spans="1:11" x14ac:dyDescent="0.25">
      <c r="A17" s="19" t="s">
        <v>15</v>
      </c>
      <c r="B17" s="19">
        <v>92928.375575621001</v>
      </c>
      <c r="C17" s="19" t="s">
        <v>554</v>
      </c>
      <c r="D17" s="19">
        <v>68711.107924795404</v>
      </c>
      <c r="E17" s="36" t="s">
        <v>26</v>
      </c>
      <c r="F17" s="37">
        <f>VLOOKUP(E17,A:B,2,FALSE)</f>
        <v>27374.757013127</v>
      </c>
      <c r="G17" s="26"/>
      <c r="H17" s="26" t="s">
        <v>733</v>
      </c>
      <c r="I17" s="5">
        <f>I18-I16</f>
        <v>20800.7738686169</v>
      </c>
      <c r="J17" s="5">
        <f>J18-J16</f>
        <v>29803.921787497806</v>
      </c>
      <c r="K17" s="6">
        <f t="shared" si="3"/>
        <v>0.69792069704539483</v>
      </c>
    </row>
    <row r="18" spans="1:11" ht="15.75" thickBot="1" x14ac:dyDescent="0.3">
      <c r="A18" s="19" t="s">
        <v>16</v>
      </c>
      <c r="B18" s="19">
        <v>14389.070380307499</v>
      </c>
      <c r="C18" s="19" t="s">
        <v>13</v>
      </c>
      <c r="D18" s="19">
        <v>40260.528520162297</v>
      </c>
      <c r="E18" s="36" t="s">
        <v>32</v>
      </c>
      <c r="F18" s="37">
        <f>VLOOKUP(E18,A:B,2,FALSE)</f>
        <v>902.31772463396396</v>
      </c>
      <c r="G18" s="26"/>
      <c r="H18" s="27" t="s">
        <v>696</v>
      </c>
      <c r="I18" s="8">
        <f>F32</f>
        <v>47952.783331767001</v>
      </c>
      <c r="J18" s="8">
        <f>G32</f>
        <v>71760.370057315406</v>
      </c>
      <c r="K18" s="12">
        <f t="shared" si="3"/>
        <v>0.6682348947401866</v>
      </c>
    </row>
    <row r="19" spans="1:11" x14ac:dyDescent="0.25">
      <c r="A19" s="19" t="s">
        <v>17</v>
      </c>
      <c r="B19" s="19">
        <v>54277.343841236601</v>
      </c>
      <c r="C19" s="19" t="s">
        <v>555</v>
      </c>
      <c r="D19" s="19">
        <v>26364.219801779702</v>
      </c>
      <c r="E19" s="36" t="s">
        <v>551</v>
      </c>
      <c r="F19" s="37"/>
      <c r="G19" s="26">
        <f>VLOOKUP(E19,C:D,2,FALSE)</f>
        <v>73330.168151628794</v>
      </c>
      <c r="H19" s="25" t="s">
        <v>701</v>
      </c>
      <c r="I19" s="10">
        <f>F35</f>
        <v>3855.3167473969402</v>
      </c>
      <c r="J19" s="10">
        <f>G34</f>
        <v>4230.2966125071798</v>
      </c>
      <c r="K19" s="13">
        <f t="shared" si="3"/>
        <v>0.91135849339699149</v>
      </c>
    </row>
    <row r="20" spans="1:11" x14ac:dyDescent="0.25">
      <c r="A20" s="19" t="s">
        <v>18</v>
      </c>
      <c r="B20" s="19">
        <v>10013.1555317189</v>
      </c>
      <c r="C20" s="19" t="s">
        <v>556</v>
      </c>
      <c r="D20" s="19">
        <v>7469.9793402344903</v>
      </c>
      <c r="E20" s="36" t="s">
        <v>553</v>
      </c>
      <c r="F20" s="37"/>
      <c r="G20" s="26">
        <f>VLOOKUP(E20,C:D,2,FALSE)</f>
        <v>38407.618323088398</v>
      </c>
      <c r="H20" s="26" t="s">
        <v>700</v>
      </c>
      <c r="I20" s="5">
        <f>F36+F37</f>
        <v>2377.3199790268391</v>
      </c>
      <c r="J20" s="5">
        <f>G38+G39</f>
        <v>2046.483810858065</v>
      </c>
      <c r="K20" s="6">
        <f t="shared" si="3"/>
        <v>1.1616607795348544</v>
      </c>
    </row>
    <row r="21" spans="1:11" x14ac:dyDescent="0.25">
      <c r="A21" s="19" t="s">
        <v>19</v>
      </c>
      <c r="B21" s="19">
        <v>27113.6158958099</v>
      </c>
      <c r="C21" s="19" t="s">
        <v>557</v>
      </c>
      <c r="D21" s="19">
        <v>11539.6074278714</v>
      </c>
      <c r="E21" s="36" t="s">
        <v>34</v>
      </c>
      <c r="F21" s="37">
        <f>VLOOKUP(E21,A:B,2,FALSE)</f>
        <v>879.11130328597301</v>
      </c>
      <c r="G21" s="26"/>
      <c r="H21" s="26" t="s">
        <v>697</v>
      </c>
      <c r="I21" s="5">
        <f>F37</f>
        <v>2325.7173456383798</v>
      </c>
      <c r="J21" s="5">
        <f>G39</f>
        <v>1911.9898234996599</v>
      </c>
      <c r="K21" s="6">
        <f t="shared" si="3"/>
        <v>1.216385839011132</v>
      </c>
    </row>
    <row r="22" spans="1:11" ht="15.75" thickBot="1" x14ac:dyDescent="0.3">
      <c r="A22" s="19" t="s">
        <v>20</v>
      </c>
      <c r="B22" s="19">
        <v>1151.1639277592601</v>
      </c>
      <c r="C22" s="19" t="s">
        <v>558</v>
      </c>
      <c r="D22" s="19">
        <v>26364.219801779702</v>
      </c>
      <c r="E22" s="36" t="s">
        <v>35</v>
      </c>
      <c r="F22" s="37">
        <f>VLOOKUP(E22,A:B,2,FALSE)</f>
        <v>569.06985369427503</v>
      </c>
      <c r="G22" s="26"/>
      <c r="H22" s="27" t="s">
        <v>698</v>
      </c>
      <c r="I22" s="8">
        <f>F36</f>
        <v>51.602633388459203</v>
      </c>
      <c r="J22" s="8">
        <f>G38</f>
        <v>134.49398735840501</v>
      </c>
      <c r="K22" s="12">
        <f t="shared" si="3"/>
        <v>0.3836798536647324</v>
      </c>
    </row>
    <row r="23" spans="1:11" x14ac:dyDescent="0.25">
      <c r="A23" s="19" t="s">
        <v>21</v>
      </c>
      <c r="B23" s="19">
        <v>1399.63060007443</v>
      </c>
      <c r="C23" s="19" t="s">
        <v>559</v>
      </c>
      <c r="D23" s="19">
        <v>3059.4994479665102</v>
      </c>
      <c r="E23" s="36" t="s">
        <v>575</v>
      </c>
      <c r="F23" s="37"/>
      <c r="G23" s="26">
        <f>VLOOKUP(E23,C:D,2,FALSE)</f>
        <v>0</v>
      </c>
      <c r="H23" s="25" t="s">
        <v>699</v>
      </c>
      <c r="I23" s="10">
        <f>F40+F41</f>
        <v>16191.613939719209</v>
      </c>
      <c r="J23" s="10">
        <f>SUM(G46:G48)</f>
        <v>6389.611131195139</v>
      </c>
      <c r="K23" s="15">
        <f t="shared" si="3"/>
        <v>2.5340531070301084</v>
      </c>
    </row>
    <row r="24" spans="1:11" ht="15.75" thickBot="1" x14ac:dyDescent="0.3">
      <c r="A24" s="19" t="s">
        <v>22</v>
      </c>
      <c r="B24" s="19">
        <v>12459.3529684637</v>
      </c>
      <c r="C24" s="19" t="s">
        <v>560</v>
      </c>
      <c r="D24" s="19">
        <v>3971.6652489426701</v>
      </c>
      <c r="E24" s="36" t="s">
        <v>581</v>
      </c>
      <c r="F24" s="37"/>
      <c r="G24" s="26">
        <f>VLOOKUP(E24,C:D,2,FALSE)</f>
        <v>0</v>
      </c>
      <c r="H24" s="27" t="s">
        <v>702</v>
      </c>
      <c r="I24" s="8">
        <f>F42+F45</f>
        <v>3431.5285681569972</v>
      </c>
      <c r="J24" s="8">
        <f>SUM(G49:G51)</f>
        <v>2755.414559756422</v>
      </c>
      <c r="K24" s="12">
        <f t="shared" si="3"/>
        <v>1.2453765100451322</v>
      </c>
    </row>
    <row r="25" spans="1:11" x14ac:dyDescent="0.25">
      <c r="A25" s="19" t="s">
        <v>23</v>
      </c>
      <c r="B25" s="19">
        <v>2.8102471766419699</v>
      </c>
      <c r="C25" s="19" t="s">
        <v>561</v>
      </c>
      <c r="D25" s="19">
        <v>4764.2935357599599</v>
      </c>
      <c r="E25" s="36" t="s">
        <v>53</v>
      </c>
      <c r="F25" s="37">
        <f t="shared" ref="F25:F29" si="7">VLOOKUP(E25,A:B,2,FALSE)</f>
        <v>50.983097953108299</v>
      </c>
      <c r="G25" s="26"/>
      <c r="H25" s="25" t="s">
        <v>703</v>
      </c>
      <c r="I25" s="2">
        <f>F52+F54</f>
        <v>47.131666113913276</v>
      </c>
      <c r="J25" s="2">
        <f>G55</f>
        <v>38.931683855190101</v>
      </c>
      <c r="K25" s="13">
        <f t="shared" si="3"/>
        <v>1.2106249061618743</v>
      </c>
    </row>
    <row r="26" spans="1:11" ht="15.75" thickBot="1" x14ac:dyDescent="0.3">
      <c r="A26" s="19" t="s">
        <v>24</v>
      </c>
      <c r="B26" s="19">
        <v>40.869714216779002</v>
      </c>
      <c r="C26" s="19" t="s">
        <v>562</v>
      </c>
      <c r="D26" s="19">
        <v>4230.2966125071798</v>
      </c>
      <c r="E26" s="36" t="s">
        <v>54</v>
      </c>
      <c r="F26" s="37">
        <f t="shared" si="7"/>
        <v>49.016902046891602</v>
      </c>
      <c r="G26" s="26"/>
      <c r="H26" s="27" t="s">
        <v>704</v>
      </c>
      <c r="I26" s="11">
        <f>F53</f>
        <v>55.846207761480201</v>
      </c>
      <c r="J26" s="11">
        <f>G56</f>
        <v>61.068316144809799</v>
      </c>
      <c r="K26" s="12">
        <f t="shared" si="3"/>
        <v>0.91448743451601744</v>
      </c>
    </row>
    <row r="27" spans="1:11" x14ac:dyDescent="0.25">
      <c r="A27" s="19" t="s">
        <v>25</v>
      </c>
      <c r="B27" s="19">
        <v>59.130285783220899</v>
      </c>
      <c r="C27" s="19" t="s">
        <v>43</v>
      </c>
      <c r="D27" s="19">
        <v>2046.48381085806</v>
      </c>
      <c r="E27" s="36" t="s">
        <v>586</v>
      </c>
      <c r="F27" s="37"/>
      <c r="G27" s="26">
        <f t="shared" ref="G27:G34" si="8">VLOOKUP(E27,C:D,2,FALSE)</f>
        <v>100</v>
      </c>
      <c r="H27" s="25" t="s">
        <v>705</v>
      </c>
      <c r="I27" s="10">
        <f>F59</f>
        <v>434793.62404092902</v>
      </c>
      <c r="J27" s="10">
        <f>G62</f>
        <v>410336.252630979</v>
      </c>
      <c r="K27" s="13">
        <f t="shared" si="3"/>
        <v>1.0596032430796332</v>
      </c>
    </row>
    <row r="28" spans="1:11" x14ac:dyDescent="0.25">
      <c r="A28" s="19" t="s">
        <v>26</v>
      </c>
      <c r="B28" s="19">
        <v>27374.757013127</v>
      </c>
      <c r="C28" s="19" t="s">
        <v>563</v>
      </c>
      <c r="D28" s="19">
        <v>1911.9898234996599</v>
      </c>
      <c r="E28" s="36" t="s">
        <v>587</v>
      </c>
      <c r="F28" s="37"/>
      <c r="G28" s="26">
        <f t="shared" si="8"/>
        <v>0</v>
      </c>
      <c r="H28" s="26" t="s">
        <v>706</v>
      </c>
      <c r="I28" s="5">
        <f>F60</f>
        <v>16341.0582868703</v>
      </c>
      <c r="J28" s="5">
        <f>G63</f>
        <v>11050.8134380255</v>
      </c>
      <c r="K28" s="6">
        <f t="shared" si="3"/>
        <v>1.4787199493062868</v>
      </c>
    </row>
    <row r="29" spans="1:11" ht="15.75" thickBot="1" x14ac:dyDescent="0.3">
      <c r="A29" s="19" t="s">
        <v>27</v>
      </c>
      <c r="B29" s="19">
        <v>19869.075261944701</v>
      </c>
      <c r="C29" s="19" t="s">
        <v>564</v>
      </c>
      <c r="D29" s="19">
        <v>134.49398735840501</v>
      </c>
      <c r="E29" s="36" t="s">
        <v>37</v>
      </c>
      <c r="F29" s="37">
        <f t="shared" si="7"/>
        <v>154.03337801849599</v>
      </c>
      <c r="G29" s="26">
        <f t="shared" si="8"/>
        <v>183.55965554231301</v>
      </c>
      <c r="H29" s="27" t="s">
        <v>707</v>
      </c>
      <c r="I29" s="12">
        <f>I28/I27</f>
        <v>3.7583481871233802E-2</v>
      </c>
      <c r="J29" s="12">
        <f>J28/J27</f>
        <v>2.6931116534720728E-2</v>
      </c>
      <c r="K29" s="16">
        <f t="shared" si="3"/>
        <v>1.3955411697387146</v>
      </c>
    </row>
    <row r="30" spans="1:11" ht="15.75" thickBot="1" x14ac:dyDescent="0.3">
      <c r="A30" s="19" t="s">
        <v>28</v>
      </c>
      <c r="B30" s="19">
        <v>7419.6655681280199</v>
      </c>
      <c r="C30" s="19" t="s">
        <v>565</v>
      </c>
      <c r="D30" s="19">
        <v>4505.0110584747899</v>
      </c>
      <c r="E30" s="36" t="s">
        <v>75</v>
      </c>
      <c r="F30" s="37">
        <f t="shared" ref="F30" si="9">VLOOKUP(E30,A:B,2,FALSE)</f>
        <v>27152.009463150102</v>
      </c>
      <c r="G30" s="26" t="e">
        <f t="shared" si="8"/>
        <v>#N/A</v>
      </c>
      <c r="H30" s="29" t="s">
        <v>708</v>
      </c>
      <c r="I30" s="9">
        <f>F61</f>
        <v>250.57776978232801</v>
      </c>
      <c r="J30" s="9">
        <f>G61</f>
        <v>184.291500786168</v>
      </c>
      <c r="K30" s="14">
        <f t="shared" si="3"/>
        <v>1.359681638672374</v>
      </c>
    </row>
    <row r="31" spans="1:11" x14ac:dyDescent="0.25">
      <c r="A31" s="19" t="s">
        <v>29</v>
      </c>
      <c r="B31" s="19">
        <v>14948.399994076</v>
      </c>
      <c r="C31" s="19" t="s">
        <v>566</v>
      </c>
      <c r="D31" s="19">
        <v>1722.51657604864</v>
      </c>
      <c r="E31" s="23" t="s">
        <v>585</v>
      </c>
      <c r="F31" s="37"/>
      <c r="G31" s="26">
        <f t="shared" si="8"/>
        <v>41956.4482698176</v>
      </c>
      <c r="H31" s="30" t="s">
        <v>724</v>
      </c>
      <c r="I31" s="10"/>
      <c r="J31" s="10"/>
      <c r="K31" s="13"/>
    </row>
    <row r="32" spans="1:11" x14ac:dyDescent="0.25">
      <c r="A32" s="19" t="s">
        <v>30</v>
      </c>
      <c r="B32" s="19">
        <v>8392.7918684053893</v>
      </c>
      <c r="C32" s="19" t="s">
        <v>567</v>
      </c>
      <c r="D32" s="19">
        <v>162.08349667170901</v>
      </c>
      <c r="E32" s="36" t="s">
        <v>77</v>
      </c>
      <c r="F32" s="37">
        <f>VLOOKUP(E32,A:B,2,FALSE)</f>
        <v>47952.783331767001</v>
      </c>
      <c r="G32" s="26">
        <f t="shared" si="8"/>
        <v>71760.370057315406</v>
      </c>
      <c r="H32" s="31" t="s">
        <v>719</v>
      </c>
      <c r="I32" s="5" t="e">
        <f>F66</f>
        <v>#N/A</v>
      </c>
      <c r="J32" s="5">
        <f>G64</f>
        <v>181249.73382371699</v>
      </c>
      <c r="K32" s="6" t="e">
        <f t="shared" si="3"/>
        <v>#N/A</v>
      </c>
    </row>
    <row r="33" spans="1:11" x14ac:dyDescent="0.25">
      <c r="A33" s="19" t="s">
        <v>31</v>
      </c>
      <c r="B33" s="19">
        <v>5653.2904010366901</v>
      </c>
      <c r="C33" s="19" t="s">
        <v>568</v>
      </c>
      <c r="D33" s="19">
        <v>2755.4145597564202</v>
      </c>
      <c r="E33" s="36" t="s">
        <v>43</v>
      </c>
      <c r="F33" s="37">
        <f>VLOOKUP(E33,A:B,2,FALSE)</f>
        <v>2377.5267584204498</v>
      </c>
      <c r="G33" s="26">
        <f t="shared" si="8"/>
        <v>2046.48381085806</v>
      </c>
      <c r="H33" s="31" t="s">
        <v>720</v>
      </c>
      <c r="I33" s="5" t="e">
        <f>F67</f>
        <v>#N/A</v>
      </c>
      <c r="J33" s="5">
        <f>G65</f>
        <v>7603.11322256741</v>
      </c>
      <c r="K33" s="6" t="e">
        <f t="shared" si="3"/>
        <v>#N/A</v>
      </c>
    </row>
    <row r="34" spans="1:11" x14ac:dyDescent="0.25">
      <c r="A34" s="19" t="s">
        <v>32</v>
      </c>
      <c r="B34" s="19">
        <v>902.31772463396396</v>
      </c>
      <c r="C34" s="19" t="s">
        <v>569</v>
      </c>
      <c r="D34" s="19">
        <v>1656.5696265684501</v>
      </c>
      <c r="E34" s="36" t="s">
        <v>562</v>
      </c>
      <c r="F34" s="37"/>
      <c r="G34" s="26">
        <f t="shared" si="8"/>
        <v>4230.2966125071798</v>
      </c>
      <c r="H34" s="31" t="s">
        <v>721</v>
      </c>
      <c r="I34" s="5" t="e">
        <f>F72</f>
        <v>#N/A</v>
      </c>
      <c r="J34" s="5">
        <f>G70</f>
        <v>33936.0755914654</v>
      </c>
      <c r="K34" s="6" t="e">
        <f t="shared" si="3"/>
        <v>#N/A</v>
      </c>
    </row>
    <row r="35" spans="1:11" x14ac:dyDescent="0.25">
      <c r="A35" s="19" t="s">
        <v>33</v>
      </c>
      <c r="B35" s="19">
        <v>0</v>
      </c>
      <c r="C35" s="19" t="s">
        <v>570</v>
      </c>
      <c r="D35" s="19">
        <v>816.81989043625697</v>
      </c>
      <c r="E35" s="36" t="s">
        <v>299</v>
      </c>
      <c r="F35" s="37">
        <f t="shared" ref="F35:F45" si="10">VLOOKUP(E35,A:B,2,FALSE)</f>
        <v>3855.3167473969402</v>
      </c>
      <c r="G35" s="26"/>
      <c r="H35" s="31" t="s">
        <v>722</v>
      </c>
      <c r="I35" s="5">
        <f>F73</f>
        <v>446.78645211006</v>
      </c>
      <c r="J35" s="5">
        <f>G71</f>
        <v>583.78503683881297</v>
      </c>
      <c r="K35" s="6">
        <f t="shared" si="3"/>
        <v>0.76532700209207449</v>
      </c>
    </row>
    <row r="36" spans="1:11" ht="15.75" thickBot="1" x14ac:dyDescent="0.3">
      <c r="A36" s="19" t="s">
        <v>34</v>
      </c>
      <c r="B36" s="19">
        <v>879.11130328597301</v>
      </c>
      <c r="C36" s="19" t="s">
        <v>571</v>
      </c>
      <c r="D36" s="19">
        <v>282.02504275171498</v>
      </c>
      <c r="E36" s="36" t="s">
        <v>302</v>
      </c>
      <c r="F36" s="37">
        <f t="shared" si="10"/>
        <v>51.602633388459203</v>
      </c>
      <c r="G36" s="26"/>
      <c r="H36" s="32" t="s">
        <v>723</v>
      </c>
      <c r="I36" s="8" t="e">
        <f>F75+F76</f>
        <v>#N/A</v>
      </c>
      <c r="J36" s="8">
        <f>G74</f>
        <v>790.84254889771103</v>
      </c>
      <c r="K36" s="12" t="e">
        <f t="shared" si="3"/>
        <v>#N/A</v>
      </c>
    </row>
    <row r="37" spans="1:11" x14ac:dyDescent="0.25">
      <c r="A37" s="19" t="s">
        <v>35</v>
      </c>
      <c r="B37" s="19">
        <v>569.06985369427503</v>
      </c>
      <c r="C37" s="19" t="s">
        <v>572</v>
      </c>
      <c r="D37" s="19">
        <v>15861.444151481301</v>
      </c>
      <c r="E37" s="36" t="s">
        <v>303</v>
      </c>
      <c r="F37" s="37">
        <f t="shared" si="10"/>
        <v>2325.7173456383798</v>
      </c>
      <c r="G37" s="26"/>
      <c r="H37" s="33" t="s">
        <v>728</v>
      </c>
      <c r="I37" s="10"/>
      <c r="J37" s="10"/>
      <c r="K37" s="13"/>
    </row>
    <row r="38" spans="1:11" x14ac:dyDescent="0.25">
      <c r="A38" s="19" t="s">
        <v>36</v>
      </c>
      <c r="B38" s="19">
        <v>9.6878673139209095</v>
      </c>
      <c r="C38" s="19" t="s">
        <v>573</v>
      </c>
      <c r="D38" s="19">
        <v>12047.9044846291</v>
      </c>
      <c r="E38" s="36" t="s">
        <v>612</v>
      </c>
      <c r="F38" s="37"/>
      <c r="G38" s="26">
        <f>VLOOKUP(E38,C:D,2,FALSE)</f>
        <v>134.49398735840501</v>
      </c>
      <c r="H38" s="26" t="s">
        <v>729</v>
      </c>
      <c r="I38" s="5">
        <f>F10</f>
        <v>4706.4787908378803</v>
      </c>
      <c r="J38" s="5" t="e">
        <f>G79</f>
        <v>#N/A</v>
      </c>
      <c r="K38" s="6" t="e">
        <f>I38/J38</f>
        <v>#N/A</v>
      </c>
    </row>
    <row r="39" spans="1:11" x14ac:dyDescent="0.25">
      <c r="A39" s="19" t="s">
        <v>37</v>
      </c>
      <c r="B39" s="19">
        <v>154.03337801849599</v>
      </c>
      <c r="C39" s="19" t="s">
        <v>574</v>
      </c>
      <c r="D39" s="19">
        <v>4222.9059075713003</v>
      </c>
      <c r="E39" s="36" t="s">
        <v>613</v>
      </c>
      <c r="F39" s="37"/>
      <c r="G39" s="26">
        <f>VLOOKUP(E39,C:D,2,FALSE)</f>
        <v>1911.9898234996599</v>
      </c>
      <c r="H39" s="31" t="s">
        <v>735</v>
      </c>
      <c r="I39" s="3"/>
      <c r="J39" s="20" t="e">
        <f>G77</f>
        <v>#N/A</v>
      </c>
      <c r="K39" s="3"/>
    </row>
    <row r="40" spans="1:11" ht="15.75" thickBot="1" x14ac:dyDescent="0.3">
      <c r="A40" s="19" t="s">
        <v>38</v>
      </c>
      <c r="B40" s="19">
        <v>135.93503843707001</v>
      </c>
      <c r="C40" s="19" t="s">
        <v>575</v>
      </c>
      <c r="D40" s="19">
        <v>0</v>
      </c>
      <c r="E40" s="36" t="s">
        <v>263</v>
      </c>
      <c r="F40" s="37">
        <f t="shared" si="10"/>
        <v>14398.269017361499</v>
      </c>
      <c r="G40" s="26"/>
      <c r="H40" s="32" t="s">
        <v>734</v>
      </c>
      <c r="I40" s="7"/>
      <c r="J40" s="21" t="e">
        <f>G79-G77</f>
        <v>#N/A</v>
      </c>
      <c r="K40" s="7"/>
    </row>
    <row r="41" spans="1:11" x14ac:dyDescent="0.25">
      <c r="A41" s="19" t="s">
        <v>39</v>
      </c>
      <c r="B41" s="19">
        <v>173.18086648866799</v>
      </c>
      <c r="C41" s="19" t="s">
        <v>576</v>
      </c>
      <c r="D41" s="19">
        <v>0</v>
      </c>
      <c r="E41" s="36" t="s">
        <v>268</v>
      </c>
      <c r="F41" s="37">
        <f t="shared" si="10"/>
        <v>1793.3449223577099</v>
      </c>
      <c r="G41" s="26"/>
      <c r="H41" s="50" t="s">
        <v>906</v>
      </c>
      <c r="I41" s="51"/>
      <c r="J41" s="51"/>
      <c r="K41" s="51"/>
    </row>
    <row r="42" spans="1:11" x14ac:dyDescent="0.25">
      <c r="A42" s="19" t="s">
        <v>40</v>
      </c>
      <c r="B42" s="19">
        <v>148.970991687675</v>
      </c>
      <c r="C42" s="19" t="s">
        <v>577</v>
      </c>
      <c r="D42" s="19">
        <v>12045.4854337628</v>
      </c>
      <c r="E42" s="36" t="s">
        <v>265</v>
      </c>
      <c r="F42" s="37">
        <f t="shared" si="10"/>
        <v>3128.1573278450901</v>
      </c>
      <c r="G42" s="26"/>
      <c r="H42" s="3" t="s">
        <v>898</v>
      </c>
      <c r="I42" s="5">
        <f>F94</f>
        <v>14389.070380307499</v>
      </c>
      <c r="J42" s="5">
        <f>G86</f>
        <v>15861.444151481301</v>
      </c>
      <c r="K42" s="6">
        <f>I42/J42</f>
        <v>0.90717277965913989</v>
      </c>
    </row>
    <row r="43" spans="1:11" x14ac:dyDescent="0.25">
      <c r="A43" s="19" t="s">
        <v>41</v>
      </c>
      <c r="B43" s="19">
        <v>178.788849315492</v>
      </c>
      <c r="C43" s="19" t="s">
        <v>578</v>
      </c>
      <c r="D43" s="19">
        <v>4800.9391916110999</v>
      </c>
      <c r="E43" s="36" t="s">
        <v>266</v>
      </c>
      <c r="F43" s="37">
        <f t="shared" si="10"/>
        <v>293.72864372235301</v>
      </c>
      <c r="G43" s="26"/>
      <c r="H43" s="3" t="s">
        <v>907</v>
      </c>
      <c r="I43" s="5">
        <f>F95+F96</f>
        <v>6054.2742468285905</v>
      </c>
      <c r="J43" s="5">
        <f>G87</f>
        <v>12047.9044846291</v>
      </c>
      <c r="K43" s="6">
        <f t="shared" ref="K43:K46" si="11">I43/J43</f>
        <v>0.5025167865957707</v>
      </c>
    </row>
    <row r="44" spans="1:11" x14ac:dyDescent="0.25">
      <c r="A44" s="19" t="s">
        <v>42</v>
      </c>
      <c r="B44" s="19">
        <v>18.313527488533101</v>
      </c>
      <c r="C44" s="19" t="s">
        <v>579</v>
      </c>
      <c r="D44" s="19">
        <v>3607.4152502593101</v>
      </c>
      <c r="E44" s="36" t="s">
        <v>267</v>
      </c>
      <c r="F44" s="37">
        <f t="shared" si="10"/>
        <v>632.97990346064</v>
      </c>
      <c r="G44" s="26"/>
      <c r="H44" s="3" t="s">
        <v>899</v>
      </c>
      <c r="I44" s="5">
        <f>F97</f>
        <v>1591.28196290611</v>
      </c>
      <c r="J44" s="5">
        <f>G88</f>
        <v>4222.9059075713003</v>
      </c>
      <c r="K44" s="6">
        <f t="shared" si="11"/>
        <v>0.37682155315207966</v>
      </c>
    </row>
    <row r="45" spans="1:11" x14ac:dyDescent="0.25">
      <c r="A45" s="19" t="s">
        <v>42</v>
      </c>
      <c r="B45" s="19">
        <v>76184.334932475205</v>
      </c>
      <c r="C45" s="19" t="s">
        <v>580</v>
      </c>
      <c r="D45" s="19">
        <v>3608.0035764435102</v>
      </c>
      <c r="E45" s="36" t="s">
        <v>270</v>
      </c>
      <c r="F45" s="37">
        <f t="shared" si="10"/>
        <v>303.371240311907</v>
      </c>
      <c r="G45" s="26"/>
      <c r="H45" s="3" t="s">
        <v>900</v>
      </c>
      <c r="I45" s="3"/>
      <c r="J45" s="5">
        <f>G89</f>
        <v>0</v>
      </c>
      <c r="K45" s="6" t="e">
        <f t="shared" si="11"/>
        <v>#DIV/0!</v>
      </c>
    </row>
    <row r="46" spans="1:11" ht="15.75" thickBot="1" x14ac:dyDescent="0.3">
      <c r="A46" s="19" t="s">
        <v>43</v>
      </c>
      <c r="B46" s="19">
        <v>2377.5267584204498</v>
      </c>
      <c r="C46" s="19" t="s">
        <v>581</v>
      </c>
      <c r="D46" s="19">
        <v>0</v>
      </c>
      <c r="E46" s="36" t="s">
        <v>650</v>
      </c>
      <c r="F46" s="37"/>
      <c r="G46" s="26">
        <f t="shared" ref="G46:G51" si="12">VLOOKUP(E46,C:D,2,FALSE)</f>
        <v>162.08349667170901</v>
      </c>
      <c r="H46" s="7" t="s">
        <v>901</v>
      </c>
      <c r="I46" s="8">
        <f>F98</f>
        <v>1753.17410623556</v>
      </c>
      <c r="J46" s="8">
        <f>G90</f>
        <v>0</v>
      </c>
      <c r="K46" s="6" t="e">
        <f t="shared" si="11"/>
        <v>#DIV/0!</v>
      </c>
    </row>
    <row r="47" spans="1:11" x14ac:dyDescent="0.25">
      <c r="A47" s="19" t="s">
        <v>44</v>
      </c>
      <c r="B47" s="19">
        <v>51.602633388459203</v>
      </c>
      <c r="C47" s="19" t="s">
        <v>582</v>
      </c>
      <c r="D47" s="19">
        <v>0</v>
      </c>
      <c r="E47" s="36" t="s">
        <v>651</v>
      </c>
      <c r="F47" s="37"/>
      <c r="G47" s="26">
        <f t="shared" si="12"/>
        <v>1722.51657604864</v>
      </c>
      <c r="H47" s="52" t="s">
        <v>908</v>
      </c>
      <c r="I47" s="51"/>
      <c r="J47" s="51"/>
      <c r="K47" s="51"/>
    </row>
    <row r="48" spans="1:11" x14ac:dyDescent="0.25">
      <c r="A48" s="19" t="s">
        <v>45</v>
      </c>
      <c r="B48" s="19">
        <v>3128.1573278450901</v>
      </c>
      <c r="C48" s="19" t="s">
        <v>583</v>
      </c>
      <c r="D48" s="19">
        <v>74420.670987807694</v>
      </c>
      <c r="E48" s="36" t="s">
        <v>652</v>
      </c>
      <c r="F48" s="37"/>
      <c r="G48" s="26">
        <f t="shared" si="12"/>
        <v>4505.0110584747899</v>
      </c>
      <c r="H48" s="3" t="s">
        <v>893</v>
      </c>
      <c r="I48" s="3"/>
      <c r="J48" s="5">
        <f>G81</f>
        <v>4800.9391916110999</v>
      </c>
      <c r="K48" s="3"/>
    </row>
    <row r="49" spans="1:11" x14ac:dyDescent="0.25">
      <c r="A49" s="19" t="s">
        <v>46</v>
      </c>
      <c r="B49" s="19">
        <v>2201.4487806621</v>
      </c>
      <c r="C49" s="19" t="s">
        <v>584</v>
      </c>
      <c r="D49" s="19">
        <v>14568.211204797701</v>
      </c>
      <c r="E49" s="36" t="s">
        <v>653</v>
      </c>
      <c r="F49" s="37"/>
      <c r="G49" s="26">
        <f t="shared" si="12"/>
        <v>282.02504275171498</v>
      </c>
      <c r="H49" s="3" t="s">
        <v>894</v>
      </c>
      <c r="I49" s="3"/>
      <c r="J49" s="5">
        <f>G82</f>
        <v>3607.4152502593101</v>
      </c>
      <c r="K49" s="3"/>
    </row>
    <row r="50" spans="1:11" x14ac:dyDescent="0.25">
      <c r="A50" s="19" t="s">
        <v>47</v>
      </c>
      <c r="B50" s="19">
        <v>632.97990346064</v>
      </c>
      <c r="C50" s="19" t="s">
        <v>585</v>
      </c>
      <c r="D50" s="19">
        <v>41956.4482698176</v>
      </c>
      <c r="E50" s="36" t="s">
        <v>654</v>
      </c>
      <c r="F50" s="37"/>
      <c r="G50" s="26">
        <f t="shared" si="12"/>
        <v>816.81989043625697</v>
      </c>
      <c r="H50" s="3" t="s">
        <v>895</v>
      </c>
      <c r="I50" s="3"/>
      <c r="J50" s="5">
        <f>G83</f>
        <v>3608.0035764435102</v>
      </c>
      <c r="K50" s="3"/>
    </row>
    <row r="51" spans="1:11" x14ac:dyDescent="0.25">
      <c r="A51" s="19" t="s">
        <v>48</v>
      </c>
      <c r="B51" s="19">
        <v>293.72864372235301</v>
      </c>
      <c r="C51" s="19" t="s">
        <v>37</v>
      </c>
      <c r="D51" s="19">
        <v>183.55965554231301</v>
      </c>
      <c r="E51" s="36" t="s">
        <v>655</v>
      </c>
      <c r="F51" s="37"/>
      <c r="G51" s="26">
        <f t="shared" si="12"/>
        <v>1656.5696265684501</v>
      </c>
      <c r="H51" s="3" t="s">
        <v>897</v>
      </c>
      <c r="I51" s="3"/>
      <c r="J51" s="5">
        <f>G84</f>
        <v>0</v>
      </c>
      <c r="K51" s="3"/>
    </row>
    <row r="52" spans="1:11" ht="15.75" thickBot="1" x14ac:dyDescent="0.3">
      <c r="A52" s="19" t="s">
        <v>49</v>
      </c>
      <c r="B52" s="19">
        <v>303.371240311907</v>
      </c>
      <c r="C52" s="19" t="s">
        <v>586</v>
      </c>
      <c r="D52" s="19">
        <v>100</v>
      </c>
      <c r="E52" s="36" t="s">
        <v>149</v>
      </c>
      <c r="F52" s="37">
        <f t="shared" ref="F52:F60" si="13">VLOOKUP(E52,A:B,2,FALSE)</f>
        <v>43.848865462839903</v>
      </c>
      <c r="G52" s="26"/>
      <c r="H52" s="7" t="s">
        <v>896</v>
      </c>
      <c r="I52" s="7"/>
      <c r="J52" s="8">
        <f>G85</f>
        <v>0</v>
      </c>
      <c r="K52" s="7"/>
    </row>
    <row r="53" spans="1:11" x14ac:dyDescent="0.25">
      <c r="A53" s="19" t="s">
        <v>50</v>
      </c>
      <c r="B53" s="19">
        <v>63.868567276458698</v>
      </c>
      <c r="C53" s="19" t="s">
        <v>587</v>
      </c>
      <c r="D53" s="19">
        <v>0</v>
      </c>
      <c r="E53" s="36" t="s">
        <v>150</v>
      </c>
      <c r="F53" s="37">
        <f t="shared" si="13"/>
        <v>55.846207761480201</v>
      </c>
      <c r="G53" s="26"/>
      <c r="H53" s="52" t="s">
        <v>909</v>
      </c>
      <c r="I53" s="51"/>
      <c r="J53" s="51"/>
      <c r="K53" s="51"/>
    </row>
    <row r="54" spans="1:11" x14ac:dyDescent="0.25">
      <c r="A54" s="19" t="s">
        <v>51</v>
      </c>
      <c r="B54" s="19">
        <v>95.514743817605705</v>
      </c>
      <c r="C54" s="19" t="s">
        <v>77</v>
      </c>
      <c r="D54" s="19">
        <v>71760.370057315406</v>
      </c>
      <c r="E54" s="36" t="s">
        <v>152</v>
      </c>
      <c r="F54" s="37">
        <f t="shared" si="13"/>
        <v>3.2828006510733698</v>
      </c>
      <c r="G54" s="26"/>
      <c r="H54" s="3" t="s">
        <v>902</v>
      </c>
      <c r="I54" s="5">
        <f>F80</f>
        <v>12459.3529684637</v>
      </c>
      <c r="J54" s="5">
        <f>SUM(J55:J57)</f>
        <v>11795.45823266914</v>
      </c>
      <c r="K54" s="6">
        <f t="shared" ref="K54" si="14">I54/J54</f>
        <v>1.0562839291784198</v>
      </c>
    </row>
    <row r="55" spans="1:11" x14ac:dyDescent="0.25">
      <c r="A55" s="19" t="s">
        <v>52</v>
      </c>
      <c r="B55" s="19">
        <v>51.2952473209115</v>
      </c>
      <c r="C55" s="19" t="s">
        <v>162</v>
      </c>
      <c r="D55" s="19">
        <v>184.291500786168</v>
      </c>
      <c r="E55" s="36" t="s">
        <v>592</v>
      </c>
      <c r="F55" s="37"/>
      <c r="G55" s="26">
        <f>VLOOKUP(E55,C:D,2,FALSE)</f>
        <v>38.931683855190101</v>
      </c>
      <c r="H55" s="3" t="s">
        <v>903</v>
      </c>
      <c r="I55" s="3"/>
      <c r="J55" s="5">
        <f>G91</f>
        <v>3059.4994479665102</v>
      </c>
      <c r="K55" s="3"/>
    </row>
    <row r="56" spans="1:11" x14ac:dyDescent="0.25">
      <c r="A56" s="19" t="s">
        <v>53</v>
      </c>
      <c r="B56" s="19">
        <v>50.983097953108299</v>
      </c>
      <c r="C56" s="19" t="s">
        <v>592</v>
      </c>
      <c r="D56" s="19">
        <v>38.931683855190101</v>
      </c>
      <c r="E56" s="36" t="s">
        <v>593</v>
      </c>
      <c r="F56" s="37"/>
      <c r="G56" s="26">
        <f>VLOOKUP(E56,C:D,2,FALSE)</f>
        <v>61.068316144809799</v>
      </c>
      <c r="H56" s="53" t="s">
        <v>904</v>
      </c>
      <c r="I56" s="3"/>
      <c r="J56" s="5">
        <f>G92</f>
        <v>3971.6652489426701</v>
      </c>
      <c r="K56" s="3"/>
    </row>
    <row r="57" spans="1:11" ht="15.75" thickBot="1" x14ac:dyDescent="0.3">
      <c r="A57" s="19" t="s">
        <v>54</v>
      </c>
      <c r="B57" s="19">
        <v>49.016902046891602</v>
      </c>
      <c r="C57" s="19" t="s">
        <v>593</v>
      </c>
      <c r="D57" s="19">
        <v>61.068316144809799</v>
      </c>
      <c r="E57" s="36" t="s">
        <v>166</v>
      </c>
      <c r="F57" s="37">
        <f t="shared" si="13"/>
        <v>55.249990245705902</v>
      </c>
      <c r="G57" s="26"/>
      <c r="H57" s="54" t="s">
        <v>905</v>
      </c>
      <c r="I57" s="7"/>
      <c r="J57" s="8">
        <f>G93</f>
        <v>4764.2935357599599</v>
      </c>
      <c r="K57" s="7"/>
    </row>
    <row r="58" spans="1:11" x14ac:dyDescent="0.25">
      <c r="A58" s="19" t="s">
        <v>55</v>
      </c>
      <c r="B58" s="19">
        <v>55.362167740139903</v>
      </c>
      <c r="C58" s="19" t="s">
        <v>594</v>
      </c>
      <c r="D58" s="19">
        <v>70.228501750931798</v>
      </c>
      <c r="E58" s="36" t="s">
        <v>606</v>
      </c>
      <c r="F58" s="37"/>
      <c r="G58" s="26">
        <f>VLOOKUP(E58,C:D,2,FALSE)</f>
        <v>8447.5382334917103</v>
      </c>
    </row>
    <row r="59" spans="1:11" x14ac:dyDescent="0.25">
      <c r="A59" s="19" t="s">
        <v>56</v>
      </c>
      <c r="B59" s="19">
        <v>44.637832259859998</v>
      </c>
      <c r="C59" s="19" t="s">
        <v>595</v>
      </c>
      <c r="D59" s="19">
        <v>9.6765732562774804</v>
      </c>
      <c r="E59" s="36" t="s">
        <v>234</v>
      </c>
      <c r="F59" s="37">
        <f t="shared" si="13"/>
        <v>434793.62404092902</v>
      </c>
      <c r="G59" s="26"/>
    </row>
    <row r="60" spans="1:11" x14ac:dyDescent="0.25">
      <c r="A60" s="19" t="s">
        <v>57</v>
      </c>
      <c r="B60" s="19">
        <v>2.2237935768153099</v>
      </c>
      <c r="C60" s="19" t="s">
        <v>596</v>
      </c>
      <c r="D60" s="19">
        <v>27.513911580064701</v>
      </c>
      <c r="E60" s="36" t="s">
        <v>237</v>
      </c>
      <c r="F60" s="37">
        <f t="shared" si="13"/>
        <v>16341.0582868703</v>
      </c>
      <c r="G60" s="26"/>
    </row>
    <row r="61" spans="1:11" x14ac:dyDescent="0.25">
      <c r="A61" s="19" t="s">
        <v>58</v>
      </c>
      <c r="B61" s="19">
        <v>10.4110375823269</v>
      </c>
      <c r="C61" s="19" t="s">
        <v>597</v>
      </c>
      <c r="D61" s="19">
        <v>410336.252630979</v>
      </c>
      <c r="E61" s="36" t="s">
        <v>162</v>
      </c>
      <c r="F61" s="37">
        <f>VLOOKUP(E61,A:B,2,FALSE)</f>
        <v>250.57776978232801</v>
      </c>
      <c r="G61" s="26">
        <f>VLOOKUP(E61,C:D,2,FALSE)</f>
        <v>184.291500786168</v>
      </c>
    </row>
    <row r="62" spans="1:11" x14ac:dyDescent="0.25">
      <c r="A62" s="19" t="s">
        <v>59</v>
      </c>
      <c r="B62" s="19">
        <v>16811.187035368701</v>
      </c>
      <c r="C62" s="19" t="s">
        <v>598</v>
      </c>
      <c r="D62" s="19">
        <v>11050.8134380255</v>
      </c>
      <c r="E62" s="36" t="s">
        <v>620</v>
      </c>
      <c r="F62" s="37"/>
      <c r="G62" s="26">
        <f>VLOOKUP(E62,C:D,2,FALSE)</f>
        <v>410336.252630979</v>
      </c>
    </row>
    <row r="63" spans="1:11" x14ac:dyDescent="0.25">
      <c r="A63" s="19" t="s">
        <v>60</v>
      </c>
      <c r="B63" s="19">
        <v>34.981846265408201</v>
      </c>
      <c r="C63" s="19" t="s">
        <v>599</v>
      </c>
      <c r="D63" s="19">
        <v>181249.73382371699</v>
      </c>
      <c r="E63" s="36" t="s">
        <v>617</v>
      </c>
      <c r="F63" s="37"/>
      <c r="G63" s="26">
        <f>VLOOKUP(E63,C:D,2,FALSE)</f>
        <v>11050.8134380255</v>
      </c>
    </row>
    <row r="64" spans="1:11" x14ac:dyDescent="0.25">
      <c r="A64" s="19" t="s">
        <v>61</v>
      </c>
      <c r="B64" s="19">
        <v>0</v>
      </c>
      <c r="C64" s="19" t="s">
        <v>600</v>
      </c>
      <c r="D64" s="19">
        <v>7603.11322256741</v>
      </c>
      <c r="E64" s="39" t="s">
        <v>621</v>
      </c>
      <c r="F64" s="40"/>
      <c r="G64" s="41">
        <f>VLOOKUP(E64,C:D,2,FALSE)</f>
        <v>181249.73382371699</v>
      </c>
    </row>
    <row r="65" spans="1:7" x14ac:dyDescent="0.25">
      <c r="A65" s="19" t="s">
        <v>62</v>
      </c>
      <c r="B65" s="19">
        <v>0</v>
      </c>
      <c r="C65" s="19" t="s">
        <v>601</v>
      </c>
      <c r="D65" s="19">
        <v>33936.0755914654</v>
      </c>
      <c r="E65" s="39" t="s">
        <v>622</v>
      </c>
      <c r="F65" s="40"/>
      <c r="G65" s="41">
        <f>VLOOKUP(E65,C:D,2,FALSE)</f>
        <v>7603.11322256741</v>
      </c>
    </row>
    <row r="66" spans="1:7" x14ac:dyDescent="0.25">
      <c r="A66" s="19" t="s">
        <v>63</v>
      </c>
      <c r="B66" s="19">
        <v>0.65227858924607396</v>
      </c>
      <c r="C66" s="19" t="s">
        <v>602</v>
      </c>
      <c r="D66" s="19">
        <v>583.78503683881297</v>
      </c>
      <c r="E66" s="23" t="s">
        <v>715</v>
      </c>
      <c r="F66" s="37" t="e">
        <f>VLOOKUP(E66,A:B,2,FALSE)</f>
        <v>#N/A</v>
      </c>
      <c r="G66" s="26"/>
    </row>
    <row r="67" spans="1:7" x14ac:dyDescent="0.25">
      <c r="A67" s="19" t="s">
        <v>64</v>
      </c>
      <c r="B67" s="19">
        <v>0.34772141075392499</v>
      </c>
      <c r="C67" s="19" t="s">
        <v>603</v>
      </c>
      <c r="D67" s="19">
        <v>790.84254889771103</v>
      </c>
      <c r="E67" s="23" t="s">
        <v>718</v>
      </c>
      <c r="F67" s="37" t="e">
        <f>VLOOKUP(E67,A:B,2,FALSE)</f>
        <v>#N/A</v>
      </c>
      <c r="G67" s="26"/>
    </row>
    <row r="68" spans="1:7" x14ac:dyDescent="0.25">
      <c r="A68" s="19" t="s">
        <v>65</v>
      </c>
      <c r="B68" s="19">
        <v>57.850653445546399</v>
      </c>
      <c r="C68" s="19" t="s">
        <v>604</v>
      </c>
      <c r="D68" s="19">
        <v>313485.96410026099</v>
      </c>
      <c r="E68" s="36" t="s">
        <v>614</v>
      </c>
      <c r="F68" s="37"/>
      <c r="G68" s="26">
        <f>VLOOKUP(E68,C:D,2,FALSE)</f>
        <v>313485.96410026099</v>
      </c>
    </row>
    <row r="69" spans="1:7" x14ac:dyDescent="0.25">
      <c r="A69" s="19" t="s">
        <v>66</v>
      </c>
      <c r="B69" s="19">
        <v>49.364976172837203</v>
      </c>
      <c r="C69" s="19" t="s">
        <v>605</v>
      </c>
      <c r="D69" s="19">
        <v>105.087906036493</v>
      </c>
      <c r="E69" s="23" t="s">
        <v>713</v>
      </c>
      <c r="F69" s="37" t="e">
        <f>VLOOKUP(E69,A:B,2,FALSE)</f>
        <v>#N/A</v>
      </c>
      <c r="G69" s="26"/>
    </row>
    <row r="70" spans="1:7" x14ac:dyDescent="0.25">
      <c r="A70" s="19" t="s">
        <v>67</v>
      </c>
      <c r="B70" s="19">
        <v>3.5983917081743599</v>
      </c>
      <c r="C70" s="19" t="s">
        <v>606</v>
      </c>
      <c r="D70" s="19">
        <v>8447.5382334917103</v>
      </c>
      <c r="E70" s="39" t="s">
        <v>618</v>
      </c>
      <c r="F70" s="40"/>
      <c r="G70" s="41">
        <f>VLOOKUP(E70,C:D,2,FALSE)</f>
        <v>33936.0755914654</v>
      </c>
    </row>
    <row r="71" spans="1:7" x14ac:dyDescent="0.25">
      <c r="A71" s="19" t="s">
        <v>68</v>
      </c>
      <c r="B71" s="19">
        <v>1461.5323461057999</v>
      </c>
      <c r="C71" s="19" t="s">
        <v>607</v>
      </c>
      <c r="D71" s="19">
        <v>81.961222914345001</v>
      </c>
      <c r="E71" s="39" t="s">
        <v>619</v>
      </c>
      <c r="F71" s="40"/>
      <c r="G71" s="41">
        <f>VLOOKUP(E71,C:D,2,FALSE)</f>
        <v>583.78503683881297</v>
      </c>
    </row>
    <row r="72" spans="1:7" x14ac:dyDescent="0.25">
      <c r="A72" s="19" t="s">
        <v>69</v>
      </c>
      <c r="B72" s="19">
        <v>12850.032164317699</v>
      </c>
      <c r="C72" s="19" t="s">
        <v>608</v>
      </c>
      <c r="D72" s="19">
        <v>731.06142060000502</v>
      </c>
      <c r="E72" s="23" t="s">
        <v>714</v>
      </c>
      <c r="F72" s="37" t="e">
        <f>VLOOKUP(E72,A:B,2,FALSE)</f>
        <v>#N/A</v>
      </c>
      <c r="G72" s="26"/>
    </row>
    <row r="73" spans="1:7" x14ac:dyDescent="0.25">
      <c r="A73" s="19" t="s">
        <v>70</v>
      </c>
      <c r="B73" s="19">
        <v>6230.3355877633403</v>
      </c>
      <c r="C73" s="19" t="s">
        <v>609</v>
      </c>
      <c r="D73" s="19">
        <v>3.96</v>
      </c>
      <c r="E73" s="23" t="s">
        <v>236</v>
      </c>
      <c r="F73" s="37">
        <f>VLOOKUP(E73,A:B,2,FALSE)</f>
        <v>446.78645211006</v>
      </c>
      <c r="G73" s="26"/>
    </row>
    <row r="74" spans="1:7" x14ac:dyDescent="0.25">
      <c r="A74" s="19" t="s">
        <v>71</v>
      </c>
      <c r="B74" s="19">
        <v>1997.26427650707</v>
      </c>
      <c r="D74" s="19">
        <v>22397.200349956202</v>
      </c>
      <c r="E74" s="39" t="s">
        <v>616</v>
      </c>
      <c r="F74" s="40"/>
      <c r="G74" s="41">
        <f>VLOOKUP(E74,C:D,2,FALSE)</f>
        <v>790.84254889771103</v>
      </c>
    </row>
    <row r="75" spans="1:7" x14ac:dyDescent="0.25">
      <c r="A75" s="19" t="s">
        <v>72</v>
      </c>
      <c r="B75" s="19">
        <v>6885.1078828191303</v>
      </c>
      <c r="C75" s="19" t="s">
        <v>610</v>
      </c>
      <c r="D75" s="19">
        <v>4230.2966125071798</v>
      </c>
      <c r="E75" s="23" t="s">
        <v>716</v>
      </c>
      <c r="F75" s="37" t="e">
        <f>VLOOKUP(E75,A:B,2,FALSE)</f>
        <v>#N/A</v>
      </c>
      <c r="G75" s="26"/>
    </row>
    <row r="76" spans="1:7" x14ac:dyDescent="0.25">
      <c r="A76" s="19" t="s">
        <v>73</v>
      </c>
      <c r="B76" s="19">
        <v>2814.6495995590399</v>
      </c>
      <c r="C76" s="19" t="s">
        <v>611</v>
      </c>
      <c r="D76" s="19">
        <v>0</v>
      </c>
      <c r="E76" s="23" t="s">
        <v>717</v>
      </c>
      <c r="F76" s="37" t="e">
        <f>VLOOKUP(E76,A:B,2,FALSE)</f>
        <v>#N/A</v>
      </c>
      <c r="G76" s="26"/>
    </row>
    <row r="77" spans="1:7" x14ac:dyDescent="0.25">
      <c r="A77" s="19" t="s">
        <v>74</v>
      </c>
      <c r="B77" s="19">
        <v>2940.4113023407099</v>
      </c>
      <c r="C77" s="19" t="s">
        <v>612</v>
      </c>
      <c r="D77" s="19">
        <v>134.49398735840501</v>
      </c>
      <c r="E77" s="23" t="s">
        <v>730</v>
      </c>
      <c r="F77" s="37"/>
      <c r="G77" s="41" t="e">
        <f>VLOOKUP(E77,C:D,2,FALSE)</f>
        <v>#N/A</v>
      </c>
    </row>
    <row r="78" spans="1:7" x14ac:dyDescent="0.25">
      <c r="A78" s="19" t="s">
        <v>75</v>
      </c>
      <c r="B78" s="19">
        <v>27152.009463150102</v>
      </c>
      <c r="C78" s="19" t="s">
        <v>613</v>
      </c>
      <c r="D78" s="19">
        <v>1911.9898234996599</v>
      </c>
      <c r="E78" s="23" t="s">
        <v>731</v>
      </c>
      <c r="F78" s="37"/>
      <c r="G78" s="41" t="e">
        <f>VLOOKUP(E78,C:D,2,FALSE)</f>
        <v>#N/A</v>
      </c>
    </row>
    <row r="79" spans="1:7" ht="15.75" thickBot="1" x14ac:dyDescent="0.3">
      <c r="A79" s="19" t="s">
        <v>76</v>
      </c>
      <c r="B79" s="19">
        <v>20800.7738686169</v>
      </c>
      <c r="C79" s="19" t="s">
        <v>614</v>
      </c>
      <c r="D79" s="19">
        <v>313485.96410026099</v>
      </c>
      <c r="E79" s="24" t="s">
        <v>732</v>
      </c>
      <c r="F79" s="42"/>
      <c r="G79" s="43" t="e">
        <f>VLOOKUP(E79,C:D,2,FALSE)</f>
        <v>#N/A</v>
      </c>
    </row>
    <row r="80" spans="1:7" x14ac:dyDescent="0.25">
      <c r="A80" s="19" t="s">
        <v>77</v>
      </c>
      <c r="B80" s="19">
        <v>47952.783331767001</v>
      </c>
      <c r="C80" s="19" t="s">
        <v>615</v>
      </c>
      <c r="D80" s="19">
        <v>105.087906036493</v>
      </c>
      <c r="E80" s="23" t="s">
        <v>313</v>
      </c>
      <c r="F80" s="49">
        <f>VLOOKUP(E80,A:B,2,FALSE)</f>
        <v>12459.3529684637</v>
      </c>
      <c r="G80" t="e">
        <f t="shared" ref="G80" si="15">VLOOKUP(E80,C:D,2,FALSE)</f>
        <v>#N/A</v>
      </c>
    </row>
    <row r="81" spans="1:8" x14ac:dyDescent="0.25">
      <c r="A81" s="19" t="s">
        <v>78</v>
      </c>
      <c r="B81" s="19">
        <v>4503.4393592944798</v>
      </c>
      <c r="C81" s="19" t="s">
        <v>616</v>
      </c>
      <c r="D81" s="19">
        <v>790.84254889771103</v>
      </c>
      <c r="E81" s="23" t="s">
        <v>638</v>
      </c>
      <c r="G81" s="48">
        <f t="shared" ref="G81:G93" si="16">VLOOKUP(E81,C:D,2,FALSE)</f>
        <v>4800.9391916110999</v>
      </c>
      <c r="H81" s="23"/>
    </row>
    <row r="82" spans="1:8" x14ac:dyDescent="0.25">
      <c r="A82" s="19" t="s">
        <v>79</v>
      </c>
      <c r="B82" s="19">
        <v>9968.5369404213507</v>
      </c>
      <c r="C82" s="19" t="s">
        <v>617</v>
      </c>
      <c r="D82" s="19">
        <v>11050.8134380255</v>
      </c>
      <c r="E82" s="23" t="s">
        <v>636</v>
      </c>
      <c r="G82" s="48">
        <f t="shared" si="16"/>
        <v>3607.4152502593101</v>
      </c>
      <c r="H82" s="23"/>
    </row>
    <row r="83" spans="1:8" x14ac:dyDescent="0.25">
      <c r="A83" s="19" t="s">
        <v>80</v>
      </c>
      <c r="B83" s="19">
        <v>0</v>
      </c>
      <c r="C83" s="19" t="s">
        <v>618</v>
      </c>
      <c r="D83" s="19">
        <v>33936.0755914654</v>
      </c>
      <c r="E83" s="23" t="s">
        <v>637</v>
      </c>
      <c r="G83" s="48">
        <f t="shared" si="16"/>
        <v>3608.0035764435102</v>
      </c>
      <c r="H83" s="23"/>
    </row>
    <row r="84" spans="1:8" x14ac:dyDescent="0.25">
      <c r="A84" s="19" t="s">
        <v>81</v>
      </c>
      <c r="B84" s="19">
        <v>0</v>
      </c>
      <c r="C84" s="19" t="s">
        <v>619</v>
      </c>
      <c r="D84" s="19">
        <v>583.78503683881297</v>
      </c>
      <c r="E84" s="23" t="s">
        <v>639</v>
      </c>
      <c r="G84" s="48">
        <f t="shared" si="16"/>
        <v>0</v>
      </c>
      <c r="H84" s="23"/>
    </row>
    <row r="85" spans="1:8" x14ac:dyDescent="0.25">
      <c r="A85" s="19" t="s">
        <v>82</v>
      </c>
      <c r="B85" s="19">
        <v>30.2703455205572</v>
      </c>
      <c r="C85" s="19" t="s">
        <v>620</v>
      </c>
      <c r="D85" s="19">
        <v>410336.252630979</v>
      </c>
      <c r="E85" s="23" t="s">
        <v>640</v>
      </c>
      <c r="G85" s="48">
        <f t="shared" si="16"/>
        <v>0</v>
      </c>
      <c r="H85" s="23"/>
    </row>
    <row r="86" spans="1:8" x14ac:dyDescent="0.25">
      <c r="A86" s="19" t="s">
        <v>83</v>
      </c>
      <c r="B86" s="19">
        <v>512.35792016084099</v>
      </c>
      <c r="C86" s="19" t="s">
        <v>621</v>
      </c>
      <c r="D86" s="19">
        <v>181249.73382371699</v>
      </c>
      <c r="E86" s="23" t="s">
        <v>625</v>
      </c>
      <c r="G86" s="48">
        <f t="shared" si="16"/>
        <v>15861.444151481301</v>
      </c>
    </row>
    <row r="87" spans="1:8" x14ac:dyDescent="0.25">
      <c r="A87" s="19" t="s">
        <v>84</v>
      </c>
      <c r="B87" s="19">
        <v>1.06372536426308</v>
      </c>
      <c r="C87" s="19" t="s">
        <v>622</v>
      </c>
      <c r="D87" s="19">
        <v>7603.11322256741</v>
      </c>
      <c r="E87" s="23" t="s">
        <v>623</v>
      </c>
      <c r="G87" s="48">
        <f t="shared" si="16"/>
        <v>12047.9044846291</v>
      </c>
    </row>
    <row r="88" spans="1:8" x14ac:dyDescent="0.25">
      <c r="A88" s="19" t="s">
        <v>85</v>
      </c>
      <c r="B88" s="19">
        <v>2.4481801657791999</v>
      </c>
      <c r="C88" s="19" t="s">
        <v>254</v>
      </c>
      <c r="D88" s="19">
        <v>3735677.02181098</v>
      </c>
      <c r="E88" s="23" t="s">
        <v>624</v>
      </c>
      <c r="G88" s="48">
        <f t="shared" si="16"/>
        <v>4222.9059075713003</v>
      </c>
    </row>
    <row r="89" spans="1:8" x14ac:dyDescent="0.25">
      <c r="A89" s="19" t="s">
        <v>86</v>
      </c>
      <c r="B89" s="19">
        <v>56.5503642610988</v>
      </c>
      <c r="C89" s="19" t="s">
        <v>255</v>
      </c>
      <c r="D89" s="19">
        <v>686954.28967578197</v>
      </c>
      <c r="E89" s="23" t="s">
        <v>626</v>
      </c>
      <c r="G89" s="48">
        <f t="shared" si="16"/>
        <v>0</v>
      </c>
    </row>
    <row r="90" spans="1:8" x14ac:dyDescent="0.25">
      <c r="A90" s="19" t="s">
        <v>87</v>
      </c>
      <c r="B90" s="19">
        <v>43.449635738901101</v>
      </c>
      <c r="C90" s="19" t="s">
        <v>864</v>
      </c>
      <c r="D90" s="19">
        <v>399009.55719259399</v>
      </c>
      <c r="E90" s="23" t="s">
        <v>627</v>
      </c>
      <c r="G90" s="48">
        <f t="shared" si="16"/>
        <v>0</v>
      </c>
    </row>
    <row r="91" spans="1:8" x14ac:dyDescent="0.25">
      <c r="A91" s="19" t="s">
        <v>88</v>
      </c>
      <c r="B91" s="19">
        <v>1.0560595381621101</v>
      </c>
      <c r="C91" s="19" t="s">
        <v>865</v>
      </c>
      <c r="D91" s="19">
        <v>398327.88788868702</v>
      </c>
      <c r="E91" s="23" t="s">
        <v>656</v>
      </c>
      <c r="G91" s="48">
        <f t="shared" si="16"/>
        <v>3059.4994479665102</v>
      </c>
    </row>
    <row r="92" spans="1:8" x14ac:dyDescent="0.25">
      <c r="A92" s="19" t="s">
        <v>89</v>
      </c>
      <c r="B92" s="19">
        <v>4.0588517576859301E-2</v>
      </c>
      <c r="C92" s="19" t="s">
        <v>623</v>
      </c>
      <c r="D92" s="19">
        <v>12047.9044846291</v>
      </c>
      <c r="E92" s="23" t="s">
        <v>657</v>
      </c>
      <c r="G92" s="48">
        <f t="shared" si="16"/>
        <v>3971.6652489426701</v>
      </c>
    </row>
    <row r="93" spans="1:8" x14ac:dyDescent="0.25">
      <c r="A93" s="19" t="s">
        <v>90</v>
      </c>
      <c r="B93" s="19">
        <v>1.1293881756848999E-4</v>
      </c>
      <c r="C93" s="19" t="s">
        <v>624</v>
      </c>
      <c r="D93" s="19">
        <v>4222.9059075713003</v>
      </c>
      <c r="E93" s="23" t="s">
        <v>658</v>
      </c>
      <c r="G93" s="48">
        <f t="shared" si="16"/>
        <v>4764.2935357599599</v>
      </c>
    </row>
    <row r="94" spans="1:8" x14ac:dyDescent="0.25">
      <c r="A94" s="19" t="s">
        <v>91</v>
      </c>
      <c r="B94" s="19">
        <v>62.1997176497959</v>
      </c>
      <c r="C94" s="19" t="s">
        <v>625</v>
      </c>
      <c r="D94" s="19">
        <v>15861.444151481301</v>
      </c>
      <c r="E94" t="s">
        <v>333</v>
      </c>
      <c r="F94" s="49">
        <f>VLOOKUP(E94,A:B,2,FALSE)</f>
        <v>14389.070380307499</v>
      </c>
    </row>
    <row r="95" spans="1:8" x14ac:dyDescent="0.25">
      <c r="A95" s="19" t="s">
        <v>92</v>
      </c>
      <c r="B95" s="19">
        <v>80.953882126202899</v>
      </c>
      <c r="C95" s="19" t="s">
        <v>626</v>
      </c>
      <c r="D95" s="19">
        <v>0</v>
      </c>
      <c r="E95" t="s">
        <v>335</v>
      </c>
      <c r="F95" s="49">
        <f t="shared" ref="F95:F98" si="17">VLOOKUP(E95,A:B,2,FALSE)</f>
        <v>5220.7176381783001</v>
      </c>
    </row>
    <row r="96" spans="1:8" x14ac:dyDescent="0.25">
      <c r="A96" s="19" t="s">
        <v>93</v>
      </c>
      <c r="B96" s="19">
        <v>125.312661483659</v>
      </c>
      <c r="C96" s="19" t="s">
        <v>627</v>
      </c>
      <c r="D96" s="19">
        <v>0</v>
      </c>
      <c r="E96" t="s">
        <v>325</v>
      </c>
      <c r="F96" s="49">
        <f t="shared" si="17"/>
        <v>833.55660865028995</v>
      </c>
    </row>
    <row r="97" spans="1:6" x14ac:dyDescent="0.25">
      <c r="A97" s="19" t="s">
        <v>94</v>
      </c>
      <c r="B97" s="19">
        <v>110956111.15374599</v>
      </c>
      <c r="C97" s="19" t="s">
        <v>636</v>
      </c>
      <c r="D97" s="19">
        <v>3607.4152502593101</v>
      </c>
      <c r="E97" t="s">
        <v>327</v>
      </c>
      <c r="F97" s="49">
        <f t="shared" si="17"/>
        <v>1591.28196290611</v>
      </c>
    </row>
    <row r="98" spans="1:6" x14ac:dyDescent="0.25">
      <c r="A98" s="19" t="s">
        <v>95</v>
      </c>
      <c r="B98" s="19">
        <v>0</v>
      </c>
      <c r="C98" s="19" t="s">
        <v>637</v>
      </c>
      <c r="D98" s="19">
        <v>3608.0035764435102</v>
      </c>
      <c r="E98" t="s">
        <v>328</v>
      </c>
      <c r="F98" s="49">
        <f t="shared" si="17"/>
        <v>1753.17410623556</v>
      </c>
    </row>
    <row r="99" spans="1:6" x14ac:dyDescent="0.25">
      <c r="A99" s="19" t="s">
        <v>96</v>
      </c>
      <c r="B99" s="19">
        <v>0</v>
      </c>
      <c r="C99" s="19" t="s">
        <v>638</v>
      </c>
      <c r="D99" s="19">
        <v>4800.9391916110999</v>
      </c>
    </row>
    <row r="100" spans="1:6" x14ac:dyDescent="0.25">
      <c r="A100" s="19" t="s">
        <v>97</v>
      </c>
      <c r="B100" s="19">
        <v>0</v>
      </c>
      <c r="C100" s="19" t="s">
        <v>639</v>
      </c>
      <c r="D100" s="19">
        <v>0</v>
      </c>
    </row>
    <row r="101" spans="1:6" x14ac:dyDescent="0.25">
      <c r="A101" s="19" t="s">
        <v>98</v>
      </c>
      <c r="B101" s="19" t="s">
        <v>830</v>
      </c>
      <c r="C101" s="19" t="s">
        <v>640</v>
      </c>
      <c r="D101" s="19">
        <v>0</v>
      </c>
    </row>
    <row r="102" spans="1:6" x14ac:dyDescent="0.25">
      <c r="A102" s="19" t="s">
        <v>99</v>
      </c>
      <c r="B102" s="19">
        <v>0</v>
      </c>
      <c r="C102" s="19" t="s">
        <v>295</v>
      </c>
      <c r="D102" s="19">
        <v>2201825.9679960101</v>
      </c>
    </row>
    <row r="103" spans="1:6" x14ac:dyDescent="0.25">
      <c r="A103" s="19" t="s">
        <v>100</v>
      </c>
      <c r="B103" s="19" t="s">
        <v>830</v>
      </c>
      <c r="C103" s="19" t="s">
        <v>296</v>
      </c>
      <c r="D103" s="19">
        <v>209585.228027562</v>
      </c>
    </row>
    <row r="104" spans="1:6" x14ac:dyDescent="0.25">
      <c r="A104" s="19" t="s">
        <v>101</v>
      </c>
      <c r="B104" s="19">
        <v>100</v>
      </c>
      <c r="C104" s="19" t="s">
        <v>641</v>
      </c>
      <c r="D104" s="19">
        <v>73330.168151628794</v>
      </c>
    </row>
    <row r="105" spans="1:6" x14ac:dyDescent="0.25">
      <c r="A105" s="19" t="s">
        <v>102</v>
      </c>
      <c r="B105" s="19">
        <v>0</v>
      </c>
      <c r="C105" s="19" t="s">
        <v>642</v>
      </c>
      <c r="D105" s="19">
        <v>33674.585030394999</v>
      </c>
    </row>
    <row r="106" spans="1:6" x14ac:dyDescent="0.25">
      <c r="A106" s="19" t="s">
        <v>103</v>
      </c>
      <c r="B106" s="19">
        <v>0</v>
      </c>
      <c r="C106" s="19" t="s">
        <v>643</v>
      </c>
      <c r="D106" s="19">
        <v>2623374.7867093198</v>
      </c>
    </row>
    <row r="107" spans="1:6" x14ac:dyDescent="0.25">
      <c r="A107" s="19" t="s">
        <v>104</v>
      </c>
      <c r="B107" s="19">
        <v>0</v>
      </c>
      <c r="C107" s="19" t="s">
        <v>644</v>
      </c>
      <c r="D107" s="19">
        <v>1027777.89819407</v>
      </c>
    </row>
    <row r="108" spans="1:6" x14ac:dyDescent="0.25">
      <c r="A108" s="19" t="s">
        <v>105</v>
      </c>
      <c r="B108" s="19">
        <v>0</v>
      </c>
      <c r="C108" s="19" t="s">
        <v>645</v>
      </c>
      <c r="D108" s="19">
        <v>361466.89263418899</v>
      </c>
    </row>
    <row r="109" spans="1:6" x14ac:dyDescent="0.25">
      <c r="A109" s="19" t="s">
        <v>106</v>
      </c>
      <c r="B109" s="19" t="s">
        <v>830</v>
      </c>
      <c r="C109" s="19" t="s">
        <v>646</v>
      </c>
      <c r="D109" s="19">
        <v>81.961222914345001</v>
      </c>
    </row>
    <row r="110" spans="1:6" x14ac:dyDescent="0.25">
      <c r="A110" s="19" t="s">
        <v>107</v>
      </c>
      <c r="B110" s="19" t="s">
        <v>831</v>
      </c>
      <c r="C110" s="19" t="s">
        <v>647</v>
      </c>
      <c r="D110" s="19">
        <v>8447.5382334917103</v>
      </c>
    </row>
    <row r="111" spans="1:6" x14ac:dyDescent="0.25">
      <c r="A111" s="19" t="s">
        <v>108</v>
      </c>
      <c r="B111" s="19" t="s">
        <v>830</v>
      </c>
      <c r="C111" s="19" t="s">
        <v>648</v>
      </c>
      <c r="D111" s="19">
        <v>731.06142060000502</v>
      </c>
    </row>
    <row r="112" spans="1:6" x14ac:dyDescent="0.25">
      <c r="A112" s="19" t="s">
        <v>109</v>
      </c>
      <c r="B112" s="19" t="s">
        <v>831</v>
      </c>
      <c r="C112" s="19" t="s">
        <v>649</v>
      </c>
      <c r="D112" s="19">
        <v>12045.4854337628</v>
      </c>
    </row>
    <row r="113" spans="1:4" x14ac:dyDescent="0.25">
      <c r="A113" s="19" t="s">
        <v>110</v>
      </c>
      <c r="B113" s="19" t="s">
        <v>830</v>
      </c>
      <c r="C113" s="19" t="s">
        <v>650</v>
      </c>
      <c r="D113" s="19">
        <v>162.08349667170901</v>
      </c>
    </row>
    <row r="114" spans="1:4" x14ac:dyDescent="0.25">
      <c r="A114" s="19" t="s">
        <v>111</v>
      </c>
      <c r="B114" s="19">
        <v>0</v>
      </c>
      <c r="C114" s="19" t="s">
        <v>651</v>
      </c>
      <c r="D114" s="19">
        <v>1722.51657604864</v>
      </c>
    </row>
    <row r="115" spans="1:4" x14ac:dyDescent="0.25">
      <c r="A115" s="19" t="s">
        <v>112</v>
      </c>
      <c r="B115" s="19" t="s">
        <v>830</v>
      </c>
      <c r="C115" s="19" t="s">
        <v>652</v>
      </c>
      <c r="D115" s="19">
        <v>4505.0110584747899</v>
      </c>
    </row>
    <row r="116" spans="1:4" x14ac:dyDescent="0.25">
      <c r="A116" s="19" t="s">
        <v>113</v>
      </c>
      <c r="B116" s="19">
        <v>0</v>
      </c>
      <c r="C116" s="19" t="s">
        <v>653</v>
      </c>
      <c r="D116" s="19">
        <v>282.02504275171498</v>
      </c>
    </row>
    <row r="117" spans="1:4" x14ac:dyDescent="0.25">
      <c r="A117" s="19" t="s">
        <v>114</v>
      </c>
      <c r="B117" s="19">
        <v>0</v>
      </c>
      <c r="C117" s="19" t="s">
        <v>654</v>
      </c>
      <c r="D117" s="19">
        <v>816.81989043625697</v>
      </c>
    </row>
    <row r="118" spans="1:4" x14ac:dyDescent="0.25">
      <c r="A118" s="19" t="s">
        <v>115</v>
      </c>
      <c r="B118" s="19">
        <v>100</v>
      </c>
      <c r="C118" s="19" t="s">
        <v>655</v>
      </c>
      <c r="D118" s="19">
        <v>1656.5696265684501</v>
      </c>
    </row>
    <row r="119" spans="1:4" x14ac:dyDescent="0.25">
      <c r="A119" s="19" t="s">
        <v>116</v>
      </c>
      <c r="B119" s="19">
        <v>0</v>
      </c>
      <c r="C119" s="19" t="s">
        <v>656</v>
      </c>
      <c r="D119" s="19">
        <v>3059.4994479665102</v>
      </c>
    </row>
    <row r="120" spans="1:4" x14ac:dyDescent="0.25">
      <c r="A120" s="19" t="s">
        <v>117</v>
      </c>
      <c r="B120" s="19">
        <v>0</v>
      </c>
      <c r="C120" s="19" t="s">
        <v>657</v>
      </c>
      <c r="D120" s="19">
        <v>3971.6652489426701</v>
      </c>
    </row>
    <row r="121" spans="1:4" x14ac:dyDescent="0.25">
      <c r="A121" s="19" t="s">
        <v>118</v>
      </c>
      <c r="B121" s="19" t="s">
        <v>830</v>
      </c>
      <c r="C121" s="19" t="s">
        <v>658</v>
      </c>
      <c r="D121" s="19">
        <v>4764.2935357599599</v>
      </c>
    </row>
    <row r="122" spans="1:4" x14ac:dyDescent="0.25">
      <c r="A122" s="19" t="s">
        <v>119</v>
      </c>
      <c r="B122" s="19" t="s">
        <v>831</v>
      </c>
      <c r="C122" s="19" t="s">
        <v>659</v>
      </c>
      <c r="D122" s="19">
        <v>455.14074144429298</v>
      </c>
    </row>
    <row r="123" spans="1:4" x14ac:dyDescent="0.25">
      <c r="A123" s="19" t="s">
        <v>120</v>
      </c>
      <c r="B123" s="19" t="s">
        <v>830</v>
      </c>
      <c r="C123" s="19" t="s">
        <v>660</v>
      </c>
      <c r="D123" s="19">
        <v>107032.514952339</v>
      </c>
    </row>
    <row r="124" spans="1:4" x14ac:dyDescent="0.25">
      <c r="A124" s="19" t="s">
        <v>121</v>
      </c>
      <c r="B124" s="19">
        <v>0.18269070400048301</v>
      </c>
      <c r="C124" s="19" t="s">
        <v>661</v>
      </c>
      <c r="D124" s="19">
        <v>12220.473014827299</v>
      </c>
    </row>
    <row r="125" spans="1:4" x14ac:dyDescent="0.25">
      <c r="A125" s="19" t="s">
        <v>122</v>
      </c>
      <c r="B125" s="19" t="s">
        <v>831</v>
      </c>
      <c r="C125" s="19" t="s">
        <v>662</v>
      </c>
      <c r="D125" s="19">
        <v>0</v>
      </c>
    </row>
    <row r="126" spans="1:4" x14ac:dyDescent="0.25">
      <c r="A126" s="19" t="s">
        <v>123</v>
      </c>
      <c r="B126" s="19">
        <v>4.40668450513542</v>
      </c>
      <c r="C126" s="19" t="s">
        <v>663</v>
      </c>
      <c r="D126" s="19">
        <v>6104.3265509985304</v>
      </c>
    </row>
    <row r="127" spans="1:4" x14ac:dyDescent="0.25">
      <c r="A127" s="19" t="s">
        <v>124</v>
      </c>
      <c r="B127" s="19">
        <v>0.14141302367980699</v>
      </c>
      <c r="C127" s="19" t="s">
        <v>664</v>
      </c>
      <c r="D127" s="19">
        <v>40260.528520162297</v>
      </c>
    </row>
    <row r="128" spans="1:4" x14ac:dyDescent="0.25">
      <c r="A128" s="19" t="s">
        <v>125</v>
      </c>
      <c r="B128" s="19">
        <v>8.4660633961193693E-3</v>
      </c>
      <c r="C128" s="19" t="s">
        <v>665</v>
      </c>
      <c r="D128" s="19">
        <v>5253.6557034892203</v>
      </c>
    </row>
    <row r="129" spans="1:4" x14ac:dyDescent="0.25">
      <c r="A129" s="19" t="s">
        <v>126</v>
      </c>
      <c r="B129" s="19">
        <v>0</v>
      </c>
      <c r="C129" s="19" t="s">
        <v>666</v>
      </c>
      <c r="D129" s="19">
        <v>2792.1754199586398</v>
      </c>
    </row>
    <row r="130" spans="1:4" x14ac:dyDescent="0.25">
      <c r="A130" s="19" t="s">
        <v>127</v>
      </c>
      <c r="B130" s="19">
        <v>9.7856957484021602E-3</v>
      </c>
      <c r="C130" s="19" t="s">
        <v>667</v>
      </c>
      <c r="D130" s="19">
        <v>68711.107924795404</v>
      </c>
    </row>
    <row r="131" spans="1:4" x14ac:dyDescent="0.25">
      <c r="A131" s="19" t="s">
        <v>128</v>
      </c>
      <c r="B131" s="19">
        <v>0.43321199963413298</v>
      </c>
      <c r="C131" s="19" t="s">
        <v>668</v>
      </c>
      <c r="D131" s="19">
        <v>6.0163017524737503</v>
      </c>
    </row>
    <row r="132" spans="1:4" x14ac:dyDescent="0.25">
      <c r="A132" s="19" t="s">
        <v>129</v>
      </c>
      <c r="B132" s="19">
        <v>4.8308877395698401E-3</v>
      </c>
      <c r="C132" s="19" t="s">
        <v>669</v>
      </c>
      <c r="D132" s="19">
        <v>38407.618323088398</v>
      </c>
    </row>
    <row r="133" spans="1:4" x14ac:dyDescent="0.25">
      <c r="A133" s="19" t="s">
        <v>130</v>
      </c>
      <c r="B133" s="19">
        <v>4.06480993030197</v>
      </c>
      <c r="C133" s="19" t="s">
        <v>670</v>
      </c>
      <c r="D133" s="19">
        <v>3165.6812483937701</v>
      </c>
    </row>
    <row r="134" spans="1:4" x14ac:dyDescent="0.25">
      <c r="A134" s="19" t="s">
        <v>131</v>
      </c>
      <c r="B134" s="19">
        <v>4.6607344057810099E-2</v>
      </c>
      <c r="C134" s="19" t="s">
        <v>671</v>
      </c>
      <c r="D134" s="19">
        <v>11539.6074278714</v>
      </c>
    </row>
    <row r="135" spans="1:4" x14ac:dyDescent="0.25">
      <c r="A135" s="19" t="s">
        <v>132</v>
      </c>
      <c r="B135" s="19">
        <v>1.1563552236131E-4</v>
      </c>
      <c r="C135" s="19" t="s">
        <v>672</v>
      </c>
      <c r="D135" s="19">
        <v>7469.9793402344903</v>
      </c>
    </row>
    <row r="136" spans="1:4" x14ac:dyDescent="0.25">
      <c r="A136" s="19" t="s">
        <v>133</v>
      </c>
      <c r="B136" s="19">
        <v>5.2557413714393998E-4</v>
      </c>
      <c r="C136" s="19" t="s">
        <v>673</v>
      </c>
      <c r="D136" s="19">
        <v>26364.219801779702</v>
      </c>
    </row>
    <row r="137" spans="1:4" x14ac:dyDescent="0.25">
      <c r="A137" s="19" t="s">
        <v>134</v>
      </c>
      <c r="B137" s="19">
        <v>293.20490668843098</v>
      </c>
      <c r="C137" s="19" t="s">
        <v>674</v>
      </c>
      <c r="D137" s="19">
        <v>3717813.2198044201</v>
      </c>
    </row>
    <row r="138" spans="1:4" x14ac:dyDescent="0.25">
      <c r="A138" s="19" t="s">
        <v>135</v>
      </c>
      <c r="B138" s="19">
        <v>3.3367194343578599E-2</v>
      </c>
      <c r="C138" s="19" t="s">
        <v>675</v>
      </c>
      <c r="D138" s="19">
        <v>116545.689638382</v>
      </c>
    </row>
    <row r="139" spans="1:4" x14ac:dyDescent="0.25">
      <c r="A139" s="19" t="s">
        <v>136</v>
      </c>
      <c r="B139" s="19">
        <v>1.0665955272086301E-3</v>
      </c>
      <c r="C139" s="19" t="s">
        <v>676</v>
      </c>
      <c r="D139" s="19">
        <v>595365.36790246202</v>
      </c>
    </row>
    <row r="140" spans="1:4" x14ac:dyDescent="0.25">
      <c r="A140" s="19" t="s">
        <v>137</v>
      </c>
      <c r="B140" s="19">
        <v>33.436531999776399</v>
      </c>
      <c r="C140" s="19" t="s">
        <v>874</v>
      </c>
      <c r="D140" s="19">
        <v>900.178526067966</v>
      </c>
    </row>
    <row r="141" spans="1:4" x14ac:dyDescent="0.25">
      <c r="A141" s="19" t="s">
        <v>138</v>
      </c>
      <c r="B141" s="19">
        <v>66.563468000223494</v>
      </c>
      <c r="C141" s="19" t="s">
        <v>677</v>
      </c>
      <c r="D141" s="19">
        <v>783682.68122217897</v>
      </c>
    </row>
    <row r="142" spans="1:4" x14ac:dyDescent="0.25">
      <c r="A142" s="19" t="s">
        <v>139</v>
      </c>
      <c r="B142" s="19">
        <v>2.1961332866264099E-2</v>
      </c>
      <c r="C142" s="19" t="s">
        <v>678</v>
      </c>
      <c r="D142" s="19">
        <v>414346.47755402001</v>
      </c>
    </row>
    <row r="143" spans="1:4" x14ac:dyDescent="0.25">
      <c r="A143" s="19" t="s">
        <v>140</v>
      </c>
      <c r="B143" s="19">
        <v>1.0226675933441899E-2</v>
      </c>
      <c r="C143" s="19" t="s">
        <v>679</v>
      </c>
      <c r="D143" s="19">
        <v>2686846.3568642298</v>
      </c>
    </row>
    <row r="144" spans="1:4" x14ac:dyDescent="0.25">
      <c r="A144" s="19" t="s">
        <v>141</v>
      </c>
      <c r="B144" s="19">
        <v>0.56622384722270802</v>
      </c>
      <c r="C144" s="19" t="s">
        <v>875</v>
      </c>
      <c r="D144" s="19">
        <v>3735484.48465158</v>
      </c>
    </row>
    <row r="145" spans="1:4" x14ac:dyDescent="0.25">
      <c r="A145" s="19" t="s">
        <v>142</v>
      </c>
      <c r="B145" s="19">
        <v>0.63670945177739802</v>
      </c>
      <c r="C145" s="19" t="s">
        <v>680</v>
      </c>
      <c r="D145" s="19">
        <v>267.671025106998</v>
      </c>
    </row>
    <row r="146" spans="1:4" x14ac:dyDescent="0.25">
      <c r="A146" s="19" t="s">
        <v>143</v>
      </c>
      <c r="B146" s="19">
        <v>0.17439483393633001</v>
      </c>
      <c r="C146" s="19" t="s">
        <v>681</v>
      </c>
      <c r="D146" s="19">
        <v>830.60363902076801</v>
      </c>
    </row>
    <row r="147" spans="1:4" x14ac:dyDescent="0.25">
      <c r="A147" s="19" t="s">
        <v>144</v>
      </c>
      <c r="B147" s="19">
        <v>0.18889571428627</v>
      </c>
      <c r="C147" s="19" t="s">
        <v>363</v>
      </c>
      <c r="D147" s="19">
        <v>0</v>
      </c>
    </row>
    <row r="148" spans="1:4" x14ac:dyDescent="0.25">
      <c r="A148" s="19" t="s">
        <v>145</v>
      </c>
      <c r="B148" s="19">
        <v>0</v>
      </c>
      <c r="C148" s="19" t="s">
        <v>682</v>
      </c>
      <c r="D148" s="19">
        <v>171983.263915146</v>
      </c>
    </row>
    <row r="149" spans="1:4" x14ac:dyDescent="0.25">
      <c r="A149" s="19" t="s">
        <v>146</v>
      </c>
      <c r="B149" s="19">
        <v>0</v>
      </c>
      <c r="C149" s="19" t="s">
        <v>366</v>
      </c>
      <c r="D149" s="19">
        <v>5688888.8888888797</v>
      </c>
    </row>
    <row r="150" spans="1:4" x14ac:dyDescent="0.25">
      <c r="A150" s="19" t="s">
        <v>147</v>
      </c>
      <c r="B150" s="19">
        <v>481.46192151208402</v>
      </c>
      <c r="C150" s="19" t="s">
        <v>683</v>
      </c>
      <c r="D150" s="19">
        <v>2182791.5185227999</v>
      </c>
    </row>
    <row r="151" spans="1:4" x14ac:dyDescent="0.25">
      <c r="A151" s="19" t="s">
        <v>148</v>
      </c>
      <c r="B151" s="19">
        <v>472.997624015241</v>
      </c>
      <c r="C151" s="19" t="s">
        <v>684</v>
      </c>
      <c r="D151" s="19">
        <v>1734406.6733184599</v>
      </c>
    </row>
    <row r="152" spans="1:4" x14ac:dyDescent="0.25">
      <c r="A152" s="19" t="s">
        <v>149</v>
      </c>
      <c r="B152" s="19">
        <v>43.848865462839903</v>
      </c>
      <c r="C152" s="19" t="s">
        <v>685</v>
      </c>
      <c r="D152" s="19">
        <v>1105702.2126146301</v>
      </c>
    </row>
    <row r="153" spans="1:4" x14ac:dyDescent="0.25">
      <c r="A153" s="19" t="s">
        <v>150</v>
      </c>
      <c r="B153" s="19">
        <v>55.846207761480201</v>
      </c>
    </row>
    <row r="154" spans="1:4" x14ac:dyDescent="0.25">
      <c r="A154" s="19" t="s">
        <v>151</v>
      </c>
      <c r="B154" s="19">
        <v>8.7915096689838208</v>
      </c>
    </row>
    <row r="155" spans="1:4" x14ac:dyDescent="0.25">
      <c r="A155" s="19" t="s">
        <v>152</v>
      </c>
      <c r="B155" s="19">
        <v>3.2828006510733698</v>
      </c>
    </row>
    <row r="156" spans="1:4" x14ac:dyDescent="0.25">
      <c r="A156" s="19" t="s">
        <v>153</v>
      </c>
      <c r="B156" s="19">
        <v>81.839557864088704</v>
      </c>
    </row>
    <row r="157" spans="1:4" x14ac:dyDescent="0.25">
      <c r="A157" s="19" t="s">
        <v>154</v>
      </c>
      <c r="B157" s="19">
        <v>363.10372193742302</v>
      </c>
    </row>
    <row r="158" spans="1:4" x14ac:dyDescent="0.25">
      <c r="A158" s="19" t="s">
        <v>155</v>
      </c>
      <c r="B158" s="19">
        <v>0</v>
      </c>
    </row>
    <row r="159" spans="1:4" x14ac:dyDescent="0.25">
      <c r="A159" s="19" t="s">
        <v>156</v>
      </c>
      <c r="B159" s="19">
        <v>0</v>
      </c>
    </row>
    <row r="160" spans="1:4" x14ac:dyDescent="0.25">
      <c r="A160" s="19" t="s">
        <v>157</v>
      </c>
      <c r="B160" s="19">
        <v>0</v>
      </c>
    </row>
    <row r="161" spans="1:5" x14ac:dyDescent="0.25">
      <c r="A161" s="19" t="s">
        <v>158</v>
      </c>
      <c r="B161" s="19">
        <v>0</v>
      </c>
    </row>
    <row r="162" spans="1:5" x14ac:dyDescent="0.25">
      <c r="A162" s="19" t="s">
        <v>159</v>
      </c>
      <c r="B162" s="19">
        <v>0</v>
      </c>
    </row>
    <row r="163" spans="1:5" x14ac:dyDescent="0.25">
      <c r="A163" s="19" t="s">
        <v>160</v>
      </c>
      <c r="B163" s="19">
        <v>0</v>
      </c>
    </row>
    <row r="164" spans="1:5" x14ac:dyDescent="0.25">
      <c r="A164" s="19" t="s">
        <v>161</v>
      </c>
      <c r="B164" s="19">
        <v>25.2671286245894</v>
      </c>
    </row>
    <row r="165" spans="1:5" x14ac:dyDescent="0.25">
      <c r="A165" s="19" t="s">
        <v>162</v>
      </c>
      <c r="B165" s="19">
        <v>250.57776978232801</v>
      </c>
      <c r="E165" s="1" t="s">
        <v>688</v>
      </c>
    </row>
    <row r="166" spans="1:5" x14ac:dyDescent="0.25">
      <c r="A166" s="19" t="s">
        <v>163</v>
      </c>
      <c r="B166" s="19">
        <v>6.6627037332739998E-4</v>
      </c>
    </row>
    <row r="167" spans="1:5" x14ac:dyDescent="0.25">
      <c r="A167" s="19" t="s">
        <v>164</v>
      </c>
      <c r="B167" s="19">
        <v>0</v>
      </c>
    </row>
    <row r="168" spans="1:5" x14ac:dyDescent="0.25">
      <c r="A168" s="19" t="s">
        <v>165</v>
      </c>
      <c r="B168" s="19">
        <v>0</v>
      </c>
    </row>
    <row r="169" spans="1:5" x14ac:dyDescent="0.25">
      <c r="A169" s="19" t="s">
        <v>166</v>
      </c>
      <c r="B169" s="19">
        <v>55.249990245705902</v>
      </c>
    </row>
    <row r="170" spans="1:5" x14ac:dyDescent="0.25">
      <c r="A170" s="19" t="s">
        <v>167</v>
      </c>
      <c r="B170" s="19">
        <v>0.18826865700426301</v>
      </c>
    </row>
    <row r="171" spans="1:5" x14ac:dyDescent="0.25">
      <c r="A171" s="19" t="s">
        <v>168</v>
      </c>
      <c r="B171" s="19">
        <v>632.96797050105999</v>
      </c>
    </row>
    <row r="172" spans="1:5" x14ac:dyDescent="0.25">
      <c r="A172" s="19" t="s">
        <v>169</v>
      </c>
      <c r="B172" s="19">
        <v>0.28127618673073701</v>
      </c>
    </row>
    <row r="173" spans="1:5" x14ac:dyDescent="0.25">
      <c r="A173" s="19" t="s">
        <v>170</v>
      </c>
      <c r="B173" s="19">
        <v>100</v>
      </c>
    </row>
    <row r="174" spans="1:5" x14ac:dyDescent="0.25">
      <c r="A174" s="19" t="s">
        <v>171</v>
      </c>
      <c r="B174" s="19">
        <v>0</v>
      </c>
    </row>
    <row r="175" spans="1:5" x14ac:dyDescent="0.25">
      <c r="A175" s="19" t="s">
        <v>172</v>
      </c>
      <c r="B175" s="19">
        <v>0</v>
      </c>
    </row>
    <row r="176" spans="1:5" x14ac:dyDescent="0.25">
      <c r="A176" s="19" t="s">
        <v>173</v>
      </c>
      <c r="B176" s="19">
        <v>0</v>
      </c>
    </row>
    <row r="177" spans="1:2" x14ac:dyDescent="0.25">
      <c r="A177" s="19" t="s">
        <v>174</v>
      </c>
      <c r="B177" s="19">
        <v>10366.664342194599</v>
      </c>
    </row>
    <row r="178" spans="1:2" x14ac:dyDescent="0.25">
      <c r="A178" s="19" t="s">
        <v>175</v>
      </c>
      <c r="B178" s="19">
        <v>13772.5954193827</v>
      </c>
    </row>
    <row r="179" spans="1:2" x14ac:dyDescent="0.25">
      <c r="A179" s="19" t="s">
        <v>176</v>
      </c>
      <c r="B179" s="19">
        <v>0</v>
      </c>
    </row>
    <row r="180" spans="1:2" x14ac:dyDescent="0.25">
      <c r="A180" s="19" t="s">
        <v>177</v>
      </c>
      <c r="B180" s="19">
        <v>0</v>
      </c>
    </row>
    <row r="181" spans="1:2" x14ac:dyDescent="0.25">
      <c r="A181" s="19" t="s">
        <v>178</v>
      </c>
      <c r="B181" s="19">
        <v>0.17914427919704101</v>
      </c>
    </row>
    <row r="182" spans="1:2" x14ac:dyDescent="0.25">
      <c r="A182" s="19" t="s">
        <v>179</v>
      </c>
      <c r="B182" s="19">
        <v>12.459262181802201</v>
      </c>
    </row>
    <row r="183" spans="1:2" x14ac:dyDescent="0.25">
      <c r="A183" s="19" t="s">
        <v>180</v>
      </c>
      <c r="B183" s="19">
        <v>1.9014885102669202E-2</v>
      </c>
    </row>
    <row r="184" spans="1:2" x14ac:dyDescent="0.25">
      <c r="A184" s="19" t="s">
        <v>181</v>
      </c>
      <c r="B184" s="19">
        <v>1.0713733732925701E-3</v>
      </c>
    </row>
    <row r="185" spans="1:2" x14ac:dyDescent="0.25">
      <c r="A185" s="19" t="s">
        <v>182</v>
      </c>
      <c r="B185" s="19">
        <v>3.2752410124787699E-4</v>
      </c>
    </row>
    <row r="186" spans="1:2" x14ac:dyDescent="0.25">
      <c r="A186" s="19" t="s">
        <v>183</v>
      </c>
      <c r="B186" s="19">
        <v>0.77524927851992897</v>
      </c>
    </row>
    <row r="187" spans="1:2" x14ac:dyDescent="0.25">
      <c r="A187" s="19" t="s">
        <v>184</v>
      </c>
      <c r="B187" s="19">
        <v>1.62603896534304</v>
      </c>
    </row>
    <row r="188" spans="1:2" x14ac:dyDescent="0.25">
      <c r="A188" s="19" t="s">
        <v>185</v>
      </c>
      <c r="B188" s="19">
        <v>22.902552926001501</v>
      </c>
    </row>
    <row r="189" spans="1:2" x14ac:dyDescent="0.25">
      <c r="A189" s="19" t="s">
        <v>186</v>
      </c>
      <c r="B189" s="19">
        <v>37.233235567796598</v>
      </c>
    </row>
    <row r="190" spans="1:2" x14ac:dyDescent="0.25">
      <c r="A190" s="19" t="s">
        <v>187</v>
      </c>
      <c r="B190" s="19">
        <v>28.9281010701581</v>
      </c>
    </row>
    <row r="191" spans="1:2" x14ac:dyDescent="0.25">
      <c r="A191" s="19" t="s">
        <v>188</v>
      </c>
      <c r="B191" s="19">
        <v>24.025885817292199</v>
      </c>
    </row>
    <row r="192" spans="1:2" x14ac:dyDescent="0.25">
      <c r="A192" s="19" t="s">
        <v>189</v>
      </c>
      <c r="B192" s="19">
        <v>7.54466836369114</v>
      </c>
    </row>
    <row r="193" spans="1:2" x14ac:dyDescent="0.25">
      <c r="A193" s="19" t="s">
        <v>190</v>
      </c>
      <c r="B193" s="19">
        <v>9.2259255814011798</v>
      </c>
    </row>
    <row r="194" spans="1:2" x14ac:dyDescent="0.25">
      <c r="A194" s="19" t="s">
        <v>191</v>
      </c>
      <c r="B194" s="19">
        <v>10.2024492303832</v>
      </c>
    </row>
    <row r="195" spans="1:2" x14ac:dyDescent="0.25">
      <c r="A195" s="19" t="s">
        <v>192</v>
      </c>
      <c r="B195" s="19">
        <v>4.8135762638484696</v>
      </c>
    </row>
    <row r="196" spans="1:2" x14ac:dyDescent="0.25">
      <c r="A196" s="19" t="s">
        <v>193</v>
      </c>
      <c r="B196" s="19">
        <v>4.8918878336294297E-2</v>
      </c>
    </row>
    <row r="197" spans="1:2" x14ac:dyDescent="0.25">
      <c r="A197" s="19" t="s">
        <v>194</v>
      </c>
      <c r="B197" s="19">
        <v>5.3399540881984304</v>
      </c>
    </row>
    <row r="198" spans="1:2" x14ac:dyDescent="0.25">
      <c r="A198" s="19" t="s">
        <v>195</v>
      </c>
      <c r="B198" s="19">
        <v>1.6101681454227901</v>
      </c>
    </row>
    <row r="199" spans="1:2" x14ac:dyDescent="0.25">
      <c r="A199" s="19" t="s">
        <v>196</v>
      </c>
      <c r="B199" s="19">
        <v>1.92431049947389</v>
      </c>
    </row>
    <row r="200" spans="1:2" x14ac:dyDescent="0.25">
      <c r="A200" s="19" t="s">
        <v>197</v>
      </c>
      <c r="B200" s="19">
        <v>4.90221525286589</v>
      </c>
    </row>
    <row r="201" spans="1:2" x14ac:dyDescent="0.25">
      <c r="A201" s="19" t="s">
        <v>198</v>
      </c>
      <c r="B201" s="19">
        <v>9.3441512752817601</v>
      </c>
    </row>
    <row r="202" spans="1:2" x14ac:dyDescent="0.25">
      <c r="A202" s="19" t="s">
        <v>199</v>
      </c>
      <c r="B202" s="19">
        <v>9.2501449295631204</v>
      </c>
    </row>
    <row r="203" spans="1:2" x14ac:dyDescent="0.25">
      <c r="A203" s="19" t="s">
        <v>200</v>
      </c>
      <c r="B203" s="19">
        <v>9.4006345718641707E-2</v>
      </c>
    </row>
    <row r="204" spans="1:2" x14ac:dyDescent="0.25">
      <c r="A204" s="19" t="s">
        <v>201</v>
      </c>
      <c r="B204" s="19">
        <v>42.862955510422303</v>
      </c>
    </row>
    <row r="205" spans="1:2" x14ac:dyDescent="0.25">
      <c r="A205" s="19" t="s">
        <v>202</v>
      </c>
      <c r="B205" s="19">
        <v>35.0265912830695</v>
      </c>
    </row>
    <row r="206" spans="1:2" x14ac:dyDescent="0.25">
      <c r="A206" s="19" t="s">
        <v>203</v>
      </c>
      <c r="B206" s="19">
        <v>12.1746380134473</v>
      </c>
    </row>
    <row r="207" spans="1:2" x14ac:dyDescent="0.25">
      <c r="A207" s="19" t="s">
        <v>204</v>
      </c>
      <c r="B207" s="19">
        <v>7.3589304224750904</v>
      </c>
    </row>
    <row r="208" spans="1:2" x14ac:dyDescent="0.25">
      <c r="A208" s="19" t="s">
        <v>205</v>
      </c>
      <c r="B208" s="19">
        <v>0.53058604152142796</v>
      </c>
    </row>
    <row r="209" spans="1:2" x14ac:dyDescent="0.25">
      <c r="A209" s="19" t="s">
        <v>206</v>
      </c>
      <c r="B209" s="19">
        <v>0.56946684669946701</v>
      </c>
    </row>
    <row r="210" spans="1:2" x14ac:dyDescent="0.25">
      <c r="A210" s="19" t="s">
        <v>207</v>
      </c>
      <c r="B210" s="19">
        <v>3.3308642314105001</v>
      </c>
    </row>
    <row r="211" spans="1:2" x14ac:dyDescent="0.25">
      <c r="A211" s="19" t="s">
        <v>208</v>
      </c>
      <c r="B211" s="19">
        <v>10.9407134893716</v>
      </c>
    </row>
    <row r="212" spans="1:2" x14ac:dyDescent="0.25">
      <c r="A212" s="19" t="s">
        <v>209</v>
      </c>
      <c r="B212" s="19">
        <v>1.2286168195084599</v>
      </c>
    </row>
    <row r="213" spans="1:2" x14ac:dyDescent="0.25">
      <c r="A213" s="19" t="s">
        <v>210</v>
      </c>
      <c r="B213" s="19">
        <v>3.4446199449974298E-2</v>
      </c>
    </row>
    <row r="214" spans="1:2" x14ac:dyDescent="0.25">
      <c r="A214" s="19" t="s">
        <v>211</v>
      </c>
      <c r="B214" s="19">
        <v>53.2570290964454</v>
      </c>
    </row>
    <row r="215" spans="1:2" x14ac:dyDescent="0.25">
      <c r="A215" s="19" t="s">
        <v>212</v>
      </c>
      <c r="B215" s="19">
        <v>17.595306259966598</v>
      </c>
    </row>
    <row r="216" spans="1:2" x14ac:dyDescent="0.25">
      <c r="A216" s="19" t="s">
        <v>213</v>
      </c>
      <c r="B216" s="19">
        <v>0.13519679648676</v>
      </c>
    </row>
    <row r="217" spans="1:2" x14ac:dyDescent="0.25">
      <c r="A217" s="19" t="s">
        <v>214</v>
      </c>
      <c r="B217" s="19">
        <v>27.693500156658999</v>
      </c>
    </row>
    <row r="218" spans="1:2" x14ac:dyDescent="0.25">
      <c r="A218" s="19" t="s">
        <v>215</v>
      </c>
      <c r="B218" s="19">
        <v>0.154357764811624</v>
      </c>
    </row>
    <row r="219" spans="1:2" x14ac:dyDescent="0.25">
      <c r="A219" s="19" t="s">
        <v>216</v>
      </c>
      <c r="B219" s="19">
        <v>28.993306878776199</v>
      </c>
    </row>
    <row r="220" spans="1:2" x14ac:dyDescent="0.25">
      <c r="A220" s="19" t="s">
        <v>217</v>
      </c>
      <c r="B220" s="19">
        <v>1.78959007133299</v>
      </c>
    </row>
    <row r="221" spans="1:2" x14ac:dyDescent="0.25">
      <c r="A221" s="19" t="s">
        <v>218</v>
      </c>
      <c r="B221" s="19">
        <v>1.4259010015937299</v>
      </c>
    </row>
    <row r="222" spans="1:2" x14ac:dyDescent="0.25">
      <c r="A222" s="19" t="s">
        <v>219</v>
      </c>
      <c r="B222" s="19">
        <v>7.8363642273527701</v>
      </c>
    </row>
    <row r="223" spans="1:2" x14ac:dyDescent="0.25">
      <c r="A223" s="19" t="s">
        <v>220</v>
      </c>
      <c r="B223" s="19">
        <v>0.20010946044627501</v>
      </c>
    </row>
    <row r="224" spans="1:2" x14ac:dyDescent="0.25">
      <c r="A224" s="19" t="s">
        <v>221</v>
      </c>
      <c r="B224" s="19">
        <v>12.5128479948566</v>
      </c>
    </row>
    <row r="225" spans="1:2" x14ac:dyDescent="0.25">
      <c r="A225" s="19" t="s">
        <v>222</v>
      </c>
      <c r="B225" s="19">
        <v>62.3692687628049</v>
      </c>
    </row>
    <row r="226" spans="1:2" x14ac:dyDescent="0.25">
      <c r="A226" s="19" t="s">
        <v>223</v>
      </c>
      <c r="B226" s="19">
        <v>11.8694436847465</v>
      </c>
    </row>
    <row r="227" spans="1:2" x14ac:dyDescent="0.25">
      <c r="A227" s="19" t="s">
        <v>224</v>
      </c>
      <c r="B227" s="19">
        <v>10.707412512469601</v>
      </c>
    </row>
    <row r="228" spans="1:2" x14ac:dyDescent="0.25">
      <c r="A228" s="19" t="s">
        <v>225</v>
      </c>
      <c r="B228" s="19">
        <v>18.1005507431646</v>
      </c>
    </row>
    <row r="229" spans="1:2" x14ac:dyDescent="0.25">
      <c r="A229" s="19" t="s">
        <v>226</v>
      </c>
      <c r="B229" s="19">
        <v>18.864792144137699</v>
      </c>
    </row>
    <row r="230" spans="1:2" x14ac:dyDescent="0.25">
      <c r="A230" s="19" t="s">
        <v>227</v>
      </c>
      <c r="B230" s="19">
        <v>17.206292118752099</v>
      </c>
    </row>
    <row r="231" spans="1:2" x14ac:dyDescent="0.25">
      <c r="A231" s="19" t="s">
        <v>228</v>
      </c>
      <c r="B231" s="19">
        <v>0.11334368843880301</v>
      </c>
    </row>
    <row r="232" spans="1:2" x14ac:dyDescent="0.25">
      <c r="A232" s="19" t="s">
        <v>229</v>
      </c>
      <c r="B232" s="19">
        <v>99.886656311561197</v>
      </c>
    </row>
    <row r="233" spans="1:2" x14ac:dyDescent="0.25">
      <c r="A233" s="19" t="s">
        <v>230</v>
      </c>
      <c r="B233" s="19">
        <v>1.65850002538557</v>
      </c>
    </row>
    <row r="234" spans="1:2" x14ac:dyDescent="0.25">
      <c r="A234" s="19" t="s">
        <v>231</v>
      </c>
      <c r="B234" s="19">
        <v>3.9</v>
      </c>
    </row>
    <row r="235" spans="1:2" x14ac:dyDescent="0.25">
      <c r="A235" s="19" t="s">
        <v>232</v>
      </c>
      <c r="B235" s="19">
        <v>8173.5605598658503</v>
      </c>
    </row>
    <row r="236" spans="1:2" x14ac:dyDescent="0.25">
      <c r="A236" s="19" t="s">
        <v>233</v>
      </c>
      <c r="B236" s="19">
        <v>24234.757444725299</v>
      </c>
    </row>
    <row r="237" spans="1:2" x14ac:dyDescent="0.25">
      <c r="A237" s="19" t="s">
        <v>234</v>
      </c>
      <c r="B237" s="19">
        <v>434793.62404092902</v>
      </c>
    </row>
    <row r="238" spans="1:2" x14ac:dyDescent="0.25">
      <c r="A238" s="19" t="s">
        <v>235</v>
      </c>
      <c r="B238" s="19">
        <v>18340.252716528699</v>
      </c>
    </row>
    <row r="239" spans="1:2" x14ac:dyDescent="0.25">
      <c r="A239" s="19" t="s">
        <v>236</v>
      </c>
      <c r="B239" s="19">
        <v>446.78645211006</v>
      </c>
    </row>
    <row r="240" spans="1:2" x14ac:dyDescent="0.25">
      <c r="A240" s="19" t="s">
        <v>237</v>
      </c>
      <c r="B240" s="19">
        <v>16341.0582868703</v>
      </c>
    </row>
    <row r="241" spans="1:2" x14ac:dyDescent="0.25">
      <c r="A241" s="19" t="s">
        <v>238</v>
      </c>
      <c r="B241" s="19">
        <v>5897384.2765399404</v>
      </c>
    </row>
    <row r="242" spans="1:2" x14ac:dyDescent="0.25">
      <c r="A242" s="19" t="s">
        <v>239</v>
      </c>
      <c r="B242" s="19">
        <v>0</v>
      </c>
    </row>
    <row r="243" spans="1:2" x14ac:dyDescent="0.25">
      <c r="A243" s="19" t="s">
        <v>240</v>
      </c>
      <c r="B243" s="19">
        <v>0</v>
      </c>
    </row>
    <row r="244" spans="1:2" x14ac:dyDescent="0.25">
      <c r="A244" s="19" t="s">
        <v>241</v>
      </c>
      <c r="B244" s="19">
        <v>11488.8518572016</v>
      </c>
    </row>
    <row r="245" spans="1:2" x14ac:dyDescent="0.25">
      <c r="A245" s="19" t="s">
        <v>242</v>
      </c>
      <c r="B245" s="19">
        <v>957.69954827804702</v>
      </c>
    </row>
    <row r="246" spans="1:2" x14ac:dyDescent="0.25">
      <c r="A246" s="19" t="s">
        <v>243</v>
      </c>
      <c r="B246" s="19">
        <v>2149.0135084328699</v>
      </c>
    </row>
    <row r="247" spans="1:2" x14ac:dyDescent="0.25">
      <c r="A247" s="19" t="s">
        <v>244</v>
      </c>
      <c r="B247" s="19">
        <v>3323.9129393862199</v>
      </c>
    </row>
    <row r="248" spans="1:2" x14ac:dyDescent="0.25">
      <c r="A248" s="19" t="s">
        <v>245</v>
      </c>
      <c r="B248" s="19">
        <v>29336.161247493499</v>
      </c>
    </row>
    <row r="249" spans="1:2" x14ac:dyDescent="0.25">
      <c r="A249" s="19" t="s">
        <v>246</v>
      </c>
      <c r="B249" s="19">
        <v>2483.50466091002</v>
      </c>
    </row>
    <row r="250" spans="1:2" x14ac:dyDescent="0.25">
      <c r="A250" s="19" t="s">
        <v>247</v>
      </c>
      <c r="B250" s="19">
        <v>1274.5853378301799</v>
      </c>
    </row>
    <row r="251" spans="1:2" x14ac:dyDescent="0.25">
      <c r="A251" s="19" t="s">
        <v>248</v>
      </c>
      <c r="B251" s="19">
        <v>10.3364611318452</v>
      </c>
    </row>
    <row r="252" spans="1:2" x14ac:dyDescent="0.25">
      <c r="A252" s="19" t="s">
        <v>249</v>
      </c>
      <c r="B252" s="19">
        <v>16895.294706833301</v>
      </c>
    </row>
    <row r="253" spans="1:2" x14ac:dyDescent="0.25">
      <c r="A253" s="19" t="s">
        <v>250</v>
      </c>
      <c r="B253" s="19">
        <v>53835.162158414401</v>
      </c>
    </row>
    <row r="254" spans="1:2" x14ac:dyDescent="0.25">
      <c r="A254" s="19" t="s">
        <v>251</v>
      </c>
      <c r="B254" s="19">
        <v>3078011.1250022301</v>
      </c>
    </row>
    <row r="255" spans="1:2" x14ac:dyDescent="0.25">
      <c r="A255" s="19" t="s">
        <v>252</v>
      </c>
      <c r="B255" s="19">
        <v>665279.76536086202</v>
      </c>
    </row>
    <row r="256" spans="1:2" x14ac:dyDescent="0.25">
      <c r="A256" s="19" t="s">
        <v>253</v>
      </c>
      <c r="B256" s="19">
        <v>66.216650260972401</v>
      </c>
    </row>
    <row r="257" spans="1:2" x14ac:dyDescent="0.25">
      <c r="A257" s="19" t="s">
        <v>254</v>
      </c>
      <c r="B257" s="19">
        <v>4084544.7994500301</v>
      </c>
    </row>
    <row r="258" spans="1:2" x14ac:dyDescent="0.25">
      <c r="A258" s="19" t="s">
        <v>255</v>
      </c>
      <c r="B258" s="19">
        <v>882944.84776872594</v>
      </c>
    </row>
    <row r="259" spans="1:2" x14ac:dyDescent="0.25">
      <c r="A259" s="19" t="s">
        <v>256</v>
      </c>
      <c r="B259" s="19">
        <v>5825066.4962163903</v>
      </c>
    </row>
    <row r="260" spans="1:2" x14ac:dyDescent="0.25">
      <c r="A260" s="19" t="s">
        <v>257</v>
      </c>
      <c r="B260" s="19">
        <v>4046911.9970444799</v>
      </c>
    </row>
    <row r="261" spans="1:2" x14ac:dyDescent="0.25">
      <c r="A261" s="19" t="s">
        <v>258</v>
      </c>
      <c r="B261" s="19">
        <v>1714082.4060281699</v>
      </c>
    </row>
    <row r="262" spans="1:2" x14ac:dyDescent="0.25">
      <c r="A262" s="19" t="s">
        <v>259</v>
      </c>
      <c r="B262" s="19">
        <v>1578031.76428735</v>
      </c>
    </row>
    <row r="263" spans="1:2" x14ac:dyDescent="0.25">
      <c r="A263" s="19" t="s">
        <v>260</v>
      </c>
      <c r="B263" s="19">
        <v>1131153.4204345001</v>
      </c>
    </row>
    <row r="264" spans="1:2" x14ac:dyDescent="0.25">
      <c r="A264" s="19" t="s">
        <v>261</v>
      </c>
      <c r="B264" s="19">
        <v>2211360.9498582999</v>
      </c>
    </row>
    <row r="265" spans="1:2" x14ac:dyDescent="0.25">
      <c r="A265" s="19" t="s">
        <v>262</v>
      </c>
      <c r="B265" s="19">
        <v>65768.039246267595</v>
      </c>
    </row>
    <row r="266" spans="1:2" x14ac:dyDescent="0.25">
      <c r="A266" s="19" t="s">
        <v>263</v>
      </c>
      <c r="B266" s="19">
        <v>14398.269017361499</v>
      </c>
    </row>
    <row r="267" spans="1:2" x14ac:dyDescent="0.25">
      <c r="A267" s="19" t="s">
        <v>264</v>
      </c>
      <c r="B267" s="19">
        <v>199790.92674482201</v>
      </c>
    </row>
    <row r="268" spans="1:2" x14ac:dyDescent="0.25">
      <c r="A268" s="19" t="s">
        <v>265</v>
      </c>
      <c r="B268" s="19">
        <v>3128.1573278450901</v>
      </c>
    </row>
    <row r="269" spans="1:2" x14ac:dyDescent="0.25">
      <c r="A269" s="19" t="s">
        <v>266</v>
      </c>
      <c r="B269" s="19">
        <v>293.72864372235301</v>
      </c>
    </row>
    <row r="270" spans="1:2" x14ac:dyDescent="0.25">
      <c r="A270" s="19" t="s">
        <v>267</v>
      </c>
      <c r="B270" s="19">
        <v>632.97990346064</v>
      </c>
    </row>
    <row r="271" spans="1:2" x14ac:dyDescent="0.25">
      <c r="A271" s="19" t="s">
        <v>268</v>
      </c>
      <c r="B271" s="19">
        <v>1793.3449223577099</v>
      </c>
    </row>
    <row r="272" spans="1:2" x14ac:dyDescent="0.25">
      <c r="A272" s="19" t="s">
        <v>269</v>
      </c>
      <c r="B272" s="19">
        <v>28976.426300021099</v>
      </c>
    </row>
    <row r="273" spans="1:2" x14ac:dyDescent="0.25">
      <c r="A273" s="19" t="s">
        <v>270</v>
      </c>
      <c r="B273" s="19">
        <v>303.371240311907</v>
      </c>
    </row>
    <row r="274" spans="1:2" x14ac:dyDescent="0.25">
      <c r="A274" s="19" t="s">
        <v>271</v>
      </c>
      <c r="B274" s="19">
        <v>0</v>
      </c>
    </row>
    <row r="275" spans="1:2" x14ac:dyDescent="0.25">
      <c r="A275" s="19" t="s">
        <v>272</v>
      </c>
      <c r="B275" s="19">
        <v>436998.78000696498</v>
      </c>
    </row>
    <row r="276" spans="1:2" x14ac:dyDescent="0.25">
      <c r="A276" s="19" t="s">
        <v>273</v>
      </c>
      <c r="B276" s="19">
        <v>358088.08360063098</v>
      </c>
    </row>
    <row r="277" spans="1:2" x14ac:dyDescent="0.25">
      <c r="A277" s="19" t="s">
        <v>274</v>
      </c>
      <c r="B277" s="19">
        <v>73096.608190105995</v>
      </c>
    </row>
    <row r="278" spans="1:2" x14ac:dyDescent="0.25">
      <c r="A278" s="19" t="s">
        <v>275</v>
      </c>
      <c r="B278" s="19">
        <v>74094.102030038805</v>
      </c>
    </row>
    <row r="279" spans="1:2" x14ac:dyDescent="0.25">
      <c r="A279" s="19" t="s">
        <v>276</v>
      </c>
      <c r="B279" s="19">
        <v>0</v>
      </c>
    </row>
    <row r="280" spans="1:2" x14ac:dyDescent="0.25">
      <c r="A280" s="19" t="s">
        <v>277</v>
      </c>
      <c r="B280" s="19">
        <v>0</v>
      </c>
    </row>
    <row r="281" spans="1:2" x14ac:dyDescent="0.25">
      <c r="A281" s="19" t="s">
        <v>278</v>
      </c>
      <c r="B281" s="19">
        <v>0</v>
      </c>
    </row>
    <row r="282" spans="1:2" x14ac:dyDescent="0.25">
      <c r="A282" s="19" t="s">
        <v>279</v>
      </c>
      <c r="B282" s="19">
        <v>0</v>
      </c>
    </row>
    <row r="283" spans="1:2" x14ac:dyDescent="0.25">
      <c r="A283" s="19" t="s">
        <v>280</v>
      </c>
      <c r="B283" s="19">
        <v>0</v>
      </c>
    </row>
    <row r="284" spans="1:2" x14ac:dyDescent="0.25">
      <c r="A284" s="19" t="s">
        <v>281</v>
      </c>
      <c r="B284" s="19">
        <v>0</v>
      </c>
    </row>
    <row r="285" spans="1:2" x14ac:dyDescent="0.25">
      <c r="A285" s="19" t="s">
        <v>282</v>
      </c>
      <c r="B285" s="19">
        <v>363.10372193742302</v>
      </c>
    </row>
    <row r="286" spans="1:2" x14ac:dyDescent="0.25">
      <c r="A286" s="19" t="s">
        <v>283</v>
      </c>
      <c r="B286" s="19">
        <v>81.839557864088704</v>
      </c>
    </row>
    <row r="287" spans="1:2" x14ac:dyDescent="0.25">
      <c r="A287" s="19" t="s">
        <v>284</v>
      </c>
      <c r="B287" s="19">
        <v>248795.352653924</v>
      </c>
    </row>
    <row r="288" spans="1:2" x14ac:dyDescent="0.25">
      <c r="A288" s="19" t="s">
        <v>285</v>
      </c>
      <c r="B288" s="19">
        <v>29685.003315486701</v>
      </c>
    </row>
    <row r="289" spans="1:2" x14ac:dyDescent="0.25">
      <c r="A289" s="19" t="s">
        <v>286</v>
      </c>
      <c r="B289" s="19">
        <v>376837.06353625201</v>
      </c>
    </row>
    <row r="290" spans="1:2" x14ac:dyDescent="0.25">
      <c r="A290" s="19" t="s">
        <v>287</v>
      </c>
      <c r="B290" s="19">
        <v>9472.2717626122794</v>
      </c>
    </row>
    <row r="291" spans="1:2" x14ac:dyDescent="0.25">
      <c r="A291" s="19" t="s">
        <v>288</v>
      </c>
      <c r="B291" s="19">
        <v>3131.2667193539</v>
      </c>
    </row>
    <row r="292" spans="1:2" x14ac:dyDescent="0.25">
      <c r="A292" s="19" t="s">
        <v>289</v>
      </c>
      <c r="B292" s="19">
        <v>1253868.6137760801</v>
      </c>
    </row>
    <row r="293" spans="1:2" x14ac:dyDescent="0.25">
      <c r="A293" s="19" t="s">
        <v>290</v>
      </c>
      <c r="B293" s="19">
        <v>1596935.4365594799</v>
      </c>
    </row>
    <row r="294" spans="1:2" x14ac:dyDescent="0.25">
      <c r="A294" s="19" t="s">
        <v>291</v>
      </c>
      <c r="B294" s="19">
        <v>39299.6622157659</v>
      </c>
    </row>
    <row r="295" spans="1:2" x14ac:dyDescent="0.25">
      <c r="A295" s="19" t="s">
        <v>292</v>
      </c>
      <c r="B295" s="19">
        <v>251395.285266608</v>
      </c>
    </row>
    <row r="296" spans="1:2" x14ac:dyDescent="0.25">
      <c r="A296" s="19" t="s">
        <v>293</v>
      </c>
      <c r="B296" s="19">
        <v>3370162.2468587901</v>
      </c>
    </row>
    <row r="297" spans="1:2" x14ac:dyDescent="0.25">
      <c r="A297" s="19" t="s">
        <v>294</v>
      </c>
      <c r="B297" s="19">
        <v>699761.91258114798</v>
      </c>
    </row>
    <row r="298" spans="1:2" x14ac:dyDescent="0.25">
      <c r="A298" s="19" t="s">
        <v>295</v>
      </c>
      <c r="B298" s="19">
        <v>2257939.2992611802</v>
      </c>
    </row>
    <row r="299" spans="1:2" x14ac:dyDescent="0.25">
      <c r="A299" s="19" t="s">
        <v>296</v>
      </c>
      <c r="B299" s="19">
        <v>258012.512972928</v>
      </c>
    </row>
    <row r="300" spans="1:2" x14ac:dyDescent="0.25">
      <c r="A300" s="19" t="s">
        <v>297</v>
      </c>
      <c r="B300" s="19">
        <v>198610.79245361799</v>
      </c>
    </row>
    <row r="301" spans="1:2" x14ac:dyDescent="0.25">
      <c r="A301" s="19" t="s">
        <v>298</v>
      </c>
      <c r="B301" s="19">
        <v>213427.96048447301</v>
      </c>
    </row>
    <row r="302" spans="1:2" x14ac:dyDescent="0.25">
      <c r="A302" s="19" t="s">
        <v>299</v>
      </c>
      <c r="B302" s="19">
        <v>3855.3167473969402</v>
      </c>
    </row>
    <row r="303" spans="1:2" x14ac:dyDescent="0.25">
      <c r="A303" s="19" t="s">
        <v>300</v>
      </c>
      <c r="B303" s="19">
        <v>121955.823085262</v>
      </c>
    </row>
    <row r="304" spans="1:2" x14ac:dyDescent="0.25">
      <c r="A304" s="19" t="s">
        <v>301</v>
      </c>
      <c r="B304" s="19">
        <v>2377.5267584204498</v>
      </c>
    </row>
    <row r="305" spans="1:2" x14ac:dyDescent="0.25">
      <c r="A305" s="19" t="s">
        <v>302</v>
      </c>
      <c r="B305" s="19">
        <v>51.602633388459203</v>
      </c>
    </row>
    <row r="306" spans="1:2" x14ac:dyDescent="0.25">
      <c r="A306" s="19" t="s">
        <v>303</v>
      </c>
      <c r="B306" s="19">
        <v>2325.7173456383798</v>
      </c>
    </row>
    <row r="307" spans="1:2" x14ac:dyDescent="0.25">
      <c r="A307" s="19" t="s">
        <v>304</v>
      </c>
      <c r="B307" s="19">
        <v>48262.521725447499</v>
      </c>
    </row>
    <row r="308" spans="1:2" x14ac:dyDescent="0.25">
      <c r="A308" s="19" t="s">
        <v>305</v>
      </c>
      <c r="B308" s="19">
        <v>2902245.6642052801</v>
      </c>
    </row>
    <row r="309" spans="1:2" x14ac:dyDescent="0.25">
      <c r="A309" s="19" t="s">
        <v>306</v>
      </c>
      <c r="B309" s="19">
        <v>3569712.3206306198</v>
      </c>
    </row>
    <row r="310" spans="1:2" x14ac:dyDescent="0.25">
      <c r="A310" s="19" t="s">
        <v>307</v>
      </c>
      <c r="B310" s="19">
        <v>54277.343841236601</v>
      </c>
    </row>
    <row r="311" spans="1:2" x14ac:dyDescent="0.25">
      <c r="A311" s="19" t="s">
        <v>308</v>
      </c>
      <c r="B311" s="19">
        <v>3040.68659168146</v>
      </c>
    </row>
    <row r="312" spans="1:2" x14ac:dyDescent="0.25">
      <c r="A312" s="19" t="s">
        <v>309</v>
      </c>
      <c r="B312" s="19">
        <v>16019.323494120699</v>
      </c>
    </row>
    <row r="313" spans="1:2" x14ac:dyDescent="0.25">
      <c r="A313" s="19" t="s">
        <v>310</v>
      </c>
      <c r="B313" s="19">
        <v>77093.632825978406</v>
      </c>
    </row>
    <row r="314" spans="1:2" x14ac:dyDescent="0.25">
      <c r="A314" s="19" t="s">
        <v>311</v>
      </c>
      <c r="B314" s="19">
        <v>1533.44340614206</v>
      </c>
    </row>
    <row r="315" spans="1:2" x14ac:dyDescent="0.25">
      <c r="A315" s="19" t="s">
        <v>312</v>
      </c>
      <c r="B315" s="19">
        <v>92928.375575621001</v>
      </c>
    </row>
    <row r="316" spans="1:2" x14ac:dyDescent="0.25">
      <c r="A316" s="19" t="s">
        <v>313</v>
      </c>
      <c r="B316" s="19">
        <v>12459.3529684637</v>
      </c>
    </row>
    <row r="317" spans="1:2" x14ac:dyDescent="0.25">
      <c r="A317" s="19" t="s">
        <v>314</v>
      </c>
      <c r="B317" s="19">
        <v>65812.369554748599</v>
      </c>
    </row>
    <row r="318" spans="1:2" x14ac:dyDescent="0.25">
      <c r="A318" s="19" t="s">
        <v>315</v>
      </c>
      <c r="B318" s="19">
        <v>27113.6158958099</v>
      </c>
    </row>
    <row r="319" spans="1:2" x14ac:dyDescent="0.25">
      <c r="A319" s="19" t="s">
        <v>316</v>
      </c>
      <c r="B319" s="19">
        <v>1667.07881273625</v>
      </c>
    </row>
    <row r="320" spans="1:2" x14ac:dyDescent="0.25">
      <c r="A320" s="19" t="s">
        <v>317</v>
      </c>
      <c r="B320" s="19">
        <v>93872.456179120796</v>
      </c>
    </row>
    <row r="321" spans="1:2" x14ac:dyDescent="0.25">
      <c r="A321" s="19" t="s">
        <v>318</v>
      </c>
      <c r="B321" s="19">
        <v>166.06909258410499</v>
      </c>
    </row>
    <row r="322" spans="1:2" x14ac:dyDescent="0.25">
      <c r="A322" s="19" t="s">
        <v>319</v>
      </c>
      <c r="B322" s="19">
        <v>57.6092687720447</v>
      </c>
    </row>
    <row r="323" spans="1:2" x14ac:dyDescent="0.25">
      <c r="A323" s="19" t="s">
        <v>320</v>
      </c>
      <c r="B323" s="19">
        <v>30.003440384948199</v>
      </c>
    </row>
    <row r="324" spans="1:2" x14ac:dyDescent="0.25">
      <c r="A324" s="19" t="s">
        <v>321</v>
      </c>
      <c r="B324" s="19">
        <v>646154.89250564901</v>
      </c>
    </row>
    <row r="325" spans="1:2" x14ac:dyDescent="0.25">
      <c r="A325" s="19" t="s">
        <v>322</v>
      </c>
      <c r="B325" s="19">
        <v>316044.01770559099</v>
      </c>
    </row>
    <row r="326" spans="1:2" x14ac:dyDescent="0.25">
      <c r="A326" s="19" t="s">
        <v>323</v>
      </c>
      <c r="B326" s="19">
        <v>4706.4787908378803</v>
      </c>
    </row>
    <row r="327" spans="1:2" x14ac:dyDescent="0.25">
      <c r="A327" s="19" t="s">
        <v>324</v>
      </c>
      <c r="B327" s="19">
        <v>32.7202429823746</v>
      </c>
    </row>
    <row r="328" spans="1:2" x14ac:dyDescent="0.25">
      <c r="A328" s="19" t="s">
        <v>325</v>
      </c>
      <c r="B328" s="19">
        <v>833.55660865028995</v>
      </c>
    </row>
    <row r="329" spans="1:2" x14ac:dyDescent="0.25">
      <c r="A329" s="19" t="s">
        <v>326</v>
      </c>
      <c r="B329" s="19">
        <v>2.83346478973111</v>
      </c>
    </row>
    <row r="330" spans="1:2" x14ac:dyDescent="0.25">
      <c r="A330" s="19" t="s">
        <v>327</v>
      </c>
      <c r="B330" s="19">
        <v>1591.28196290611</v>
      </c>
    </row>
    <row r="331" spans="1:2" x14ac:dyDescent="0.25">
      <c r="A331" s="19" t="s">
        <v>328</v>
      </c>
      <c r="B331" s="19">
        <v>1753.17410623556</v>
      </c>
    </row>
    <row r="332" spans="1:2" x14ac:dyDescent="0.25">
      <c r="A332" s="19" t="s">
        <v>329</v>
      </c>
      <c r="B332" s="19">
        <v>0</v>
      </c>
    </row>
    <row r="333" spans="1:2" x14ac:dyDescent="0.25">
      <c r="A333" s="19" t="s">
        <v>330</v>
      </c>
      <c r="B333" s="19">
        <v>21043.221255134002</v>
      </c>
    </row>
    <row r="334" spans="1:2" x14ac:dyDescent="0.25">
      <c r="A334" s="19" t="s">
        <v>331</v>
      </c>
      <c r="B334" s="19">
        <v>612055.29093398305</v>
      </c>
    </row>
    <row r="335" spans="1:2" x14ac:dyDescent="0.25">
      <c r="A335" s="19" t="s">
        <v>332</v>
      </c>
      <c r="B335" s="19">
        <v>24430.1866102528</v>
      </c>
    </row>
    <row r="336" spans="1:2" x14ac:dyDescent="0.25">
      <c r="A336" s="19" t="s">
        <v>333</v>
      </c>
      <c r="B336" s="19">
        <v>14389.070380307499</v>
      </c>
    </row>
    <row r="337" spans="1:2" x14ac:dyDescent="0.25">
      <c r="A337" s="19" t="s">
        <v>334</v>
      </c>
      <c r="B337" s="19">
        <v>10013.1555317189</v>
      </c>
    </row>
    <row r="338" spans="1:2" x14ac:dyDescent="0.25">
      <c r="A338" s="19" t="s">
        <v>335</v>
      </c>
      <c r="B338" s="19">
        <v>5220.7176381783001</v>
      </c>
    </row>
    <row r="339" spans="1:2" x14ac:dyDescent="0.25">
      <c r="A339" s="19" t="s">
        <v>336</v>
      </c>
      <c r="B339" s="19">
        <v>3988.6597525823699</v>
      </c>
    </row>
    <row r="340" spans="1:2" x14ac:dyDescent="0.25">
      <c r="A340" s="19" t="s">
        <v>337</v>
      </c>
      <c r="B340" s="19">
        <v>0</v>
      </c>
    </row>
    <row r="341" spans="1:2" x14ac:dyDescent="0.25">
      <c r="A341" s="19" t="s">
        <v>338</v>
      </c>
      <c r="B341" s="19">
        <v>0</v>
      </c>
    </row>
    <row r="342" spans="1:2" x14ac:dyDescent="0.25">
      <c r="A342" s="19" t="s">
        <v>339</v>
      </c>
      <c r="B342" s="19">
        <v>0</v>
      </c>
    </row>
    <row r="343" spans="1:2" x14ac:dyDescent="0.25">
      <c r="A343" s="19" t="s">
        <v>340</v>
      </c>
      <c r="B343" s="19">
        <v>53.728042905121598</v>
      </c>
    </row>
    <row r="344" spans="1:2" x14ac:dyDescent="0.25">
      <c r="A344" s="19" t="s">
        <v>341</v>
      </c>
      <c r="B344" s="19">
        <v>0</v>
      </c>
    </row>
    <row r="345" spans="1:2" x14ac:dyDescent="0.25">
      <c r="A345" s="19" t="s">
        <v>342</v>
      </c>
      <c r="B345" s="19">
        <v>164.313291660543</v>
      </c>
    </row>
    <row r="346" spans="1:2" x14ac:dyDescent="0.25">
      <c r="A346" s="19" t="s">
        <v>343</v>
      </c>
      <c r="B346" s="19">
        <v>66.057852613305798</v>
      </c>
    </row>
    <row r="347" spans="1:2" x14ac:dyDescent="0.25">
      <c r="A347" s="19" t="s">
        <v>344</v>
      </c>
      <c r="B347" s="19">
        <v>6479.1652138716399</v>
      </c>
    </row>
    <row r="348" spans="1:2" x14ac:dyDescent="0.25">
      <c r="A348" s="19" t="s">
        <v>345</v>
      </c>
      <c r="B348" s="19">
        <v>0</v>
      </c>
    </row>
    <row r="349" spans="1:2" x14ac:dyDescent="0.25">
      <c r="A349" s="19" t="s">
        <v>346</v>
      </c>
      <c r="B349" s="19">
        <v>0</v>
      </c>
    </row>
    <row r="350" spans="1:2" x14ac:dyDescent="0.25">
      <c r="A350" s="19" t="s">
        <v>347</v>
      </c>
      <c r="B350" s="19">
        <v>8607.8721371142001</v>
      </c>
    </row>
    <row r="351" spans="1:2" x14ac:dyDescent="0.25">
      <c r="A351" s="19" t="s">
        <v>348</v>
      </c>
      <c r="B351" s="19">
        <v>14241.029839967299</v>
      </c>
    </row>
    <row r="352" spans="1:2" x14ac:dyDescent="0.25">
      <c r="A352" s="19" t="s">
        <v>349</v>
      </c>
      <c r="B352" s="19">
        <v>5063.0674361748497</v>
      </c>
    </row>
    <row r="353" spans="1:2" x14ac:dyDescent="0.25">
      <c r="A353" s="19" t="s">
        <v>350</v>
      </c>
      <c r="B353" s="19">
        <v>0.18826865700426301</v>
      </c>
    </row>
    <row r="354" spans="1:2" x14ac:dyDescent="0.25">
      <c r="A354" s="19" t="s">
        <v>351</v>
      </c>
      <c r="B354" s="19">
        <v>7875.3032961081599</v>
      </c>
    </row>
    <row r="355" spans="1:2" x14ac:dyDescent="0.25">
      <c r="A355" s="19" t="s">
        <v>352</v>
      </c>
      <c r="B355" s="19">
        <v>4397722.9139781101</v>
      </c>
    </row>
    <row r="356" spans="1:2" x14ac:dyDescent="0.25">
      <c r="A356" s="19" t="s">
        <v>353</v>
      </c>
      <c r="B356" s="19">
        <v>1561937.2318807701</v>
      </c>
    </row>
    <row r="357" spans="1:2" x14ac:dyDescent="0.25">
      <c r="A357" s="19" t="s">
        <v>354</v>
      </c>
      <c r="B357" s="19">
        <v>1190549.4203608001</v>
      </c>
    </row>
    <row r="358" spans="1:2" x14ac:dyDescent="0.25">
      <c r="A358" s="19" t="s">
        <v>355</v>
      </c>
      <c r="B358" s="19">
        <v>14551134.9456979</v>
      </c>
    </row>
    <row r="359" spans="1:2" x14ac:dyDescent="0.25">
      <c r="A359" s="19" t="s">
        <v>356</v>
      </c>
      <c r="B359" s="19">
        <v>724992.97884393402</v>
      </c>
    </row>
    <row r="360" spans="1:2" x14ac:dyDescent="0.25">
      <c r="A360" s="19" t="s">
        <v>357</v>
      </c>
      <c r="B360" s="19">
        <v>1599466.27029529</v>
      </c>
    </row>
    <row r="361" spans="1:2" x14ac:dyDescent="0.25">
      <c r="A361" s="19" t="s">
        <v>358</v>
      </c>
      <c r="B361" s="19">
        <v>6304.8120551605298</v>
      </c>
    </row>
    <row r="362" spans="1:2" x14ac:dyDescent="0.25">
      <c r="A362" s="19" t="s">
        <v>359</v>
      </c>
      <c r="B362" s="19">
        <v>1151.1639277592601</v>
      </c>
    </row>
    <row r="363" spans="1:2" x14ac:dyDescent="0.25">
      <c r="A363" s="19" t="s">
        <v>360</v>
      </c>
      <c r="B363" s="19">
        <v>1399.63060007443</v>
      </c>
    </row>
    <row r="364" spans="1:2" x14ac:dyDescent="0.25">
      <c r="A364" s="19" t="s">
        <v>361</v>
      </c>
      <c r="B364" s="19">
        <v>879.11130328597301</v>
      </c>
    </row>
    <row r="365" spans="1:2" x14ac:dyDescent="0.25">
      <c r="A365" s="19" t="s">
        <v>362</v>
      </c>
      <c r="B365" s="19">
        <v>569.06985369427503</v>
      </c>
    </row>
    <row r="366" spans="1:2" x14ac:dyDescent="0.25">
      <c r="A366" s="19" t="s">
        <v>363</v>
      </c>
      <c r="B366" s="19">
        <v>0</v>
      </c>
    </row>
    <row r="367" spans="1:2" x14ac:dyDescent="0.25">
      <c r="A367" s="19" t="s">
        <v>364</v>
      </c>
      <c r="B367" s="19">
        <v>632.96797050105999</v>
      </c>
    </row>
    <row r="368" spans="1:2" x14ac:dyDescent="0.25">
      <c r="A368" s="19" t="s">
        <v>365</v>
      </c>
      <c r="B368" s="19">
        <v>55.249990245705902</v>
      </c>
    </row>
    <row r="369" spans="1:2" x14ac:dyDescent="0.25">
      <c r="A369" s="19" t="s">
        <v>366</v>
      </c>
      <c r="B369" s="19">
        <v>8064000</v>
      </c>
    </row>
    <row r="370" spans="1:2" x14ac:dyDescent="0.25">
      <c r="A370" s="19" t="s">
        <v>367</v>
      </c>
      <c r="B370" s="19">
        <v>4981297.6120663099</v>
      </c>
    </row>
    <row r="371" spans="1:2" x14ac:dyDescent="0.25">
      <c r="A371" s="19" t="s">
        <v>368</v>
      </c>
      <c r="B371" s="19">
        <v>189409.85946064899</v>
      </c>
    </row>
    <row r="372" spans="1:2" x14ac:dyDescent="0.25">
      <c r="A372" s="19" t="s">
        <v>369</v>
      </c>
      <c r="B372" s="19">
        <v>12850.032164317699</v>
      </c>
    </row>
    <row r="373" spans="1:2" x14ac:dyDescent="0.25">
      <c r="A373" s="19" t="s">
        <v>370</v>
      </c>
      <c r="B373" s="19">
        <v>1461.5323461057999</v>
      </c>
    </row>
    <row r="374" spans="1:2" x14ac:dyDescent="0.25">
      <c r="A374" s="19" t="s">
        <v>371</v>
      </c>
      <c r="B374" s="19">
        <v>841.52143808974301</v>
      </c>
    </row>
    <row r="375" spans="1:2" x14ac:dyDescent="0.25">
      <c r="A375" s="19" t="s">
        <v>372</v>
      </c>
      <c r="B375" s="19">
        <v>1082.2608606772201</v>
      </c>
    </row>
    <row r="376" spans="1:2" x14ac:dyDescent="0.25">
      <c r="A376" s="19" t="s">
        <v>373</v>
      </c>
      <c r="B376" s="19">
        <v>9100.3676758432393</v>
      </c>
    </row>
    <row r="377" spans="1:2" x14ac:dyDescent="0.25">
      <c r="A377" s="19" t="s">
        <v>374</v>
      </c>
      <c r="B377" s="19">
        <v>50.8941588868216</v>
      </c>
    </row>
    <row r="378" spans="1:2" x14ac:dyDescent="0.25">
      <c r="A378" s="19" t="s">
        <v>375</v>
      </c>
      <c r="B378" s="19">
        <v>1789.24342685789</v>
      </c>
    </row>
    <row r="379" spans="1:2" x14ac:dyDescent="0.25">
      <c r="A379" s="19" t="s">
        <v>376</v>
      </c>
      <c r="B379" s="19">
        <v>0</v>
      </c>
    </row>
    <row r="380" spans="1:2" x14ac:dyDescent="0.25">
      <c r="A380" s="19" t="s">
        <v>377</v>
      </c>
      <c r="B380" s="19">
        <v>2341.6658406265201</v>
      </c>
    </row>
    <row r="381" spans="1:2" x14ac:dyDescent="0.25">
      <c r="A381" s="19" t="s">
        <v>378</v>
      </c>
      <c r="B381" s="19">
        <v>1950.8921402149799</v>
      </c>
    </row>
    <row r="382" spans="1:2" x14ac:dyDescent="0.25">
      <c r="A382" s="19" t="s">
        <v>379</v>
      </c>
      <c r="B382" s="19">
        <v>217.785928931911</v>
      </c>
    </row>
    <row r="383" spans="1:2" x14ac:dyDescent="0.25">
      <c r="A383" s="19" t="s">
        <v>380</v>
      </c>
      <c r="B383" s="19">
        <v>8.8894975965312899E-6</v>
      </c>
    </row>
    <row r="384" spans="1:2" x14ac:dyDescent="0.25">
      <c r="A384" s="19" t="s">
        <v>381</v>
      </c>
      <c r="B384" s="19">
        <v>391.833978250477</v>
      </c>
    </row>
    <row r="385" spans="1:2" x14ac:dyDescent="0.25">
      <c r="A385" s="19" t="s">
        <v>382</v>
      </c>
      <c r="B385" s="19">
        <v>117.403215274196</v>
      </c>
    </row>
    <row r="386" spans="1:2" x14ac:dyDescent="0.25">
      <c r="A386" s="19" t="s">
        <v>383</v>
      </c>
      <c r="B386" s="19">
        <v>14015.5297679377</v>
      </c>
    </row>
    <row r="387" spans="1:2" x14ac:dyDescent="0.25">
      <c r="A387" s="19" t="s">
        <v>384</v>
      </c>
      <c r="B387" s="19">
        <v>8108.0755546070905</v>
      </c>
    </row>
    <row r="388" spans="1:2" x14ac:dyDescent="0.25">
      <c r="A388" s="19" t="s">
        <v>385</v>
      </c>
      <c r="B388" s="19">
        <v>7471.5004657809104</v>
      </c>
    </row>
    <row r="389" spans="1:2" x14ac:dyDescent="0.25">
      <c r="A389" s="19" t="s">
        <v>386</v>
      </c>
      <c r="B389" s="19">
        <v>3688.30442468617</v>
      </c>
    </row>
    <row r="390" spans="1:2" x14ac:dyDescent="0.25">
      <c r="A390" s="19" t="s">
        <v>387</v>
      </c>
      <c r="B390" s="19">
        <v>2001.08437150024</v>
      </c>
    </row>
    <row r="391" spans="1:2" x14ac:dyDescent="0.25">
      <c r="A391" s="19" t="s">
        <v>388</v>
      </c>
      <c r="B391" s="19">
        <v>71882.879900664397</v>
      </c>
    </row>
    <row r="392" spans="1:2" x14ac:dyDescent="0.25">
      <c r="A392" s="19" t="s">
        <v>389</v>
      </c>
      <c r="B392" s="19">
        <v>1.7333828411318199E-3</v>
      </c>
    </row>
    <row r="393" spans="1:2" x14ac:dyDescent="0.25">
      <c r="A393" s="19" t="s">
        <v>390</v>
      </c>
      <c r="B393" s="19">
        <v>7298.1433466151702</v>
      </c>
    </row>
    <row r="394" spans="1:2" x14ac:dyDescent="0.25">
      <c r="A394" s="19" t="s">
        <v>391</v>
      </c>
      <c r="B394" s="19">
        <v>2704.3165009597801</v>
      </c>
    </row>
    <row r="395" spans="1:2" x14ac:dyDescent="0.25">
      <c r="A395" s="19" t="s">
        <v>392</v>
      </c>
      <c r="B395" s="19">
        <v>0.31059971686867199</v>
      </c>
    </row>
    <row r="396" spans="1:2" x14ac:dyDescent="0.25">
      <c r="A396" s="19" t="s">
        <v>393</v>
      </c>
      <c r="B396" s="19">
        <v>8663.1197708832005</v>
      </c>
    </row>
    <row r="397" spans="1:2" x14ac:dyDescent="0.25">
      <c r="A397" s="19" t="s">
        <v>394</v>
      </c>
      <c r="B397" s="19">
        <v>704420.35717130196</v>
      </c>
    </row>
    <row r="398" spans="1:2" x14ac:dyDescent="0.25">
      <c r="A398" s="19" t="s">
        <v>395</v>
      </c>
      <c r="B398" s="19">
        <v>421.71981378691402</v>
      </c>
    </row>
    <row r="399" spans="1:2" x14ac:dyDescent="0.25">
      <c r="A399" s="19" t="s">
        <v>396</v>
      </c>
      <c r="B399" s="19">
        <v>7.2440166312601297</v>
      </c>
    </row>
    <row r="400" spans="1:2" x14ac:dyDescent="0.25">
      <c r="A400" s="19" t="s">
        <v>397</v>
      </c>
      <c r="B400" s="19">
        <v>9.5966291353349096</v>
      </c>
    </row>
    <row r="401" spans="1:2" x14ac:dyDescent="0.25">
      <c r="A401" s="19" t="s">
        <v>398</v>
      </c>
      <c r="B401" s="19">
        <v>1.4728817219380601</v>
      </c>
    </row>
    <row r="402" spans="1:2" x14ac:dyDescent="0.25">
      <c r="A402" s="19" t="s">
        <v>399</v>
      </c>
      <c r="B402" s="19">
        <v>3.5983917081743599</v>
      </c>
    </row>
    <row r="403" spans="1:2" x14ac:dyDescent="0.25">
      <c r="A403" s="19" t="s">
        <v>400</v>
      </c>
      <c r="B403" s="19">
        <v>339.80573437944298</v>
      </c>
    </row>
    <row r="404" spans="1:2" x14ac:dyDescent="0.25">
      <c r="A404" s="19" t="s">
        <v>401</v>
      </c>
      <c r="B404" s="19">
        <v>1.5595623138536601</v>
      </c>
    </row>
    <row r="405" spans="1:2" x14ac:dyDescent="0.25">
      <c r="A405" s="19" t="s">
        <v>402</v>
      </c>
      <c r="B405" s="19">
        <v>69.1730191054165</v>
      </c>
    </row>
    <row r="406" spans="1:2" x14ac:dyDescent="0.25">
      <c r="A406" s="19" t="s">
        <v>403</v>
      </c>
      <c r="B406" s="19">
        <v>241.674201328149</v>
      </c>
    </row>
    <row r="407" spans="1:2" x14ac:dyDescent="0.25">
      <c r="A407" s="19" t="s">
        <v>404</v>
      </c>
      <c r="B407" s="19">
        <v>7419.6655681280199</v>
      </c>
    </row>
    <row r="408" spans="1:2" x14ac:dyDescent="0.25">
      <c r="A408" s="19" t="s">
        <v>405</v>
      </c>
      <c r="B408" s="19">
        <v>27374.757013127</v>
      </c>
    </row>
    <row r="409" spans="1:2" x14ac:dyDescent="0.25">
      <c r="A409" s="19" t="s">
        <v>406</v>
      </c>
      <c r="B409" s="19">
        <v>19869.075261944701</v>
      </c>
    </row>
    <row r="410" spans="1:2" x14ac:dyDescent="0.25">
      <c r="A410" s="19" t="s">
        <v>407</v>
      </c>
      <c r="B410" s="19">
        <v>4.8888917704896399E-5</v>
      </c>
    </row>
    <row r="411" spans="1:2" x14ac:dyDescent="0.25">
      <c r="A411" s="19" t="s">
        <v>408</v>
      </c>
      <c r="B411" s="19">
        <v>8.4642974968428799</v>
      </c>
    </row>
    <row r="412" spans="1:2" x14ac:dyDescent="0.25">
      <c r="A412" s="19" t="s">
        <v>409</v>
      </c>
      <c r="B412" s="19">
        <v>2523.5062863775302</v>
      </c>
    </row>
    <row r="413" spans="1:2" x14ac:dyDescent="0.25">
      <c r="A413" s="19" t="s">
        <v>410</v>
      </c>
      <c r="B413" s="19">
        <v>5653.2904010366901</v>
      </c>
    </row>
    <row r="414" spans="1:2" x14ac:dyDescent="0.25">
      <c r="A414" s="19" t="s">
        <v>411</v>
      </c>
      <c r="B414" s="19">
        <v>0</v>
      </c>
    </row>
    <row r="415" spans="1:2" x14ac:dyDescent="0.25">
      <c r="A415" s="19" t="s">
        <v>412</v>
      </c>
      <c r="B415" s="19">
        <v>902.31772463396396</v>
      </c>
    </row>
    <row r="416" spans="1:2" x14ac:dyDescent="0.25">
      <c r="A416" s="19" t="s">
        <v>413</v>
      </c>
      <c r="B416" s="19">
        <v>8392.7918684053893</v>
      </c>
    </row>
    <row r="417" spans="1:2" x14ac:dyDescent="0.25">
      <c r="A417" s="19" t="s">
        <v>414</v>
      </c>
      <c r="B417" s="19">
        <v>2.1961332866264099E-2</v>
      </c>
    </row>
    <row r="418" spans="1:2" x14ac:dyDescent="0.25">
      <c r="A418" s="19" t="s">
        <v>415</v>
      </c>
      <c r="B418" s="19">
        <v>1.0226675933441899E-2</v>
      </c>
    </row>
    <row r="419" spans="1:2" x14ac:dyDescent="0.25">
      <c r="A419" s="19" t="s">
        <v>416</v>
      </c>
      <c r="B419" s="19">
        <v>4294.2260293638401</v>
      </c>
    </row>
    <row r="420" spans="1:2" x14ac:dyDescent="0.25">
      <c r="A420" s="19" t="s">
        <v>417</v>
      </c>
      <c r="B420" s="19">
        <v>4466.4786460475098</v>
      </c>
    </row>
    <row r="421" spans="1:2" x14ac:dyDescent="0.25">
      <c r="A421" s="19" t="s">
        <v>418</v>
      </c>
      <c r="B421" s="19">
        <v>8241.2897100240007</v>
      </c>
    </row>
    <row r="422" spans="1:2" x14ac:dyDescent="0.25">
      <c r="A422" s="19" t="s">
        <v>419</v>
      </c>
      <c r="B422" s="19">
        <v>1.9814694961428798E-2</v>
      </c>
    </row>
    <row r="423" spans="1:2" x14ac:dyDescent="0.25">
      <c r="A423" s="19" t="s">
        <v>420</v>
      </c>
      <c r="B423" s="19">
        <v>1.36431605643674</v>
      </c>
    </row>
    <row r="424" spans="1:2" x14ac:dyDescent="0.25">
      <c r="A424" s="19" t="s">
        <v>421</v>
      </c>
      <c r="B424" s="19">
        <v>0.14385316544579799</v>
      </c>
    </row>
    <row r="425" spans="1:2" x14ac:dyDescent="0.25">
      <c r="A425" s="19" t="s">
        <v>422</v>
      </c>
      <c r="B425" s="19">
        <v>472.997624015241</v>
      </c>
    </row>
    <row r="426" spans="1:2" x14ac:dyDescent="0.25">
      <c r="A426" s="19" t="s">
        <v>423</v>
      </c>
      <c r="B426" s="19">
        <v>1.9466244086436301E-3</v>
      </c>
    </row>
    <row r="427" spans="1:2" x14ac:dyDescent="0.25">
      <c r="A427" s="19" t="s">
        <v>424</v>
      </c>
      <c r="B427" s="19">
        <v>5.7339291801966705E-4</v>
      </c>
    </row>
    <row r="428" spans="1:2" x14ac:dyDescent="0.25">
      <c r="A428" s="19" t="s">
        <v>425</v>
      </c>
      <c r="B428" s="19">
        <v>0</v>
      </c>
    </row>
    <row r="429" spans="1:2" x14ac:dyDescent="0.25">
      <c r="A429" s="19" t="s">
        <v>426</v>
      </c>
      <c r="B429" s="19">
        <v>4.0444629749326303E-4</v>
      </c>
    </row>
    <row r="430" spans="1:2" x14ac:dyDescent="0.25">
      <c r="A430" s="19" t="s">
        <v>427</v>
      </c>
      <c r="B430" s="19">
        <v>1.13282198885761E-2</v>
      </c>
    </row>
    <row r="431" spans="1:2" x14ac:dyDescent="0.25">
      <c r="A431" s="19" t="s">
        <v>428</v>
      </c>
      <c r="B431" s="19">
        <v>2.2179014782403102E-3</v>
      </c>
    </row>
    <row r="432" spans="1:2" x14ac:dyDescent="0.25">
      <c r="A432" s="19" t="s">
        <v>429</v>
      </c>
      <c r="B432" s="19">
        <v>0</v>
      </c>
    </row>
    <row r="433" spans="1:2" x14ac:dyDescent="0.25">
      <c r="A433" s="19" t="s">
        <v>430</v>
      </c>
      <c r="B433" s="19">
        <v>3.9997637896110302E-4</v>
      </c>
    </row>
    <row r="434" spans="1:2" x14ac:dyDescent="0.25">
      <c r="A434" s="19" t="s">
        <v>431</v>
      </c>
      <c r="B434" s="19">
        <v>2.08544964647366E-2</v>
      </c>
    </row>
    <row r="435" spans="1:2" x14ac:dyDescent="0.25">
      <c r="A435" s="19" t="s">
        <v>432</v>
      </c>
      <c r="B435" s="19">
        <v>2.6664582554429198E-4</v>
      </c>
    </row>
    <row r="436" spans="1:2" x14ac:dyDescent="0.25">
      <c r="A436" s="19" t="s">
        <v>433</v>
      </c>
      <c r="B436" s="19">
        <v>1003319.58930842</v>
      </c>
    </row>
    <row r="437" spans="1:2" x14ac:dyDescent="0.25">
      <c r="A437" s="19" t="s">
        <v>434</v>
      </c>
      <c r="B437" s="19">
        <v>1872826.1960968201</v>
      </c>
    </row>
    <row r="438" spans="1:2" x14ac:dyDescent="0.25">
      <c r="A438" s="19" t="s">
        <v>435</v>
      </c>
      <c r="B438" s="19">
        <v>273478.15398807498</v>
      </c>
    </row>
    <row r="439" spans="1:2" x14ac:dyDescent="0.25">
      <c r="A439" s="19" t="s">
        <v>436</v>
      </c>
      <c r="B439" s="19">
        <v>2882669.44480319</v>
      </c>
    </row>
    <row r="440" spans="1:2" x14ac:dyDescent="0.25">
      <c r="A440" s="19" t="s">
        <v>437</v>
      </c>
      <c r="B440" s="19">
        <v>1653785.88075477</v>
      </c>
    </row>
    <row r="441" spans="1:2" x14ac:dyDescent="0.25">
      <c r="A441" s="19" t="s">
        <v>438</v>
      </c>
      <c r="B441" s="19">
        <v>1350178.37482576</v>
      </c>
    </row>
    <row r="442" spans="1:2" x14ac:dyDescent="0.25">
      <c r="A442" s="19" t="s">
        <v>439</v>
      </c>
      <c r="B442" s="19">
        <v>2822958.49327358</v>
      </c>
    </row>
    <row r="443" spans="1:2" x14ac:dyDescent="0.25">
      <c r="A443" s="19" t="s">
        <v>440</v>
      </c>
      <c r="B443" s="19">
        <v>7.11993058442721E-4</v>
      </c>
    </row>
    <row r="444" spans="1:2" x14ac:dyDescent="0.25">
      <c r="A444" s="19" t="s">
        <v>441</v>
      </c>
      <c r="B444" s="19">
        <v>4.4436216517037999E-4</v>
      </c>
    </row>
    <row r="445" spans="1:2" x14ac:dyDescent="0.25">
      <c r="A445" s="19" t="s">
        <v>442</v>
      </c>
      <c r="B445" s="19">
        <v>0</v>
      </c>
    </row>
    <row r="446" spans="1:2" x14ac:dyDescent="0.25">
      <c r="A446" s="19" t="s">
        <v>443</v>
      </c>
      <c r="B446" s="19">
        <v>0</v>
      </c>
    </row>
    <row r="447" spans="1:2" x14ac:dyDescent="0.25">
      <c r="A447" s="19" t="s">
        <v>444</v>
      </c>
      <c r="B447" s="19">
        <v>4.9180261259099099E-3</v>
      </c>
    </row>
    <row r="448" spans="1:2" x14ac:dyDescent="0.25">
      <c r="A448" s="19" t="s">
        <v>445</v>
      </c>
      <c r="B448" s="19">
        <v>3.3771524552948898E-4</v>
      </c>
    </row>
    <row r="449" spans="1:2" x14ac:dyDescent="0.25">
      <c r="A449" s="19" t="s">
        <v>446</v>
      </c>
      <c r="B449" s="19">
        <v>0</v>
      </c>
    </row>
    <row r="450" spans="1:2" x14ac:dyDescent="0.25">
      <c r="A450" s="19" t="s">
        <v>447</v>
      </c>
      <c r="B450" s="19">
        <v>0</v>
      </c>
    </row>
    <row r="451" spans="1:2" x14ac:dyDescent="0.25">
      <c r="A451" s="19" t="s">
        <v>448</v>
      </c>
      <c r="B451" s="19">
        <v>1461.5086601149701</v>
      </c>
    </row>
    <row r="452" spans="1:2" x14ac:dyDescent="0.25">
      <c r="A452" s="19" t="s">
        <v>449</v>
      </c>
      <c r="B452" s="19">
        <v>6372.1311076117099</v>
      </c>
    </row>
    <row r="453" spans="1:2" x14ac:dyDescent="0.25">
      <c r="A453" s="19" t="s">
        <v>450</v>
      </c>
      <c r="B453" s="19">
        <v>1461.5086601149701</v>
      </c>
    </row>
    <row r="454" spans="1:2" x14ac:dyDescent="0.25">
      <c r="A454" s="19" t="s">
        <v>451</v>
      </c>
      <c r="B454" s="19">
        <v>0.51256298881332796</v>
      </c>
    </row>
    <row r="455" spans="1:2" x14ac:dyDescent="0.25">
      <c r="A455" s="19" t="s">
        <v>452</v>
      </c>
      <c r="B455" s="19">
        <v>0</v>
      </c>
    </row>
    <row r="456" spans="1:2" x14ac:dyDescent="0.25">
      <c r="A456" s="19" t="s">
        <v>453</v>
      </c>
      <c r="B456" s="19">
        <v>5784.0253065222596</v>
      </c>
    </row>
    <row r="457" spans="1:2" x14ac:dyDescent="0.25">
      <c r="A457" s="19" t="s">
        <v>454</v>
      </c>
      <c r="B457" s="19">
        <v>290.69861070515702</v>
      </c>
    </row>
    <row r="458" spans="1:2" x14ac:dyDescent="0.25">
      <c r="A458" s="19" t="s">
        <v>455</v>
      </c>
      <c r="B458" s="19">
        <v>16781.6786134592</v>
      </c>
    </row>
    <row r="459" spans="1:2" x14ac:dyDescent="0.25">
      <c r="A459" s="19" t="s">
        <v>456</v>
      </c>
      <c r="B459" s="19">
        <v>3560.4785746463599</v>
      </c>
    </row>
    <row r="460" spans="1:2" x14ac:dyDescent="0.25">
      <c r="A460" s="19" t="s">
        <v>457</v>
      </c>
      <c r="B460" s="19">
        <v>9868.1185124650601</v>
      </c>
    </row>
    <row r="461" spans="1:2" x14ac:dyDescent="0.25">
      <c r="A461" s="19" t="s">
        <v>458</v>
      </c>
      <c r="B461" s="19">
        <v>3353.0815263477698</v>
      </c>
    </row>
    <row r="462" spans="1:2" x14ac:dyDescent="0.25">
      <c r="A462" s="19" t="s">
        <v>459</v>
      </c>
      <c r="B462" s="19">
        <v>425.22832562107698</v>
      </c>
    </row>
    <row r="463" spans="1:2" x14ac:dyDescent="0.25">
      <c r="A463" s="19" t="s">
        <v>460</v>
      </c>
      <c r="B463" s="19">
        <v>3.5986925921050697E-2</v>
      </c>
    </row>
    <row r="464" spans="1:2" x14ac:dyDescent="0.25">
      <c r="A464" s="19" t="s">
        <v>461</v>
      </c>
      <c r="B464" s="19">
        <v>4306.5532889963797</v>
      </c>
    </row>
    <row r="465" spans="1:2" x14ac:dyDescent="0.25">
      <c r="A465" s="19" t="s">
        <v>462</v>
      </c>
      <c r="B465" s="19">
        <v>3642.41676043287</v>
      </c>
    </row>
    <row r="466" spans="1:2" x14ac:dyDescent="0.25">
      <c r="A466" s="19" t="s">
        <v>463</v>
      </c>
      <c r="B466" s="19">
        <v>0.16066782413807401</v>
      </c>
    </row>
    <row r="467" spans="1:2" x14ac:dyDescent="0.25">
      <c r="A467" s="19" t="s">
        <v>464</v>
      </c>
      <c r="B467" s="19">
        <v>101.427073113883</v>
      </c>
    </row>
    <row r="468" spans="1:2" x14ac:dyDescent="0.25">
      <c r="A468" s="19" t="s">
        <v>465</v>
      </c>
      <c r="B468" s="19">
        <v>78.601117023406005</v>
      </c>
    </row>
    <row r="469" spans="1:2" x14ac:dyDescent="0.25">
      <c r="A469" s="19" t="s">
        <v>466</v>
      </c>
      <c r="B469" s="19">
        <v>0</v>
      </c>
    </row>
    <row r="470" spans="1:2" x14ac:dyDescent="0.25">
      <c r="A470" s="19" t="s">
        <v>467</v>
      </c>
      <c r="B470" s="19">
        <v>6067.7225597671504</v>
      </c>
    </row>
    <row r="471" spans="1:2" x14ac:dyDescent="0.25">
      <c r="A471" s="19" t="s">
        <v>468</v>
      </c>
      <c r="B471" s="19">
        <v>8882.3721593261998</v>
      </c>
    </row>
    <row r="472" spans="1:2" x14ac:dyDescent="0.25">
      <c r="A472" s="19" t="s">
        <v>469</v>
      </c>
      <c r="B472" s="19">
        <v>24978.9676781239</v>
      </c>
    </row>
    <row r="473" spans="1:2" x14ac:dyDescent="0.25">
      <c r="A473" s="19" t="s">
        <v>470</v>
      </c>
      <c r="B473" s="19">
        <v>24064.089561279601</v>
      </c>
    </row>
    <row r="474" spans="1:2" x14ac:dyDescent="0.25">
      <c r="A474" s="19" t="s">
        <v>471</v>
      </c>
      <c r="B474" s="19">
        <v>25683.968618365001</v>
      </c>
    </row>
    <row r="475" spans="1:2" x14ac:dyDescent="0.25">
      <c r="A475" s="19" t="s">
        <v>472</v>
      </c>
      <c r="B475" s="19">
        <v>232165.051659922</v>
      </c>
    </row>
    <row r="476" spans="1:2" x14ac:dyDescent="0.25">
      <c r="A476" s="19" t="s">
        <v>473</v>
      </c>
      <c r="B476" s="19">
        <v>16863.342888513602</v>
      </c>
    </row>
    <row r="477" spans="1:2" x14ac:dyDescent="0.25">
      <c r="A477" s="19" t="s">
        <v>474</v>
      </c>
      <c r="B477" s="19">
        <v>72.577068122987598</v>
      </c>
    </row>
    <row r="478" spans="1:2" x14ac:dyDescent="0.25">
      <c r="A478" s="19" t="s">
        <v>475</v>
      </c>
      <c r="B478" s="19">
        <v>0</v>
      </c>
    </row>
    <row r="479" spans="1:2" x14ac:dyDescent="0.25">
      <c r="A479" s="19" t="s">
        <v>476</v>
      </c>
      <c r="B479" s="19">
        <v>0</v>
      </c>
    </row>
    <row r="480" spans="1:2" x14ac:dyDescent="0.25">
      <c r="A480" s="19" t="s">
        <v>477</v>
      </c>
      <c r="B480" s="19">
        <v>17841.0501711611</v>
      </c>
    </row>
    <row r="481" spans="1:2" x14ac:dyDescent="0.25">
      <c r="A481" s="19" t="s">
        <v>478</v>
      </c>
      <c r="B481" s="19">
        <v>48745.462863923101</v>
      </c>
    </row>
    <row r="482" spans="1:2" x14ac:dyDescent="0.25">
      <c r="A482" s="19" t="s">
        <v>479</v>
      </c>
      <c r="B482" s="19">
        <v>574981.17153459403</v>
      </c>
    </row>
    <row r="483" spans="1:2" x14ac:dyDescent="0.25">
      <c r="A483" s="19" t="s">
        <v>480</v>
      </c>
      <c r="B483" s="19">
        <v>11850.7890117348</v>
      </c>
    </row>
    <row r="484" spans="1:2" x14ac:dyDescent="0.25">
      <c r="A484" s="19" t="s">
        <v>481</v>
      </c>
      <c r="B484" s="19">
        <v>5.8018555091346298E-2</v>
      </c>
    </row>
    <row r="485" spans="1:2" x14ac:dyDescent="0.25">
      <c r="A485" s="19" t="s">
        <v>482</v>
      </c>
      <c r="B485" s="19">
        <v>1939.05820513801</v>
      </c>
    </row>
    <row r="486" spans="1:2" x14ac:dyDescent="0.25">
      <c r="A486" s="19" t="s">
        <v>483</v>
      </c>
      <c r="B486" s="19">
        <v>220.207943127856</v>
      </c>
    </row>
    <row r="487" spans="1:2" x14ac:dyDescent="0.25">
      <c r="A487" s="19" t="s">
        <v>484</v>
      </c>
      <c r="B487" s="19">
        <v>103004.587526435</v>
      </c>
    </row>
    <row r="488" spans="1:2" x14ac:dyDescent="0.25">
      <c r="A488" s="19" t="s">
        <v>485</v>
      </c>
      <c r="B488" s="19">
        <v>71638.411657493401</v>
      </c>
    </row>
    <row r="489" spans="1:2" x14ac:dyDescent="0.25">
      <c r="A489" s="19" t="s">
        <v>486</v>
      </c>
      <c r="B489" s="19">
        <v>109.332009129284</v>
      </c>
    </row>
    <row r="490" spans="1:2" x14ac:dyDescent="0.25">
      <c r="A490" s="19" t="s">
        <v>487</v>
      </c>
      <c r="B490" s="19">
        <v>6.1601951732673497</v>
      </c>
    </row>
    <row r="491" spans="1:2" x14ac:dyDescent="0.25">
      <c r="A491" s="19" t="s">
        <v>488</v>
      </c>
      <c r="B491" s="19">
        <v>1.88320191441319</v>
      </c>
    </row>
    <row r="492" spans="1:2" x14ac:dyDescent="0.25">
      <c r="A492" s="19" t="s">
        <v>489</v>
      </c>
      <c r="B492" s="19">
        <v>4.0007167154872102E-5</v>
      </c>
    </row>
    <row r="493" spans="1:2" x14ac:dyDescent="0.25">
      <c r="A493" s="19" t="s">
        <v>490</v>
      </c>
      <c r="B493" s="19">
        <v>6885.1078828191303</v>
      </c>
    </row>
    <row r="494" spans="1:2" x14ac:dyDescent="0.25">
      <c r="A494" s="19" t="s">
        <v>491</v>
      </c>
      <c r="B494" s="19">
        <v>16970.005914468798</v>
      </c>
    </row>
    <row r="495" spans="1:2" x14ac:dyDescent="0.25">
      <c r="A495" s="19" t="s">
        <v>492</v>
      </c>
      <c r="B495" s="19">
        <v>0.14445745923709299</v>
      </c>
    </row>
    <row r="496" spans="1:2" x14ac:dyDescent="0.25">
      <c r="A496" s="19" t="s">
        <v>493</v>
      </c>
      <c r="B496" s="19">
        <v>13000.483667885501</v>
      </c>
    </row>
    <row r="497" spans="1:2" x14ac:dyDescent="0.25">
      <c r="A497" s="19" t="s">
        <v>494</v>
      </c>
      <c r="B497" s="19">
        <v>705698.71256177197</v>
      </c>
    </row>
    <row r="498" spans="1:2" x14ac:dyDescent="0.25">
      <c r="A498" s="19" t="s">
        <v>495</v>
      </c>
      <c r="B498" s="19">
        <v>0</v>
      </c>
    </row>
    <row r="499" spans="1:2" x14ac:dyDescent="0.25">
      <c r="A499" s="19" t="s">
        <v>496</v>
      </c>
      <c r="B499" s="19">
        <v>0</v>
      </c>
    </row>
    <row r="500" spans="1:2" x14ac:dyDescent="0.25">
      <c r="A500" s="19" t="s">
        <v>497</v>
      </c>
      <c r="B500" s="19">
        <v>0</v>
      </c>
    </row>
    <row r="501" spans="1:2" x14ac:dyDescent="0.25">
      <c r="A501" s="19" t="s">
        <v>498</v>
      </c>
      <c r="B501" s="19">
        <v>0</v>
      </c>
    </row>
    <row r="502" spans="1:2" x14ac:dyDescent="0.25">
      <c r="A502" s="19" t="s">
        <v>499</v>
      </c>
      <c r="B502" s="19">
        <v>0</v>
      </c>
    </row>
    <row r="503" spans="1:2" x14ac:dyDescent="0.25">
      <c r="A503" s="19" t="s">
        <v>500</v>
      </c>
      <c r="B503" s="19">
        <v>0</v>
      </c>
    </row>
    <row r="504" spans="1:2" x14ac:dyDescent="0.25">
      <c r="A504" s="19" t="s">
        <v>501</v>
      </c>
      <c r="B504" s="19">
        <v>0</v>
      </c>
    </row>
    <row r="505" spans="1:2" x14ac:dyDescent="0.25">
      <c r="A505" s="19" t="s">
        <v>502</v>
      </c>
      <c r="B505" s="19">
        <v>0</v>
      </c>
    </row>
    <row r="506" spans="1:2" x14ac:dyDescent="0.25">
      <c r="A506" s="19" t="s">
        <v>503</v>
      </c>
      <c r="B506" s="19">
        <v>0</v>
      </c>
    </row>
    <row r="507" spans="1:2" x14ac:dyDescent="0.25">
      <c r="A507" s="19" t="s">
        <v>504</v>
      </c>
      <c r="B507" s="19">
        <v>0</v>
      </c>
    </row>
    <row r="508" spans="1:2" x14ac:dyDescent="0.25">
      <c r="A508" s="19" t="s">
        <v>505</v>
      </c>
      <c r="B508" s="19">
        <v>0</v>
      </c>
    </row>
    <row r="509" spans="1:2" x14ac:dyDescent="0.25">
      <c r="A509" s="19" t="s">
        <v>506</v>
      </c>
      <c r="B509" s="19">
        <v>0</v>
      </c>
    </row>
    <row r="510" spans="1:2" x14ac:dyDescent="0.25">
      <c r="A510" s="19" t="s">
        <v>507</v>
      </c>
      <c r="B510" s="19">
        <v>0</v>
      </c>
    </row>
    <row r="511" spans="1:2" x14ac:dyDescent="0.25">
      <c r="A511" s="19" t="s">
        <v>508</v>
      </c>
      <c r="B511" s="19">
        <v>0</v>
      </c>
    </row>
    <row r="512" spans="1:2" x14ac:dyDescent="0.25">
      <c r="A512" s="19" t="s">
        <v>509</v>
      </c>
      <c r="B512" s="19">
        <v>0</v>
      </c>
    </row>
    <row r="513" spans="1:2" x14ac:dyDescent="0.25">
      <c r="A513" s="19" t="s">
        <v>510</v>
      </c>
      <c r="B513" s="19">
        <v>0</v>
      </c>
    </row>
    <row r="514" spans="1:2" x14ac:dyDescent="0.25">
      <c r="A514" s="19" t="s">
        <v>511</v>
      </c>
      <c r="B514" s="19">
        <v>0</v>
      </c>
    </row>
    <row r="515" spans="1:2" x14ac:dyDescent="0.25">
      <c r="A515" s="19" t="s">
        <v>512</v>
      </c>
      <c r="B515" s="19">
        <v>0</v>
      </c>
    </row>
    <row r="516" spans="1:2" x14ac:dyDescent="0.25">
      <c r="A516" s="19" t="s">
        <v>513</v>
      </c>
      <c r="B516" s="19">
        <v>5226.6985537052196</v>
      </c>
    </row>
    <row r="517" spans="1:2" x14ac:dyDescent="0.25">
      <c r="A517" s="19" t="s">
        <v>514</v>
      </c>
      <c r="B517" s="19">
        <v>24309.192545186299</v>
      </c>
    </row>
    <row r="518" spans="1:2" x14ac:dyDescent="0.25">
      <c r="A518" s="19" t="s">
        <v>515</v>
      </c>
      <c r="B518" s="19">
        <v>16867.603129919</v>
      </c>
    </row>
    <row r="519" spans="1:2" x14ac:dyDescent="0.25">
      <c r="A519" s="19" t="s">
        <v>516</v>
      </c>
      <c r="B519" s="19">
        <v>750669.62007976405</v>
      </c>
    </row>
    <row r="520" spans="1:2" x14ac:dyDescent="0.25">
      <c r="A520" s="19" t="s">
        <v>517</v>
      </c>
      <c r="B520" s="19">
        <v>306623.52002220502</v>
      </c>
    </row>
    <row r="521" spans="1:2" x14ac:dyDescent="0.25">
      <c r="A521" s="19" t="s">
        <v>518</v>
      </c>
      <c r="B521" s="19">
        <v>7452.5985646958497</v>
      </c>
    </row>
    <row r="522" spans="1:2" x14ac:dyDescent="0.25">
      <c r="A522" s="19" t="s">
        <v>519</v>
      </c>
      <c r="B522" s="19">
        <v>4929.6609632312502</v>
      </c>
    </row>
    <row r="523" spans="1:2" x14ac:dyDescent="0.25">
      <c r="A523" s="19" t="s">
        <v>520</v>
      </c>
      <c r="B523" s="19">
        <v>286.43264598780399</v>
      </c>
    </row>
    <row r="524" spans="1:2" x14ac:dyDescent="0.25">
      <c r="A524" s="19" t="s">
        <v>521</v>
      </c>
      <c r="B524" s="19">
        <v>0.79700778156332597</v>
      </c>
    </row>
    <row r="525" spans="1:2" x14ac:dyDescent="0.25">
      <c r="A525" s="19" t="s">
        <v>522</v>
      </c>
      <c r="B525" s="19">
        <v>6.3601536518897803E-3</v>
      </c>
    </row>
    <row r="526" spans="1:2" x14ac:dyDescent="0.25">
      <c r="A526" s="19" t="s">
        <v>523</v>
      </c>
      <c r="B526" s="19">
        <v>12684.4174106016</v>
      </c>
    </row>
    <row r="527" spans="1:2" x14ac:dyDescent="0.25">
      <c r="A527" s="19" t="s">
        <v>524</v>
      </c>
      <c r="B527" s="19">
        <v>9554810.2518177703</v>
      </c>
    </row>
    <row r="528" spans="1:2" x14ac:dyDescent="0.25">
      <c r="A528" s="19" t="s">
        <v>525</v>
      </c>
      <c r="B528" s="19">
        <v>304320.14897853503</v>
      </c>
    </row>
    <row r="529" spans="1:2" x14ac:dyDescent="0.25">
      <c r="A529" s="19" t="s">
        <v>526</v>
      </c>
      <c r="B529" s="19">
        <v>7568.95307978662</v>
      </c>
    </row>
    <row r="530" spans="1:2" x14ac:dyDescent="0.25">
      <c r="A530" s="19" t="s">
        <v>527</v>
      </c>
      <c r="B530" s="19">
        <v>0</v>
      </c>
    </row>
    <row r="531" spans="1:2" x14ac:dyDescent="0.25">
      <c r="A531" s="19" t="s">
        <v>528</v>
      </c>
      <c r="B531" s="19">
        <v>96099.397331996806</v>
      </c>
    </row>
    <row r="532" spans="1:2" x14ac:dyDescent="0.25">
      <c r="A532" s="19" t="s">
        <v>529</v>
      </c>
      <c r="B532" s="19">
        <v>0</v>
      </c>
    </row>
    <row r="533" spans="1:2" x14ac:dyDescent="0.25">
      <c r="A533" s="19" t="s">
        <v>530</v>
      </c>
      <c r="B533" s="19">
        <v>95533.680273323102</v>
      </c>
    </row>
    <row r="534" spans="1:2" x14ac:dyDescent="0.25">
      <c r="A534" s="19" t="s">
        <v>531</v>
      </c>
      <c r="B534" s="19">
        <v>85843.639043923904</v>
      </c>
    </row>
    <row r="535" spans="1:2" x14ac:dyDescent="0.25">
      <c r="A535" s="19" t="s">
        <v>532</v>
      </c>
      <c r="B535" s="19">
        <v>0</v>
      </c>
    </row>
    <row r="536" spans="1:2" x14ac:dyDescent="0.25">
      <c r="A536" s="19" t="s">
        <v>533</v>
      </c>
      <c r="B536" s="19">
        <v>96063.925916392502</v>
      </c>
    </row>
    <row r="537" spans="1:2" x14ac:dyDescent="0.25">
      <c r="A537" s="19" t="s">
        <v>534</v>
      </c>
      <c r="B537" s="19">
        <v>101814.817364235</v>
      </c>
    </row>
    <row r="538" spans="1:2" x14ac:dyDescent="0.25">
      <c r="A538" s="19" t="s">
        <v>535</v>
      </c>
      <c r="B538" s="19">
        <v>233236.87692065901</v>
      </c>
    </row>
    <row r="539" spans="1:2" x14ac:dyDescent="0.25">
      <c r="A539" s="19" t="s">
        <v>536</v>
      </c>
      <c r="B539" s="19">
        <v>86034.732167781403</v>
      </c>
    </row>
    <row r="540" spans="1:2" x14ac:dyDescent="0.25">
      <c r="A540" s="19" t="s">
        <v>537</v>
      </c>
      <c r="B540" s="19">
        <v>25971.008190467401</v>
      </c>
    </row>
    <row r="541" spans="1:2" x14ac:dyDescent="0.25">
      <c r="A541" s="19" t="s">
        <v>538</v>
      </c>
      <c r="B541" s="19">
        <v>2369486.0032137199</v>
      </c>
    </row>
    <row r="542" spans="1:2" x14ac:dyDescent="0.25">
      <c r="A542" s="19" t="s">
        <v>539</v>
      </c>
      <c r="B542" s="19">
        <v>1678083.0158462699</v>
      </c>
    </row>
    <row r="543" spans="1:2" x14ac:dyDescent="0.25">
      <c r="A543" s="19" t="s">
        <v>540</v>
      </c>
      <c r="B543" s="19">
        <v>1054369.11697072</v>
      </c>
    </row>
    <row r="544" spans="1:2" x14ac:dyDescent="0.25">
      <c r="A544" s="19" t="s">
        <v>541</v>
      </c>
      <c r="B544" s="19">
        <v>3633051.3786372999</v>
      </c>
    </row>
    <row r="545" spans="1:2" x14ac:dyDescent="0.25">
      <c r="A545" s="19" t="s">
        <v>542</v>
      </c>
      <c r="B545" s="19">
        <v>2915604.6829098398</v>
      </c>
    </row>
    <row r="546" spans="1:2" x14ac:dyDescent="0.25">
      <c r="A546" s="19" t="s">
        <v>543</v>
      </c>
      <c r="B546" s="19">
        <v>2714.38433334614</v>
      </c>
    </row>
    <row r="547" spans="1:2" x14ac:dyDescent="0.25">
      <c r="A547" s="19" t="s">
        <v>544</v>
      </c>
      <c r="B547" s="19">
        <v>2859523.5031535402</v>
      </c>
    </row>
    <row r="548" spans="1:2" x14ac:dyDescent="0.25">
      <c r="A548" s="19" t="s">
        <v>545</v>
      </c>
      <c r="B548" s="19">
        <v>156.853252452128</v>
      </c>
    </row>
    <row r="549" spans="1:2" x14ac:dyDescent="0.25">
      <c r="A549" s="19" t="s">
        <v>546</v>
      </c>
      <c r="B549" s="19">
        <v>2197773.3735380601</v>
      </c>
    </row>
  </sheetData>
  <mergeCells count="2">
    <mergeCell ref="A1:B1"/>
    <mergeCell ref="C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per-instr comparison</vt:lpstr>
      <vt:lpstr>per-txn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CTPClassification=CTP_NT</cp:keywords>
  <cp:lastModifiedBy>Viswanathan, Vish</cp:lastModifiedBy>
  <dcterms:created xsi:type="dcterms:W3CDTF">2019-10-07T18:40:19Z</dcterms:created>
  <dcterms:modified xsi:type="dcterms:W3CDTF">2020-08-12T01:46:40Z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5f06ad99-9570-4d31-b9bd-a35347cd1cc7</vt:lpwstr>
  </property>
  <property fmtid="{D5CDD505-2E9C-101B-9397-08002B2CF9AE}" pid="3" name="CTP_TimeStamp">
    <vt:lpwstr>2020-04-22 21:58:31Z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</Properties>
</file>