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ocuments\Kerbal Space Program\1_Kerbal_Control_Panel\Kerbal Kontrol Panel 2.0\"/>
    </mc:Choice>
  </mc:AlternateContent>
  <bookViews>
    <workbookView xWindow="0" yWindow="0" windowWidth="38400" windowHeight="17535"/>
  </bookViews>
  <sheets>
    <sheet name="Bill of Materials" sheetId="1" r:id="rId1"/>
    <sheet name="Pin Allocation, etc." sheetId="2" r:id="rId2"/>
    <sheet name="Part Cou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1" l="1"/>
  <c r="H89" i="1"/>
  <c r="H90" i="1"/>
  <c r="H91" i="1"/>
  <c r="H92" i="1"/>
  <c r="H93" i="1"/>
  <c r="I88" i="1"/>
  <c r="I89" i="1"/>
  <c r="I90" i="1"/>
  <c r="I91" i="1"/>
  <c r="I92" i="1"/>
  <c r="I93" i="1"/>
  <c r="F99" i="1"/>
  <c r="I99" i="1" s="1"/>
  <c r="H99" i="1"/>
  <c r="H86" i="1"/>
  <c r="H87" i="1"/>
  <c r="H94" i="1"/>
  <c r="H95" i="1"/>
  <c r="H96" i="1"/>
  <c r="I86" i="1"/>
  <c r="I87" i="1"/>
  <c r="I94" i="1"/>
  <c r="I95" i="1"/>
  <c r="I96" i="1"/>
  <c r="H84" i="1" l="1"/>
  <c r="H85" i="1"/>
  <c r="H31" i="1"/>
  <c r="I84" i="1"/>
  <c r="I85" i="1"/>
  <c r="I31" i="1"/>
  <c r="H29" i="1" l="1"/>
  <c r="H30" i="1"/>
  <c r="I30" i="1"/>
  <c r="I29" i="1"/>
  <c r="H69" i="1" l="1"/>
  <c r="I69" i="1"/>
  <c r="H77" i="1" l="1"/>
  <c r="I77" i="1"/>
  <c r="H78" i="1"/>
  <c r="I78" i="1"/>
  <c r="H79" i="1"/>
  <c r="I79" i="1"/>
  <c r="H80" i="1"/>
  <c r="H81" i="1"/>
  <c r="H82" i="1"/>
  <c r="I80" i="1"/>
  <c r="I81" i="1"/>
  <c r="I82" i="1"/>
  <c r="G7" i="2"/>
  <c r="G8" i="2"/>
  <c r="G9" i="2"/>
  <c r="G10" i="2"/>
  <c r="G11" i="2"/>
  <c r="H70" i="1"/>
  <c r="I70" i="1"/>
  <c r="H21" i="2"/>
  <c r="E17" i="2"/>
  <c r="B17" i="2"/>
  <c r="E16" i="2" l="1"/>
  <c r="C16" i="2"/>
  <c r="H75" i="1"/>
  <c r="H76" i="1"/>
  <c r="I75" i="1"/>
  <c r="I76" i="1"/>
  <c r="H58" i="1" l="1"/>
  <c r="H59" i="1"/>
  <c r="H60" i="1"/>
  <c r="H61" i="1"/>
  <c r="H62" i="1"/>
  <c r="H63" i="1"/>
  <c r="I58" i="1"/>
  <c r="I59" i="1"/>
  <c r="I60" i="1"/>
  <c r="I61" i="1"/>
  <c r="I62" i="1"/>
  <c r="I63" i="1"/>
  <c r="P16" i="2"/>
  <c r="Q16" i="2"/>
  <c r="R16" i="2"/>
  <c r="S16" i="2"/>
  <c r="H55" i="1"/>
  <c r="H53" i="1"/>
  <c r="H54" i="1"/>
  <c r="H56" i="1"/>
  <c r="H57" i="1"/>
  <c r="I53" i="1"/>
  <c r="I54" i="1"/>
  <c r="I55" i="1"/>
  <c r="I56" i="1"/>
  <c r="I57" i="1"/>
  <c r="H50" i="1"/>
  <c r="H51" i="1"/>
  <c r="I50" i="1"/>
  <c r="I51" i="1"/>
  <c r="H48" i="1"/>
  <c r="I48" i="1"/>
  <c r="H44" i="1"/>
  <c r="H45" i="1"/>
  <c r="H46" i="1"/>
  <c r="I44" i="1"/>
  <c r="I45" i="1"/>
  <c r="I46" i="1"/>
  <c r="H64" i="1"/>
  <c r="I64" i="1"/>
  <c r="H65" i="1"/>
  <c r="I65" i="1"/>
  <c r="H66" i="1"/>
  <c r="H67" i="1"/>
  <c r="H68" i="1"/>
  <c r="I66" i="1"/>
  <c r="I67" i="1"/>
  <c r="I68" i="1"/>
  <c r="H34" i="1"/>
  <c r="I34" i="1"/>
  <c r="M16" i="2" l="1"/>
  <c r="N16" i="2"/>
  <c r="H37" i="1"/>
  <c r="H38" i="1"/>
  <c r="I37" i="1"/>
  <c r="I38" i="1"/>
  <c r="H52" i="1"/>
  <c r="I52" i="1"/>
  <c r="D16" i="2"/>
  <c r="F16" i="2"/>
  <c r="H16" i="2"/>
  <c r="I16" i="2"/>
  <c r="J16" i="2"/>
  <c r="K16" i="2"/>
  <c r="L16" i="2"/>
  <c r="O16" i="2"/>
  <c r="B16" i="2"/>
  <c r="G4" i="2"/>
  <c r="G5" i="2"/>
  <c r="G6" i="2"/>
  <c r="G13" i="2"/>
  <c r="G14" i="2"/>
  <c r="G3" i="2"/>
  <c r="H33" i="1"/>
  <c r="H35" i="1"/>
  <c r="H36" i="1"/>
  <c r="H39" i="1"/>
  <c r="H40" i="1"/>
  <c r="H41" i="1"/>
  <c r="H42" i="1"/>
  <c r="I33" i="1"/>
  <c r="I35" i="1"/>
  <c r="I36" i="1"/>
  <c r="I39" i="1"/>
  <c r="I40" i="1"/>
  <c r="I41" i="1"/>
  <c r="I42" i="1"/>
  <c r="H47" i="1"/>
  <c r="I47" i="1"/>
  <c r="H18" i="1"/>
  <c r="I18" i="1"/>
  <c r="H13" i="1"/>
  <c r="I13" i="1"/>
  <c r="H22" i="1"/>
  <c r="H23" i="1"/>
  <c r="H24" i="1"/>
  <c r="H25" i="1"/>
  <c r="H26" i="1"/>
  <c r="H27" i="1"/>
  <c r="H28" i="1"/>
  <c r="H32" i="1"/>
  <c r="H43" i="1"/>
  <c r="I22" i="1"/>
  <c r="I23" i="1"/>
  <c r="I24" i="1"/>
  <c r="I25" i="1"/>
  <c r="I26" i="1"/>
  <c r="I27" i="1"/>
  <c r="I28" i="1"/>
  <c r="I32" i="1"/>
  <c r="I43" i="1"/>
  <c r="H17" i="1" l="1"/>
  <c r="I17" i="1"/>
  <c r="H15" i="1" l="1"/>
  <c r="I15" i="1"/>
  <c r="H16" i="1"/>
  <c r="I16" i="1"/>
  <c r="H19" i="1"/>
  <c r="I19" i="1"/>
  <c r="H20" i="1"/>
  <c r="I20" i="1"/>
  <c r="H21" i="1"/>
  <c r="I21" i="1"/>
  <c r="H49" i="1"/>
  <c r="I49" i="1"/>
  <c r="H71" i="1"/>
  <c r="I71" i="1"/>
  <c r="H72" i="1"/>
  <c r="I72" i="1"/>
  <c r="H73" i="1"/>
  <c r="I73" i="1"/>
  <c r="H74" i="1" l="1"/>
  <c r="I74" i="1"/>
  <c r="I4" i="1" l="1"/>
  <c r="I5" i="1"/>
  <c r="I6" i="1"/>
  <c r="I7" i="1"/>
  <c r="I8" i="1"/>
  <c r="I9" i="1"/>
  <c r="I10" i="1"/>
  <c r="I11" i="1"/>
  <c r="I12" i="1"/>
  <c r="I14" i="1"/>
  <c r="I83" i="1"/>
  <c r="I97" i="1"/>
  <c r="I98" i="1"/>
  <c r="I3" i="1"/>
  <c r="H3" i="1"/>
  <c r="H14" i="1"/>
  <c r="H4" i="1"/>
  <c r="H5" i="1"/>
  <c r="H6" i="1"/>
  <c r="H7" i="1"/>
  <c r="H8" i="1"/>
  <c r="H9" i="1"/>
  <c r="H10" i="1"/>
  <c r="H11" i="1"/>
  <c r="H12" i="1"/>
  <c r="I100" i="1" l="1"/>
  <c r="H97" i="1" l="1"/>
  <c r="H98" i="1"/>
  <c r="H83" i="1" l="1"/>
  <c r="H100" i="1" l="1"/>
  <c r="H103" i="1" s="1"/>
</calcChain>
</file>

<file path=xl/comments1.xml><?xml version="1.0" encoding="utf-8"?>
<comments xmlns="http://schemas.openxmlformats.org/spreadsheetml/2006/main">
  <authors>
    <author>Anton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Other colour:
https://www.ebay.ca/itm/182458986469</t>
        </r>
      </text>
    </comment>
  </commentList>
</comments>
</file>

<file path=xl/sharedStrings.xml><?xml version="1.0" encoding="utf-8"?>
<sst xmlns="http://schemas.openxmlformats.org/spreadsheetml/2006/main" count="293" uniqueCount="160">
  <si>
    <t>Part</t>
  </si>
  <si>
    <t>Tindie</t>
  </si>
  <si>
    <t>Adafruit</t>
  </si>
  <si>
    <t>Sparkfun</t>
  </si>
  <si>
    <t>Shipping:</t>
  </si>
  <si>
    <t>Notes</t>
  </si>
  <si>
    <t>Arduino Mega 2560 R3</t>
  </si>
  <si>
    <t>Potentiometer Knob</t>
  </si>
  <si>
    <t>Elmwood</t>
  </si>
  <si>
    <t>Fits 1/4" shaft</t>
  </si>
  <si>
    <t>Module</t>
  </si>
  <si>
    <t>A</t>
  </si>
  <si>
    <t>Gears</t>
  </si>
  <si>
    <t>Copper bars</t>
  </si>
  <si>
    <t>wood handle</t>
  </si>
  <si>
    <t>mounting hardware…</t>
  </si>
  <si>
    <t>Throttle Pushbutton (blue, latching)</t>
  </si>
  <si>
    <t>CA</t>
  </si>
  <si>
    <t>US</t>
  </si>
  <si>
    <t>CAD</t>
  </si>
  <si>
    <t>USD</t>
  </si>
  <si>
    <t>#</t>
  </si>
  <si>
    <t>C</t>
  </si>
  <si>
    <t>Brake Pushbutton (red, mom)</t>
  </si>
  <si>
    <t>Staging Pushbutton (yellow, mom)</t>
  </si>
  <si>
    <t>Potentiometer (10 kohm)</t>
  </si>
  <si>
    <t>Staging Missile Switch (yellow, lit)</t>
  </si>
  <si>
    <t>B</t>
  </si>
  <si>
    <t>Abort Missile Switch (red, lit)</t>
  </si>
  <si>
    <t>Total (CAD)</t>
  </si>
  <si>
    <t>Total (USD)</t>
  </si>
  <si>
    <t>4-Axis Joystick</t>
  </si>
  <si>
    <t>Ebay</t>
  </si>
  <si>
    <t>All</t>
  </si>
  <si>
    <t>5mm LED Holder (x5)</t>
  </si>
  <si>
    <t>PEMs</t>
  </si>
  <si>
    <t>U-bolt</t>
  </si>
  <si>
    <t>Toggle Switches</t>
  </si>
  <si>
    <t>Abort Pushbutton (red, mom)</t>
  </si>
  <si>
    <t>Mom Button (black)</t>
  </si>
  <si>
    <t>Mom Button (yellow)</t>
  </si>
  <si>
    <t>Mom Button (green)</t>
  </si>
  <si>
    <t>Mom Button (red)</t>
  </si>
  <si>
    <t>Mom Button (burgundy)</t>
  </si>
  <si>
    <t>4 position switch</t>
  </si>
  <si>
    <t>-</t>
  </si>
  <si>
    <t>I</t>
  </si>
  <si>
    <t>Touchdown Assist LEDs (rainbow, 12)</t>
  </si>
  <si>
    <t>5mm LED (2 green)</t>
  </si>
  <si>
    <t>5mm LED (1 yellow)</t>
  </si>
  <si>
    <t>5mm LEDs (1green, 1blue, 1red)</t>
  </si>
  <si>
    <t>G</t>
  </si>
  <si>
    <t>E</t>
  </si>
  <si>
    <t>D</t>
  </si>
  <si>
    <t>LEDs</t>
  </si>
  <si>
    <t>Pins</t>
  </si>
  <si>
    <t>Analog In</t>
  </si>
  <si>
    <t>F</t>
  </si>
  <si>
    <t>H</t>
  </si>
  <si>
    <t>J</t>
  </si>
  <si>
    <t>K</t>
  </si>
  <si>
    <t>L</t>
  </si>
  <si>
    <t>Green</t>
  </si>
  <si>
    <t>Yellow</t>
  </si>
  <si>
    <t>Blue</t>
  </si>
  <si>
    <t>Orange</t>
  </si>
  <si>
    <t>Red</t>
  </si>
  <si>
    <t>White</t>
  </si>
  <si>
    <t>Sum</t>
  </si>
  <si>
    <t>N/A</t>
  </si>
  <si>
    <t>Resistors</t>
  </si>
  <si>
    <t>RGB (round)</t>
  </si>
  <si>
    <t>Legs</t>
  </si>
  <si>
    <t>LED Holders</t>
  </si>
  <si>
    <t>50 k</t>
  </si>
  <si>
    <t>10 k</t>
  </si>
  <si>
    <t>1 k</t>
  </si>
  <si>
    <t>∞</t>
  </si>
  <si>
    <t>Misc</t>
  </si>
  <si>
    <t>5mm LEDs (1blue, 1white)</t>
  </si>
  <si>
    <t>SP3T Toggle Switch (1)</t>
  </si>
  <si>
    <t>(11 needed)</t>
  </si>
  <si>
    <t>Mini Toggle Switch (SPDT)</t>
  </si>
  <si>
    <t>RGB</t>
  </si>
  <si>
    <t>□ RGB</t>
  </si>
  <si>
    <t>Digital I/O (plain)</t>
  </si>
  <si>
    <t>PWM Capable</t>
  </si>
  <si>
    <t>M</t>
  </si>
  <si>
    <t>3 Aux. Serial Ports</t>
  </si>
  <si>
    <t>Main Serial Port (RX, TX)</t>
  </si>
  <si>
    <t>5mm LED (1blue, 1white)  *[Item is 100 pack of 3 &amp; 5mm blue, green, yellow, red, white - 10 of each]</t>
  </si>
  <si>
    <t>EasyDriver Stepper Driver</t>
  </si>
  <si>
    <t>VID6606 stepper driver board (1)</t>
  </si>
  <si>
    <t>x27.168 stepper motor (3)</t>
  </si>
  <si>
    <t>Digital
In</t>
  </si>
  <si>
    <t>Digital
Out</t>
  </si>
  <si>
    <t>Analog
In</t>
  </si>
  <si>
    <t>Min #
Pins</t>
  </si>
  <si>
    <t>x27.168</t>
  </si>
  <si>
    <t>Steppers</t>
  </si>
  <si>
    <t>LEDs: 10 Max*</t>
  </si>
  <si>
    <t>VID6606</t>
  </si>
  <si>
    <t>Gauge Housings (10+1+1)</t>
  </si>
  <si>
    <t>Glass Panels (11+1+1) for Gauges</t>
  </si>
  <si>
    <t>Rectangular RGB LEDs (3) {10 pack}</t>
  </si>
  <si>
    <t>Rectangular RGB LEDs (2)</t>
  </si>
  <si>
    <t>x27.168 stepper motor (4)</t>
  </si>
  <si>
    <t>Normal RGB LED</t>
  </si>
  <si>
    <t>VID6606 stepper driver board (1/2)</t>
  </si>
  <si>
    <t>x27.168 stepper motor (2)</t>
  </si>
  <si>
    <t>20x4 Character LCD</t>
  </si>
  <si>
    <t>Mom Buttons (3)</t>
  </si>
  <si>
    <t>Reset Button (mom, NO, SPST)</t>
  </si>
  <si>
    <t>INA169 DC Current Sensor</t>
  </si>
  <si>
    <t>Power Switch - Mini Toggle Switch (SPDT) (x3)</t>
  </si>
  <si>
    <t>Panel Voltmeter</t>
  </si>
  <si>
    <t>6*</t>
  </si>
  <si>
    <t>Computer-Arduino Cable (Standard USB A-B)</t>
  </si>
  <si>
    <t>Panel Mount 2.1mm Barrel Jack</t>
  </si>
  <si>
    <t>Motor/Power Wire</t>
  </si>
  <si>
    <t>2.1mm Barrel Connector</t>
  </si>
  <si>
    <t>Panel Mount USB Type B</t>
  </si>
  <si>
    <t>Mini Heat Sink (10 pack, with thermal tape)</t>
  </si>
  <si>
    <t>5V Buzzer</t>
  </si>
  <si>
    <t>DC-DC Converter (12V to 5V)</t>
  </si>
  <si>
    <t>12V, 2A Power Supply</t>
  </si>
  <si>
    <t>Rectangular RGB LEDs (11)</t>
  </si>
  <si>
    <t>LED
Digital</t>
  </si>
  <si>
    <t>LED
PWM</t>
  </si>
  <si>
    <t>74HC595 Shift Register (Pin Expansion) (3pack)</t>
  </si>
  <si>
    <t>24 LED Driver</t>
  </si>
  <si>
    <t>Connectors (large single row)</t>
  </si>
  <si>
    <t>Connectors (small double row)</t>
  </si>
  <si>
    <t>Connectors (large double row)</t>
  </si>
  <si>
    <t>Ribbon Cable (10 wire, 15ft, 28AWG)</t>
  </si>
  <si>
    <t>Ribbon Cable (6 wire, 15ft, 28AWG)</t>
  </si>
  <si>
    <t>Hookup Wire (22AWG, solid core)</t>
  </si>
  <si>
    <t>Raw Male-Female Jumper Wires</t>
  </si>
  <si>
    <r>
      <t>Heading Stepper Motor (360</t>
    </r>
    <r>
      <rPr>
        <sz val="11"/>
        <color rgb="FF00B050"/>
        <rFont val="Calibri"/>
        <family val="2"/>
      </rPr>
      <t>°)</t>
    </r>
  </si>
  <si>
    <t>Mux Shield II</t>
  </si>
  <si>
    <t>Pushbutton Cover (x5)</t>
  </si>
  <si>
    <t>Illuminated Mom Button (2x Yellow, 2x White)</t>
  </si>
  <si>
    <t>Momentary toggle switch</t>
  </si>
  <si>
    <t>Digikey</t>
  </si>
  <si>
    <t>Pushbutton (displays)</t>
  </si>
  <si>
    <t>Pushbutton (autopilot)</t>
  </si>
  <si>
    <t>Rectangular pushbuttons (2)</t>
  </si>
  <si>
    <t>(Bigger than other ones)</t>
  </si>
  <si>
    <t>Pololu</t>
  </si>
  <si>
    <t>Stranded Wire: 24 AWG, Red,Black,Green</t>
  </si>
  <si>
    <t>Female Crimp Pins (x100)</t>
  </si>
  <si>
    <t>Male Crimp Pins (x100)</t>
  </si>
  <si>
    <t>1x4 Crimp Connector Housing (x10)</t>
  </si>
  <si>
    <t>1x1 Crimp Connector Housing (x25)</t>
  </si>
  <si>
    <t>1x2 Crimp Connector Housing (x25)</t>
  </si>
  <si>
    <t>Crimping Tool</t>
  </si>
  <si>
    <t>3x8 Female Header</t>
  </si>
  <si>
    <t>Female/Male Headers</t>
  </si>
  <si>
    <t>Amazon</t>
  </si>
  <si>
    <t>Wire Strippers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</si>
</sst>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3">
    <xf numFmtId="0" fontId="0" fillId="0" borderId="0" xfId="0"/>
    <xf numFmtId="0" fontId="3" fillId="0" borderId="0" xfId="2"/>
    <xf numFmtId="44" fontId="0" fillId="0" borderId="0" xfId="1" applyFont="1"/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6" fillId="0" borderId="0" xfId="2" applyFont="1"/>
    <xf numFmtId="0" fontId="0" fillId="0" borderId="1" xfId="0" applyBorder="1"/>
    <xf numFmtId="44" fontId="0" fillId="0" borderId="1" xfId="1" applyFont="1" applyBorder="1"/>
    <xf numFmtId="44" fontId="0" fillId="0" borderId="1" xfId="1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44" fontId="7" fillId="0" borderId="0" xfId="1" applyFont="1"/>
    <xf numFmtId="44" fontId="7" fillId="0" borderId="0" xfId="1" applyFont="1" applyAlignment="1">
      <alignment horizontal="right"/>
    </xf>
    <xf numFmtId="0" fontId="3" fillId="0" borderId="1" xfId="2" applyBorder="1"/>
    <xf numFmtId="0" fontId="0" fillId="0" borderId="0" xfId="0" applyFill="1" applyBorder="1"/>
    <xf numFmtId="0" fontId="3" fillId="0" borderId="0" xfId="2" applyBorder="1"/>
    <xf numFmtId="44" fontId="0" fillId="0" borderId="0" xfId="1" applyFont="1" applyBorder="1"/>
    <xf numFmtId="44" fontId="0" fillId="0" borderId="0" xfId="1" applyFont="1" applyBorder="1" applyAlignment="1">
      <alignment horizontal="right"/>
    </xf>
    <xf numFmtId="44" fontId="0" fillId="3" borderId="0" xfId="1" applyFont="1" applyFill="1" applyBorder="1" applyAlignment="1">
      <alignment horizontal="right"/>
    </xf>
    <xf numFmtId="0" fontId="0" fillId="2" borderId="1" xfId="0" applyFill="1" applyBorder="1"/>
    <xf numFmtId="44" fontId="7" fillId="0" borderId="0" xfId="1" applyFont="1" applyBorder="1" applyAlignment="1">
      <alignment horizontal="right"/>
    </xf>
    <xf numFmtId="44" fontId="0" fillId="0" borderId="0" xfId="1" applyFont="1" applyFill="1" applyBorder="1" applyAlignment="1">
      <alignment horizontal="right"/>
    </xf>
    <xf numFmtId="44" fontId="0" fillId="4" borderId="0" xfId="1" applyFont="1" applyFill="1" applyBorder="1" applyAlignment="1">
      <alignment horizontal="right"/>
    </xf>
    <xf numFmtId="0" fontId="0" fillId="5" borderId="0" xfId="0" applyFill="1"/>
    <xf numFmtId="44" fontId="0" fillId="6" borderId="0" xfId="1" applyFont="1" applyFill="1" applyBorder="1" applyAlignment="1">
      <alignment horizontal="right"/>
    </xf>
    <xf numFmtId="44" fontId="7" fillId="6" borderId="0" xfId="1" applyFont="1" applyFill="1" applyBorder="1" applyAlignment="1">
      <alignment horizontal="right"/>
    </xf>
    <xf numFmtId="0" fontId="0" fillId="0" borderId="0" xfId="0" quotePrefix="1" applyAlignment="1">
      <alignment horizontal="center"/>
    </xf>
    <xf numFmtId="0" fontId="6" fillId="0" borderId="0" xfId="2" quotePrefix="1" applyFont="1" applyAlignment="1">
      <alignment horizontal="center"/>
    </xf>
    <xf numFmtId="0" fontId="0" fillId="8" borderId="0" xfId="0" applyFill="1"/>
    <xf numFmtId="0" fontId="0" fillId="0" borderId="0" xfId="0" applyFill="1"/>
    <xf numFmtId="44" fontId="7" fillId="3" borderId="0" xfId="1" applyFont="1" applyFill="1" applyBorder="1" applyAlignment="1">
      <alignment horizontal="right"/>
    </xf>
    <xf numFmtId="0" fontId="3" fillId="0" borderId="0" xfId="2" applyFill="1"/>
    <xf numFmtId="44" fontId="0" fillId="0" borderId="0" xfId="1" applyFont="1" applyFill="1"/>
    <xf numFmtId="44" fontId="7" fillId="0" borderId="0" xfId="1" applyFont="1" applyFill="1"/>
    <xf numFmtId="0" fontId="3" fillId="0" borderId="7" xfId="2" applyBorder="1"/>
    <xf numFmtId="44" fontId="0" fillId="0" borderId="7" xfId="1" applyFont="1" applyBorder="1"/>
    <xf numFmtId="0" fontId="0" fillId="0" borderId="7" xfId="0" applyBorder="1"/>
    <xf numFmtId="44" fontId="0" fillId="0" borderId="7" xfId="1" applyFont="1" applyBorder="1" applyAlignment="1">
      <alignment horizontal="right"/>
    </xf>
    <xf numFmtId="0" fontId="0" fillId="5" borderId="6" xfId="0" applyFill="1" applyBorder="1"/>
    <xf numFmtId="0" fontId="6" fillId="0" borderId="7" xfId="2" applyFont="1" applyBorder="1"/>
    <xf numFmtId="44" fontId="7" fillId="0" borderId="7" xfId="1" applyFont="1" applyBorder="1"/>
    <xf numFmtId="0" fontId="6" fillId="0" borderId="0" xfId="2" applyFont="1" applyFill="1"/>
    <xf numFmtId="0" fontId="0" fillId="10" borderId="2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10" borderId="2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0" xfId="0" applyFont="1" applyAlignment="1">
      <alignment horizontal="right"/>
    </xf>
    <xf numFmtId="44" fontId="0" fillId="5" borderId="7" xfId="1" applyFont="1" applyFill="1" applyBorder="1" applyAlignment="1">
      <alignment horizontal="right"/>
    </xf>
    <xf numFmtId="44" fontId="7" fillId="5" borderId="7" xfId="1" applyFont="1" applyFill="1" applyBorder="1" applyAlignment="1">
      <alignment horizontal="right"/>
    </xf>
    <xf numFmtId="44" fontId="0" fillId="5" borderId="0" xfId="1" applyFont="1" applyFill="1" applyBorder="1" applyAlignment="1">
      <alignment horizontal="right"/>
    </xf>
    <xf numFmtId="44" fontId="7" fillId="5" borderId="0" xfId="1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2" borderId="1" xfId="2" applyFont="1" applyFill="1" applyBorder="1"/>
    <xf numFmtId="44" fontId="0" fillId="2" borderId="1" xfId="1" applyFont="1" applyFill="1" applyBorder="1"/>
    <xf numFmtId="44" fontId="0" fillId="2" borderId="1" xfId="1" applyFont="1" applyFill="1" applyBorder="1" applyAlignment="1">
      <alignment horizontal="right"/>
    </xf>
    <xf numFmtId="0" fontId="6" fillId="2" borderId="0" xfId="2" applyFont="1" applyFill="1"/>
    <xf numFmtId="44" fontId="0" fillId="2" borderId="0" xfId="1" applyFont="1" applyFill="1"/>
    <xf numFmtId="44" fontId="0" fillId="2" borderId="0" xfId="1" applyFont="1" applyFill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44" fontId="7" fillId="0" borderId="0" xfId="1" applyFont="1" applyFill="1" applyBorder="1" applyAlignment="1">
      <alignment horizontal="right"/>
    </xf>
    <xf numFmtId="44" fontId="0" fillId="3" borderId="0" xfId="1" applyFont="1" applyFill="1" applyAlignment="1">
      <alignment horizontal="right"/>
    </xf>
    <xf numFmtId="0" fontId="0" fillId="10" borderId="2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2" applyNumberFormat="1"/>
    <xf numFmtId="0" fontId="0" fillId="0" borderId="0" xfId="0" applyFill="1" applyBorder="1" applyAlignment="1">
      <alignment horizontal="center"/>
    </xf>
    <xf numFmtId="0" fontId="0" fillId="0" borderId="8" xfId="0" applyBorder="1"/>
    <xf numFmtId="0" fontId="6" fillId="0" borderId="1" xfId="2" applyFont="1" applyBorder="1"/>
    <xf numFmtId="44" fontId="7" fillId="0" borderId="1" xfId="1" applyFont="1" applyBorder="1"/>
    <xf numFmtId="44" fontId="7" fillId="0" borderId="1" xfId="1" applyFont="1" applyBorder="1" applyAlignment="1">
      <alignment horizontal="right"/>
    </xf>
    <xf numFmtId="0" fontId="0" fillId="3" borderId="0" xfId="0" applyFill="1" applyBorder="1" applyAlignment="1">
      <alignment horizontal="center" vertical="center"/>
    </xf>
    <xf numFmtId="44" fontId="0" fillId="11" borderId="1" xfId="1" applyFont="1" applyFill="1" applyBorder="1" applyAlignment="1">
      <alignment horizontal="right"/>
    </xf>
    <xf numFmtId="44" fontId="0" fillId="5" borderId="1" xfId="1" applyFont="1" applyFill="1" applyBorder="1" applyAlignment="1">
      <alignment horizontal="right"/>
    </xf>
    <xf numFmtId="44" fontId="7" fillId="5" borderId="1" xfId="1" applyFont="1" applyFill="1" applyBorder="1" applyAlignment="1">
      <alignment horizontal="right"/>
    </xf>
    <xf numFmtId="0" fontId="0" fillId="5" borderId="8" xfId="0" applyFill="1" applyBorder="1"/>
    <xf numFmtId="44" fontId="0" fillId="6" borderId="1" xfId="1" applyFont="1" applyFill="1" applyBorder="1" applyAlignment="1">
      <alignment horizontal="right"/>
    </xf>
    <xf numFmtId="0" fontId="0" fillId="0" borderId="9" xfId="0" applyFill="1" applyBorder="1" applyAlignment="1">
      <alignment horizontal="center"/>
    </xf>
    <xf numFmtId="44" fontId="0" fillId="0" borderId="1" xfId="1" applyFont="1" applyFill="1" applyBorder="1"/>
    <xf numFmtId="0" fontId="0" fillId="0" borderId="1" xfId="0" applyFill="1" applyBorder="1"/>
    <xf numFmtId="44" fontId="0" fillId="11" borderId="0" xfId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44" fontId="0" fillId="4" borderId="0" xfId="1" applyFont="1" applyFill="1" applyAlignment="1">
      <alignment horizontal="right"/>
    </xf>
    <xf numFmtId="44" fontId="7" fillId="4" borderId="0" xfId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9" fillId="0" borderId="0" xfId="0" applyFont="1"/>
    <xf numFmtId="0" fontId="9" fillId="0" borderId="1" xfId="0" applyFont="1" applyBorder="1"/>
    <xf numFmtId="0" fontId="9" fillId="0" borderId="0" xfId="0" applyFont="1" applyFill="1" applyBorder="1"/>
    <xf numFmtId="0" fontId="9" fillId="7" borderId="0" xfId="0" applyFont="1" applyFill="1"/>
    <xf numFmtId="0" fontId="9" fillId="5" borderId="0" xfId="0" applyFont="1" applyFill="1"/>
    <xf numFmtId="0" fontId="9" fillId="0" borderId="0" xfId="0" applyFont="1" applyFill="1"/>
    <xf numFmtId="0" fontId="9" fillId="0" borderId="8" xfId="0" applyFont="1" applyFill="1" applyBorder="1"/>
    <xf numFmtId="0" fontId="9" fillId="0" borderId="8" xfId="0" applyFont="1" applyBorder="1"/>
    <xf numFmtId="44" fontId="6" fillId="4" borderId="0" xfId="1" applyFont="1" applyFill="1"/>
    <xf numFmtId="44" fontId="0" fillId="4" borderId="0" xfId="1" applyFont="1" applyFill="1" applyBorder="1"/>
    <xf numFmtId="44" fontId="0" fillId="4" borderId="0" xfId="1" applyFont="1" applyFill="1"/>
    <xf numFmtId="44" fontId="0" fillId="0" borderId="0" xfId="0" applyNumberFormat="1"/>
    <xf numFmtId="0" fontId="9" fillId="7" borderId="6" xfId="0" applyFont="1" applyFill="1" applyBorder="1"/>
    <xf numFmtId="0" fontId="0" fillId="3" borderId="0" xfId="0" applyFill="1" applyBorder="1" applyAlignment="1">
      <alignment horizontal="center" vertical="center"/>
    </xf>
    <xf numFmtId="44" fontId="11" fillId="0" borderId="0" xfId="1" applyFont="1" applyFill="1"/>
    <xf numFmtId="44" fontId="11" fillId="0" borderId="0" xfId="1" applyFont="1" applyFill="1" applyBorder="1" applyAlignment="1">
      <alignment horizontal="right"/>
    </xf>
    <xf numFmtId="44" fontId="11" fillId="0" borderId="0" xfId="1" applyFont="1"/>
    <xf numFmtId="0" fontId="0" fillId="3" borderId="0" xfId="0" applyFill="1" applyBorder="1" applyAlignment="1">
      <alignment horizontal="center" vertical="center"/>
    </xf>
    <xf numFmtId="44" fontId="14" fillId="0" borderId="0" xfId="1" applyFont="1"/>
    <xf numFmtId="44" fontId="14" fillId="0" borderId="0" xfId="1" applyFont="1" applyAlignment="1">
      <alignment horizontal="right"/>
    </xf>
    <xf numFmtId="44" fontId="14" fillId="0" borderId="0" xfId="0" applyNumberFormat="1" applyFont="1"/>
    <xf numFmtId="44" fontId="14" fillId="0" borderId="0" xfId="1" applyFont="1" applyFill="1"/>
    <xf numFmtId="44" fontId="0" fillId="0" borderId="0" xfId="1" applyFont="1" applyFill="1" applyAlignment="1">
      <alignment horizontal="right"/>
    </xf>
    <xf numFmtId="44" fontId="14" fillId="0" borderId="0" xfId="1" applyFont="1" applyFill="1" applyAlignment="1">
      <alignment horizontal="right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2:J100" totalsRowCount="1" headerRowDxfId="4">
  <autoFilter ref="B2:J99"/>
  <tableColumns count="9">
    <tableColumn id="13" name="Part"/>
    <tableColumn id="2" name="CA"/>
    <tableColumn id="3" name="US"/>
    <tableColumn id="4" name="CAD" dataCellStyle="Currency"/>
    <tableColumn id="14" name="USD" dataDxfId="3" dataCellStyle="Currency"/>
    <tableColumn id="5" name="#"/>
    <tableColumn id="6" name="Total (CAD)" totalsRowFunction="custom" totalsRowDxfId="1">
      <calculatedColumnFormula>E3*G3</calculatedColumnFormula>
      <totalsRowFormula>SUM(Table2[Total (CAD)])</totalsRowFormula>
    </tableColumn>
    <tableColumn id="15" name="Total (USD)" totalsRowFunction="custom" dataDxfId="2" totalsRowDxfId="0" dataCellStyle="Currency">
      <calculatedColumnFormula>Table2[[#This Row],[USD]]*Table2[[#This Row],['#]]</calculatedColumnFormula>
      <totalsRowFormula>SUM(Table2[Total (USD)])</totalsRowFormula>
    </tableColumn>
    <tableColumn id="7" name="Not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afruit.com/product/2174" TargetMode="External"/><Relationship Id="rId18" Type="http://schemas.openxmlformats.org/officeDocument/2006/relationships/hyperlink" Target="https://www.adafruit.com/product/1505" TargetMode="External"/><Relationship Id="rId26" Type="http://schemas.openxmlformats.org/officeDocument/2006/relationships/hyperlink" Target="https://www.adafruit.com/product/1445" TargetMode="External"/><Relationship Id="rId39" Type="http://schemas.openxmlformats.org/officeDocument/2006/relationships/hyperlink" Target="https://elmwoodelectronics.ca/products/automotive-gauge-stepper-motor" TargetMode="External"/><Relationship Id="rId21" Type="http://schemas.openxmlformats.org/officeDocument/2006/relationships/hyperlink" Target="https://elmwoodelectronics.ca/products/16mm-panel-mount-momentary-pushbutton-green" TargetMode="External"/><Relationship Id="rId34" Type="http://schemas.openxmlformats.org/officeDocument/2006/relationships/hyperlink" Target="https://www.adafruit.com/product/2739" TargetMode="External"/><Relationship Id="rId42" Type="http://schemas.openxmlformats.org/officeDocument/2006/relationships/hyperlink" Target="https://elmwoodelectronics.ca/products/12779" TargetMode="External"/><Relationship Id="rId47" Type="http://schemas.openxmlformats.org/officeDocument/2006/relationships/hyperlink" Target="https://elmwoodelectronics.ca/products/standard-lcd-20x4-extras" TargetMode="External"/><Relationship Id="rId50" Type="http://schemas.openxmlformats.org/officeDocument/2006/relationships/hyperlink" Target="https://elmwoodelectronics.ca/products/panel-mount-10k-potentiometer-breadboard-friendly" TargetMode="External"/><Relationship Id="rId55" Type="http://schemas.openxmlformats.org/officeDocument/2006/relationships/hyperlink" Target="https://elmwoodelectronics.ca/products/ina169-analog-dc-current-sensor-breakout-60v-5a-max" TargetMode="External"/><Relationship Id="rId63" Type="http://schemas.openxmlformats.org/officeDocument/2006/relationships/hyperlink" Target="https://www.adafruit.com/product/1515" TargetMode="External"/><Relationship Id="rId68" Type="http://schemas.openxmlformats.org/officeDocument/2006/relationships/hyperlink" Target="https://www.adafruit.com/product/450" TargetMode="External"/><Relationship Id="rId76" Type="http://schemas.openxmlformats.org/officeDocument/2006/relationships/hyperlink" Target="https://elmwoodelectronics.ca/products/11367" TargetMode="External"/><Relationship Id="rId84" Type="http://schemas.openxmlformats.org/officeDocument/2006/relationships/hyperlink" Target="https://www.ebay.ca/itm/172537067661" TargetMode="External"/><Relationship Id="rId89" Type="http://schemas.openxmlformats.org/officeDocument/2006/relationships/hyperlink" Target="https://www.pololu.com/account/view_salesorder/1J335359?s=fa90adff" TargetMode="External"/><Relationship Id="rId7" Type="http://schemas.openxmlformats.org/officeDocument/2006/relationships/hyperlink" Target="https://elmwoodelectronics.ca/products/panel-mount-10k-potentiometer-breadboard-friendly" TargetMode="External"/><Relationship Id="rId71" Type="http://schemas.openxmlformats.org/officeDocument/2006/relationships/hyperlink" Target="https://elmwoodelectronics.ca/products/adafruit-24-channel-12-bit-pwm-led-driver-spi-interface" TargetMode="External"/><Relationship Id="rId92" Type="http://schemas.openxmlformats.org/officeDocument/2006/relationships/vmlDrawing" Target="../drawings/vmlDrawing1.vml"/><Relationship Id="rId2" Type="http://schemas.openxmlformats.org/officeDocument/2006/relationships/hyperlink" Target="https://elmwoodelectronics.ca/products/16mm-illuminated-pushbutton-blue-latching-on-off-switch" TargetMode="External"/><Relationship Id="rId16" Type="http://schemas.openxmlformats.org/officeDocument/2006/relationships/hyperlink" Target="https://www.adafruit.com/product/1439" TargetMode="External"/><Relationship Id="rId29" Type="http://schemas.openxmlformats.org/officeDocument/2006/relationships/hyperlink" Target="https://elmwoodelectronics.ca/products/100-led-assortment" TargetMode="External"/><Relationship Id="rId11" Type="http://schemas.openxmlformats.org/officeDocument/2006/relationships/hyperlink" Target="https://www.adafruit.com/product/3218" TargetMode="External"/><Relationship Id="rId24" Type="http://schemas.openxmlformats.org/officeDocument/2006/relationships/hyperlink" Target="https://elmwoodelectronics.ca/products/16mm-panel-mount-momentary-pushbutton-burgundy" TargetMode="External"/><Relationship Id="rId32" Type="http://schemas.openxmlformats.org/officeDocument/2006/relationships/hyperlink" Target="https://www.ebay.ca/itm/12V-Metal-Toggle-Flick-Switch-ON-OFF-ON-Car-Boat-Dash-Light-3-Position-SP3T-/361502103461?rsta=en_CA(en_CA)&amp;cnac=CA&amp;mail=sys&amp;e=op&amp;unp_tpcid=email-receipt-auction-payment&amp;ppid=PPX000608&amp;calf=5cd9c2ed450d2&amp;calc=5cd9c2ed450d2&amp;pgrp=mai" TargetMode="External"/><Relationship Id="rId37" Type="http://schemas.openxmlformats.org/officeDocument/2006/relationships/hyperlink" Target="https://www.tindie.com/products/propwashsim/vid6606-4x-stepper-driver-board/" TargetMode="External"/><Relationship Id="rId40" Type="http://schemas.openxmlformats.org/officeDocument/2006/relationships/hyperlink" Target="https://www.sparkfun.com/products/12779" TargetMode="External"/><Relationship Id="rId45" Type="http://schemas.openxmlformats.org/officeDocument/2006/relationships/hyperlink" Target="https://elmwoodelectronics.ca/products/12903" TargetMode="External"/><Relationship Id="rId53" Type="http://schemas.openxmlformats.org/officeDocument/2006/relationships/hyperlink" Target="https://www.adafruit.com/product/1164" TargetMode="External"/><Relationship Id="rId58" Type="http://schemas.openxmlformats.org/officeDocument/2006/relationships/hyperlink" Target="https://www.adafruit.com/product/610" TargetMode="External"/><Relationship Id="rId66" Type="http://schemas.openxmlformats.org/officeDocument/2006/relationships/hyperlink" Target="https://www.adafruit.com/product/1385" TargetMode="External"/><Relationship Id="rId74" Type="http://schemas.openxmlformats.org/officeDocument/2006/relationships/hyperlink" Target="https://elmwoodelectronics.ca/products/small-dual-row-wire-housing-pack-for-diy-jumper-cables" TargetMode="External"/><Relationship Id="rId79" Type="http://schemas.openxmlformats.org/officeDocument/2006/relationships/hyperlink" Target="https://elmwoodelectronics.ca/products/premium-male-female-raw-jumper-wires-40-x-6" TargetMode="External"/><Relationship Id="rId87" Type="http://schemas.openxmlformats.org/officeDocument/2006/relationships/hyperlink" Target="https://www.digikey.ca/product-detail/en/e-switch/PS1023ABLK/EG2001-ND/82862" TargetMode="External"/><Relationship Id="rId5" Type="http://schemas.openxmlformats.org/officeDocument/2006/relationships/hyperlink" Target="https://www.adafruit.com/product/1441" TargetMode="External"/><Relationship Id="rId61" Type="http://schemas.openxmlformats.org/officeDocument/2006/relationships/hyperlink" Target="https://www.adafruit.com/product/907" TargetMode="External"/><Relationship Id="rId82" Type="http://schemas.openxmlformats.org/officeDocument/2006/relationships/hyperlink" Target="https://elmwoodelectronics.ca/products/11723" TargetMode="External"/><Relationship Id="rId90" Type="http://schemas.openxmlformats.org/officeDocument/2006/relationships/hyperlink" Target="https://www.pololu.com/account/view_salesorder/1J335359?s=fa90adff" TargetMode="External"/><Relationship Id="rId19" Type="http://schemas.openxmlformats.org/officeDocument/2006/relationships/hyperlink" Target="https://elmwoodelectronics.ca/products/16mm-panel-mount-momentary-pushbutton-black" TargetMode="External"/><Relationship Id="rId14" Type="http://schemas.openxmlformats.org/officeDocument/2006/relationships/hyperlink" Target="https://www.sparkfun.com/products/9276" TargetMode="External"/><Relationship Id="rId22" Type="http://schemas.openxmlformats.org/officeDocument/2006/relationships/hyperlink" Target="https://elmwoodelectronics.ca/products/16mm-panel-mount-momentary-pushbutton-yellow" TargetMode="External"/><Relationship Id="rId27" Type="http://schemas.openxmlformats.org/officeDocument/2006/relationships/hyperlink" Target="https://www.adafruit.com/product/1503" TargetMode="External"/><Relationship Id="rId30" Type="http://schemas.openxmlformats.org/officeDocument/2006/relationships/hyperlink" Target="https://www.sparkfun.com/products/9276" TargetMode="External"/><Relationship Id="rId35" Type="http://schemas.openxmlformats.org/officeDocument/2006/relationships/hyperlink" Target="https://elmwoodelectronics.ca/products/diffused-rectangular-5mm-rgb-leds-pack-of-10" TargetMode="External"/><Relationship Id="rId43" Type="http://schemas.openxmlformats.org/officeDocument/2006/relationships/hyperlink" Target="https://elmwoodelectronics.ca/products/9238" TargetMode="External"/><Relationship Id="rId48" Type="http://schemas.openxmlformats.org/officeDocument/2006/relationships/hyperlink" Target="https://elmwoodelectronics.ca/products/10002" TargetMode="External"/><Relationship Id="rId56" Type="http://schemas.openxmlformats.org/officeDocument/2006/relationships/hyperlink" Target="https://elmwoodelectronics.ca/products/panel-volt-meter" TargetMode="External"/><Relationship Id="rId64" Type="http://schemas.openxmlformats.org/officeDocument/2006/relationships/hyperlink" Target="https://elmwoodelectronics.ca/products/aluminum-smt-heat-sinks-10-pack-0-25x0-25-x-0-15-tall" TargetMode="External"/><Relationship Id="rId69" Type="http://schemas.openxmlformats.org/officeDocument/2006/relationships/hyperlink" Target="https://elmwoodelectronics.ca/products/74hc595-shift-register-3-pack" TargetMode="External"/><Relationship Id="rId77" Type="http://schemas.openxmlformats.org/officeDocument/2006/relationships/hyperlink" Target="https://elmwoodelectronics.ca/products/large-dual-row-wire-housing-pack-for-diy-jumper-cables" TargetMode="External"/><Relationship Id="rId8" Type="http://schemas.openxmlformats.org/officeDocument/2006/relationships/hyperlink" Target="https://www.adafruit.com/product/562" TargetMode="External"/><Relationship Id="rId51" Type="http://schemas.openxmlformats.org/officeDocument/2006/relationships/hyperlink" Target="https://elmwoodelectronics.ca/products/11994" TargetMode="External"/><Relationship Id="rId72" Type="http://schemas.openxmlformats.org/officeDocument/2006/relationships/hyperlink" Target="https://elmwoodelectronics.ca/products/large-single-row-housing-pack-for-diy-jumper-cables" TargetMode="External"/><Relationship Id="rId80" Type="http://schemas.openxmlformats.org/officeDocument/2006/relationships/hyperlink" Target="https://elmwoodelectronics.ca/products/10647" TargetMode="External"/><Relationship Id="rId85" Type="http://schemas.openxmlformats.org/officeDocument/2006/relationships/hyperlink" Target="https://www.digikey.ca/product-detail/en/electroswitch/7162C/451-1166-ND/2679549" TargetMode="External"/><Relationship Id="rId93" Type="http://schemas.openxmlformats.org/officeDocument/2006/relationships/table" Target="../tables/table1.xml"/><Relationship Id="rId3" Type="http://schemas.openxmlformats.org/officeDocument/2006/relationships/hyperlink" Target="https://www.adafruit.com/product/1439" TargetMode="External"/><Relationship Id="rId12" Type="http://schemas.openxmlformats.org/officeDocument/2006/relationships/hyperlink" Target="https://elmwoodelectronics.ca/products/illuminated-toggle-switch-with-cover-red" TargetMode="External"/><Relationship Id="rId17" Type="http://schemas.openxmlformats.org/officeDocument/2006/relationships/hyperlink" Target="https://elmwoodelectronics.ca/products/16mm-illuminated-pushbutton-red-momentary" TargetMode="External"/><Relationship Id="rId25" Type="http://schemas.openxmlformats.org/officeDocument/2006/relationships/hyperlink" Target="https://www.adafruit.com/product/1502" TargetMode="External"/><Relationship Id="rId33" Type="http://schemas.openxmlformats.org/officeDocument/2006/relationships/hyperlink" Target="https://www.ebay.ca/itm/282456733701" TargetMode="External"/><Relationship Id="rId38" Type="http://schemas.openxmlformats.org/officeDocument/2006/relationships/hyperlink" Target="https://www.adafruit.com/product/2424" TargetMode="External"/><Relationship Id="rId46" Type="http://schemas.openxmlformats.org/officeDocument/2006/relationships/hyperlink" Target="https://www.adafruit.com/product/198" TargetMode="External"/><Relationship Id="rId59" Type="http://schemas.openxmlformats.org/officeDocument/2006/relationships/hyperlink" Target="https://www.adafruit.com/product/3310" TargetMode="External"/><Relationship Id="rId67" Type="http://schemas.openxmlformats.org/officeDocument/2006/relationships/hyperlink" Target="https://elmwoodelectronics.ca/products/ubec-dc-dc-step-down-buck-converter-5v-3a-output" TargetMode="External"/><Relationship Id="rId20" Type="http://schemas.openxmlformats.org/officeDocument/2006/relationships/hyperlink" Target="https://www.adafruit.com/product/1504" TargetMode="External"/><Relationship Id="rId41" Type="http://schemas.openxmlformats.org/officeDocument/2006/relationships/hyperlink" Target="https://www.sparkfun.com/products/9238" TargetMode="External"/><Relationship Id="rId54" Type="http://schemas.openxmlformats.org/officeDocument/2006/relationships/hyperlink" Target="https://www.adafruit.com/product/575" TargetMode="External"/><Relationship Id="rId62" Type="http://schemas.openxmlformats.org/officeDocument/2006/relationships/hyperlink" Target="https://elmwoodelectronics.ca/products/panel-mount-usb-cable-b-male-to-b-female" TargetMode="External"/><Relationship Id="rId70" Type="http://schemas.openxmlformats.org/officeDocument/2006/relationships/hyperlink" Target="https://www.adafruit.com/product/1429" TargetMode="External"/><Relationship Id="rId75" Type="http://schemas.openxmlformats.org/officeDocument/2006/relationships/hyperlink" Target="https://www.adafruit.com/product/3143" TargetMode="External"/><Relationship Id="rId83" Type="http://schemas.openxmlformats.org/officeDocument/2006/relationships/hyperlink" Target="https://www.ebay.ca/itm/310827399171" TargetMode="External"/><Relationship Id="rId88" Type="http://schemas.openxmlformats.org/officeDocument/2006/relationships/hyperlink" Target="https://vod.ebay.ca/vod/FetchOrderDetails?transid=885606284025&amp;itemid=382086328207&amp;qu=2&amp;ul_noapp=true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1476" TargetMode="External"/><Relationship Id="rId6" Type="http://schemas.openxmlformats.org/officeDocument/2006/relationships/hyperlink" Target="https://elmwoodelectronics.ca/products/16mm-illuminated-pushbutton-yellow-momentary" TargetMode="External"/><Relationship Id="rId15" Type="http://schemas.openxmlformats.org/officeDocument/2006/relationships/hyperlink" Target="https://elmwoodelectronics.ca/products/9276" TargetMode="External"/><Relationship Id="rId23" Type="http://schemas.openxmlformats.org/officeDocument/2006/relationships/hyperlink" Target="https://elmwoodelectronics.ca/products/16mm-panel-mount-momentary-pushbutton-red" TargetMode="External"/><Relationship Id="rId28" Type="http://schemas.openxmlformats.org/officeDocument/2006/relationships/hyperlink" Target="https://www.sparkfun.com/products/12903" TargetMode="External"/><Relationship Id="rId36" Type="http://schemas.openxmlformats.org/officeDocument/2006/relationships/hyperlink" Target="https://www.sparkfun.com/products/11061" TargetMode="External"/><Relationship Id="rId49" Type="http://schemas.openxmlformats.org/officeDocument/2006/relationships/hyperlink" Target="https://www.adafruit.com/product/562" TargetMode="External"/><Relationship Id="rId57" Type="http://schemas.openxmlformats.org/officeDocument/2006/relationships/hyperlink" Target="https://elmwoodelectronics.ca/products/panel-mount-2-1mm-dc-barrel-jack" TargetMode="External"/><Relationship Id="rId10" Type="http://schemas.openxmlformats.org/officeDocument/2006/relationships/hyperlink" Target="https://elmwoodelectronics.ca/products/illuminated-toggle-switch-with-cover-yellow" TargetMode="External"/><Relationship Id="rId31" Type="http://schemas.openxmlformats.org/officeDocument/2006/relationships/hyperlink" Target="https://elmwoodelectronics.ca/products/9276" TargetMode="External"/><Relationship Id="rId44" Type="http://schemas.openxmlformats.org/officeDocument/2006/relationships/hyperlink" Target="https://www.adafruit.com/product/159" TargetMode="External"/><Relationship Id="rId52" Type="http://schemas.openxmlformats.org/officeDocument/2006/relationships/hyperlink" Target="https://www.sparkfun.com/products/11994" TargetMode="External"/><Relationship Id="rId60" Type="http://schemas.openxmlformats.org/officeDocument/2006/relationships/hyperlink" Target="https://elmwoodelectronics.ca/products/5_5-2_1mm-barrel-connector-dc-power-plug" TargetMode="External"/><Relationship Id="rId65" Type="http://schemas.openxmlformats.org/officeDocument/2006/relationships/hyperlink" Target="https://www.adafruit.com/product/1536" TargetMode="External"/><Relationship Id="rId73" Type="http://schemas.openxmlformats.org/officeDocument/2006/relationships/hyperlink" Target="https://www.adafruit.com/product/3146" TargetMode="External"/><Relationship Id="rId78" Type="http://schemas.openxmlformats.org/officeDocument/2006/relationships/hyperlink" Target="https://www.adafruit.com/product/3144" TargetMode="External"/><Relationship Id="rId81" Type="http://schemas.openxmlformats.org/officeDocument/2006/relationships/hyperlink" Target="https://elmwoodelectronics.ca/products/10646" TargetMode="External"/><Relationship Id="rId86" Type="http://schemas.openxmlformats.org/officeDocument/2006/relationships/hyperlink" Target="https://www.digikey.ca/product-detail/en/e-switch/PS1057ABLK/EG2041-ND/46305" TargetMode="External"/><Relationship Id="rId94" Type="http://schemas.openxmlformats.org/officeDocument/2006/relationships/comments" Target="../comments1.xml"/><Relationship Id="rId4" Type="http://schemas.openxmlformats.org/officeDocument/2006/relationships/hyperlink" Target="https://elmwoodelectronics.ca/products/16mm-illuminated-pushbutton-red-momentary" TargetMode="External"/><Relationship Id="rId9" Type="http://schemas.openxmlformats.org/officeDocument/2006/relationships/hyperlink" Target="https://www.adafruit.com/product/321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03"/>
  <sheetViews>
    <sheetView tabSelected="1" topLeftCell="A78" zoomScale="130" zoomScaleNormal="130" workbookViewId="0">
      <selection activeCell="F95" sqref="F94:F95"/>
    </sheetView>
  </sheetViews>
  <sheetFormatPr defaultRowHeight="15" x14ac:dyDescent="0.25"/>
  <cols>
    <col min="1" max="1" width="9.140625" style="8"/>
    <col min="2" max="2" width="31.42578125" customWidth="1"/>
    <col min="3" max="3" width="10" customWidth="1"/>
    <col min="4" max="4" width="9.140625" customWidth="1"/>
    <col min="5" max="5" width="10.5703125" bestFit="1" customWidth="1"/>
    <col min="6" max="6" width="10.5703125" customWidth="1"/>
    <col min="7" max="7" width="5.42578125" customWidth="1"/>
    <col min="8" max="9" width="11.85546875" customWidth="1"/>
    <col min="10" max="10" width="14.5703125" customWidth="1"/>
  </cols>
  <sheetData>
    <row r="2" spans="1:10" x14ac:dyDescent="0.25">
      <c r="A2" s="14" t="s">
        <v>10</v>
      </c>
      <c r="B2" s="6" t="s">
        <v>0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29</v>
      </c>
      <c r="I2" s="6" t="s">
        <v>30</v>
      </c>
      <c r="J2" s="7" t="s">
        <v>5</v>
      </c>
    </row>
    <row r="3" spans="1:10" x14ac:dyDescent="0.25">
      <c r="A3" s="129" t="s">
        <v>11</v>
      </c>
      <c r="B3" s="9" t="s">
        <v>12</v>
      </c>
      <c r="C3" s="9" t="s">
        <v>8</v>
      </c>
      <c r="D3" s="67"/>
      <c r="E3" s="68"/>
      <c r="F3" s="68"/>
      <c r="G3" s="9"/>
      <c r="H3" s="69">
        <f t="shared" ref="H3:H37" si="0">E3*G3</f>
        <v>0</v>
      </c>
      <c r="I3" s="69">
        <f>Table2[[#This Row],[USD]]*Table2[[#This Row],['#]]</f>
        <v>0</v>
      </c>
    </row>
    <row r="4" spans="1:10" x14ac:dyDescent="0.25">
      <c r="A4" s="129"/>
      <c r="B4" s="9" t="s">
        <v>13</v>
      </c>
      <c r="C4" s="9" t="s">
        <v>8</v>
      </c>
      <c r="D4" s="67"/>
      <c r="E4" s="68"/>
      <c r="F4" s="68"/>
      <c r="G4" s="9"/>
      <c r="H4" s="69">
        <f t="shared" si="0"/>
        <v>0</v>
      </c>
      <c r="I4" s="69">
        <f>Table2[[#This Row],[USD]]*Table2[[#This Row],['#]]</f>
        <v>0</v>
      </c>
    </row>
    <row r="5" spans="1:10" x14ac:dyDescent="0.25">
      <c r="A5" s="129"/>
      <c r="B5" s="9" t="s">
        <v>14</v>
      </c>
      <c r="C5" s="9" t="s">
        <v>8</v>
      </c>
      <c r="D5" s="67"/>
      <c r="E5" s="68"/>
      <c r="F5" s="68"/>
      <c r="G5" s="9"/>
      <c r="H5" s="69">
        <f t="shared" si="0"/>
        <v>0</v>
      </c>
      <c r="I5" s="69">
        <f>Table2[[#This Row],[USD]]*Table2[[#This Row],['#]]</f>
        <v>0</v>
      </c>
    </row>
    <row r="6" spans="1:10" x14ac:dyDescent="0.25">
      <c r="A6" s="129"/>
      <c r="B6" s="9" t="s">
        <v>15</v>
      </c>
      <c r="C6" s="9" t="s">
        <v>8</v>
      </c>
      <c r="D6" s="67"/>
      <c r="E6" s="68"/>
      <c r="F6" s="68"/>
      <c r="G6" s="9"/>
      <c r="H6" s="69">
        <f t="shared" si="0"/>
        <v>0</v>
      </c>
      <c r="I6" s="69">
        <f>Table2[[#This Row],[USD]]*Table2[[#This Row],['#]]</f>
        <v>0</v>
      </c>
    </row>
    <row r="7" spans="1:10" x14ac:dyDescent="0.25">
      <c r="A7" s="129"/>
      <c r="B7" s="100" t="s">
        <v>26</v>
      </c>
      <c r="C7" s="1" t="s">
        <v>8</v>
      </c>
      <c r="D7" s="1" t="s">
        <v>2</v>
      </c>
      <c r="E7" s="2">
        <v>4.99</v>
      </c>
      <c r="F7" s="2"/>
      <c r="G7">
        <v>1</v>
      </c>
      <c r="H7" s="4">
        <f t="shared" si="0"/>
        <v>4.99</v>
      </c>
      <c r="I7" s="4">
        <f>Table2[[#This Row],[USD]]*Table2[[#This Row],['#]]</f>
        <v>0</v>
      </c>
    </row>
    <row r="8" spans="1:10" x14ac:dyDescent="0.25">
      <c r="A8" s="129"/>
      <c r="B8" s="100" t="s">
        <v>24</v>
      </c>
      <c r="C8" s="1" t="s">
        <v>8</v>
      </c>
      <c r="D8" s="1" t="s">
        <v>2</v>
      </c>
      <c r="E8" s="2">
        <v>3.79</v>
      </c>
      <c r="F8" s="2"/>
      <c r="G8">
        <v>1</v>
      </c>
      <c r="H8" s="4">
        <f t="shared" si="0"/>
        <v>3.79</v>
      </c>
      <c r="I8" s="4">
        <f>Table2[[#This Row],[USD]]*Table2[[#This Row],['#]]</f>
        <v>0</v>
      </c>
    </row>
    <row r="9" spans="1:10" x14ac:dyDescent="0.25">
      <c r="A9" s="129"/>
      <c r="B9" s="100" t="s">
        <v>25</v>
      </c>
      <c r="C9" s="1" t="s">
        <v>8</v>
      </c>
      <c r="D9" s="1" t="s">
        <v>2</v>
      </c>
      <c r="E9" s="2">
        <v>3.49</v>
      </c>
      <c r="F9" s="2"/>
      <c r="G9">
        <v>1</v>
      </c>
      <c r="H9" s="4">
        <f t="shared" si="0"/>
        <v>3.49</v>
      </c>
      <c r="I9" s="4">
        <f>Table2[[#This Row],[USD]]*Table2[[#This Row],['#]]</f>
        <v>0</v>
      </c>
    </row>
    <row r="10" spans="1:10" x14ac:dyDescent="0.25">
      <c r="A10" s="129"/>
      <c r="B10" s="100" t="s">
        <v>16</v>
      </c>
      <c r="C10" s="1" t="s">
        <v>8</v>
      </c>
      <c r="D10" s="1" t="s">
        <v>2</v>
      </c>
      <c r="E10" s="2">
        <v>4.59</v>
      </c>
      <c r="F10" s="2"/>
      <c r="G10">
        <v>1</v>
      </c>
      <c r="H10" s="4">
        <f t="shared" si="0"/>
        <v>4.59</v>
      </c>
      <c r="I10" s="4">
        <f>Table2[[#This Row],[USD]]*Table2[[#This Row],['#]]</f>
        <v>0</v>
      </c>
    </row>
    <row r="11" spans="1:10" x14ac:dyDescent="0.25">
      <c r="A11" s="124" t="s">
        <v>27</v>
      </c>
      <c r="B11" s="101" t="s">
        <v>28</v>
      </c>
      <c r="C11" s="18" t="s">
        <v>8</v>
      </c>
      <c r="D11" s="18" t="s">
        <v>2</v>
      </c>
      <c r="E11" s="12">
        <v>4.99</v>
      </c>
      <c r="F11" s="12"/>
      <c r="G11" s="11">
        <v>1</v>
      </c>
      <c r="H11" s="13">
        <f t="shared" si="0"/>
        <v>4.99</v>
      </c>
      <c r="I11" s="13">
        <f>Table2[[#This Row],[USD]]*Table2[[#This Row],['#]]</f>
        <v>0</v>
      </c>
      <c r="J11" s="11"/>
    </row>
    <row r="12" spans="1:10" x14ac:dyDescent="0.25">
      <c r="A12" s="125"/>
      <c r="B12" s="102" t="s">
        <v>31</v>
      </c>
      <c r="C12" s="20"/>
      <c r="D12" s="20" t="s">
        <v>32</v>
      </c>
      <c r="E12" s="21"/>
      <c r="F12" s="109">
        <v>13.59</v>
      </c>
      <c r="G12" s="19">
        <v>1</v>
      </c>
      <c r="H12" s="23">
        <f t="shared" si="0"/>
        <v>0</v>
      </c>
      <c r="I12" s="27">
        <f>Table2[[#This Row],[USD]]*Table2[[#This Row],['#]]</f>
        <v>13.59</v>
      </c>
      <c r="J12" s="15"/>
    </row>
    <row r="13" spans="1:10" x14ac:dyDescent="0.25">
      <c r="A13" s="126"/>
      <c r="B13" s="103" t="s">
        <v>38</v>
      </c>
      <c r="C13" s="1" t="s">
        <v>8</v>
      </c>
      <c r="D13" s="1" t="s">
        <v>2</v>
      </c>
      <c r="E13" s="2">
        <v>3.79</v>
      </c>
      <c r="F13" s="2"/>
      <c r="G13">
        <v>1</v>
      </c>
      <c r="H13" s="26">
        <f t="shared" si="0"/>
        <v>3.79</v>
      </c>
      <c r="I13" s="25">
        <f>Table2[[#This Row],[USD]]*Table2[[#This Row],['#]]</f>
        <v>0</v>
      </c>
      <c r="J13" s="15"/>
    </row>
    <row r="14" spans="1:10" x14ac:dyDescent="0.25">
      <c r="A14" s="129" t="s">
        <v>22</v>
      </c>
      <c r="B14" s="24" t="s">
        <v>36</v>
      </c>
      <c r="C14" s="24"/>
      <c r="D14" s="64"/>
      <c r="E14" s="65"/>
      <c r="F14" s="65"/>
      <c r="G14" s="24">
        <v>7</v>
      </c>
      <c r="H14" s="66">
        <f t="shared" si="0"/>
        <v>0</v>
      </c>
      <c r="I14" s="66">
        <f>Table2[[#This Row],[USD]]*Table2[[#This Row],['#]]</f>
        <v>0</v>
      </c>
      <c r="J14" s="11"/>
    </row>
    <row r="15" spans="1:10" x14ac:dyDescent="0.25">
      <c r="A15" s="129"/>
      <c r="B15" s="103" t="s">
        <v>23</v>
      </c>
      <c r="C15" s="1" t="s">
        <v>8</v>
      </c>
      <c r="D15" s="1" t="s">
        <v>2</v>
      </c>
      <c r="E15" s="2">
        <v>3.79</v>
      </c>
      <c r="F15" s="2"/>
      <c r="G15">
        <v>1</v>
      </c>
      <c r="H15" s="22">
        <f t="shared" si="0"/>
        <v>3.79</v>
      </c>
      <c r="I15" s="22">
        <f>Table2[[#This Row],[USD]]*Table2[[#This Row],['#]]</f>
        <v>0</v>
      </c>
    </row>
    <row r="16" spans="1:10" x14ac:dyDescent="0.25">
      <c r="A16" s="129"/>
      <c r="B16" t="s">
        <v>49</v>
      </c>
      <c r="D16" s="10"/>
      <c r="E16" s="2"/>
      <c r="F16" s="2"/>
      <c r="G16">
        <v>1</v>
      </c>
      <c r="H16" s="29">
        <f t="shared" si="0"/>
        <v>0</v>
      </c>
      <c r="I16" s="29">
        <f>Table2[[#This Row],[USD]]*Table2[[#This Row],['#]]</f>
        <v>0</v>
      </c>
    </row>
    <row r="17" spans="1:10" x14ac:dyDescent="0.25">
      <c r="A17" s="129"/>
      <c r="B17" t="s">
        <v>48</v>
      </c>
      <c r="D17" s="10"/>
      <c r="E17" s="2"/>
      <c r="F17" s="16"/>
      <c r="G17">
        <v>2</v>
      </c>
      <c r="H17" s="29">
        <f t="shared" si="0"/>
        <v>0</v>
      </c>
      <c r="I17" s="30">
        <f>Table2[[#This Row],[USD]]*Table2[[#This Row],['#]]</f>
        <v>0</v>
      </c>
    </row>
    <row r="18" spans="1:10" x14ac:dyDescent="0.25">
      <c r="A18" s="129"/>
      <c r="B18" s="104" t="s">
        <v>90</v>
      </c>
      <c r="C18" s="36" t="s">
        <v>8</v>
      </c>
      <c r="D18" s="36"/>
      <c r="E18" s="37">
        <v>8.99</v>
      </c>
      <c r="F18" s="38"/>
      <c r="G18">
        <v>1</v>
      </c>
      <c r="H18" s="26">
        <f t="shared" si="0"/>
        <v>8.99</v>
      </c>
      <c r="I18" s="35">
        <f>Table2[[#This Row],[USD]]*Table2[[#This Row],['#]]</f>
        <v>0</v>
      </c>
    </row>
    <row r="19" spans="1:10" x14ac:dyDescent="0.25">
      <c r="A19" s="129"/>
      <c r="B19" s="112" t="s">
        <v>37</v>
      </c>
      <c r="C19" s="39" t="s">
        <v>8</v>
      </c>
      <c r="D19" s="39" t="s">
        <v>3</v>
      </c>
      <c r="E19" s="40">
        <v>2.99</v>
      </c>
      <c r="F19" s="40"/>
      <c r="G19" s="41">
        <v>6</v>
      </c>
      <c r="H19" s="42">
        <f t="shared" si="0"/>
        <v>17.940000000000001</v>
      </c>
      <c r="I19" s="42">
        <f>Table2[[#This Row],[USD]]*Table2[[#This Row],['#]]</f>
        <v>0</v>
      </c>
      <c r="J19" s="41"/>
    </row>
    <row r="20" spans="1:10" x14ac:dyDescent="0.25">
      <c r="A20" s="127" t="s">
        <v>53</v>
      </c>
      <c r="B20" s="100" t="s">
        <v>39</v>
      </c>
      <c r="C20" s="1" t="s">
        <v>8</v>
      </c>
      <c r="D20" s="1" t="s">
        <v>2</v>
      </c>
      <c r="E20" s="2">
        <v>3.49</v>
      </c>
      <c r="F20" s="2"/>
      <c r="G20">
        <v>2</v>
      </c>
      <c r="H20" s="22">
        <f t="shared" si="0"/>
        <v>6.98</v>
      </c>
      <c r="I20" s="22">
        <f>Table2[[#This Row],[USD]]*Table2[[#This Row],['#]]</f>
        <v>0</v>
      </c>
    </row>
    <row r="21" spans="1:10" x14ac:dyDescent="0.25">
      <c r="A21" s="128"/>
      <c r="B21" s="100" t="s">
        <v>40</v>
      </c>
      <c r="C21" s="1" t="s">
        <v>8</v>
      </c>
      <c r="D21" s="1" t="s">
        <v>2</v>
      </c>
      <c r="E21" s="2">
        <v>3.49</v>
      </c>
      <c r="F21" s="2"/>
      <c r="G21">
        <v>2</v>
      </c>
      <c r="H21" s="22">
        <f t="shared" si="0"/>
        <v>6.98</v>
      </c>
      <c r="I21" s="22">
        <f>Table2[[#This Row],[USD]]*Table2[[#This Row],['#]]</f>
        <v>0</v>
      </c>
    </row>
    <row r="22" spans="1:10" x14ac:dyDescent="0.25">
      <c r="A22" s="128"/>
      <c r="B22" s="100" t="s">
        <v>41</v>
      </c>
      <c r="C22" s="1" t="s">
        <v>8</v>
      </c>
      <c r="D22" s="1" t="s">
        <v>2</v>
      </c>
      <c r="E22" s="2">
        <v>3.49</v>
      </c>
      <c r="F22" s="2"/>
      <c r="G22">
        <v>2</v>
      </c>
      <c r="H22" s="22">
        <f t="shared" si="0"/>
        <v>6.98</v>
      </c>
      <c r="I22" s="25">
        <f>Table2[[#This Row],[USD]]*Table2[[#This Row],['#]]</f>
        <v>0</v>
      </c>
    </row>
    <row r="23" spans="1:10" x14ac:dyDescent="0.25">
      <c r="A23" s="128"/>
      <c r="B23" s="100" t="s">
        <v>42</v>
      </c>
      <c r="C23" s="1" t="s">
        <v>8</v>
      </c>
      <c r="D23" s="1" t="s">
        <v>2</v>
      </c>
      <c r="E23" s="2">
        <v>3.49</v>
      </c>
      <c r="F23" s="2"/>
      <c r="G23">
        <v>2</v>
      </c>
      <c r="H23" s="22">
        <f t="shared" si="0"/>
        <v>6.98</v>
      </c>
      <c r="I23" s="25">
        <f>Table2[[#This Row],[USD]]*Table2[[#This Row],['#]]</f>
        <v>0</v>
      </c>
    </row>
    <row r="24" spans="1:10" x14ac:dyDescent="0.25">
      <c r="A24" s="128"/>
      <c r="B24" s="100" t="s">
        <v>43</v>
      </c>
      <c r="C24" s="1" t="s">
        <v>8</v>
      </c>
      <c r="D24" s="1" t="s">
        <v>2</v>
      </c>
      <c r="E24" s="2">
        <v>3.49</v>
      </c>
      <c r="F24" s="2"/>
      <c r="G24">
        <v>2</v>
      </c>
      <c r="H24" s="22">
        <f t="shared" si="0"/>
        <v>6.98</v>
      </c>
      <c r="I24" s="25">
        <f>Table2[[#This Row],[USD]]*Table2[[#This Row],['#]]</f>
        <v>0</v>
      </c>
    </row>
    <row r="25" spans="1:10" x14ac:dyDescent="0.25">
      <c r="A25" s="128"/>
      <c r="B25" t="s">
        <v>44</v>
      </c>
      <c r="C25" s="31" t="s">
        <v>45</v>
      </c>
      <c r="D25" s="32" t="s">
        <v>45</v>
      </c>
      <c r="E25" s="2"/>
      <c r="F25" s="16"/>
      <c r="G25">
        <v>1</v>
      </c>
      <c r="H25" s="29">
        <f t="shared" si="0"/>
        <v>0</v>
      </c>
      <c r="I25" s="30">
        <f>Table2[[#This Row],[USD]]*Table2[[#This Row],['#]]</f>
        <v>0</v>
      </c>
    </row>
    <row r="26" spans="1:10" x14ac:dyDescent="0.25">
      <c r="A26" s="128"/>
      <c r="B26" s="103" t="s">
        <v>37</v>
      </c>
      <c r="C26" s="1" t="s">
        <v>8</v>
      </c>
      <c r="D26" s="1" t="s">
        <v>3</v>
      </c>
      <c r="E26" s="2">
        <v>2.99</v>
      </c>
      <c r="F26" s="2"/>
      <c r="G26">
        <v>1</v>
      </c>
      <c r="H26" s="22">
        <f t="shared" si="0"/>
        <v>2.99</v>
      </c>
      <c r="I26" s="25">
        <f>Table2[[#This Row],[USD]]*Table2[[#This Row],['#]]</f>
        <v>0</v>
      </c>
    </row>
    <row r="27" spans="1:10" x14ac:dyDescent="0.25">
      <c r="A27" s="128"/>
      <c r="B27" s="28" t="s">
        <v>80</v>
      </c>
      <c r="C27" s="36" t="s">
        <v>32</v>
      </c>
      <c r="D27" s="46"/>
      <c r="E27" s="110">
        <v>1.79</v>
      </c>
      <c r="F27" s="38"/>
      <c r="G27" s="34">
        <v>3</v>
      </c>
      <c r="H27" s="27">
        <f t="shared" si="0"/>
        <v>5.37</v>
      </c>
      <c r="I27" s="35">
        <f>Table2[[#This Row],[USD]]*Table2[[#This Row],['#]]</f>
        <v>0</v>
      </c>
    </row>
    <row r="28" spans="1:10" x14ac:dyDescent="0.25">
      <c r="A28" s="128"/>
      <c r="B28" s="43" t="s">
        <v>50</v>
      </c>
      <c r="C28" s="41"/>
      <c r="D28" s="44"/>
      <c r="E28" s="40"/>
      <c r="F28" s="45"/>
      <c r="G28" s="41"/>
      <c r="H28" s="57">
        <f>E28*G28</f>
        <v>0</v>
      </c>
      <c r="I28" s="58">
        <f>Table2[[#This Row],[USD]]*Table2[[#This Row],['#]]</f>
        <v>0</v>
      </c>
    </row>
    <row r="29" spans="1:10" x14ac:dyDescent="0.25">
      <c r="A29" s="128"/>
      <c r="B29" s="105" t="s">
        <v>141</v>
      </c>
      <c r="C29" s="36" t="s">
        <v>32</v>
      </c>
      <c r="D29" s="46"/>
      <c r="E29" s="37">
        <v>11.11</v>
      </c>
      <c r="F29" s="114"/>
      <c r="G29" s="34">
        <v>1</v>
      </c>
      <c r="H29" s="26">
        <f>E29*G29</f>
        <v>11.11</v>
      </c>
      <c r="I29" s="115">
        <f>Table2[[#This Row],[USD]]*Table2[[#This Row],['#]]</f>
        <v>0</v>
      </c>
    </row>
    <row r="30" spans="1:10" x14ac:dyDescent="0.25">
      <c r="A30" s="128"/>
      <c r="B30" s="105" t="s">
        <v>140</v>
      </c>
      <c r="C30" s="36" t="s">
        <v>32</v>
      </c>
      <c r="E30" s="2">
        <v>5.43</v>
      </c>
      <c r="F30" s="116"/>
      <c r="G30">
        <v>1</v>
      </c>
      <c r="H30" s="26">
        <f>E30*G30</f>
        <v>5.43</v>
      </c>
      <c r="I30" s="115">
        <f>Table2[[#This Row],[USD]]*Table2[[#This Row],['#]]</f>
        <v>0</v>
      </c>
      <c r="J30" s="41"/>
    </row>
    <row r="31" spans="1:10" x14ac:dyDescent="0.25">
      <c r="A31" s="130"/>
      <c r="B31" t="s">
        <v>146</v>
      </c>
      <c r="C31" s="1" t="s">
        <v>32</v>
      </c>
      <c r="D31" s="1"/>
      <c r="E31" s="2">
        <v>6.08</v>
      </c>
      <c r="F31" s="2"/>
      <c r="G31">
        <v>1</v>
      </c>
      <c r="H31" s="4">
        <f>E31*G31</f>
        <v>6.08</v>
      </c>
      <c r="I31" s="4">
        <f>Table2[[#This Row],[USD]]*Table2[[#This Row],['#]]</f>
        <v>0</v>
      </c>
      <c r="J31" t="s">
        <v>147</v>
      </c>
    </row>
    <row r="32" spans="1:10" x14ac:dyDescent="0.25">
      <c r="A32" s="129" t="s">
        <v>52</v>
      </c>
      <c r="B32" s="28" t="s">
        <v>79</v>
      </c>
      <c r="D32" s="10"/>
      <c r="E32" s="2"/>
      <c r="F32" s="16"/>
      <c r="H32" s="59">
        <f t="shared" si="0"/>
        <v>0</v>
      </c>
      <c r="I32" s="60">
        <f>Table2[[#This Row],[USD]]*Table2[[#This Row],['#]]</f>
        <v>0</v>
      </c>
    </row>
    <row r="33" spans="1:10" x14ac:dyDescent="0.25">
      <c r="A33" s="129"/>
      <c r="B33" t="s">
        <v>82</v>
      </c>
      <c r="D33" s="10"/>
      <c r="E33" s="2"/>
      <c r="F33" s="16"/>
      <c r="H33" s="29">
        <f t="shared" si="0"/>
        <v>0</v>
      </c>
      <c r="I33" s="30">
        <f>Table2[[#This Row],[USD]]*Table2[[#This Row],['#]]</f>
        <v>0</v>
      </c>
    </row>
    <row r="34" spans="1:10" x14ac:dyDescent="0.25">
      <c r="A34" s="129"/>
      <c r="B34" s="104" t="s">
        <v>104</v>
      </c>
      <c r="C34" s="1" t="s">
        <v>8</v>
      </c>
      <c r="D34" s="1" t="s">
        <v>2</v>
      </c>
      <c r="E34" s="2">
        <v>8.99</v>
      </c>
      <c r="F34" s="16"/>
      <c r="G34">
        <v>2</v>
      </c>
      <c r="H34" s="26">
        <f t="shared" si="0"/>
        <v>17.98</v>
      </c>
      <c r="I34" s="75">
        <f>Table2[[#This Row],[USD]]*Table2[[#This Row],['#]]</f>
        <v>0</v>
      </c>
    </row>
    <row r="35" spans="1:10" x14ac:dyDescent="0.25">
      <c r="A35" s="129"/>
      <c r="B35" s="28" t="s">
        <v>92</v>
      </c>
      <c r="C35" s="34"/>
      <c r="D35" s="36" t="s">
        <v>1</v>
      </c>
      <c r="E35" s="4"/>
      <c r="F35" s="96">
        <v>19.5</v>
      </c>
      <c r="G35" s="95">
        <v>3</v>
      </c>
      <c r="H35" s="23">
        <f t="shared" si="0"/>
        <v>0</v>
      </c>
      <c r="I35" s="97">
        <f>Table2[[#This Row],[USD]]*Table2[[#This Row],['#]]</f>
        <v>58.5</v>
      </c>
    </row>
    <row r="36" spans="1:10" x14ac:dyDescent="0.25">
      <c r="A36" s="129"/>
      <c r="B36" s="104" t="s">
        <v>93</v>
      </c>
      <c r="C36" s="36" t="s">
        <v>8</v>
      </c>
      <c r="D36" s="36" t="s">
        <v>2</v>
      </c>
      <c r="E36" s="2">
        <v>13.19</v>
      </c>
      <c r="F36" s="2"/>
      <c r="G36" s="34">
        <v>12</v>
      </c>
      <c r="H36" s="22">
        <f t="shared" si="0"/>
        <v>158.28</v>
      </c>
      <c r="I36" s="25">
        <f>Table2[[#This Row],[USD]]*Table2[[#This Row],['#]]</f>
        <v>0</v>
      </c>
      <c r="J36" t="s">
        <v>81</v>
      </c>
    </row>
    <row r="37" spans="1:10" x14ac:dyDescent="0.25">
      <c r="A37" s="129"/>
      <c r="B37" s="105" t="s">
        <v>91</v>
      </c>
      <c r="C37" s="1" t="s">
        <v>8</v>
      </c>
      <c r="D37" s="79" t="s">
        <v>3</v>
      </c>
      <c r="E37" s="2">
        <v>21.99</v>
      </c>
      <c r="F37" s="16"/>
      <c r="G37">
        <v>1</v>
      </c>
      <c r="H37" s="22">
        <f t="shared" si="0"/>
        <v>21.99</v>
      </c>
      <c r="I37" s="25">
        <f>Table2[[#This Row],[USD]]*Table2[[#This Row],['#]]</f>
        <v>0</v>
      </c>
    </row>
    <row r="38" spans="1:10" x14ac:dyDescent="0.25">
      <c r="A38" s="129"/>
      <c r="B38" s="105" t="s">
        <v>138</v>
      </c>
      <c r="C38" s="1" t="s">
        <v>8</v>
      </c>
      <c r="D38" s="79" t="s">
        <v>3</v>
      </c>
      <c r="E38" s="2">
        <v>22.99</v>
      </c>
      <c r="F38" s="16"/>
      <c r="G38">
        <v>1</v>
      </c>
      <c r="H38" s="22">
        <f t="shared" ref="H38:H70" si="1">E38*G38</f>
        <v>22.99</v>
      </c>
      <c r="I38" s="25">
        <f>Table2[[#This Row],[USD]]*Table2[[#This Row],['#]]</f>
        <v>0</v>
      </c>
    </row>
    <row r="39" spans="1:10" x14ac:dyDescent="0.25">
      <c r="A39" s="124" t="s">
        <v>57</v>
      </c>
      <c r="B39" s="28" t="s">
        <v>105</v>
      </c>
      <c r="C39" s="11"/>
      <c r="D39" s="82"/>
      <c r="E39" s="12"/>
      <c r="F39" s="83"/>
      <c r="G39" s="11"/>
      <c r="H39" s="87">
        <f t="shared" si="1"/>
        <v>0</v>
      </c>
      <c r="I39" s="88">
        <f>Table2[[#This Row],[USD]]*Table2[[#This Row],['#]]</f>
        <v>0</v>
      </c>
      <c r="J39" s="11"/>
    </row>
    <row r="40" spans="1:10" x14ac:dyDescent="0.25">
      <c r="A40" s="125"/>
      <c r="B40" s="28" t="s">
        <v>92</v>
      </c>
      <c r="D40" s="10"/>
      <c r="E40" s="2"/>
      <c r="F40" s="16"/>
      <c r="H40" s="59">
        <f t="shared" si="1"/>
        <v>0</v>
      </c>
      <c r="I40" s="60">
        <f>Table2[[#This Row],[USD]]*Table2[[#This Row],['#]]</f>
        <v>0</v>
      </c>
    </row>
    <row r="41" spans="1:10" x14ac:dyDescent="0.25">
      <c r="A41" s="125"/>
      <c r="B41" s="28" t="s">
        <v>106</v>
      </c>
      <c r="D41" s="10"/>
      <c r="E41" s="2"/>
      <c r="F41" s="16"/>
      <c r="H41" s="59">
        <f t="shared" si="1"/>
        <v>0</v>
      </c>
      <c r="I41" s="60">
        <f>Table2[[#This Row],[USD]]*Table2[[#This Row],['#]]</f>
        <v>0</v>
      </c>
    </row>
    <row r="42" spans="1:10" x14ac:dyDescent="0.25">
      <c r="A42" s="125"/>
      <c r="B42" t="s">
        <v>107</v>
      </c>
      <c r="D42" s="1" t="s">
        <v>2</v>
      </c>
      <c r="E42" s="2"/>
      <c r="F42" s="16"/>
      <c r="H42" s="29">
        <f t="shared" si="1"/>
        <v>0</v>
      </c>
      <c r="I42" s="30">
        <f>Table2[[#This Row],[USD]]*Table2[[#This Row],['#]]</f>
        <v>0</v>
      </c>
    </row>
    <row r="43" spans="1:10" x14ac:dyDescent="0.25">
      <c r="A43" s="124" t="s">
        <v>51</v>
      </c>
      <c r="B43" s="89" t="s">
        <v>50</v>
      </c>
      <c r="C43" s="11"/>
      <c r="D43" s="82"/>
      <c r="E43" s="12"/>
      <c r="F43" s="83"/>
      <c r="G43" s="11"/>
      <c r="H43" s="87">
        <f t="shared" si="1"/>
        <v>0</v>
      </c>
      <c r="I43" s="88">
        <f>Table2[[#This Row],[USD]]*Table2[[#This Row],['#]]</f>
        <v>0</v>
      </c>
      <c r="J43" s="11"/>
    </row>
    <row r="44" spans="1:10" x14ac:dyDescent="0.25">
      <c r="A44" s="125"/>
      <c r="B44" s="28" t="s">
        <v>80</v>
      </c>
      <c r="D44" s="10"/>
      <c r="E44" s="2"/>
      <c r="F44" s="2"/>
      <c r="H44" s="59">
        <f t="shared" si="1"/>
        <v>0</v>
      </c>
      <c r="I44" s="59">
        <f>Table2[[#This Row],[USD]]*Table2[[#This Row],['#]]</f>
        <v>0</v>
      </c>
    </row>
    <row r="45" spans="1:10" x14ac:dyDescent="0.25">
      <c r="A45" s="125"/>
      <c r="B45" s="28" t="s">
        <v>108</v>
      </c>
      <c r="D45" s="10"/>
      <c r="E45" s="2"/>
      <c r="F45" s="2"/>
      <c r="H45" s="59">
        <f t="shared" si="1"/>
        <v>0</v>
      </c>
      <c r="I45" s="59">
        <f>Table2[[#This Row],[USD]]*Table2[[#This Row],['#]]</f>
        <v>0</v>
      </c>
    </row>
    <row r="46" spans="1:10" x14ac:dyDescent="0.25">
      <c r="A46" s="125"/>
      <c r="B46" s="28" t="s">
        <v>109</v>
      </c>
      <c r="D46" s="10"/>
      <c r="E46" s="2"/>
      <c r="F46" s="2"/>
      <c r="H46" s="59">
        <f t="shared" si="1"/>
        <v>0</v>
      </c>
      <c r="I46" s="59">
        <f>Table2[[#This Row],[USD]]*Table2[[#This Row],['#]]</f>
        <v>0</v>
      </c>
    </row>
    <row r="47" spans="1:10" x14ac:dyDescent="0.25">
      <c r="A47" s="124" t="s">
        <v>58</v>
      </c>
      <c r="B47" s="106" t="s">
        <v>110</v>
      </c>
      <c r="C47" s="18" t="s">
        <v>8</v>
      </c>
      <c r="D47" s="18" t="s">
        <v>2</v>
      </c>
      <c r="E47" s="12">
        <v>24.99</v>
      </c>
      <c r="F47" s="83"/>
      <c r="G47" s="11">
        <v>2</v>
      </c>
      <c r="H47" s="13">
        <f t="shared" si="1"/>
        <v>49.98</v>
      </c>
      <c r="I47" s="84">
        <f>Table2[[#This Row],[USD]]*Table2[[#This Row],['#]]</f>
        <v>0</v>
      </c>
      <c r="J47" s="11"/>
    </row>
    <row r="48" spans="1:10" x14ac:dyDescent="0.25">
      <c r="A48" s="126"/>
      <c r="B48" s="34" t="s">
        <v>111</v>
      </c>
      <c r="D48" s="10"/>
      <c r="E48" s="2"/>
      <c r="F48" s="2"/>
      <c r="H48" s="29">
        <f t="shared" si="1"/>
        <v>0</v>
      </c>
      <c r="I48" s="29">
        <f>Table2[[#This Row],[USD]]*Table2[[#This Row],['#]]</f>
        <v>0</v>
      </c>
    </row>
    <row r="49" spans="1:10" x14ac:dyDescent="0.25">
      <c r="A49" s="124" t="s">
        <v>46</v>
      </c>
      <c r="B49" s="107" t="s">
        <v>47</v>
      </c>
      <c r="C49" s="18" t="s">
        <v>8</v>
      </c>
      <c r="D49" s="18" t="s">
        <v>3</v>
      </c>
      <c r="E49" s="12">
        <v>4.99</v>
      </c>
      <c r="F49" s="12"/>
      <c r="G49" s="11">
        <v>1</v>
      </c>
      <c r="H49" s="13">
        <f t="shared" si="1"/>
        <v>4.99</v>
      </c>
      <c r="I49" s="13">
        <f>Table2[[#This Row],[USD]]*Table2[[#This Row],['#]]</f>
        <v>0</v>
      </c>
      <c r="J49" s="11"/>
    </row>
    <row r="50" spans="1:10" x14ac:dyDescent="0.25">
      <c r="A50" s="125"/>
      <c r="B50" s="28" t="s">
        <v>108</v>
      </c>
      <c r="D50" s="1"/>
      <c r="E50" s="2"/>
      <c r="F50" s="2"/>
      <c r="H50" s="59">
        <f t="shared" si="1"/>
        <v>0</v>
      </c>
      <c r="I50" s="59">
        <f>Table2[[#This Row],[USD]]*Table2[[#This Row],['#]]</f>
        <v>0</v>
      </c>
    </row>
    <row r="51" spans="1:10" x14ac:dyDescent="0.25">
      <c r="A51" s="126"/>
      <c r="B51" s="28" t="s">
        <v>109</v>
      </c>
      <c r="D51" s="1"/>
      <c r="E51" s="2"/>
      <c r="F51" s="2"/>
      <c r="H51" s="59">
        <f t="shared" si="1"/>
        <v>0</v>
      </c>
      <c r="I51" s="59">
        <f>Table2[[#This Row],[USD]]*Table2[[#This Row],['#]]</f>
        <v>0</v>
      </c>
    </row>
    <row r="52" spans="1:10" x14ac:dyDescent="0.25">
      <c r="A52" s="124" t="s">
        <v>59</v>
      </c>
      <c r="B52" s="106" t="s">
        <v>7</v>
      </c>
      <c r="C52" s="18" t="s">
        <v>8</v>
      </c>
      <c r="D52" s="18"/>
      <c r="E52" s="12">
        <v>3.99</v>
      </c>
      <c r="F52" s="12"/>
      <c r="G52" s="11">
        <v>1</v>
      </c>
      <c r="H52" s="13">
        <f t="shared" si="1"/>
        <v>3.99</v>
      </c>
      <c r="I52" s="86">
        <f>Table2[[#This Row],[USD]]*Table2[[#This Row],['#]]</f>
        <v>0</v>
      </c>
      <c r="J52" s="11" t="s">
        <v>9</v>
      </c>
    </row>
    <row r="53" spans="1:10" x14ac:dyDescent="0.25">
      <c r="A53" s="125"/>
      <c r="B53" s="105" t="s">
        <v>25</v>
      </c>
      <c r="C53" s="1" t="s">
        <v>8</v>
      </c>
      <c r="D53" s="1" t="s">
        <v>2</v>
      </c>
      <c r="E53" s="2">
        <v>3.49</v>
      </c>
      <c r="F53" s="2"/>
      <c r="G53">
        <v>1</v>
      </c>
      <c r="H53" s="22">
        <f t="shared" si="1"/>
        <v>3.49</v>
      </c>
      <c r="I53" s="22">
        <f>Table2[[#This Row],[USD]]*Table2[[#This Row],['#]]</f>
        <v>0</v>
      </c>
    </row>
    <row r="54" spans="1:10" x14ac:dyDescent="0.25">
      <c r="A54" s="125"/>
      <c r="B54" s="34" t="s">
        <v>114</v>
      </c>
      <c r="D54" s="1"/>
      <c r="E54" s="2"/>
      <c r="F54" s="2"/>
      <c r="H54" s="29">
        <f t="shared" si="1"/>
        <v>0</v>
      </c>
      <c r="I54" s="29">
        <f>Table2[[#This Row],[USD]]*Table2[[#This Row],['#]]</f>
        <v>0</v>
      </c>
    </row>
    <row r="55" spans="1:10" x14ac:dyDescent="0.25">
      <c r="A55" s="125"/>
      <c r="B55" s="105" t="s">
        <v>112</v>
      </c>
      <c r="C55" s="1" t="s">
        <v>8</v>
      </c>
      <c r="D55" s="1" t="s">
        <v>3</v>
      </c>
      <c r="E55" s="2">
        <v>1.99</v>
      </c>
      <c r="F55" s="2"/>
      <c r="G55">
        <v>1</v>
      </c>
      <c r="H55" s="22">
        <f t="shared" si="1"/>
        <v>1.99</v>
      </c>
      <c r="I55" s="22">
        <f>Table2[[#This Row],[USD]]*Table2[[#This Row],['#]]</f>
        <v>0</v>
      </c>
    </row>
    <row r="56" spans="1:10" x14ac:dyDescent="0.25">
      <c r="A56" s="125"/>
      <c r="B56" s="100" t="s">
        <v>113</v>
      </c>
      <c r="C56" s="1" t="s">
        <v>8</v>
      </c>
      <c r="D56" s="1" t="s">
        <v>2</v>
      </c>
      <c r="E56" s="2">
        <v>13.99</v>
      </c>
      <c r="F56" s="2"/>
      <c r="G56">
        <v>1</v>
      </c>
      <c r="H56" s="22">
        <f t="shared" si="1"/>
        <v>13.99</v>
      </c>
      <c r="I56" s="22">
        <f>Table2[[#This Row],[USD]]*Table2[[#This Row],['#]]</f>
        <v>0</v>
      </c>
    </row>
    <row r="57" spans="1:10" x14ac:dyDescent="0.25">
      <c r="A57" s="126"/>
      <c r="B57" s="100" t="s">
        <v>115</v>
      </c>
      <c r="C57" s="1" t="s">
        <v>8</v>
      </c>
      <c r="D57" s="1" t="s">
        <v>2</v>
      </c>
      <c r="E57" s="2">
        <v>11.99</v>
      </c>
      <c r="F57" s="2"/>
      <c r="G57">
        <v>1</v>
      </c>
      <c r="H57" s="22">
        <f t="shared" si="1"/>
        <v>11.99</v>
      </c>
      <c r="I57" s="22">
        <f>Table2[[#This Row],[USD]]*Table2[[#This Row],['#]]</f>
        <v>0</v>
      </c>
    </row>
    <row r="58" spans="1:10" x14ac:dyDescent="0.25">
      <c r="A58" s="129" t="s">
        <v>60</v>
      </c>
      <c r="B58" t="s">
        <v>117</v>
      </c>
      <c r="E58" s="2"/>
      <c r="F58" s="2"/>
      <c r="H58" s="22">
        <f t="shared" si="1"/>
        <v>0</v>
      </c>
      <c r="I58" s="22">
        <f>Table2[[#This Row],[USD]]*Table2[[#This Row],['#]]</f>
        <v>0</v>
      </c>
    </row>
    <row r="59" spans="1:10" x14ac:dyDescent="0.25">
      <c r="A59" s="129"/>
      <c r="B59" s="105" t="s">
        <v>125</v>
      </c>
      <c r="C59" s="1"/>
      <c r="D59" s="1" t="s">
        <v>32</v>
      </c>
      <c r="E59" s="2"/>
      <c r="F59" s="108">
        <v>3.38</v>
      </c>
      <c r="G59">
        <v>1</v>
      </c>
      <c r="H59" s="94">
        <f t="shared" si="1"/>
        <v>0</v>
      </c>
      <c r="I59" s="27">
        <f>Table2[[#This Row],[USD]]*Table2[[#This Row],['#]]</f>
        <v>3.38</v>
      </c>
    </row>
    <row r="60" spans="1:10" x14ac:dyDescent="0.25">
      <c r="A60" s="129"/>
      <c r="B60" s="100" t="s">
        <v>118</v>
      </c>
      <c r="C60" s="1" t="s">
        <v>8</v>
      </c>
      <c r="D60" s="1" t="s">
        <v>2</v>
      </c>
      <c r="E60" s="2">
        <v>4.99</v>
      </c>
      <c r="F60" s="2"/>
      <c r="G60">
        <v>1</v>
      </c>
      <c r="H60" s="22">
        <f t="shared" si="1"/>
        <v>4.99</v>
      </c>
      <c r="I60" s="22">
        <f>Table2[[#This Row],[USD]]*Table2[[#This Row],['#]]</f>
        <v>0</v>
      </c>
    </row>
    <row r="61" spans="1:10" x14ac:dyDescent="0.25">
      <c r="A61" s="129"/>
      <c r="B61" s="100" t="s">
        <v>120</v>
      </c>
      <c r="C61" s="1" t="s">
        <v>8</v>
      </c>
      <c r="D61" s="1" t="s">
        <v>2</v>
      </c>
      <c r="E61" s="2">
        <v>2.99</v>
      </c>
      <c r="F61" s="2"/>
      <c r="G61">
        <v>1</v>
      </c>
      <c r="H61" s="22">
        <f t="shared" si="1"/>
        <v>2.99</v>
      </c>
      <c r="I61" s="22">
        <f>Table2[[#This Row],[USD]]*Table2[[#This Row],['#]]</f>
        <v>0</v>
      </c>
    </row>
    <row r="62" spans="1:10" x14ac:dyDescent="0.25">
      <c r="A62" s="129"/>
      <c r="B62" s="100" t="s">
        <v>121</v>
      </c>
      <c r="C62" s="1" t="s">
        <v>8</v>
      </c>
      <c r="D62" s="1" t="s">
        <v>2</v>
      </c>
      <c r="E62" s="2">
        <v>5.99</v>
      </c>
      <c r="F62" s="2"/>
      <c r="G62">
        <v>1</v>
      </c>
      <c r="H62" s="22">
        <f t="shared" si="1"/>
        <v>5.99</v>
      </c>
      <c r="I62" s="22">
        <f>Table2[[#This Row],[USD]]*Table2[[#This Row],['#]]</f>
        <v>0</v>
      </c>
    </row>
    <row r="63" spans="1:10" x14ac:dyDescent="0.25">
      <c r="A63" s="74" t="s">
        <v>61</v>
      </c>
      <c r="B63" s="28" t="s">
        <v>126</v>
      </c>
      <c r="C63" s="11"/>
      <c r="D63" s="11"/>
      <c r="E63" s="12"/>
      <c r="F63" s="12"/>
      <c r="G63" s="11"/>
      <c r="H63" s="87">
        <f t="shared" si="1"/>
        <v>0</v>
      </c>
      <c r="I63" s="87">
        <f>Table2[[#This Row],[USD]]*Table2[[#This Row],['#]]</f>
        <v>0</v>
      </c>
      <c r="J63" s="11"/>
    </row>
    <row r="64" spans="1:10" x14ac:dyDescent="0.25">
      <c r="A64" s="124" t="s">
        <v>87</v>
      </c>
      <c r="B64" s="81" t="s">
        <v>6</v>
      </c>
      <c r="C64" s="11"/>
      <c r="D64" s="18" t="s">
        <v>3</v>
      </c>
      <c r="E64" s="12"/>
      <c r="F64" s="12"/>
      <c r="G64" s="11"/>
      <c r="H64" s="90">
        <f t="shared" si="1"/>
        <v>0</v>
      </c>
      <c r="I64" s="90">
        <f>Table2[[#This Row],[USD]]*Table2[[#This Row],['#]]</f>
        <v>0</v>
      </c>
      <c r="J64" s="11"/>
    </row>
    <row r="65" spans="1:10" x14ac:dyDescent="0.25">
      <c r="A65" s="125"/>
      <c r="B65" s="100" t="s">
        <v>122</v>
      </c>
      <c r="C65" s="1" t="s">
        <v>8</v>
      </c>
      <c r="D65" s="1" t="s">
        <v>2</v>
      </c>
      <c r="E65" s="2">
        <v>7.99</v>
      </c>
      <c r="F65" s="2"/>
      <c r="G65">
        <v>1</v>
      </c>
      <c r="H65" s="22">
        <f t="shared" si="1"/>
        <v>7.99</v>
      </c>
      <c r="I65" s="22">
        <f>Table2[[#This Row],[USD]]*Table2[[#This Row],['#]]</f>
        <v>0</v>
      </c>
    </row>
    <row r="66" spans="1:10" x14ac:dyDescent="0.25">
      <c r="A66" s="125"/>
      <c r="B66" s="100" t="s">
        <v>124</v>
      </c>
      <c r="C66" s="1" t="s">
        <v>8</v>
      </c>
      <c r="D66" s="1" t="s">
        <v>2</v>
      </c>
      <c r="E66" s="2">
        <v>13.99</v>
      </c>
      <c r="F66" s="16"/>
      <c r="G66">
        <v>1</v>
      </c>
      <c r="H66" s="22">
        <f t="shared" si="1"/>
        <v>13.99</v>
      </c>
      <c r="I66" s="25">
        <f>Table2[[#This Row],[USD]]*Table2[[#This Row],['#]]</f>
        <v>0</v>
      </c>
    </row>
    <row r="67" spans="1:10" x14ac:dyDescent="0.25">
      <c r="A67" s="125"/>
      <c r="B67" s="105" t="s">
        <v>130</v>
      </c>
      <c r="C67" s="1" t="s">
        <v>8</v>
      </c>
      <c r="D67" s="1" t="s">
        <v>2</v>
      </c>
      <c r="E67" s="2">
        <v>20.99</v>
      </c>
      <c r="F67" s="16"/>
      <c r="G67">
        <v>2</v>
      </c>
      <c r="H67" s="22">
        <f t="shared" si="1"/>
        <v>41.98</v>
      </c>
      <c r="I67" s="25">
        <f>Table2[[#This Row],[USD]]*Table2[[#This Row],['#]]</f>
        <v>0</v>
      </c>
    </row>
    <row r="68" spans="1:10" x14ac:dyDescent="0.25">
      <c r="A68" s="125"/>
      <c r="B68" t="s">
        <v>123</v>
      </c>
      <c r="D68" s="1" t="s">
        <v>2</v>
      </c>
      <c r="E68" s="2"/>
      <c r="F68" s="16"/>
      <c r="H68" s="22">
        <f t="shared" si="1"/>
        <v>0</v>
      </c>
      <c r="I68" s="25">
        <f>Table2[[#This Row],[USD]]*Table2[[#This Row],['#]]</f>
        <v>0</v>
      </c>
    </row>
    <row r="69" spans="1:10" x14ac:dyDescent="0.25">
      <c r="A69" s="125"/>
      <c r="B69" s="100" t="s">
        <v>139</v>
      </c>
      <c r="C69" s="1" t="s">
        <v>8</v>
      </c>
      <c r="D69" s="1"/>
      <c r="E69" s="2">
        <v>44.89</v>
      </c>
      <c r="F69" s="2"/>
      <c r="G69">
        <v>1</v>
      </c>
      <c r="H69" s="22">
        <f>E69*G69</f>
        <v>44.89</v>
      </c>
      <c r="I69" s="22">
        <f>Table2[[#This Row],[USD]]*Table2[[#This Row],['#]]</f>
        <v>0</v>
      </c>
    </row>
    <row r="70" spans="1:10" x14ac:dyDescent="0.25">
      <c r="A70" s="126"/>
      <c r="B70" s="100" t="s">
        <v>129</v>
      </c>
      <c r="C70" s="1" t="s">
        <v>8</v>
      </c>
      <c r="D70" s="1" t="s">
        <v>2</v>
      </c>
      <c r="E70" s="2">
        <v>4.99</v>
      </c>
      <c r="F70" s="2"/>
      <c r="G70">
        <v>2</v>
      </c>
      <c r="H70" s="22">
        <f t="shared" si="1"/>
        <v>9.98</v>
      </c>
      <c r="I70" s="22">
        <f>Table2[[#This Row],[USD]]*Table2[[#This Row],['#]]</f>
        <v>0</v>
      </c>
    </row>
    <row r="71" spans="1:10" x14ac:dyDescent="0.25">
      <c r="A71" s="127" t="s">
        <v>33</v>
      </c>
      <c r="B71" s="11" t="s">
        <v>34</v>
      </c>
      <c r="C71" s="11"/>
      <c r="D71" s="18" t="s">
        <v>2</v>
      </c>
      <c r="E71" s="12"/>
      <c r="F71" s="92"/>
      <c r="G71" s="93"/>
      <c r="H71" s="90">
        <f t="shared" ref="H71:H98" si="2">E71*G71</f>
        <v>0</v>
      </c>
      <c r="I71" s="90">
        <f>Table2[[#This Row],[USD]]*Table2[[#This Row],['#]]</f>
        <v>0</v>
      </c>
      <c r="J71" s="11"/>
    </row>
    <row r="72" spans="1:10" x14ac:dyDescent="0.25">
      <c r="A72" s="128"/>
      <c r="B72" s="9" t="s">
        <v>35</v>
      </c>
      <c r="E72" s="2"/>
      <c r="F72" s="16"/>
      <c r="H72" s="22">
        <f t="shared" si="2"/>
        <v>0</v>
      </c>
      <c r="I72" s="22">
        <f>Table2[[#This Row],[USD]]*Table2[[#This Row],['#]]</f>
        <v>0</v>
      </c>
    </row>
    <row r="73" spans="1:10" x14ac:dyDescent="0.25">
      <c r="A73" s="128"/>
      <c r="B73" s="9" t="s">
        <v>103</v>
      </c>
      <c r="D73" s="10"/>
      <c r="E73" s="2"/>
      <c r="F73" s="2"/>
      <c r="H73" s="22">
        <f t="shared" si="2"/>
        <v>0</v>
      </c>
      <c r="I73" s="22">
        <f>Table2[[#This Row],[USD]]*Table2[[#This Row],['#]]</f>
        <v>0</v>
      </c>
    </row>
    <row r="74" spans="1:10" x14ac:dyDescent="0.25">
      <c r="A74" s="128"/>
      <c r="B74" s="9" t="s">
        <v>102</v>
      </c>
      <c r="D74" s="10"/>
      <c r="E74" s="2"/>
      <c r="F74" s="16"/>
      <c r="H74" s="4">
        <f t="shared" si="2"/>
        <v>0</v>
      </c>
      <c r="I74" s="17">
        <f>Table2[[#This Row],[USD]]*Table2[[#This Row],['#]]</f>
        <v>0</v>
      </c>
    </row>
    <row r="75" spans="1:10" x14ac:dyDescent="0.25">
      <c r="A75" s="128"/>
      <c r="B75" s="33" t="s">
        <v>119</v>
      </c>
      <c r="D75" s="10"/>
      <c r="E75" s="2"/>
      <c r="F75" s="16"/>
      <c r="H75" s="4">
        <f t="shared" si="2"/>
        <v>0</v>
      </c>
      <c r="I75" s="17">
        <f>Table2[[#This Row],[USD]]*Table2[[#This Row],['#]]</f>
        <v>0</v>
      </c>
    </row>
    <row r="76" spans="1:10" x14ac:dyDescent="0.25">
      <c r="A76" s="128"/>
      <c r="B76" s="105" t="s">
        <v>136</v>
      </c>
      <c r="C76" s="1" t="s">
        <v>8</v>
      </c>
      <c r="D76" s="10"/>
      <c r="E76" s="2">
        <v>25.99</v>
      </c>
      <c r="F76" s="16"/>
      <c r="G76">
        <v>1</v>
      </c>
      <c r="H76" s="4">
        <f t="shared" si="2"/>
        <v>25.99</v>
      </c>
      <c r="I76" s="17">
        <f>Table2[[#This Row],[USD]]*Table2[[#This Row],['#]]</f>
        <v>0</v>
      </c>
    </row>
    <row r="77" spans="1:10" x14ac:dyDescent="0.25">
      <c r="A77" s="128"/>
      <c r="B77" s="105" t="s">
        <v>131</v>
      </c>
      <c r="C77" s="1" t="s">
        <v>8</v>
      </c>
      <c r="D77" s="1" t="s">
        <v>2</v>
      </c>
      <c r="E77" s="2">
        <v>4.99</v>
      </c>
      <c r="F77" s="2"/>
      <c r="G77">
        <v>3</v>
      </c>
      <c r="H77" s="4">
        <f t="shared" si="2"/>
        <v>14.97</v>
      </c>
      <c r="I77" s="4">
        <f>Table2[[#This Row],[USD]]*Table2[[#This Row],['#]]</f>
        <v>0</v>
      </c>
    </row>
    <row r="78" spans="1:10" x14ac:dyDescent="0.25">
      <c r="A78" s="128"/>
      <c r="B78" s="105" t="s">
        <v>132</v>
      </c>
      <c r="C78" s="1" t="s">
        <v>8</v>
      </c>
      <c r="D78" s="1" t="s">
        <v>2</v>
      </c>
      <c r="E78" s="2">
        <v>3.99</v>
      </c>
      <c r="F78" s="2"/>
      <c r="G78">
        <v>3</v>
      </c>
      <c r="H78" s="4">
        <f t="shared" si="2"/>
        <v>11.97</v>
      </c>
      <c r="I78" s="4">
        <f>Table2[[#This Row],[USD]]*Table2[[#This Row],['#]]</f>
        <v>0</v>
      </c>
    </row>
    <row r="79" spans="1:10" x14ac:dyDescent="0.25">
      <c r="A79" s="128"/>
      <c r="B79" s="105" t="s">
        <v>133</v>
      </c>
      <c r="C79" s="1" t="s">
        <v>8</v>
      </c>
      <c r="D79" s="1" t="s">
        <v>2</v>
      </c>
      <c r="E79" s="2">
        <v>5.99</v>
      </c>
      <c r="F79" s="2"/>
      <c r="G79">
        <v>2</v>
      </c>
      <c r="H79" s="4">
        <f t="shared" si="2"/>
        <v>11.98</v>
      </c>
      <c r="I79" s="4">
        <f>Table2[[#This Row],[USD]]*Table2[[#This Row],['#]]</f>
        <v>0</v>
      </c>
    </row>
    <row r="80" spans="1:10" x14ac:dyDescent="0.25">
      <c r="A80" s="128"/>
      <c r="B80" s="105" t="s">
        <v>134</v>
      </c>
      <c r="C80" s="1" t="s">
        <v>8</v>
      </c>
      <c r="D80" s="1" t="s">
        <v>3</v>
      </c>
      <c r="E80" s="2">
        <v>7.99</v>
      </c>
      <c r="F80" s="2"/>
      <c r="G80">
        <v>2</v>
      </c>
      <c r="H80" s="4">
        <f t="shared" si="2"/>
        <v>15.98</v>
      </c>
      <c r="I80" s="4">
        <f>Table2[[#This Row],[USD]]*Table2[[#This Row],['#]]</f>
        <v>0</v>
      </c>
    </row>
    <row r="81" spans="1:9" x14ac:dyDescent="0.25">
      <c r="A81" s="128"/>
      <c r="B81" s="105" t="s">
        <v>135</v>
      </c>
      <c r="C81" s="1" t="s">
        <v>8</v>
      </c>
      <c r="D81" s="1" t="s">
        <v>3</v>
      </c>
      <c r="E81" s="2">
        <v>4.99</v>
      </c>
      <c r="F81" s="2"/>
      <c r="G81">
        <v>2</v>
      </c>
      <c r="H81" s="4">
        <f t="shared" si="2"/>
        <v>9.98</v>
      </c>
      <c r="I81" s="4">
        <f>Table2[[#This Row],[USD]]*Table2[[#This Row],['#]]</f>
        <v>0</v>
      </c>
    </row>
    <row r="82" spans="1:9" x14ac:dyDescent="0.25">
      <c r="A82" s="128"/>
      <c r="B82" s="105" t="s">
        <v>137</v>
      </c>
      <c r="C82" s="1" t="s">
        <v>8</v>
      </c>
      <c r="D82" s="10"/>
      <c r="E82" s="2">
        <v>4.99</v>
      </c>
      <c r="F82" s="2"/>
      <c r="G82">
        <v>8</v>
      </c>
      <c r="H82" s="4">
        <f t="shared" si="2"/>
        <v>39.92</v>
      </c>
      <c r="I82" s="4">
        <f>Table2[[#This Row],[USD]]*Table2[[#This Row],['#]]</f>
        <v>0</v>
      </c>
    </row>
    <row r="83" spans="1:9" x14ac:dyDescent="0.25">
      <c r="A83" s="85"/>
      <c r="B83" s="100" t="s">
        <v>142</v>
      </c>
      <c r="C83" s="1" t="s">
        <v>143</v>
      </c>
      <c r="D83" s="1"/>
      <c r="E83" s="2">
        <v>6.0069999999999997</v>
      </c>
      <c r="F83" s="2"/>
      <c r="G83">
        <v>10</v>
      </c>
      <c r="H83" s="4">
        <f t="shared" si="2"/>
        <v>60.069999999999993</v>
      </c>
      <c r="I83" s="4">
        <f>Table2[[#This Row],[USD]]*Table2[[#This Row],['#]]</f>
        <v>0</v>
      </c>
    </row>
    <row r="84" spans="1:9" x14ac:dyDescent="0.25">
      <c r="A84" s="113"/>
      <c r="B84" s="100" t="s">
        <v>145</v>
      </c>
      <c r="C84" s="1" t="s">
        <v>143</v>
      </c>
      <c r="D84" s="1"/>
      <c r="E84" s="2">
        <v>2.06</v>
      </c>
      <c r="F84" s="2"/>
      <c r="G84">
        <v>13</v>
      </c>
      <c r="H84" s="4">
        <f t="shared" ref="H84:H85" si="3">E84*G84</f>
        <v>26.78</v>
      </c>
      <c r="I84" s="4">
        <f>Table2[[#This Row],[USD]]*Table2[[#This Row],['#]]</f>
        <v>0</v>
      </c>
    </row>
    <row r="85" spans="1:9" x14ac:dyDescent="0.25">
      <c r="A85" s="113"/>
      <c r="B85" s="100" t="s">
        <v>144</v>
      </c>
      <c r="C85" s="1" t="s">
        <v>143</v>
      </c>
      <c r="D85" s="1"/>
      <c r="E85" s="2">
        <v>1.98</v>
      </c>
      <c r="F85" s="2"/>
      <c r="G85">
        <v>6</v>
      </c>
      <c r="H85" s="4">
        <f t="shared" si="3"/>
        <v>11.879999999999999</v>
      </c>
      <c r="I85" s="4">
        <f>Table2[[#This Row],[USD]]*Table2[[#This Row],['#]]</f>
        <v>0</v>
      </c>
    </row>
    <row r="86" spans="1:9" x14ac:dyDescent="0.25">
      <c r="A86" s="117"/>
      <c r="B86" t="s">
        <v>149</v>
      </c>
      <c r="D86" s="1" t="s">
        <v>148</v>
      </c>
      <c r="E86" s="2"/>
      <c r="F86" s="118">
        <v>4.75</v>
      </c>
      <c r="G86">
        <v>4</v>
      </c>
      <c r="H86" s="4">
        <f t="shared" ref="H86:H96" si="4">E86*G86</f>
        <v>0</v>
      </c>
      <c r="I86" s="119">
        <f>Table2[[#This Row],[USD]]*Table2[[#This Row],['#]]</f>
        <v>19</v>
      </c>
    </row>
    <row r="87" spans="1:9" x14ac:dyDescent="0.25">
      <c r="A87" s="117"/>
      <c r="B87" t="s">
        <v>151</v>
      </c>
      <c r="D87" s="1" t="s">
        <v>148</v>
      </c>
      <c r="E87" s="2"/>
      <c r="F87" s="118">
        <v>7.95</v>
      </c>
      <c r="G87">
        <v>3</v>
      </c>
      <c r="H87" s="4">
        <f>E87*G87</f>
        <v>0</v>
      </c>
      <c r="I87" s="119">
        <f>Table2[[#This Row],[USD]]*Table2[[#This Row],['#]]</f>
        <v>23.85</v>
      </c>
    </row>
    <row r="88" spans="1:9" x14ac:dyDescent="0.25">
      <c r="A88" s="117"/>
      <c r="B88" t="s">
        <v>150</v>
      </c>
      <c r="D88" s="1" t="s">
        <v>148</v>
      </c>
      <c r="E88" s="2"/>
      <c r="F88" s="118">
        <v>5.95</v>
      </c>
      <c r="G88">
        <v>3</v>
      </c>
      <c r="H88" s="4">
        <f>E88*G88</f>
        <v>0</v>
      </c>
      <c r="I88" s="119">
        <f>Table2[[#This Row],[USD]]*Table2[[#This Row],['#]]</f>
        <v>17.850000000000001</v>
      </c>
    </row>
    <row r="89" spans="1:9" x14ac:dyDescent="0.25">
      <c r="A89" s="117"/>
      <c r="B89" t="s">
        <v>152</v>
      </c>
      <c r="D89" s="1" t="s">
        <v>148</v>
      </c>
      <c r="E89" s="2"/>
      <c r="F89" s="118">
        <v>0.59</v>
      </c>
      <c r="G89">
        <v>6</v>
      </c>
      <c r="H89" s="4">
        <f>E89*G89</f>
        <v>0</v>
      </c>
      <c r="I89" s="119">
        <f>Table2[[#This Row],[USD]]*Table2[[#This Row],['#]]</f>
        <v>3.54</v>
      </c>
    </row>
    <row r="90" spans="1:9" x14ac:dyDescent="0.25">
      <c r="A90" s="117"/>
      <c r="B90" t="s">
        <v>153</v>
      </c>
      <c r="D90" s="1" t="s">
        <v>148</v>
      </c>
      <c r="E90" s="2"/>
      <c r="F90" s="118">
        <v>0.53</v>
      </c>
      <c r="G90">
        <v>10</v>
      </c>
      <c r="H90" s="4">
        <f>E90*G90</f>
        <v>0</v>
      </c>
      <c r="I90" s="119">
        <f>Table2[[#This Row],[USD]]*Table2[[#This Row],['#]]</f>
        <v>5.3000000000000007</v>
      </c>
    </row>
    <row r="91" spans="1:9" x14ac:dyDescent="0.25">
      <c r="A91" s="117"/>
      <c r="B91" t="s">
        <v>154</v>
      </c>
      <c r="D91" s="1" t="s">
        <v>148</v>
      </c>
      <c r="E91" s="2"/>
      <c r="F91" s="118">
        <v>0.69</v>
      </c>
      <c r="G91">
        <v>2</v>
      </c>
      <c r="H91" s="4">
        <f>E91*G91</f>
        <v>0</v>
      </c>
      <c r="I91" s="119">
        <f>Table2[[#This Row],[USD]]*Table2[[#This Row],['#]]</f>
        <v>1.38</v>
      </c>
    </row>
    <row r="92" spans="1:9" x14ac:dyDescent="0.25">
      <c r="A92" s="117"/>
      <c r="B92" t="s">
        <v>155</v>
      </c>
      <c r="D92" s="1" t="s">
        <v>148</v>
      </c>
      <c r="E92" s="2"/>
      <c r="F92" s="118">
        <v>29.95</v>
      </c>
      <c r="G92">
        <v>1</v>
      </c>
      <c r="H92" s="4">
        <f t="shared" ref="H92:H93" si="5">E92*G92</f>
        <v>0</v>
      </c>
      <c r="I92" s="119">
        <f>Table2[[#This Row],[USD]]*Table2[[#This Row],['#]]</f>
        <v>29.95</v>
      </c>
    </row>
    <row r="93" spans="1:9" x14ac:dyDescent="0.25">
      <c r="A93" s="117"/>
      <c r="B93" t="s">
        <v>156</v>
      </c>
      <c r="D93" s="1" t="s">
        <v>148</v>
      </c>
      <c r="E93" s="2"/>
      <c r="F93" s="118">
        <v>1.49</v>
      </c>
      <c r="G93">
        <v>2</v>
      </c>
      <c r="H93" s="4">
        <f t="shared" si="5"/>
        <v>0</v>
      </c>
      <c r="I93" s="119">
        <f>Table2[[#This Row],[USD]]*Table2[[#This Row],['#]]</f>
        <v>2.98</v>
      </c>
    </row>
    <row r="94" spans="1:9" x14ac:dyDescent="0.25">
      <c r="A94" s="117"/>
      <c r="B94" t="s">
        <v>157</v>
      </c>
      <c r="C94" t="s">
        <v>158</v>
      </c>
      <c r="D94" s="1"/>
      <c r="E94" s="2">
        <v>23.86</v>
      </c>
      <c r="F94" s="118"/>
      <c r="G94">
        <v>1</v>
      </c>
      <c r="H94" s="4">
        <f>E94*G94</f>
        <v>23.86</v>
      </c>
      <c r="I94" s="119">
        <f>Table2[[#This Row],[USD]]*Table2[[#This Row],['#]]</f>
        <v>0</v>
      </c>
    </row>
    <row r="95" spans="1:9" x14ac:dyDescent="0.25">
      <c r="A95" s="117"/>
      <c r="B95" t="s">
        <v>159</v>
      </c>
      <c r="C95" t="s">
        <v>158</v>
      </c>
      <c r="D95" s="1"/>
      <c r="E95" s="2">
        <v>11.74</v>
      </c>
      <c r="F95" s="118"/>
      <c r="G95">
        <v>1</v>
      </c>
      <c r="H95" s="4">
        <f>E95*G95</f>
        <v>11.74</v>
      </c>
      <c r="I95" s="119">
        <f>Table2[[#This Row],[USD]]*Table2[[#This Row],['#]]</f>
        <v>0</v>
      </c>
    </row>
    <row r="96" spans="1:9" x14ac:dyDescent="0.25">
      <c r="A96" s="117"/>
      <c r="D96" s="1"/>
      <c r="E96" s="2"/>
      <c r="F96" s="118"/>
      <c r="H96" s="4">
        <f t="shared" si="4"/>
        <v>0</v>
      </c>
      <c r="I96" s="119">
        <f>Table2[[#This Row],[USD]]*Table2[[#This Row],['#]]</f>
        <v>0</v>
      </c>
    </row>
    <row r="97" spans="1:9" x14ac:dyDescent="0.25">
      <c r="A97" s="85"/>
      <c r="B97" s="5" t="s">
        <v>4</v>
      </c>
      <c r="E97" s="2"/>
      <c r="F97" s="2"/>
      <c r="H97" s="4">
        <f t="shared" si="2"/>
        <v>0</v>
      </c>
      <c r="I97" s="4">
        <f>Table2[[#This Row],[USD]]*Table2[[#This Row],['#]]</f>
        <v>0</v>
      </c>
    </row>
    <row r="98" spans="1:9" x14ac:dyDescent="0.25">
      <c r="A98" s="85"/>
      <c r="B98" t="s">
        <v>1</v>
      </c>
      <c r="C98" s="3" t="s">
        <v>69</v>
      </c>
      <c r="D98" s="10"/>
      <c r="E98" s="2"/>
      <c r="F98" s="108">
        <v>22</v>
      </c>
      <c r="G98">
        <v>1</v>
      </c>
      <c r="H98" s="76">
        <f t="shared" si="2"/>
        <v>0</v>
      </c>
      <c r="I98" s="96">
        <f>Table2[[#This Row],[USD]]*Table2[[#This Row],['#]]</f>
        <v>22</v>
      </c>
    </row>
    <row r="99" spans="1:9" x14ac:dyDescent="0.25">
      <c r="A99" s="117"/>
      <c r="B99" t="s">
        <v>148</v>
      </c>
      <c r="C99" s="3"/>
      <c r="D99" s="10"/>
      <c r="E99" s="2"/>
      <c r="F99" s="121">
        <f>31.95+26.36</f>
        <v>58.31</v>
      </c>
      <c r="G99" s="34">
        <v>1</v>
      </c>
      <c r="H99" s="122">
        <f>E99*G99</f>
        <v>0</v>
      </c>
      <c r="I99" s="123">
        <f>Table2[[#This Row],[USD]]*Table2[[#This Row],['#]]</f>
        <v>58.31</v>
      </c>
    </row>
    <row r="100" spans="1:9" x14ac:dyDescent="0.25">
      <c r="H100" s="120">
        <f>SUM(Table2[Total (CAD)])</f>
        <v>831.82000000000016</v>
      </c>
      <c r="I100" s="120">
        <f>SUM(Table2[Total (USD)])</f>
        <v>259.63</v>
      </c>
    </row>
    <row r="103" spans="1:9" x14ac:dyDescent="0.25">
      <c r="H103" s="111">
        <f>Table2[[#Totals],[Total (CAD)]]-H27</f>
        <v>826.45000000000016</v>
      </c>
    </row>
  </sheetData>
  <mergeCells count="13">
    <mergeCell ref="A3:A10"/>
    <mergeCell ref="A14:A19"/>
    <mergeCell ref="A11:A13"/>
    <mergeCell ref="A32:A38"/>
    <mergeCell ref="A20:A31"/>
    <mergeCell ref="A64:A70"/>
    <mergeCell ref="A71:A82"/>
    <mergeCell ref="A39:A42"/>
    <mergeCell ref="A43:A46"/>
    <mergeCell ref="A49:A51"/>
    <mergeCell ref="A47:A48"/>
    <mergeCell ref="A52:A57"/>
    <mergeCell ref="A58:A62"/>
  </mergeCells>
  <hyperlinks>
    <hyperlink ref="D10" r:id="rId1"/>
    <hyperlink ref="C10" r:id="rId2"/>
    <hyperlink ref="D15" r:id="rId3"/>
    <hyperlink ref="C15" r:id="rId4"/>
    <hyperlink ref="D8" r:id="rId5"/>
    <hyperlink ref="C8" r:id="rId6"/>
    <hyperlink ref="C9" r:id="rId7"/>
    <hyperlink ref="D9" r:id="rId8"/>
    <hyperlink ref="D7" r:id="rId9"/>
    <hyperlink ref="C7" r:id="rId10"/>
    <hyperlink ref="D11" r:id="rId11"/>
    <hyperlink ref="C11" r:id="rId12"/>
    <hyperlink ref="D71" r:id="rId13"/>
    <hyperlink ref="D19" r:id="rId14"/>
    <hyperlink ref="C19" r:id="rId15"/>
    <hyperlink ref="D13" r:id="rId16"/>
    <hyperlink ref="C13" r:id="rId17"/>
    <hyperlink ref="D20" r:id="rId18"/>
    <hyperlink ref="C20" r:id="rId19"/>
    <hyperlink ref="D22" r:id="rId20"/>
    <hyperlink ref="C22" r:id="rId21"/>
    <hyperlink ref="C21" r:id="rId22"/>
    <hyperlink ref="C23" r:id="rId23"/>
    <hyperlink ref="C24" r:id="rId24"/>
    <hyperlink ref="D21" r:id="rId25"/>
    <hyperlink ref="D23" r:id="rId26"/>
    <hyperlink ref="D24" r:id="rId27"/>
    <hyperlink ref="D49" r:id="rId28"/>
    <hyperlink ref="C18" r:id="rId29"/>
    <hyperlink ref="D26" r:id="rId30"/>
    <hyperlink ref="C26" r:id="rId31"/>
    <hyperlink ref="C27" r:id="rId32"/>
    <hyperlink ref="D12" r:id="rId33"/>
    <hyperlink ref="D34" r:id="rId34"/>
    <hyperlink ref="C34" r:id="rId35"/>
    <hyperlink ref="D64" r:id="rId36"/>
    <hyperlink ref="D35" r:id="rId37"/>
    <hyperlink ref="D36" r:id="rId38"/>
    <hyperlink ref="C36" r:id="rId39"/>
    <hyperlink ref="D37" r:id="rId40"/>
    <hyperlink ref="D38" r:id="rId41"/>
    <hyperlink ref="C37" r:id="rId42"/>
    <hyperlink ref="C38" r:id="rId43"/>
    <hyperlink ref="D42" r:id="rId44"/>
    <hyperlink ref="C49" r:id="rId45"/>
    <hyperlink ref="D47" r:id="rId46"/>
    <hyperlink ref="C47" r:id="rId47"/>
    <hyperlink ref="C52" r:id="rId48"/>
    <hyperlink ref="D53" r:id="rId49"/>
    <hyperlink ref="C53" r:id="rId50"/>
    <hyperlink ref="C55" r:id="rId51"/>
    <hyperlink ref="D55" r:id="rId52"/>
    <hyperlink ref="D56" r:id="rId53"/>
    <hyperlink ref="D57" r:id="rId54"/>
    <hyperlink ref="C56" r:id="rId55"/>
    <hyperlink ref="C57" r:id="rId56"/>
    <hyperlink ref="C60" r:id="rId57"/>
    <hyperlink ref="D60" r:id="rId58"/>
    <hyperlink ref="D61" r:id="rId59"/>
    <hyperlink ref="C61" r:id="rId60"/>
    <hyperlink ref="D62" r:id="rId61"/>
    <hyperlink ref="C62" r:id="rId62"/>
    <hyperlink ref="D65" r:id="rId63"/>
    <hyperlink ref="C65" r:id="rId64"/>
    <hyperlink ref="D68" r:id="rId65"/>
    <hyperlink ref="D66" r:id="rId66"/>
    <hyperlink ref="C66" r:id="rId67"/>
    <hyperlink ref="D70" r:id="rId68"/>
    <hyperlink ref="C70" r:id="rId69"/>
    <hyperlink ref="D67" r:id="rId70"/>
    <hyperlink ref="C67" r:id="rId71"/>
    <hyperlink ref="C77" r:id="rId72"/>
    <hyperlink ref="D77" r:id="rId73"/>
    <hyperlink ref="C78" r:id="rId74"/>
    <hyperlink ref="D78" r:id="rId75"/>
    <hyperlink ref="C76" r:id="rId76"/>
    <hyperlink ref="C79" r:id="rId77"/>
    <hyperlink ref="D79" r:id="rId78"/>
    <hyperlink ref="C82" r:id="rId79"/>
    <hyperlink ref="C80" r:id="rId80"/>
    <hyperlink ref="C81" r:id="rId81"/>
    <hyperlink ref="C69" r:id="rId82"/>
    <hyperlink ref="C30" r:id="rId83"/>
    <hyperlink ref="C29" r:id="rId84"/>
    <hyperlink ref="C83" r:id="rId85"/>
    <hyperlink ref="C85" r:id="rId86"/>
    <hyperlink ref="C84" r:id="rId87"/>
    <hyperlink ref="C31" r:id="rId88"/>
    <hyperlink ref="D86" r:id="rId89"/>
    <hyperlink ref="D87:D93" r:id="rId90" display="Pololu"/>
  </hyperlinks>
  <pageMargins left="0.7" right="0.7" top="0.75" bottom="0.75" header="0.3" footer="0.3"/>
  <pageSetup orientation="portrait" r:id="rId91"/>
  <legacyDrawing r:id="rId92"/>
  <tableParts count="1">
    <tablePart r:id="rId9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145" zoomScaleNormal="145" workbookViewId="0">
      <selection activeCell="M26" sqref="M26"/>
    </sheetView>
  </sheetViews>
  <sheetFormatPr defaultRowHeight="15" x14ac:dyDescent="0.25"/>
  <cols>
    <col min="1" max="1" width="5.42578125" customWidth="1"/>
    <col min="2" max="15" width="6.7109375" customWidth="1"/>
    <col min="16" max="19" width="8.5703125" customWidth="1"/>
  </cols>
  <sheetData>
    <row r="1" spans="1:19" x14ac:dyDescent="0.25">
      <c r="B1" s="131" t="s">
        <v>55</v>
      </c>
      <c r="C1" s="131"/>
      <c r="D1" s="131"/>
      <c r="E1" s="131"/>
      <c r="F1" s="131"/>
      <c r="G1" s="131"/>
      <c r="H1" s="131" t="s">
        <v>54</v>
      </c>
      <c r="I1" s="131"/>
      <c r="J1" s="131"/>
      <c r="K1" s="131"/>
      <c r="L1" s="131"/>
      <c r="M1" s="131"/>
      <c r="N1" s="131"/>
      <c r="O1" s="131"/>
      <c r="P1" s="131" t="s">
        <v>99</v>
      </c>
      <c r="Q1" s="131"/>
      <c r="R1" s="131"/>
      <c r="S1" s="131"/>
    </row>
    <row r="2" spans="1:19" ht="29.25" customHeight="1" x14ac:dyDescent="0.25">
      <c r="A2" s="49"/>
      <c r="B2" s="77" t="s">
        <v>94</v>
      </c>
      <c r="C2" s="77" t="s">
        <v>95</v>
      </c>
      <c r="D2" s="77" t="s">
        <v>96</v>
      </c>
      <c r="E2" s="77" t="s">
        <v>127</v>
      </c>
      <c r="F2" s="77" t="s">
        <v>128</v>
      </c>
      <c r="G2" s="77" t="s">
        <v>97</v>
      </c>
      <c r="H2" s="47" t="s">
        <v>64</v>
      </c>
      <c r="I2" s="47" t="s">
        <v>62</v>
      </c>
      <c r="J2" s="47" t="s">
        <v>63</v>
      </c>
      <c r="K2" s="47" t="s">
        <v>65</v>
      </c>
      <c r="L2" s="47" t="s">
        <v>66</v>
      </c>
      <c r="M2" s="47" t="s">
        <v>67</v>
      </c>
      <c r="N2" s="47" t="s">
        <v>83</v>
      </c>
      <c r="O2" s="47" t="s">
        <v>84</v>
      </c>
      <c r="P2" s="47" t="s">
        <v>98</v>
      </c>
      <c r="Q2" s="77" t="s">
        <v>101</v>
      </c>
      <c r="R2" s="47"/>
      <c r="S2" s="47"/>
    </row>
    <row r="3" spans="1:19" x14ac:dyDescent="0.25">
      <c r="A3" s="49" t="s">
        <v>11</v>
      </c>
      <c r="B3" s="61">
        <v>1</v>
      </c>
      <c r="C3" s="50"/>
      <c r="D3" s="50">
        <v>1</v>
      </c>
      <c r="E3" s="50"/>
      <c r="F3" s="50"/>
      <c r="G3" s="50">
        <f>SUM(B3:F3) + 2</f>
        <v>4</v>
      </c>
      <c r="H3" s="61">
        <v>1</v>
      </c>
      <c r="I3" s="50">
        <v>2</v>
      </c>
      <c r="J3" s="50">
        <v>1</v>
      </c>
      <c r="K3" s="50"/>
      <c r="L3" s="50"/>
      <c r="M3" s="50">
        <v>1</v>
      </c>
      <c r="N3" s="50"/>
      <c r="O3" s="51"/>
      <c r="P3" s="61"/>
      <c r="Q3" s="50"/>
      <c r="R3" s="50"/>
      <c r="S3" s="51"/>
    </row>
    <row r="4" spans="1:19" x14ac:dyDescent="0.25">
      <c r="A4" s="49" t="s">
        <v>27</v>
      </c>
      <c r="B4" s="62">
        <v>2</v>
      </c>
      <c r="C4" s="52"/>
      <c r="D4" s="52">
        <v>3</v>
      </c>
      <c r="E4" s="52"/>
      <c r="F4" s="52"/>
      <c r="G4" s="52">
        <f t="shared" ref="G4:G14" si="0">SUM(B4:F4) + 2</f>
        <v>7</v>
      </c>
      <c r="H4" s="62"/>
      <c r="I4" s="52"/>
      <c r="J4" s="52"/>
      <c r="K4" s="52"/>
      <c r="L4" s="52"/>
      <c r="M4" s="52"/>
      <c r="N4" s="52"/>
      <c r="O4" s="53"/>
      <c r="P4" s="63"/>
      <c r="Q4" s="54"/>
      <c r="R4" s="54"/>
      <c r="S4" s="55"/>
    </row>
    <row r="5" spans="1:19" x14ac:dyDescent="0.25">
      <c r="A5" s="49" t="s">
        <v>22</v>
      </c>
      <c r="B5" s="61">
        <v>7</v>
      </c>
      <c r="C5" s="70"/>
      <c r="D5" s="50"/>
      <c r="E5" s="50">
        <v>1</v>
      </c>
      <c r="F5" s="50"/>
      <c r="G5" s="50">
        <f t="shared" si="0"/>
        <v>10</v>
      </c>
      <c r="H5" s="61"/>
      <c r="I5" s="50"/>
      <c r="J5" s="50"/>
      <c r="K5" s="50"/>
      <c r="L5" s="50"/>
      <c r="M5" s="50"/>
      <c r="N5" s="50"/>
      <c r="O5" s="51"/>
      <c r="P5" s="61"/>
      <c r="Q5" s="50"/>
      <c r="R5" s="50"/>
      <c r="S5" s="51"/>
    </row>
    <row r="6" spans="1:19" x14ac:dyDescent="0.25">
      <c r="A6" s="49" t="s">
        <v>53</v>
      </c>
      <c r="B6" s="63">
        <v>15</v>
      </c>
      <c r="C6" s="54"/>
      <c r="D6" s="54"/>
      <c r="E6" s="54">
        <v>5</v>
      </c>
      <c r="F6" s="54"/>
      <c r="G6" s="54">
        <f t="shared" si="0"/>
        <v>22</v>
      </c>
      <c r="H6" s="63">
        <v>1</v>
      </c>
      <c r="I6" s="54">
        <v>1</v>
      </c>
      <c r="J6" s="54"/>
      <c r="K6" s="54"/>
      <c r="L6" s="54">
        <v>1</v>
      </c>
      <c r="M6" s="54">
        <v>4</v>
      </c>
      <c r="N6" s="54"/>
      <c r="O6" s="55"/>
      <c r="P6" s="63"/>
      <c r="Q6" s="54"/>
      <c r="R6" s="54"/>
      <c r="S6" s="55"/>
    </row>
    <row r="7" spans="1:19" x14ac:dyDescent="0.25">
      <c r="A7" s="49" t="s">
        <v>52</v>
      </c>
      <c r="B7" s="62">
        <v>1</v>
      </c>
      <c r="C7" s="80">
        <v>9</v>
      </c>
      <c r="D7" s="52"/>
      <c r="E7" s="52"/>
      <c r="F7" s="52">
        <v>9</v>
      </c>
      <c r="G7" s="54">
        <f t="shared" si="0"/>
        <v>21</v>
      </c>
      <c r="H7" s="62">
        <v>1</v>
      </c>
      <c r="I7" s="52"/>
      <c r="J7" s="52"/>
      <c r="K7" s="52"/>
      <c r="L7" s="52"/>
      <c r="M7" s="52">
        <v>1</v>
      </c>
      <c r="N7" s="52"/>
      <c r="O7" s="53">
        <v>3</v>
      </c>
      <c r="P7" s="61">
        <v>3</v>
      </c>
      <c r="Q7" s="70">
        <v>1</v>
      </c>
      <c r="R7" s="70">
        <v>1</v>
      </c>
      <c r="S7" s="91">
        <v>1</v>
      </c>
    </row>
    <row r="8" spans="1:19" x14ac:dyDescent="0.25">
      <c r="A8" s="49" t="s">
        <v>57</v>
      </c>
      <c r="B8" s="62"/>
      <c r="C8" s="52">
        <v>8</v>
      </c>
      <c r="D8" s="52"/>
      <c r="E8" s="52"/>
      <c r="F8" s="52">
        <v>9</v>
      </c>
      <c r="G8" s="54">
        <f t="shared" si="0"/>
        <v>19</v>
      </c>
      <c r="H8" s="62"/>
      <c r="I8" s="52"/>
      <c r="J8" s="52"/>
      <c r="K8" s="52"/>
      <c r="L8" s="52"/>
      <c r="M8" s="52"/>
      <c r="N8" s="52">
        <v>1</v>
      </c>
      <c r="O8" s="53">
        <v>2</v>
      </c>
      <c r="P8" s="63">
        <v>4</v>
      </c>
      <c r="Q8" s="54">
        <v>1</v>
      </c>
      <c r="R8" s="54"/>
      <c r="S8" s="55"/>
    </row>
    <row r="9" spans="1:19" x14ac:dyDescent="0.25">
      <c r="A9" s="49" t="s">
        <v>51</v>
      </c>
      <c r="B9" s="61">
        <v>2</v>
      </c>
      <c r="C9" s="50">
        <v>4</v>
      </c>
      <c r="D9" s="50"/>
      <c r="E9" s="50">
        <v>1</v>
      </c>
      <c r="F9" s="50"/>
      <c r="G9" s="54">
        <f t="shared" si="0"/>
        <v>9</v>
      </c>
      <c r="H9" s="61">
        <v>1</v>
      </c>
      <c r="I9" s="50">
        <v>1</v>
      </c>
      <c r="J9" s="50"/>
      <c r="K9" s="50"/>
      <c r="L9" s="50">
        <v>1</v>
      </c>
      <c r="M9" s="50"/>
      <c r="N9" s="50"/>
      <c r="O9" s="51"/>
      <c r="P9" s="61">
        <v>2</v>
      </c>
      <c r="Q9" s="50">
        <v>0.5</v>
      </c>
      <c r="R9" s="50"/>
      <c r="S9" s="51"/>
    </row>
    <row r="10" spans="1:19" x14ac:dyDescent="0.25">
      <c r="A10" s="49" t="s">
        <v>58</v>
      </c>
      <c r="B10" s="63">
        <v>3</v>
      </c>
      <c r="C10" s="54">
        <v>12</v>
      </c>
      <c r="D10" s="54"/>
      <c r="E10" s="54"/>
      <c r="F10" s="54"/>
      <c r="G10" s="54">
        <f t="shared" si="0"/>
        <v>17</v>
      </c>
      <c r="H10" s="63"/>
      <c r="I10" s="54"/>
      <c r="J10" s="54"/>
      <c r="K10" s="54"/>
      <c r="L10" s="54"/>
      <c r="M10" s="54"/>
      <c r="N10" s="54"/>
      <c r="O10" s="55"/>
      <c r="P10" s="63"/>
      <c r="Q10" s="54"/>
      <c r="R10" s="54"/>
      <c r="S10" s="55"/>
    </row>
    <row r="11" spans="1:19" x14ac:dyDescent="0.25">
      <c r="A11" s="49" t="s">
        <v>46</v>
      </c>
      <c r="B11" s="62"/>
      <c r="C11" s="52">
        <v>4</v>
      </c>
      <c r="D11" s="52"/>
      <c r="E11" s="52">
        <v>10</v>
      </c>
      <c r="F11" s="52"/>
      <c r="G11" s="54">
        <f t="shared" si="0"/>
        <v>16</v>
      </c>
      <c r="H11" s="62">
        <v>2</v>
      </c>
      <c r="I11" s="52">
        <v>2</v>
      </c>
      <c r="J11" s="52">
        <v>2</v>
      </c>
      <c r="K11" s="52">
        <v>2</v>
      </c>
      <c r="L11" s="52">
        <v>2</v>
      </c>
      <c r="M11" s="52"/>
      <c r="N11" s="52"/>
      <c r="O11" s="53"/>
      <c r="P11" s="61">
        <v>2</v>
      </c>
      <c r="Q11" s="50">
        <v>0.5</v>
      </c>
      <c r="R11" s="50"/>
      <c r="S11" s="51"/>
    </row>
    <row r="12" spans="1:19" x14ac:dyDescent="0.25">
      <c r="A12" s="49" t="s">
        <v>59</v>
      </c>
      <c r="B12" s="62"/>
      <c r="C12" s="52"/>
      <c r="D12" s="52">
        <v>2</v>
      </c>
      <c r="E12" s="52">
        <v>1</v>
      </c>
      <c r="F12" s="52"/>
      <c r="G12" s="52" t="s">
        <v>116</v>
      </c>
      <c r="H12" s="62"/>
      <c r="I12" s="52">
        <v>1</v>
      </c>
      <c r="J12" s="52">
        <v>1</v>
      </c>
      <c r="K12" s="52"/>
      <c r="L12" s="52"/>
      <c r="M12" s="52"/>
      <c r="N12" s="52"/>
      <c r="O12" s="53"/>
      <c r="P12" s="63"/>
      <c r="Q12" s="54"/>
      <c r="R12" s="54"/>
      <c r="S12" s="55"/>
    </row>
    <row r="13" spans="1:19" x14ac:dyDescent="0.25">
      <c r="A13" s="49" t="s">
        <v>60</v>
      </c>
      <c r="B13" s="61"/>
      <c r="C13" s="50"/>
      <c r="D13" s="50"/>
      <c r="E13" s="50"/>
      <c r="F13" s="50"/>
      <c r="G13" s="50">
        <f t="shared" si="0"/>
        <v>2</v>
      </c>
      <c r="H13" s="61"/>
      <c r="I13" s="50"/>
      <c r="J13" s="50"/>
      <c r="K13" s="50"/>
      <c r="L13" s="50"/>
      <c r="M13" s="50"/>
      <c r="N13" s="50"/>
      <c r="O13" s="51"/>
      <c r="P13" s="61"/>
      <c r="Q13" s="50"/>
      <c r="R13" s="50"/>
      <c r="S13" s="51"/>
    </row>
    <row r="14" spans="1:19" x14ac:dyDescent="0.25">
      <c r="A14" s="49" t="s">
        <v>61</v>
      </c>
      <c r="B14" s="63"/>
      <c r="C14" s="54"/>
      <c r="D14" s="54"/>
      <c r="E14" s="54">
        <v>11</v>
      </c>
      <c r="F14" s="54"/>
      <c r="G14" s="54">
        <f t="shared" si="0"/>
        <v>13</v>
      </c>
      <c r="H14" s="63"/>
      <c r="I14" s="54"/>
      <c r="J14" s="54"/>
      <c r="K14" s="54"/>
      <c r="L14" s="54"/>
      <c r="M14" s="54"/>
      <c r="N14" s="54"/>
      <c r="O14" s="55"/>
      <c r="P14" s="63"/>
      <c r="Q14" s="54"/>
      <c r="R14" s="54"/>
      <c r="S14" s="55"/>
    </row>
    <row r="15" spans="1:19" x14ac:dyDescent="0.25">
      <c r="A15" s="49" t="s">
        <v>87</v>
      </c>
      <c r="B15" s="63"/>
      <c r="C15" s="54">
        <v>6</v>
      </c>
      <c r="D15" s="54"/>
      <c r="E15" s="54"/>
      <c r="F15" s="54"/>
      <c r="G15" s="54"/>
      <c r="H15" s="63"/>
      <c r="I15" s="54"/>
      <c r="J15" s="54"/>
      <c r="K15" s="54"/>
      <c r="L15" s="54"/>
      <c r="M15" s="54"/>
      <c r="N15" s="54"/>
      <c r="O15" s="55"/>
      <c r="P15" s="54"/>
      <c r="Q15" s="54"/>
      <c r="R15" s="54"/>
      <c r="S15" s="55"/>
    </row>
    <row r="16" spans="1:19" x14ac:dyDescent="0.25">
      <c r="A16" s="48" t="s">
        <v>68</v>
      </c>
      <c r="B16" s="71">
        <f>SUM(B3:B14)</f>
        <v>31</v>
      </c>
      <c r="C16" s="72">
        <f>SUM(C3:C15)</f>
        <v>43</v>
      </c>
      <c r="D16" s="72">
        <f t="shared" ref="D16:S16" si="1">SUM(D3:D14)</f>
        <v>6</v>
      </c>
      <c r="E16" s="72">
        <f t="shared" si="1"/>
        <v>29</v>
      </c>
      <c r="F16" s="72">
        <f t="shared" si="1"/>
        <v>18</v>
      </c>
      <c r="G16" s="72" t="s">
        <v>69</v>
      </c>
      <c r="H16" s="71">
        <f t="shared" si="1"/>
        <v>6</v>
      </c>
      <c r="I16" s="72">
        <f t="shared" si="1"/>
        <v>7</v>
      </c>
      <c r="J16" s="72">
        <f t="shared" si="1"/>
        <v>4</v>
      </c>
      <c r="K16" s="72">
        <f t="shared" si="1"/>
        <v>2</v>
      </c>
      <c r="L16" s="72">
        <f t="shared" si="1"/>
        <v>4</v>
      </c>
      <c r="M16" s="72">
        <f t="shared" ref="M16" si="2">SUM(M3:M14)</f>
        <v>6</v>
      </c>
      <c r="N16" s="72">
        <f t="shared" ref="N16" si="3">SUM(N3:N14)</f>
        <v>1</v>
      </c>
      <c r="O16" s="73">
        <f t="shared" si="1"/>
        <v>5</v>
      </c>
      <c r="P16" s="73">
        <f t="shared" si="1"/>
        <v>11</v>
      </c>
      <c r="Q16" s="73">
        <f t="shared" si="1"/>
        <v>3</v>
      </c>
      <c r="R16" s="73">
        <f t="shared" si="1"/>
        <v>1</v>
      </c>
      <c r="S16" s="73">
        <f t="shared" si="1"/>
        <v>1</v>
      </c>
    </row>
    <row r="17" spans="1:15" x14ac:dyDescent="0.25">
      <c r="A17" s="78"/>
      <c r="B17" s="132">
        <f>SUM(B16:D16)</f>
        <v>80</v>
      </c>
      <c r="C17" s="132"/>
      <c r="D17" s="132"/>
      <c r="E17" s="132">
        <f>SUM(E16:F16)</f>
        <v>47</v>
      </c>
      <c r="F17" s="132"/>
      <c r="G17" s="78"/>
      <c r="H17" s="78"/>
      <c r="I17" s="78"/>
      <c r="J17" s="78"/>
      <c r="K17" s="78"/>
      <c r="L17" s="78"/>
      <c r="M17" s="78"/>
      <c r="N17" s="78"/>
      <c r="O17" s="78"/>
    </row>
    <row r="18" spans="1:15" x14ac:dyDescent="0.25">
      <c r="A18" s="78"/>
      <c r="B18" s="78"/>
      <c r="C18" s="78"/>
      <c r="D18" s="78"/>
      <c r="E18" s="78"/>
      <c r="F18" s="78"/>
      <c r="G18" s="78"/>
      <c r="H18" s="78"/>
      <c r="I18" s="78" t="s">
        <v>100</v>
      </c>
      <c r="J18" s="78"/>
      <c r="K18" s="78"/>
      <c r="L18" s="78"/>
      <c r="M18" s="78"/>
      <c r="N18" s="78"/>
      <c r="O18" s="78"/>
    </row>
    <row r="19" spans="1:15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1:15" x14ac:dyDescent="0.25">
      <c r="A20" s="78"/>
      <c r="B20" s="78" t="s">
        <v>6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1:15" x14ac:dyDescent="0.25">
      <c r="A21" s="78"/>
      <c r="B21" s="78"/>
      <c r="C21" s="3" t="s">
        <v>56</v>
      </c>
      <c r="D21" s="78">
        <v>16</v>
      </c>
      <c r="E21" s="78"/>
      <c r="F21" s="78"/>
      <c r="G21" s="78"/>
      <c r="H21" s="98">
        <f>D21 + D22 + G25</f>
        <v>68</v>
      </c>
      <c r="I21" s="78"/>
      <c r="J21" s="78"/>
      <c r="K21" s="78"/>
      <c r="L21" s="78"/>
      <c r="M21" s="78"/>
      <c r="N21" s="78"/>
      <c r="O21" s="78"/>
    </row>
    <row r="22" spans="1:15" x14ac:dyDescent="0.25">
      <c r="A22" s="78"/>
      <c r="B22" s="78"/>
      <c r="C22" s="3" t="s">
        <v>85</v>
      </c>
      <c r="D22" s="78">
        <v>54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1:15" x14ac:dyDescent="0.25">
      <c r="A23" s="78"/>
      <c r="B23" s="78"/>
      <c r="C23" s="78"/>
      <c r="F23" s="3" t="s">
        <v>86</v>
      </c>
      <c r="G23" s="78">
        <v>15</v>
      </c>
      <c r="H23" s="78"/>
      <c r="I23" s="78"/>
      <c r="J23" s="78"/>
      <c r="K23" s="78"/>
      <c r="L23" s="78"/>
      <c r="M23" s="78"/>
      <c r="N23" s="78"/>
      <c r="O23" s="78"/>
    </row>
    <row r="24" spans="1:15" x14ac:dyDescent="0.25">
      <c r="A24" s="78"/>
      <c r="B24" s="78"/>
      <c r="C24" s="78"/>
      <c r="F24" s="3" t="s">
        <v>88</v>
      </c>
      <c r="G24" s="78">
        <v>6</v>
      </c>
      <c r="H24" s="78"/>
      <c r="I24" s="78"/>
      <c r="J24" s="78"/>
      <c r="K24" s="3">
        <v>2</v>
      </c>
      <c r="L24" s="78"/>
      <c r="M24" s="78"/>
      <c r="N24" s="78"/>
      <c r="O24" s="78"/>
    </row>
    <row r="25" spans="1:15" x14ac:dyDescent="0.25">
      <c r="A25" s="78"/>
      <c r="B25" s="78"/>
      <c r="C25" s="78"/>
      <c r="F25" s="3" t="s">
        <v>89</v>
      </c>
      <c r="G25" s="78">
        <v>-2</v>
      </c>
      <c r="H25" s="78"/>
      <c r="I25" s="78"/>
      <c r="J25" s="78"/>
      <c r="K25" s="3">
        <v>4</v>
      </c>
      <c r="L25" s="78"/>
      <c r="M25" s="78"/>
      <c r="N25" s="78"/>
      <c r="O25" s="78"/>
    </row>
    <row r="26" spans="1:15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99">
        <v>6</v>
      </c>
      <c r="L26" s="78"/>
      <c r="M26" s="78"/>
      <c r="N26" s="78"/>
      <c r="O26" s="78"/>
    </row>
    <row r="27" spans="1:15" x14ac:dyDescent="0.2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99">
        <v>7</v>
      </c>
      <c r="L27" s="78"/>
      <c r="M27" s="78"/>
      <c r="N27" s="78"/>
      <c r="O27" s="78"/>
    </row>
    <row r="28" spans="1:15" x14ac:dyDescent="0.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99">
        <v>9</v>
      </c>
      <c r="L28" s="78"/>
      <c r="M28" s="78"/>
      <c r="N28" s="78"/>
      <c r="O28" s="78"/>
    </row>
    <row r="29" spans="1:15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99">
        <v>10</v>
      </c>
      <c r="L29" s="78"/>
      <c r="M29" s="78"/>
      <c r="N29" s="78"/>
      <c r="O29" s="78"/>
    </row>
    <row r="30" spans="1:15" x14ac:dyDescent="0.25">
      <c r="K30" s="3">
        <v>13</v>
      </c>
    </row>
    <row r="31" spans="1:15" x14ac:dyDescent="0.25">
      <c r="K31" s="3">
        <v>16</v>
      </c>
    </row>
    <row r="32" spans="1:15" x14ac:dyDescent="0.25">
      <c r="K32" s="3">
        <v>17</v>
      </c>
    </row>
    <row r="33" spans="11:11" x14ac:dyDescent="0.25">
      <c r="K33" s="3">
        <v>19</v>
      </c>
    </row>
    <row r="34" spans="11:11" x14ac:dyDescent="0.25">
      <c r="K34" s="3">
        <v>21</v>
      </c>
    </row>
    <row r="35" spans="11:11" x14ac:dyDescent="0.25">
      <c r="K35" s="3">
        <v>22</v>
      </c>
    </row>
  </sheetData>
  <sortState ref="K24:K35">
    <sortCondition ref="K24"/>
  </sortState>
  <mergeCells count="5">
    <mergeCell ref="H1:O1"/>
    <mergeCell ref="B1:G1"/>
    <mergeCell ref="P1:S1"/>
    <mergeCell ref="E17:F17"/>
    <mergeCell ref="B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5" zoomScaleNormal="145" workbookViewId="0">
      <selection activeCell="D10" sqref="D10"/>
    </sheetView>
  </sheetViews>
  <sheetFormatPr defaultRowHeight="15" x14ac:dyDescent="0.25"/>
  <cols>
    <col min="2" max="2" width="11.7109375" bestFit="1" customWidth="1"/>
    <col min="3" max="3" width="3.85546875" customWidth="1"/>
  </cols>
  <sheetData>
    <row r="1" spans="1:3" x14ac:dyDescent="0.25">
      <c r="A1" t="s">
        <v>54</v>
      </c>
      <c r="B1" t="s">
        <v>66</v>
      </c>
      <c r="C1">
        <v>23</v>
      </c>
    </row>
    <row r="2" spans="1:3" x14ac:dyDescent="0.25">
      <c r="B2" t="s">
        <v>62</v>
      </c>
      <c r="C2">
        <v>19</v>
      </c>
    </row>
    <row r="3" spans="1:3" x14ac:dyDescent="0.25">
      <c r="B3" t="s">
        <v>71</v>
      </c>
      <c r="C3">
        <v>3</v>
      </c>
    </row>
    <row r="4" spans="1:3" x14ac:dyDescent="0.25">
      <c r="B4" t="s">
        <v>73</v>
      </c>
      <c r="C4">
        <v>48</v>
      </c>
    </row>
    <row r="6" spans="1:3" x14ac:dyDescent="0.25">
      <c r="A6" t="s">
        <v>70</v>
      </c>
      <c r="B6" s="3" t="s">
        <v>74</v>
      </c>
      <c r="C6" s="56" t="s">
        <v>77</v>
      </c>
    </row>
    <row r="7" spans="1:3" x14ac:dyDescent="0.25">
      <c r="B7" s="3" t="s">
        <v>75</v>
      </c>
      <c r="C7" s="56" t="s">
        <v>77</v>
      </c>
    </row>
    <row r="8" spans="1:3" x14ac:dyDescent="0.25">
      <c r="B8" s="3" t="s">
        <v>76</v>
      </c>
      <c r="C8" s="56" t="s">
        <v>77</v>
      </c>
    </row>
    <row r="9" spans="1:3" x14ac:dyDescent="0.25">
      <c r="B9">
        <v>510</v>
      </c>
      <c r="C9" s="3">
        <v>25</v>
      </c>
    </row>
    <row r="10" spans="1:3" x14ac:dyDescent="0.25">
      <c r="B10">
        <v>330</v>
      </c>
      <c r="C10" s="56" t="s">
        <v>77</v>
      </c>
    </row>
    <row r="11" spans="1:3" x14ac:dyDescent="0.25">
      <c r="B11">
        <v>200</v>
      </c>
      <c r="C11" s="56" t="s">
        <v>77</v>
      </c>
    </row>
    <row r="12" spans="1:3" x14ac:dyDescent="0.25">
      <c r="B12">
        <v>180</v>
      </c>
      <c r="C12" s="56" t="s">
        <v>77</v>
      </c>
    </row>
    <row r="13" spans="1:3" x14ac:dyDescent="0.25">
      <c r="B13">
        <v>50</v>
      </c>
      <c r="C13" s="56" t="s">
        <v>77</v>
      </c>
    </row>
    <row r="14" spans="1:3" x14ac:dyDescent="0.25">
      <c r="B14">
        <v>47</v>
      </c>
      <c r="C14" s="56" t="s">
        <v>77</v>
      </c>
    </row>
    <row r="15" spans="1:3" x14ac:dyDescent="0.25">
      <c r="B15">
        <v>22</v>
      </c>
      <c r="C15" s="56" t="s">
        <v>77</v>
      </c>
    </row>
    <row r="17" spans="1:3" x14ac:dyDescent="0.25">
      <c r="A17" t="s">
        <v>78</v>
      </c>
      <c r="B17" t="s">
        <v>72</v>
      </c>
      <c r="C17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of Materials</vt:lpstr>
      <vt:lpstr>Pin Allocation, etc.</vt:lpstr>
      <vt:lpstr>Part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Christine</cp:lastModifiedBy>
  <dcterms:created xsi:type="dcterms:W3CDTF">2017-11-02T05:46:41Z</dcterms:created>
  <dcterms:modified xsi:type="dcterms:W3CDTF">2018-04-15T01:08:52Z</dcterms:modified>
</cp:coreProperties>
</file>