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<sst xmlns="http://schemas.openxmlformats.org/spreadsheetml/2006/main" count="38" uniqueCount="32">
  <si>
    <t xml:space="preserve">multimode_microbendingLoss</t>
  </si>
  <si>
    <t xml:space="preserve">M(g)</t>
  </si>
  <si>
    <t xml:space="preserve">Vout(V)</t>
  </si>
  <si>
    <t xml:space="preserve">Free</t>
  </si>
  <si>
    <t xml:space="preserve">Stage</t>
  </si>
  <si>
    <t xml:space="preserve">bendloss_singlemode</t>
  </si>
  <si>
    <t xml:space="preserve">no need 0 data</t>
  </si>
  <si>
    <t xml:space="preserve">diameters</t>
  </si>
  <si>
    <t xml:space="preserve">diam cm</t>
  </si>
  <si>
    <t xml:space="preserve">rad cm</t>
  </si>
  <si>
    <t xml:space="preserve">length</t>
  </si>
  <si>
    <t xml:space="preserve">V(V)</t>
  </si>
  <si>
    <t xml:space="preserve">loss</t>
  </si>
  <si>
    <t xml:space="preserve">Power = loss^2</t>
  </si>
  <si>
    <t xml:space="preserve">atten </t>
  </si>
  <si>
    <t xml:space="preserve">lc = 0.05mm</t>
  </si>
  <si>
    <t xml:space="preserve">sm1post</t>
  </si>
  <si>
    <t xml:space="preserve">msr(cm)</t>
  </si>
  <si>
    <t xml:space="preserve">vsr</t>
  </si>
  <si>
    <t xml:space="preserve">b1</t>
  </si>
  <si>
    <t xml:space="preserve">b2</t>
  </si>
  <si>
    <t xml:space="preserve">b3</t>
  </si>
  <si>
    <t xml:space="preserve">b4</t>
  </si>
  <si>
    <t xml:space="preserve">w1</t>
  </si>
  <si>
    <t xml:space="preserve">w3</t>
  </si>
  <si>
    <t xml:space="preserve">sm1post </t>
  </si>
  <si>
    <t xml:space="preserve">singlemode_new_1</t>
  </si>
  <si>
    <t xml:space="preserve">expt2</t>
  </si>
  <si>
    <t xml:space="preserve">z inch</t>
  </si>
  <si>
    <t xml:space="preserve">z cm</t>
  </si>
  <si>
    <t xml:space="preserve">r cm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</si>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</sst>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Q53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H48" activeCellId="0" sqref="H48"/>
    </sheetView>
  </sheetViews>
  <sheetFormatPr defaultColWidth="10.6171875" defaultRowHeight="15" zeroHeight="false" outlineLevelRow="0" outlineLevelCol="0"/>
  <cols>
    <col collapsed="false" customWidth="true" hidden="false" outlineLevel="0" max="10" min="10" style="0" width="18.13"/>
  </cols>
  <sheetData>
    <row r="2" customFormat="false" ht="15" hidden="false" customHeight="false" outlineLevel="0" collapsed="false">
      <c r="A2" s="1" t="s">
        <v>0</v>
      </c>
    </row>
    <row r="3" customFormat="false" ht="15" hidden="false" customHeight="false" outlineLevel="0" collapsed="false">
      <c r="A3" s="1" t="s">
        <v>1</v>
      </c>
      <c r="B3" s="1" t="s">
        <v>2</v>
      </c>
      <c r="C3" s="1"/>
    </row>
    <row r="4" customFormat="false" ht="15" hidden="false" customHeight="false" outlineLevel="0" collapsed="false">
      <c r="A4" s="1" t="s">
        <v>3</v>
      </c>
      <c r="B4" s="1" t="n">
        <v>0.325</v>
      </c>
      <c r="C4" s="1" t="n">
        <v>0</v>
      </c>
      <c r="D4" s="0" t="n">
        <f aca="false">B4^2</f>
        <v>0.105625</v>
      </c>
      <c r="E4" s="1" t="n">
        <v>0</v>
      </c>
      <c r="F4" s="1"/>
      <c r="G4" s="1"/>
      <c r="H4" s="0" t="n">
        <f aca="false">D4/0.105625</f>
        <v>1</v>
      </c>
    </row>
    <row r="5" customFormat="false" ht="15" hidden="false" customHeight="false" outlineLevel="0" collapsed="false">
      <c r="A5" s="1" t="s">
        <v>4</v>
      </c>
      <c r="B5" s="1" t="n">
        <v>0.305</v>
      </c>
      <c r="C5" s="1" t="n">
        <v>30.71</v>
      </c>
      <c r="D5" s="0" t="n">
        <f aca="false">B5^2</f>
        <v>0.093025</v>
      </c>
      <c r="E5" s="1" t="n">
        <v>30.71</v>
      </c>
      <c r="F5" s="1"/>
      <c r="G5" s="1"/>
      <c r="H5" s="0" t="n">
        <f aca="false">D5/0.105625</f>
        <v>0.880710059171598</v>
      </c>
    </row>
    <row r="6" customFormat="false" ht="15" hidden="false" customHeight="false" outlineLevel="0" collapsed="false">
      <c r="A6" s="1" t="n">
        <v>106.17</v>
      </c>
      <c r="B6" s="1" t="n">
        <v>0.291</v>
      </c>
      <c r="C6" s="1" t="n">
        <v>106.17</v>
      </c>
      <c r="D6" s="0" t="n">
        <f aca="false">B6^2</f>
        <v>0.084681</v>
      </c>
      <c r="E6" s="1" t="n">
        <v>106.17</v>
      </c>
      <c r="F6" s="1"/>
      <c r="G6" s="1"/>
      <c r="H6" s="0" t="n">
        <f aca="false">D6/0.105625</f>
        <v>0.801713609467456</v>
      </c>
    </row>
    <row r="7" customFormat="false" ht="15" hidden="false" customHeight="false" outlineLevel="0" collapsed="false">
      <c r="A7" s="1" t="n">
        <v>203.37</v>
      </c>
      <c r="B7" s="1" t="n">
        <v>0.279</v>
      </c>
      <c r="C7" s="1" t="n">
        <v>203.37</v>
      </c>
      <c r="D7" s="0" t="n">
        <f aca="false">B7^2</f>
        <v>0.077841</v>
      </c>
      <c r="E7" s="1" t="n">
        <v>203.37</v>
      </c>
      <c r="F7" s="1"/>
      <c r="G7" s="1"/>
      <c r="H7" s="0" t="n">
        <f aca="false">D7/0.105625</f>
        <v>0.736956213017752</v>
      </c>
    </row>
    <row r="8" customFormat="false" ht="15" hidden="false" customHeight="false" outlineLevel="0" collapsed="false">
      <c r="A8" s="1" t="n">
        <v>299.73</v>
      </c>
      <c r="B8" s="1" t="n">
        <v>0.276</v>
      </c>
      <c r="C8" s="1" t="n">
        <v>299.73</v>
      </c>
      <c r="D8" s="0" t="n">
        <f aca="false">B8^2</f>
        <v>0.076176</v>
      </c>
      <c r="E8" s="1" t="n">
        <v>299.73</v>
      </c>
      <c r="F8" s="1"/>
      <c r="G8" s="1"/>
      <c r="H8" s="0" t="n">
        <f aca="false">D8/0.105625</f>
        <v>0.721192899408284</v>
      </c>
    </row>
    <row r="9" customFormat="false" ht="15" hidden="false" customHeight="false" outlineLevel="0" collapsed="false">
      <c r="A9" s="1" t="n">
        <f aca="false">A8+88.18</f>
        <v>387.91</v>
      </c>
      <c r="B9" s="1" t="n">
        <v>0.253</v>
      </c>
      <c r="C9" s="1" t="n">
        <f aca="false">C8+88.18</f>
        <v>387.91</v>
      </c>
      <c r="D9" s="0" t="n">
        <f aca="false">B9^2</f>
        <v>0.064009</v>
      </c>
      <c r="E9" s="1" t="n">
        <f aca="false">E8+88.18</f>
        <v>387.91</v>
      </c>
      <c r="F9" s="1"/>
      <c r="G9" s="1"/>
      <c r="H9" s="0" t="n">
        <f aca="false">D9/0.105625</f>
        <v>0.606002366863905</v>
      </c>
    </row>
    <row r="10" customFormat="false" ht="15" hidden="false" customHeight="false" outlineLevel="0" collapsed="false">
      <c r="A10" s="1" t="n">
        <f aca="false">A9+98.77</f>
        <v>486.68</v>
      </c>
      <c r="B10" s="1" t="n">
        <v>0.247</v>
      </c>
      <c r="C10" s="1" t="n">
        <f aca="false">C9+98.77</f>
        <v>486.68</v>
      </c>
      <c r="D10" s="0" t="n">
        <f aca="false">B10^2</f>
        <v>0.061009</v>
      </c>
      <c r="E10" s="1" t="n">
        <f aca="false">E9+98.77</f>
        <v>486.68</v>
      </c>
      <c r="F10" s="1"/>
      <c r="G10" s="1"/>
      <c r="H10" s="0" t="n">
        <f aca="false">D10/0.105625</f>
        <v>0.5776</v>
      </c>
    </row>
    <row r="11" customFormat="false" ht="15" hidden="false" customHeight="false" outlineLevel="0" collapsed="false">
      <c r="A11" s="1" t="n">
        <f aca="false">A10+93.52</f>
        <v>580.2</v>
      </c>
      <c r="B11" s="1" t="n">
        <v>0.18</v>
      </c>
      <c r="C11" s="1" t="n">
        <f aca="false">C10+93.52</f>
        <v>580.2</v>
      </c>
      <c r="D11" s="0" t="n">
        <f aca="false">B11^2</f>
        <v>0.0324</v>
      </c>
      <c r="E11" s="1" t="n">
        <f aca="false">E10+93.52</f>
        <v>580.2</v>
      </c>
      <c r="F11" s="1"/>
      <c r="G11" s="1"/>
      <c r="H11" s="0" t="n">
        <f aca="false">D11/0.105625</f>
        <v>0.306745562130178</v>
      </c>
    </row>
    <row r="12" customFormat="false" ht="15" hidden="false" customHeight="false" outlineLevel="0" collapsed="false">
      <c r="A12" s="1" t="n">
        <f aca="false">A11+95.38</f>
        <v>675.58</v>
      </c>
      <c r="B12" s="1" t="n">
        <v>0.046</v>
      </c>
      <c r="C12" s="1" t="n">
        <f aca="false">C11+95.38</f>
        <v>675.58</v>
      </c>
      <c r="D12" s="0" t="n">
        <f aca="false">B12^2</f>
        <v>0.002116</v>
      </c>
      <c r="E12" s="1" t="n">
        <f aca="false">E11+95.38</f>
        <v>675.58</v>
      </c>
      <c r="F12" s="1"/>
      <c r="G12" s="1"/>
      <c r="H12" s="0" t="n">
        <f aca="false">D12/0.105625</f>
        <v>0.0200331360946746</v>
      </c>
    </row>
    <row r="15" customFormat="false" ht="15" hidden="false" customHeight="false" outlineLevel="0" collapsed="false">
      <c r="A15" s="1" t="s">
        <v>5</v>
      </c>
    </row>
    <row r="17" customFormat="false" ht="15" hidden="false" customHeight="false" outlineLevel="0" collapsed="false">
      <c r="J17" s="1" t="s">
        <v>6</v>
      </c>
      <c r="K17" s="1"/>
      <c r="O17" s="1" t="s">
        <v>7</v>
      </c>
    </row>
    <row r="19" customFormat="false" ht="15" hidden="false" customHeight="false" outlineLevel="0" collapsed="false">
      <c r="E19" s="0" t="s">
        <v>8</v>
      </c>
      <c r="F19" s="0" t="s">
        <v>9</v>
      </c>
      <c r="G19" s="0" t="s">
        <v>10</v>
      </c>
      <c r="H19" s="1" t="s">
        <v>11</v>
      </c>
      <c r="I19" s="1" t="s">
        <v>12</v>
      </c>
      <c r="J19" s="0" t="s">
        <v>13</v>
      </c>
      <c r="L19" s="0" t="s">
        <v>14</v>
      </c>
      <c r="Q19" s="1" t="s">
        <v>15</v>
      </c>
    </row>
    <row r="20" customFormat="false" ht="15" hidden="false" customHeight="false" outlineLevel="0" collapsed="false">
      <c r="D20" s="1" t="s">
        <v>16</v>
      </c>
      <c r="E20" s="1" t="n">
        <v>1</v>
      </c>
      <c r="F20" s="1" t="n">
        <f aca="false">E20/2</f>
        <v>0.5</v>
      </c>
      <c r="G20" s="1" t="n">
        <f aca="false">2*PI()*F20</f>
        <v>3.14159265358979</v>
      </c>
      <c r="H20" s="1" t="n">
        <v>0.062</v>
      </c>
      <c r="I20" s="1" t="n">
        <f aca="false">H20/0.378</f>
        <v>0.164021164021164</v>
      </c>
      <c r="J20" s="0" t="n">
        <f aca="false">I20^2</f>
        <v>0.0269029422468576</v>
      </c>
      <c r="K20" s="1" t="n">
        <f aca="false">J20/2</f>
        <v>0.0134514711234288</v>
      </c>
      <c r="L20" s="0" t="n">
        <f aca="false">-(10/G20)*LOG10(J20)</f>
        <v>4.99810253529759</v>
      </c>
      <c r="P20" s="1" t="s">
        <v>17</v>
      </c>
      <c r="Q20" s="1" t="s">
        <v>18</v>
      </c>
    </row>
    <row r="21" customFormat="false" ht="15" hidden="false" customHeight="false" outlineLevel="0" collapsed="false">
      <c r="D21" s="1" t="s">
        <v>19</v>
      </c>
      <c r="E21" s="1" t="n">
        <f aca="false">P21+Q21*0.05</f>
        <v>1.1</v>
      </c>
      <c r="F21" s="1" t="n">
        <f aca="false">E21/2</f>
        <v>0.55</v>
      </c>
      <c r="G21" s="1" t="n">
        <f aca="false">2*PI()*F21</f>
        <v>3.45575191894877</v>
      </c>
      <c r="H21" s="1" t="n">
        <v>0.155</v>
      </c>
      <c r="I21" s="1" t="n">
        <f aca="false">H21/0.378</f>
        <v>0.41005291005291</v>
      </c>
      <c r="J21" s="0" t="n">
        <f aca="false">I21^2</f>
        <v>0.16814338904286</v>
      </c>
      <c r="K21" s="1" t="n">
        <f aca="false">J21/2</f>
        <v>0.08407169452143</v>
      </c>
      <c r="L21" s="0" t="n">
        <f aca="false">-(10/G21)*LOG10(J21)</f>
        <v>2.24067068902739</v>
      </c>
      <c r="O21" s="1" t="s">
        <v>19</v>
      </c>
      <c r="P21" s="1" t="n">
        <v>1</v>
      </c>
      <c r="Q21" s="1" t="n">
        <v>2</v>
      </c>
    </row>
    <row r="22" customFormat="false" ht="15" hidden="false" customHeight="false" outlineLevel="0" collapsed="false">
      <c r="D22" s="1" t="s">
        <v>20</v>
      </c>
      <c r="E22" s="1" t="n">
        <f aca="false">P22+Q22*0.05</f>
        <v>1.3</v>
      </c>
      <c r="F22" s="1" t="n">
        <f aca="false">E22/2</f>
        <v>0.65</v>
      </c>
      <c r="G22" s="1" t="n">
        <f aca="false">2*PI()*F22</f>
        <v>4.08407044966673</v>
      </c>
      <c r="H22" s="1" t="n">
        <v>0.228</v>
      </c>
      <c r="I22" s="1" t="n">
        <f aca="false">H22/0.378</f>
        <v>0.603174603174603</v>
      </c>
      <c r="J22" s="0" t="n">
        <f aca="false">I22^2</f>
        <v>0.36381960191484</v>
      </c>
      <c r="K22" s="1" t="n">
        <f aca="false">J22/2</f>
        <v>0.18190980095742</v>
      </c>
      <c r="L22" s="0" t="n">
        <f aca="false">-(10/G22)*LOG10(J22)</f>
        <v>1.07518690258973</v>
      </c>
      <c r="O22" s="1" t="s">
        <v>20</v>
      </c>
      <c r="P22" s="1" t="n">
        <v>1.2</v>
      </c>
      <c r="Q22" s="1" t="n">
        <v>2</v>
      </c>
    </row>
    <row r="23" customFormat="false" ht="15" hidden="false" customHeight="false" outlineLevel="0" collapsed="false">
      <c r="D23" s="1" t="s">
        <v>21</v>
      </c>
      <c r="E23" s="1" t="n">
        <f aca="false">P23+Q23*0.05</f>
        <v>1.475</v>
      </c>
      <c r="F23" s="1" t="n">
        <f aca="false">E23/2</f>
        <v>0.7375</v>
      </c>
      <c r="G23" s="1" t="n">
        <f aca="false">2*PI()*F23</f>
        <v>4.63384916404494</v>
      </c>
      <c r="H23" s="1" t="n">
        <v>0.28</v>
      </c>
      <c r="I23" s="1" t="n">
        <f aca="false">H23/0.378</f>
        <v>0.740740740740741</v>
      </c>
      <c r="J23" s="0" t="n">
        <f aca="false">I23^2</f>
        <v>0.548696844993141</v>
      </c>
      <c r="K23" s="1" t="n">
        <f aca="false">J23/2</f>
        <v>0.274348422496571</v>
      </c>
      <c r="L23" s="0" t="n">
        <f aca="false">-(10/G23)*LOG10(J23)</f>
        <v>0.562529179871863</v>
      </c>
      <c r="O23" s="1" t="s">
        <v>21</v>
      </c>
      <c r="P23" s="1" t="n">
        <v>1.4</v>
      </c>
      <c r="Q23" s="1" t="n">
        <v>1.5</v>
      </c>
    </row>
    <row r="24" customFormat="false" ht="15" hidden="false" customHeight="false" outlineLevel="0" collapsed="false">
      <c r="D24" s="1" t="s">
        <v>22</v>
      </c>
      <c r="E24" s="1" t="n">
        <f aca="false">P24+Q24*0.05</f>
        <v>1.7</v>
      </c>
      <c r="F24" s="1" t="n">
        <f aca="false">E24/2</f>
        <v>0.85</v>
      </c>
      <c r="G24" s="1" t="n">
        <f aca="false">2*PI()*F24</f>
        <v>5.34070751110265</v>
      </c>
      <c r="H24" s="1" t="n">
        <v>0.318</v>
      </c>
      <c r="I24" s="1" t="n">
        <f aca="false">H24/0.378</f>
        <v>0.841269841269841</v>
      </c>
      <c r="J24" s="0" t="n">
        <f aca="false">I24^2</f>
        <v>0.707734945830184</v>
      </c>
      <c r="K24" s="1" t="n">
        <f aca="false">J24/2</f>
        <v>0.353867472915092</v>
      </c>
      <c r="L24" s="0" t="n">
        <f aca="false">-(10/G24)*LOG10(J24)</f>
        <v>0.281103878827825</v>
      </c>
      <c r="O24" s="1" t="s">
        <v>22</v>
      </c>
      <c r="P24" s="1" t="n">
        <v>1.6</v>
      </c>
      <c r="Q24" s="1" t="n">
        <v>2</v>
      </c>
    </row>
    <row r="25" customFormat="false" ht="15" hidden="false" customHeight="false" outlineLevel="0" collapsed="false">
      <c r="D25" s="1" t="s">
        <v>23</v>
      </c>
      <c r="E25" s="1" t="n">
        <f aca="false">P25+Q25*0.05</f>
        <v>2.025</v>
      </c>
      <c r="F25" s="1" t="n">
        <f aca="false">E25/2</f>
        <v>1.0125</v>
      </c>
      <c r="G25" s="1" t="n">
        <f aca="false">2*PI()*F25</f>
        <v>6.36172512351933</v>
      </c>
      <c r="H25" s="1" t="n">
        <v>0.342</v>
      </c>
      <c r="I25" s="1" t="n">
        <f aca="false">H25/0.378</f>
        <v>0.904761904761905</v>
      </c>
      <c r="J25" s="0" t="n">
        <f aca="false">I25^2</f>
        <v>0.81859410430839</v>
      </c>
      <c r="K25" s="1" t="n">
        <f aca="false">J25/2</f>
        <v>0.409297052154195</v>
      </c>
      <c r="L25" s="0" t="n">
        <f aca="false">-(10/G25)*LOG10(J25)</f>
        <v>0.13664750657144</v>
      </c>
      <c r="O25" s="1" t="s">
        <v>23</v>
      </c>
      <c r="P25" s="1" t="n">
        <v>2</v>
      </c>
      <c r="Q25" s="1" t="n">
        <v>0.5</v>
      </c>
    </row>
    <row r="26" customFormat="false" ht="15" hidden="false" customHeight="false" outlineLevel="0" collapsed="false">
      <c r="D26" s="1" t="s">
        <v>24</v>
      </c>
      <c r="E26" s="1" t="n">
        <f aca="false">P26+Q26*0.05</f>
        <v>3.25</v>
      </c>
      <c r="F26" s="1" t="n">
        <f aca="false">E26/2</f>
        <v>1.625</v>
      </c>
      <c r="G26" s="1" t="n">
        <f aca="false">2*PI()*F26</f>
        <v>10.2101761241668</v>
      </c>
      <c r="H26" s="1" t="n">
        <v>0.359</v>
      </c>
      <c r="I26" s="1" t="n">
        <f aca="false">H26/0.378</f>
        <v>0.94973544973545</v>
      </c>
      <c r="J26" s="0" t="n">
        <f aca="false">I26^2</f>
        <v>0.901997424484197</v>
      </c>
      <c r="K26" s="1" t="n">
        <f aca="false">J26/2</f>
        <v>0.450998712242098</v>
      </c>
      <c r="L26" s="0" t="n">
        <f aca="false">-(10/G26)*LOG10(J26)</f>
        <v>0.0438726051079435</v>
      </c>
      <c r="O26" s="1" t="s">
        <v>24</v>
      </c>
      <c r="P26" s="1" t="n">
        <v>3.2</v>
      </c>
      <c r="Q26" s="1" t="n">
        <v>1</v>
      </c>
    </row>
    <row r="27" customFormat="false" ht="15" hidden="false" customHeight="false" outlineLevel="0" collapsed="false">
      <c r="O27" s="1" t="s">
        <v>25</v>
      </c>
      <c r="P27" s="1" t="n">
        <v>1</v>
      </c>
      <c r="Q27" s="1" t="n">
        <v>0</v>
      </c>
    </row>
    <row r="31" customFormat="false" ht="15" hidden="false" customHeight="false" outlineLevel="0" collapsed="false">
      <c r="A31" s="1" t="s">
        <v>26</v>
      </c>
      <c r="D31" s="1" t="s">
        <v>27</v>
      </c>
      <c r="E31" s="1"/>
      <c r="F31" s="1"/>
      <c r="G31" s="1"/>
    </row>
    <row r="32" customFormat="false" ht="15" hidden="false" customHeight="false" outlineLevel="0" collapsed="false">
      <c r="A32" s="1" t="n">
        <v>-12</v>
      </c>
      <c r="B32" s="1" t="n">
        <v>0</v>
      </c>
      <c r="C32" s="1"/>
      <c r="H32" s="1" t="n">
        <v>-12</v>
      </c>
      <c r="I32" s="1" t="n">
        <f aca="false">H32*PI()/180</f>
        <v>-0.20943951023932</v>
      </c>
      <c r="J32" s="1" t="n">
        <f aca="false">B32^2</f>
        <v>0</v>
      </c>
      <c r="K32" s="1"/>
      <c r="M32" s="1" t="n">
        <v>-12</v>
      </c>
      <c r="N32" s="1" t="n">
        <f aca="false">M32*PI()/180</f>
        <v>-0.20943951023932</v>
      </c>
      <c r="O32" s="1" t="n">
        <f aca="false">J32/0.089401</f>
        <v>0</v>
      </c>
    </row>
    <row r="33" customFormat="false" ht="15" hidden="false" customHeight="false" outlineLevel="0" collapsed="false">
      <c r="A33" s="1" t="n">
        <v>-10</v>
      </c>
      <c r="B33" s="1" t="n">
        <v>0.004</v>
      </c>
      <c r="C33" s="1"/>
      <c r="H33" s="1" t="n">
        <v>-10</v>
      </c>
      <c r="I33" s="1" t="n">
        <f aca="false">H33*PI()/180</f>
        <v>-0.174532925199433</v>
      </c>
      <c r="J33" s="1" t="n">
        <f aca="false">B33^2</f>
        <v>1.6E-005</v>
      </c>
      <c r="K33" s="1"/>
      <c r="M33" s="1" t="n">
        <v>-10</v>
      </c>
      <c r="N33" s="1" t="n">
        <f aca="false">M33*PI()/180</f>
        <v>-0.174532925199433</v>
      </c>
      <c r="O33" s="1" t="n">
        <f aca="false">J33/0.089401</f>
        <v>0.000178968915336518</v>
      </c>
    </row>
    <row r="34" customFormat="false" ht="15" hidden="false" customHeight="false" outlineLevel="0" collapsed="false">
      <c r="A34" s="1" t="n">
        <v>-8</v>
      </c>
      <c r="B34" s="1" t="n">
        <v>0.049</v>
      </c>
      <c r="C34" s="1"/>
      <c r="H34" s="1" t="n">
        <v>-8</v>
      </c>
      <c r="I34" s="1" t="n">
        <f aca="false">H34*PI()/180</f>
        <v>-0.139626340159546</v>
      </c>
      <c r="J34" s="1" t="n">
        <f aca="false">B34^2</f>
        <v>0.002401</v>
      </c>
      <c r="K34" s="1"/>
      <c r="M34" s="1" t="n">
        <v>-8</v>
      </c>
      <c r="N34" s="1" t="n">
        <f aca="false">M34*PI()/180</f>
        <v>-0.139626340159546</v>
      </c>
      <c r="O34" s="1" t="n">
        <f aca="false">J34/0.089401</f>
        <v>0.0268565228576862</v>
      </c>
    </row>
    <row r="35" customFormat="false" ht="15" hidden="false" customHeight="false" outlineLevel="0" collapsed="false">
      <c r="A35" s="1" t="n">
        <v>-6</v>
      </c>
      <c r="B35" s="1" t="n">
        <v>0.206</v>
      </c>
      <c r="C35" s="1"/>
      <c r="H35" s="1" t="n">
        <v>-6</v>
      </c>
      <c r="I35" s="1" t="n">
        <f aca="false">H35*PI()/180</f>
        <v>-0.10471975511966</v>
      </c>
      <c r="J35" s="1" t="n">
        <f aca="false">B35^2</f>
        <v>0.042436</v>
      </c>
      <c r="K35" s="1"/>
      <c r="M35" s="1" t="n">
        <v>-6</v>
      </c>
      <c r="N35" s="1" t="n">
        <f aca="false">M35*PI()/180</f>
        <v>-0.10471975511966</v>
      </c>
      <c r="O35" s="1" t="n">
        <f aca="false">J35/0.089401</f>
        <v>0.474670305701279</v>
      </c>
    </row>
    <row r="36" customFormat="false" ht="15" hidden="false" customHeight="false" outlineLevel="0" collapsed="false">
      <c r="A36" s="1" t="n">
        <v>-4</v>
      </c>
      <c r="B36" s="1" t="n">
        <v>0.263</v>
      </c>
      <c r="C36" s="1"/>
      <c r="H36" s="1" t="n">
        <v>-4</v>
      </c>
      <c r="I36" s="1" t="n">
        <f aca="false">H36*PI()/180</f>
        <v>-0.0698131700797732</v>
      </c>
      <c r="J36" s="1" t="n">
        <f aca="false">B36^2</f>
        <v>0.069169</v>
      </c>
      <c r="K36" s="1"/>
      <c r="M36" s="1" t="n">
        <v>-4</v>
      </c>
      <c r="N36" s="1" t="n">
        <f aca="false">M36*PI()/180</f>
        <v>-0.0698131700797732</v>
      </c>
      <c r="O36" s="1" t="n">
        <f aca="false">J36/0.089401</f>
        <v>0.773693806556974</v>
      </c>
    </row>
    <row r="37" customFormat="false" ht="15" hidden="false" customHeight="false" outlineLevel="0" collapsed="false">
      <c r="A37" s="1" t="n">
        <v>-2</v>
      </c>
      <c r="B37" s="1" t="n">
        <v>0.292</v>
      </c>
      <c r="C37" s="1"/>
      <c r="H37" s="1" t="n">
        <v>-2</v>
      </c>
      <c r="I37" s="1" t="n">
        <f aca="false">H37*PI()/180</f>
        <v>-0.0349065850398866</v>
      </c>
      <c r="J37" s="1" t="n">
        <f aca="false">B37^2</f>
        <v>0.085264</v>
      </c>
      <c r="K37" s="1"/>
      <c r="M37" s="1" t="n">
        <v>-2</v>
      </c>
      <c r="N37" s="1" t="n">
        <f aca="false">M37*PI()/180</f>
        <v>-0.0349065850398866</v>
      </c>
      <c r="O37" s="1" t="n">
        <f aca="false">J37/0.089401</f>
        <v>0.953725349828302</v>
      </c>
    </row>
    <row r="38" customFormat="false" ht="15" hidden="false" customHeight="false" outlineLevel="0" collapsed="false">
      <c r="A38" s="1" t="n">
        <v>0</v>
      </c>
      <c r="B38" s="1" t="n">
        <v>0.299</v>
      </c>
      <c r="C38" s="1"/>
      <c r="H38" s="1" t="n">
        <v>0</v>
      </c>
      <c r="I38" s="1" t="n">
        <f aca="false">H38*PI()/180</f>
        <v>0</v>
      </c>
      <c r="J38" s="1" t="n">
        <f aca="false">B38^2</f>
        <v>0.089401</v>
      </c>
      <c r="K38" s="1"/>
      <c r="M38" s="1" t="n">
        <v>0</v>
      </c>
      <c r="N38" s="1" t="n">
        <f aca="false">M38*PI()/180</f>
        <v>0</v>
      </c>
      <c r="O38" s="1" t="n">
        <f aca="false">J38/0.089401</f>
        <v>1</v>
      </c>
    </row>
    <row r="39" customFormat="false" ht="15" hidden="false" customHeight="false" outlineLevel="0" collapsed="false">
      <c r="A39" s="1" t="n">
        <v>2</v>
      </c>
      <c r="B39" s="1" t="n">
        <v>0.282</v>
      </c>
      <c r="C39" s="1"/>
      <c r="H39" s="1" t="n">
        <v>2</v>
      </c>
      <c r="I39" s="1" t="n">
        <f aca="false">H39*PI()/180</f>
        <v>0.0349065850398866</v>
      </c>
      <c r="J39" s="1" t="n">
        <f aca="false">B39^2</f>
        <v>0.079524</v>
      </c>
      <c r="K39" s="1"/>
      <c r="M39" s="1" t="n">
        <v>2</v>
      </c>
      <c r="N39" s="1" t="n">
        <f aca="false">M39*PI()/180</f>
        <v>0.0349065850398866</v>
      </c>
      <c r="O39" s="1" t="n">
        <f aca="false">J39/0.089401</f>
        <v>0.889520251451326</v>
      </c>
    </row>
    <row r="40" customFormat="false" ht="15" hidden="false" customHeight="false" outlineLevel="0" collapsed="false">
      <c r="A40" s="1" t="n">
        <v>4</v>
      </c>
      <c r="B40" s="1" t="n">
        <v>0.244</v>
      </c>
      <c r="C40" s="1"/>
      <c r="H40" s="1" t="n">
        <v>4</v>
      </c>
      <c r="I40" s="1" t="n">
        <f aca="false">H40*PI()/180</f>
        <v>0.0698131700797732</v>
      </c>
      <c r="J40" s="1" t="n">
        <f aca="false">B40^2</f>
        <v>0.059536</v>
      </c>
      <c r="K40" s="1"/>
      <c r="M40" s="1" t="n">
        <v>4</v>
      </c>
      <c r="N40" s="1" t="n">
        <f aca="false">M40*PI()/180</f>
        <v>0.0698131700797732</v>
      </c>
      <c r="O40" s="1" t="n">
        <f aca="false">J40/0.089401</f>
        <v>0.665943333967182</v>
      </c>
    </row>
    <row r="41" customFormat="false" ht="15" hidden="false" customHeight="false" outlineLevel="0" collapsed="false">
      <c r="A41" s="1" t="n">
        <v>6</v>
      </c>
      <c r="B41" s="1" t="n">
        <v>0.174</v>
      </c>
      <c r="C41" s="1"/>
      <c r="H41" s="1" t="n">
        <v>6</v>
      </c>
      <c r="I41" s="1" t="n">
        <f aca="false">H41*PI()/180</f>
        <v>0.10471975511966</v>
      </c>
      <c r="J41" s="1" t="n">
        <f aca="false">B41^2</f>
        <v>0.030276</v>
      </c>
      <c r="K41" s="1"/>
      <c r="M41" s="1" t="n">
        <v>6</v>
      </c>
      <c r="N41" s="1" t="n">
        <f aca="false">M41*PI()/180</f>
        <v>0.10471975511966</v>
      </c>
      <c r="O41" s="1" t="n">
        <f aca="false">J41/0.089401</f>
        <v>0.338653930045525</v>
      </c>
    </row>
    <row r="42" customFormat="false" ht="15" hidden="false" customHeight="false" outlineLevel="0" collapsed="false">
      <c r="A42" s="1" t="n">
        <v>8</v>
      </c>
      <c r="B42" s="1" t="n">
        <v>0.041</v>
      </c>
      <c r="C42" s="1"/>
      <c r="H42" s="1" t="n">
        <v>8</v>
      </c>
      <c r="I42" s="1" t="n">
        <f aca="false">H42*PI()/180</f>
        <v>0.139626340159546</v>
      </c>
      <c r="J42" s="1" t="n">
        <f aca="false">B42^2</f>
        <v>0.001681</v>
      </c>
      <c r="K42" s="1"/>
      <c r="M42" s="1" t="n">
        <v>8</v>
      </c>
      <c r="N42" s="1" t="n">
        <f aca="false">M42*PI()/180</f>
        <v>0.139626340159546</v>
      </c>
      <c r="O42" s="1" t="n">
        <f aca="false">J42/0.089401</f>
        <v>0.0188029216675429</v>
      </c>
    </row>
    <row r="43" customFormat="false" ht="15" hidden="false" customHeight="false" outlineLevel="0" collapsed="false">
      <c r="A43" s="1" t="n">
        <v>10</v>
      </c>
      <c r="B43" s="1" t="n">
        <v>0.003</v>
      </c>
      <c r="C43" s="1"/>
      <c r="H43" s="1" t="n">
        <v>10</v>
      </c>
      <c r="I43" s="1" t="n">
        <f aca="false">H43*PI()/180</f>
        <v>0.174532925199433</v>
      </c>
      <c r="J43" s="1" t="n">
        <f aca="false">B43^2</f>
        <v>9E-006</v>
      </c>
      <c r="K43" s="1"/>
      <c r="M43" s="1" t="n">
        <v>10</v>
      </c>
      <c r="N43" s="1" t="n">
        <f aca="false">M43*PI()/180</f>
        <v>0.174532925199433</v>
      </c>
      <c r="O43" s="1" t="n">
        <f aca="false">J43/0.089401</f>
        <v>0.000100670014876791</v>
      </c>
    </row>
    <row r="44" customFormat="false" ht="15" hidden="false" customHeight="false" outlineLevel="0" collapsed="false">
      <c r="A44" s="1" t="n">
        <v>12</v>
      </c>
      <c r="B44" s="1" t="n">
        <v>0</v>
      </c>
      <c r="C44" s="1"/>
      <c r="H44" s="1" t="n">
        <v>12</v>
      </c>
      <c r="I44" s="1" t="n">
        <f aca="false">H44*PI()/180</f>
        <v>0.20943951023932</v>
      </c>
      <c r="J44" s="1" t="n">
        <f aca="false">B44^2</f>
        <v>0</v>
      </c>
      <c r="K44" s="1"/>
      <c r="M44" s="1" t="n">
        <v>12</v>
      </c>
      <c r="N44" s="1" t="n">
        <f aca="false">M44*PI()/180</f>
        <v>0.20943951023932</v>
      </c>
      <c r="O44" s="1" t="n">
        <f aca="false">J44/0.089401</f>
        <v>0</v>
      </c>
    </row>
    <row r="47" customFormat="false" ht="15" hidden="false" customHeight="false" outlineLevel="0" collapsed="false">
      <c r="A47" s="1" t="s">
        <v>28</v>
      </c>
      <c r="B47" s="1" t="s">
        <v>29</v>
      </c>
      <c r="C47" s="1"/>
      <c r="D47" s="1" t="s">
        <v>30</v>
      </c>
      <c r="E47" s="1"/>
      <c r="F47" s="1"/>
      <c r="G47" s="1"/>
      <c r="H47" s="0" t="s">
        <v>31</v>
      </c>
    </row>
    <row r="48" customFormat="false" ht="15" hidden="false" customHeight="false" outlineLevel="0" collapsed="false">
      <c r="A48" s="1" t="n">
        <v>2</v>
      </c>
      <c r="B48" s="1" t="n">
        <f aca="false">A48*2.54</f>
        <v>5.08</v>
      </c>
      <c r="C48" s="1"/>
      <c r="D48" s="1" t="n">
        <v>1.3</v>
      </c>
      <c r="E48" s="1"/>
      <c r="F48" s="1"/>
      <c r="G48" s="1"/>
      <c r="H48" s="1" t="n">
        <f aca="false">SIN(ATAN(D48/B48))</f>
        <v>0.247916500996846</v>
      </c>
      <c r="J48" s="2" t="n">
        <f aca="false">AVERAGE(H48:H53)</f>
        <v>0.230958885702965</v>
      </c>
      <c r="K48" s="3"/>
    </row>
    <row r="49" customFormat="false" ht="15" hidden="false" customHeight="false" outlineLevel="0" collapsed="false">
      <c r="A49" s="1" t="n">
        <v>3</v>
      </c>
      <c r="B49" s="1" t="n">
        <f aca="false">A49*2.54</f>
        <v>7.62</v>
      </c>
      <c r="C49" s="1"/>
      <c r="D49" s="1" t="n">
        <v>1.8</v>
      </c>
      <c r="E49" s="1"/>
      <c r="F49" s="1"/>
      <c r="G49" s="1"/>
      <c r="H49" s="1" t="n">
        <f aca="false">SIN(ATAN(D49/B49))</f>
        <v>0.229893494579983</v>
      </c>
    </row>
    <row r="50" customFormat="false" ht="15" hidden="false" customHeight="false" outlineLevel="0" collapsed="false">
      <c r="A50" s="1" t="n">
        <v>5</v>
      </c>
      <c r="B50" s="1" t="n">
        <f aca="false">A50*2.54</f>
        <v>12.7</v>
      </c>
      <c r="C50" s="1"/>
      <c r="D50" s="1" t="n">
        <v>3.1</v>
      </c>
      <c r="E50" s="1"/>
      <c r="F50" s="1"/>
      <c r="G50" s="1"/>
      <c r="H50" s="1" t="n">
        <f aca="false">SIN(ATAN(D50/B50))</f>
        <v>0.237132272061178</v>
      </c>
    </row>
    <row r="51" customFormat="false" ht="15" hidden="false" customHeight="false" outlineLevel="0" collapsed="false">
      <c r="A51" s="1" t="n">
        <v>6</v>
      </c>
      <c r="B51" s="1" t="n">
        <f aca="false">A51*2.54</f>
        <v>15.24</v>
      </c>
      <c r="C51" s="1"/>
      <c r="D51" s="1" t="n">
        <v>3.6</v>
      </c>
      <c r="E51" s="1"/>
      <c r="F51" s="1"/>
      <c r="G51" s="1"/>
      <c r="H51" s="1" t="n">
        <f aca="false">SIN(ATAN(D51/B51))</f>
        <v>0.229893494579983</v>
      </c>
    </row>
    <row r="52" customFormat="false" ht="15" hidden="false" customHeight="false" outlineLevel="0" collapsed="false">
      <c r="A52" s="1" t="n">
        <v>7</v>
      </c>
      <c r="B52" s="1" t="n">
        <f aca="false">A52*2.54</f>
        <v>17.78</v>
      </c>
      <c r="C52" s="1"/>
      <c r="D52" s="1" t="n">
        <v>4.1</v>
      </c>
      <c r="E52" s="1"/>
      <c r="F52" s="1"/>
      <c r="G52" s="1"/>
      <c r="H52" s="1" t="n">
        <f aca="false">SIN(ATAN(D52/B52))</f>
        <v>0.224699399952776</v>
      </c>
    </row>
    <row r="53" customFormat="false" ht="15" hidden="false" customHeight="false" outlineLevel="0" collapsed="false">
      <c r="A53" s="1" t="n">
        <v>8</v>
      </c>
      <c r="B53" s="1" t="n">
        <f aca="false">A53*2.54</f>
        <v>20.32</v>
      </c>
      <c r="C53" s="1"/>
      <c r="D53" s="1" t="n">
        <v>4.5</v>
      </c>
      <c r="E53" s="1"/>
      <c r="F53" s="1"/>
      <c r="G53" s="1"/>
      <c r="H53" s="1" t="n">
        <f aca="false">SIN(ATAN(D53/B53))</f>
        <v>0.216218152047023</v>
      </c>
    </row>
  </sheetData>
  <mergeCells count="1">
    <mergeCell ref="J48:J5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1512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2022-11-15T09:17:25Z</dcterms:created>
  <dc:creator>Microsoft Office User</dc:creator>
  <dc:description/>
  <dc:language>en-US</dc:language>
  <cp:lastModifiedBy/>
  <dcterms:modified xsi:type="dcterms:W3CDTF">2022-11-27T22:16:18Z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