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 Suggested Lists\Final Lists\"/>
    </mc:Choice>
  </mc:AlternateContent>
  <xr:revisionPtr revIDLastSave="0" documentId="8_{74F9CDC6-386C-4927-B2CE-95064FE2BCB7}" xr6:coauthVersionLast="36" xr6:coauthVersionMax="36" xr10:uidLastSave="{00000000-0000-0000-0000-000000000000}"/>
  <bookViews>
    <workbookView xWindow="0" yWindow="0" windowWidth="23040" windowHeight="9320" xr2:uid="{00000000-000D-0000-FFFF-FFFF00000000}"/>
  </bookViews>
  <sheets>
    <sheet name="Recommendation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4" l="1"/>
  <c r="E102" i="4" l="1"/>
  <c r="E105" i="4"/>
  <c r="E16" i="4"/>
  <c r="E26" i="4" l="1"/>
  <c r="E24" i="4"/>
  <c r="E144" i="4" l="1"/>
  <c r="E116" i="4"/>
  <c r="E6" i="4"/>
  <c r="F49" i="4" l="1"/>
  <c r="F48" i="4"/>
  <c r="F47" i="4"/>
  <c r="F38" i="4"/>
  <c r="F39" i="4"/>
  <c r="F45" i="4"/>
  <c r="F44" i="4"/>
  <c r="F43" i="4"/>
  <c r="F42" i="4"/>
  <c r="F41" i="4"/>
  <c r="F40" i="4"/>
  <c r="F46" i="4"/>
  <c r="F16" i="4"/>
  <c r="F104" i="4"/>
  <c r="F57" i="4"/>
  <c r="F25" i="4"/>
  <c r="F29" i="4"/>
  <c r="F143" i="4"/>
  <c r="F23" i="4"/>
  <c r="F65" i="4"/>
  <c r="F93" i="4"/>
  <c r="F102" i="4"/>
  <c r="F17" i="4"/>
  <c r="F127" i="4"/>
  <c r="F53" i="4"/>
  <c r="F59" i="4"/>
  <c r="F125" i="4"/>
  <c r="F72" i="4"/>
  <c r="F141" i="4"/>
  <c r="F12" i="4"/>
  <c r="F95" i="4"/>
  <c r="F77" i="4"/>
  <c r="F123" i="4"/>
  <c r="F136" i="4"/>
  <c r="F26" i="4"/>
  <c r="F76" i="4"/>
  <c r="F118" i="4"/>
  <c r="F145" i="4"/>
  <c r="F10" i="4"/>
  <c r="F35" i="4"/>
  <c r="F81" i="4"/>
  <c r="F113" i="4"/>
  <c r="F11" i="4"/>
  <c r="F33" i="4"/>
  <c r="F89" i="4"/>
  <c r="F24" i="4"/>
  <c r="F55" i="4"/>
  <c r="F64" i="4"/>
  <c r="F79" i="4"/>
  <c r="F87" i="4"/>
  <c r="F94" i="4"/>
  <c r="F103" i="4"/>
  <c r="F114" i="4"/>
  <c r="F120" i="4"/>
  <c r="F131" i="4"/>
  <c r="F138" i="4"/>
  <c r="F9" i="4"/>
  <c r="F22" i="4"/>
  <c r="F31" i="4"/>
  <c r="F56" i="4"/>
  <c r="F71" i="4"/>
  <c r="F75" i="4"/>
  <c r="F86" i="4"/>
  <c r="F96" i="4"/>
  <c r="F115" i="4"/>
  <c r="F140" i="4"/>
  <c r="F18" i="4"/>
  <c r="F28" i="4"/>
  <c r="F52" i="4"/>
  <c r="F60" i="4"/>
  <c r="F67" i="4"/>
  <c r="F74" i="4"/>
  <c r="F91" i="4"/>
  <c r="F99" i="4"/>
  <c r="F112" i="4"/>
  <c r="F117" i="4"/>
  <c r="F122" i="4"/>
  <c r="F129" i="4"/>
  <c r="F137" i="4"/>
  <c r="F147" i="4"/>
  <c r="F19" i="4"/>
  <c r="F32" i="4"/>
  <c r="F54" i="4"/>
  <c r="F61" i="4"/>
  <c r="F69" i="4"/>
  <c r="F78" i="4"/>
  <c r="F88" i="4"/>
  <c r="F97" i="4"/>
  <c r="F119" i="4"/>
  <c r="F108" i="4"/>
  <c r="F109" i="4"/>
  <c r="F139" i="4"/>
  <c r="F133" i="4"/>
  <c r="F144" i="4"/>
  <c r="F8" i="4"/>
  <c r="F15" i="4"/>
  <c r="F36" i="4"/>
  <c r="F51" i="4"/>
  <c r="F62" i="4"/>
  <c r="F70" i="4"/>
  <c r="F83" i="4"/>
  <c r="F90" i="4"/>
  <c r="F98" i="4"/>
  <c r="F107" i="4"/>
  <c r="F116" i="4"/>
  <c r="F110" i="4"/>
  <c r="F132" i="4"/>
  <c r="F134" i="4"/>
  <c r="F146" i="4"/>
  <c r="F13" i="4"/>
  <c r="F21" i="4"/>
  <c r="F34" i="4"/>
  <c r="F66" i="4"/>
  <c r="F68" i="4"/>
  <c r="F82" i="4"/>
  <c r="F85" i="4"/>
  <c r="F105" i="4"/>
  <c r="F111" i="4"/>
  <c r="F121" i="4"/>
  <c r="F130" i="4"/>
  <c r="F135" i="4"/>
  <c r="F148" i="4" l="1"/>
</calcChain>
</file>

<file path=xl/sharedStrings.xml><?xml version="1.0" encoding="utf-8"?>
<sst xmlns="http://schemas.openxmlformats.org/spreadsheetml/2006/main" count="419" uniqueCount="398">
  <si>
    <t>Tenderness</t>
  </si>
  <si>
    <t>R10.81</t>
  </si>
  <si>
    <t>Overactivity</t>
  </si>
  <si>
    <t>R46.3</t>
  </si>
  <si>
    <t>Slowness/poor responsiveness</t>
  </si>
  <si>
    <t>R46.4</t>
  </si>
  <si>
    <t>Slowness and poor responsiveness</t>
  </si>
  <si>
    <t>R46.2</t>
  </si>
  <si>
    <t>Strange and inexplicable behavior</t>
  </si>
  <si>
    <t>Palpitations</t>
  </si>
  <si>
    <t>R00.2</t>
  </si>
  <si>
    <t>R41.82</t>
  </si>
  <si>
    <t>Altered mental status, unspecified</t>
  </si>
  <si>
    <t>R41.0</t>
  </si>
  <si>
    <t>Disorientation, unspecified</t>
  </si>
  <si>
    <t>R42</t>
  </si>
  <si>
    <t>Dizziness and giddiness</t>
  </si>
  <si>
    <t>G40.3</t>
  </si>
  <si>
    <t>Generalized idiopathic epilepsy and epileptic syndromes</t>
  </si>
  <si>
    <t>R56.9</t>
  </si>
  <si>
    <t>Unspecified convulsions</t>
  </si>
  <si>
    <t>R56.0</t>
  </si>
  <si>
    <t>Febrile convulsions</t>
  </si>
  <si>
    <t>R99</t>
  </si>
  <si>
    <t>Ill-defined and unknown cause of mortality</t>
  </si>
  <si>
    <t>Digestive</t>
  </si>
  <si>
    <t>Abdominal distension (gaseous)</t>
  </si>
  <si>
    <t>R14.0</t>
  </si>
  <si>
    <t>Constipation</t>
  </si>
  <si>
    <t>K59.00</t>
  </si>
  <si>
    <t>Constipation, unspecified</t>
  </si>
  <si>
    <t>Diarrhea</t>
  </si>
  <si>
    <t>R19.7</t>
  </si>
  <si>
    <t>Diarrhea, unspecified</t>
  </si>
  <si>
    <t>K92.0</t>
  </si>
  <si>
    <t>Hematemesis</t>
  </si>
  <si>
    <t>Nausea</t>
  </si>
  <si>
    <t>R11.0</t>
  </si>
  <si>
    <t>Vomiting</t>
  </si>
  <si>
    <t>R11.10</t>
  </si>
  <si>
    <t>Vomiting, unspecified</t>
  </si>
  <si>
    <t>R45.82</t>
  </si>
  <si>
    <t>Worries</t>
  </si>
  <si>
    <t>R45.6</t>
  </si>
  <si>
    <t>Violent behavior</t>
  </si>
  <si>
    <t>R45.7</t>
  </si>
  <si>
    <t>State of emotional shock and stress, unspecified</t>
  </si>
  <si>
    <t>Nervousness</t>
  </si>
  <si>
    <t>R45.0</t>
  </si>
  <si>
    <t>R45.1</t>
  </si>
  <si>
    <t>Restlessness and agitation</t>
  </si>
  <si>
    <t>Suicidal ideations</t>
  </si>
  <si>
    <t>R45.851</t>
  </si>
  <si>
    <t>Edema, unspecified</t>
  </si>
  <si>
    <t>R60.9</t>
  </si>
  <si>
    <t>R53.83</t>
  </si>
  <si>
    <t>Other fatigue</t>
  </si>
  <si>
    <t>R50.9</t>
  </si>
  <si>
    <t>Fever, unspecified</t>
  </si>
  <si>
    <t>R58</t>
  </si>
  <si>
    <t>Hemorrhage, not elsewhere classified</t>
  </si>
  <si>
    <t>Malaise</t>
  </si>
  <si>
    <t>R53.81</t>
  </si>
  <si>
    <t>Other malaise</t>
  </si>
  <si>
    <t>R55</t>
  </si>
  <si>
    <t>Syncope and collapse</t>
  </si>
  <si>
    <t>Weakness</t>
  </si>
  <si>
    <t>R53.1</t>
  </si>
  <si>
    <t>Reproductive System</t>
  </si>
  <si>
    <t>N93.9</t>
  </si>
  <si>
    <t>Abnormal uterine and vaginal bleeding, unspecified</t>
  </si>
  <si>
    <t>Abnormal involuntary movements</t>
  </si>
  <si>
    <t>R25.8</t>
  </si>
  <si>
    <t>Other abnormal involuntary movements</t>
  </si>
  <si>
    <t>Cramp/spasm</t>
  </si>
  <si>
    <t>R25.2</t>
  </si>
  <si>
    <t>Cramp and spasm</t>
  </si>
  <si>
    <t>Difficulty walking</t>
  </si>
  <si>
    <t>R26.2</t>
  </si>
  <si>
    <t>Difficulty in walking, not elsewhere classified</t>
  </si>
  <si>
    <t>R29.810</t>
  </si>
  <si>
    <t>Facial weakness</t>
  </si>
  <si>
    <t>Repeated falls</t>
  </si>
  <si>
    <t>R29.6</t>
  </si>
  <si>
    <t>No Patient Complaint</t>
  </si>
  <si>
    <t>Z00.00</t>
  </si>
  <si>
    <t>Encounter for general adult medical examination without abnormal findings</t>
  </si>
  <si>
    <t>Pain</t>
  </si>
  <si>
    <t>R10.3</t>
  </si>
  <si>
    <t>Pain localized to other parts of lower abdomen</t>
  </si>
  <si>
    <t>R10.1</t>
  </si>
  <si>
    <t>Pain localized to upper abdomen</t>
  </si>
  <si>
    <t>R10.84</t>
  </si>
  <si>
    <t>Generalized abdominal pain</t>
  </si>
  <si>
    <t>R10.0</t>
  </si>
  <si>
    <t>R07.89</t>
  </si>
  <si>
    <t>M54.9</t>
  </si>
  <si>
    <t>R07.9</t>
  </si>
  <si>
    <t>R07.1</t>
  </si>
  <si>
    <t>Chest pain on breathing</t>
  </si>
  <si>
    <t>H57.10</t>
  </si>
  <si>
    <t>Ocular pain, unspecified eye</t>
  </si>
  <si>
    <t>Headache</t>
  </si>
  <si>
    <t>R51</t>
  </si>
  <si>
    <t>R07.82</t>
  </si>
  <si>
    <t>Intercostal pain</t>
  </si>
  <si>
    <t>R10.2</t>
  </si>
  <si>
    <t>Pelvic and perineal pain</t>
  </si>
  <si>
    <t>R07.0</t>
  </si>
  <si>
    <t>Pain in throat</t>
  </si>
  <si>
    <t>R52</t>
  </si>
  <si>
    <t>Pain, unspecified</t>
  </si>
  <si>
    <t>Respiratory</t>
  </si>
  <si>
    <t>R06.81</t>
  </si>
  <si>
    <t>Cough</t>
  </si>
  <si>
    <t>R05</t>
  </si>
  <si>
    <t>R06.00</t>
  </si>
  <si>
    <t>Dyspnea, unspecified</t>
  </si>
  <si>
    <t>Epistaxis</t>
  </si>
  <si>
    <t>R04.0</t>
  </si>
  <si>
    <t>R06.3</t>
  </si>
  <si>
    <t>Periodic breathing</t>
  </si>
  <si>
    <t>Respiratory arrest</t>
  </si>
  <si>
    <t>R09.2</t>
  </si>
  <si>
    <t>Shortness of breath</t>
  </si>
  <si>
    <t>R06.02</t>
  </si>
  <si>
    <t>Wheezing</t>
  </si>
  <si>
    <t>R06.2</t>
  </si>
  <si>
    <t>Skin</t>
  </si>
  <si>
    <t>R23.8</t>
  </si>
  <si>
    <t>Other skin changes</t>
  </si>
  <si>
    <t>Rash</t>
  </si>
  <si>
    <t>R21</t>
  </si>
  <si>
    <t>Rash and other nonspecific skin eruption</t>
  </si>
  <si>
    <t>R20.0</t>
  </si>
  <si>
    <t>Anesthesia of skin</t>
  </si>
  <si>
    <t>R40.20</t>
  </si>
  <si>
    <t>Unspecified coma</t>
  </si>
  <si>
    <t>Drowsiness</t>
  </si>
  <si>
    <t>R40.0</t>
  </si>
  <si>
    <t>Somnolence</t>
  </si>
  <si>
    <t>Slurred speech</t>
  </si>
  <si>
    <t>R47.81</t>
  </si>
  <si>
    <t>R30.0</t>
  </si>
  <si>
    <t>Dysuria</t>
  </si>
  <si>
    <t>R33.9</t>
  </si>
  <si>
    <t>Retention of urine, unspecified</t>
  </si>
  <si>
    <t xml:space="preserve">Count of Events </t>
  </si>
  <si>
    <t/>
  </si>
  <si>
    <t>R68.89</t>
  </si>
  <si>
    <t>Z00</t>
  </si>
  <si>
    <t>R06</t>
  </si>
  <si>
    <t>F41.9</t>
  </si>
  <si>
    <t>S09.90</t>
  </si>
  <si>
    <t>J80</t>
  </si>
  <si>
    <t>I46.9</t>
  </si>
  <si>
    <t>R10.9</t>
  </si>
  <si>
    <t>M79.6</t>
  </si>
  <si>
    <t>R69</t>
  </si>
  <si>
    <t>M54.2</t>
  </si>
  <si>
    <t>R22</t>
  </si>
  <si>
    <t>F10.92</t>
  </si>
  <si>
    <t>G89.11</t>
  </si>
  <si>
    <t>S09.93</t>
  </si>
  <si>
    <t>E16.2</t>
  </si>
  <si>
    <t>T07</t>
  </si>
  <si>
    <t>R73.9</t>
  </si>
  <si>
    <t>I10</t>
  </si>
  <si>
    <t>N19</t>
  </si>
  <si>
    <t>S69.9</t>
  </si>
  <si>
    <t>F32.9</t>
  </si>
  <si>
    <t>I95.9</t>
  </si>
  <si>
    <t>S89.90</t>
  </si>
  <si>
    <t>M54.5</t>
  </si>
  <si>
    <t>S49.9</t>
  </si>
  <si>
    <t>R26.89</t>
  </si>
  <si>
    <t>R40.4</t>
  </si>
  <si>
    <t>G50.1</t>
  </si>
  <si>
    <t>E13.8</t>
  </si>
  <si>
    <t>I49.9</t>
  </si>
  <si>
    <t>F99</t>
  </si>
  <si>
    <t>G40.89</t>
  </si>
  <si>
    <t>J44.9</t>
  </si>
  <si>
    <t>R06.89</t>
  </si>
  <si>
    <t>I63.9</t>
  </si>
  <si>
    <t>T57.9</t>
  </si>
  <si>
    <t>T14</t>
  </si>
  <si>
    <t>I48.91</t>
  </si>
  <si>
    <t>M25.55</t>
  </si>
  <si>
    <t>I20.9</t>
  </si>
  <si>
    <t>M25.51</t>
  </si>
  <si>
    <t>I21.3</t>
  </si>
  <si>
    <t>F10.9</t>
  </si>
  <si>
    <t>G89.2</t>
  </si>
  <si>
    <t>M25.56</t>
  </si>
  <si>
    <t>I21</t>
  </si>
  <si>
    <t>Not Recorded</t>
  </si>
  <si>
    <t>Not Applicable</t>
  </si>
  <si>
    <t>Other general symptoms and signs</t>
  </si>
  <si>
    <t>Back pain NOS</t>
  </si>
  <si>
    <t>Encounter for general examination without complaint, suspected or reported diagnosis</t>
  </si>
  <si>
    <t>Injury, unspecified</t>
  </si>
  <si>
    <t>Abnormalities of breathing</t>
  </si>
  <si>
    <t>Unspecified injury of head</t>
  </si>
  <si>
    <t>Cardiac arrest, cause unspecified</t>
  </si>
  <si>
    <t>Unspecified abdominal pain</t>
  </si>
  <si>
    <t>Pain in limb, hand, foot, fingers and toes</t>
  </si>
  <si>
    <t>Illness, unspecified</t>
  </si>
  <si>
    <t>Cervicalgia</t>
  </si>
  <si>
    <t>Localized swelling, mass and lump of skin and subcutaneous tissue</t>
  </si>
  <si>
    <t>Acute pain due to trauma</t>
  </si>
  <si>
    <t>Hypoglycemia, unspecified</t>
  </si>
  <si>
    <t>Unspecified multiple injuries</t>
  </si>
  <si>
    <t>Hyperglycemia, unspecified</t>
  </si>
  <si>
    <t>Unspecified injury of wrist, hand and finger(s)</t>
  </si>
  <si>
    <t>Nosebleed</t>
  </si>
  <si>
    <t>Hypotension, unspecified</t>
  </si>
  <si>
    <t>Unspecified injury of unspecified lower leg</t>
  </si>
  <si>
    <t>Pain, not elsewhere classified</t>
  </si>
  <si>
    <t>Unspecified injury of shoulder and upper arm</t>
  </si>
  <si>
    <t>Other abnormalities of gait and mobility</t>
  </si>
  <si>
    <t>Apnea NOS</t>
  </si>
  <si>
    <t>Transient alteration of awareness</t>
  </si>
  <si>
    <t>Atypical facial pain</t>
  </si>
  <si>
    <t>Other specified diabetes mellitus with unspecified complications</t>
  </si>
  <si>
    <t>Cardiac arrhythmia, unspecified</t>
  </si>
  <si>
    <t>Other seizures</t>
  </si>
  <si>
    <t>Cerebral infarction, unspecified</t>
  </si>
  <si>
    <t>Toxic effect of unspecified inorganic substance</t>
  </si>
  <si>
    <t>Cardiac arrest</t>
  </si>
  <si>
    <t>Unspecified atrial fibrillation</t>
  </si>
  <si>
    <t>Pain in hip</t>
  </si>
  <si>
    <t>Alcohol abuse with intoxication</t>
  </si>
  <si>
    <t>Pain in shoulder</t>
  </si>
  <si>
    <t>Hypotension</t>
  </si>
  <si>
    <t>Alcohol use, unspecified</t>
  </si>
  <si>
    <t>Pain in knee</t>
  </si>
  <si>
    <t>Other abnormalities of breathing</t>
  </si>
  <si>
    <t>T50</t>
  </si>
  <si>
    <t>Poisoning by, adverse effect of and underdosing of diuretics and other and unspecified drugs, medicaments and biological substances</t>
  </si>
  <si>
    <t>N18</t>
  </si>
  <si>
    <t>Total Count of Events</t>
  </si>
  <si>
    <t>Injury</t>
  </si>
  <si>
    <t>Cardiovascular</t>
  </si>
  <si>
    <t>Neurological</t>
  </si>
  <si>
    <t>Abdominal</t>
  </si>
  <si>
    <t>Level of Consciousness</t>
  </si>
  <si>
    <t>Illness</t>
  </si>
  <si>
    <t>T40.6</t>
  </si>
  <si>
    <t>Poisoning by, adverse effect of and underdosing of other and unspecified narcotics</t>
  </si>
  <si>
    <t>Other chest pain (not angina)</t>
  </si>
  <si>
    <t>Chest pain, unspecified (not angina)</t>
  </si>
  <si>
    <t>ICD-10</t>
  </si>
  <si>
    <t>ICD-10 DESCRIPTION</t>
  </si>
  <si>
    <t>Not breathing</t>
  </si>
  <si>
    <t>Painful breathing</t>
  </si>
  <si>
    <t>Abnormal breathing</t>
  </si>
  <si>
    <t>COPD, NOS</t>
  </si>
  <si>
    <t>Acute abdominal pain</t>
  </si>
  <si>
    <t>Acute pain</t>
  </si>
  <si>
    <t>Generalized pain</t>
  </si>
  <si>
    <t>Unspecified pain</t>
  </si>
  <si>
    <t xml:space="preserve">Abdominal tenderness </t>
  </si>
  <si>
    <t>Upper abdominal pain</t>
  </si>
  <si>
    <t>Lower abdominal pain</t>
  </si>
  <si>
    <t>Pelvic/perineal pain</t>
  </si>
  <si>
    <t>Numbness</t>
  </si>
  <si>
    <t>Edema</t>
  </si>
  <si>
    <t>Localized swelling/mass/lump</t>
  </si>
  <si>
    <t>Chronic obstructive pulmonary disease, unspecified</t>
  </si>
  <si>
    <t>Acute respiratory distress syndrome</t>
  </si>
  <si>
    <t>Respiratory distress</t>
  </si>
  <si>
    <t>Difficulty breathing</t>
  </si>
  <si>
    <t>Unspecified drugs/substance</t>
  </si>
  <si>
    <t>Narcotic use</t>
  </si>
  <si>
    <t>Inorganic substance use</t>
  </si>
  <si>
    <t>Major depressive disorder, single episode, unspecified</t>
  </si>
  <si>
    <t>Anxiety disorder, unspecified</t>
  </si>
  <si>
    <t>Depression</t>
  </si>
  <si>
    <t>Anxiety</t>
  </si>
  <si>
    <t>Mental disorder, not otherwise specified</t>
  </si>
  <si>
    <t>Mental illness, NOS</t>
  </si>
  <si>
    <t>Restless/agitated</t>
  </si>
  <si>
    <t>Emotional shock/stress</t>
  </si>
  <si>
    <t>Suicidal ideation</t>
  </si>
  <si>
    <t>Pain, NOS</t>
  </si>
  <si>
    <t>Chest pain, NOS</t>
  </si>
  <si>
    <t>Chest pain (not angina)</t>
  </si>
  <si>
    <t>Rib pain</t>
  </si>
  <si>
    <t>Abnormal gait/mobility</t>
  </si>
  <si>
    <t>Fatigue, NOS</t>
  </si>
  <si>
    <t>Convulsions, NOS</t>
  </si>
  <si>
    <t>Lightheaded/vertigo</t>
  </si>
  <si>
    <t>Unconscious, NOS</t>
  </si>
  <si>
    <t>Altered mental status, transient</t>
  </si>
  <si>
    <t>Disoriented, NOS</t>
  </si>
  <si>
    <t>Altered mental status, NOS</t>
  </si>
  <si>
    <t>Fainting/collapse</t>
  </si>
  <si>
    <t>Hemorrhage, NOS</t>
  </si>
  <si>
    <t>Fever, NOS</t>
  </si>
  <si>
    <t>General symptoms, NOS</t>
  </si>
  <si>
    <t>Illness, NOS</t>
  </si>
  <si>
    <t>Undefined/unknown</t>
  </si>
  <si>
    <t>Pain upon urination</t>
  </si>
  <si>
    <t>Unable to urinate</t>
  </si>
  <si>
    <t>Strange/inexplicable behavior</t>
  </si>
  <si>
    <t>Malaise, NOS</t>
  </si>
  <si>
    <t>Facial pain</t>
  </si>
  <si>
    <t>Eye pain</t>
  </si>
  <si>
    <t>Shoulder pain</t>
  </si>
  <si>
    <t>Hip pain</t>
  </si>
  <si>
    <t>Knee pain</t>
  </si>
  <si>
    <t>Neck pain</t>
  </si>
  <si>
    <t>Low back pain</t>
  </si>
  <si>
    <t>Lower back pain</t>
  </si>
  <si>
    <t>Back pain, NOS</t>
  </si>
  <si>
    <t>Limb/hand/foot/fingers/toes pain</t>
  </si>
  <si>
    <t>Vaginal bleeding, NOS</t>
  </si>
  <si>
    <t>General exam, no complaint</t>
  </si>
  <si>
    <t>Epileptic seizure/syndrome</t>
  </si>
  <si>
    <t>Stroke</t>
  </si>
  <si>
    <t>Seizure, NOS</t>
  </si>
  <si>
    <t>Essential (primary) hypertension</t>
  </si>
  <si>
    <t>Hypertension</t>
  </si>
  <si>
    <t>Angina pectoris, unspecified</t>
  </si>
  <si>
    <t>Angina, NOS</t>
  </si>
  <si>
    <t>Arrhythmia</t>
  </si>
  <si>
    <t>Atrial fibrillation, NOS</t>
  </si>
  <si>
    <t>ST elevation (STEMI) myocardial infarction of unspecified site</t>
  </si>
  <si>
    <t>STEMI, NOS</t>
  </si>
  <si>
    <t>Emotional State/Behavior</t>
  </si>
  <si>
    <t>Myocardial infarction, NOS</t>
  </si>
  <si>
    <t>Acute myocardial infarction</t>
  </si>
  <si>
    <t>Vomiting blood</t>
  </si>
  <si>
    <t>Abdominal distention/bloating</t>
  </si>
  <si>
    <t>Diabetic complications</t>
  </si>
  <si>
    <t>Hypoglycemia</t>
  </si>
  <si>
    <t>Uremia</t>
  </si>
  <si>
    <t>Chronic kidney disease</t>
  </si>
  <si>
    <t>Chronic kidney disease </t>
  </si>
  <si>
    <t>Hyperglycemia</t>
  </si>
  <si>
    <t>Uremia (on dialysis)</t>
  </si>
  <si>
    <t>Unspecified injury of face</t>
  </si>
  <si>
    <t>Wrist/hand/finger injury</t>
  </si>
  <si>
    <t>Shoulder/upper arm injury</t>
  </si>
  <si>
    <t>Head injury</t>
  </si>
  <si>
    <t>Facial injury</t>
  </si>
  <si>
    <t>Lower leg injury</t>
  </si>
  <si>
    <t>Other and unspecified injuries of hip and thigh</t>
  </si>
  <si>
    <t>S79</t>
  </si>
  <si>
    <t>Hip/thigh injury</t>
  </si>
  <si>
    <t>Multiple injuries, NOS</t>
  </si>
  <si>
    <t>Injury, NOS</t>
  </si>
  <si>
    <t>Alcohol use</t>
  </si>
  <si>
    <t>Other symptoms and signs involving the nervous and musculoskeletal systems</t>
  </si>
  <si>
    <t>R29.8</t>
  </si>
  <si>
    <t>Nervous/Musculoskeletal</t>
  </si>
  <si>
    <t>Other symptoms, NOS</t>
  </si>
  <si>
    <t>Z00.12</t>
  </si>
  <si>
    <t>Encounter for routine child health examination</t>
  </si>
  <si>
    <t>Endocrine/Urinary</t>
  </si>
  <si>
    <t>EMS DESCRIPTION</t>
  </si>
  <si>
    <t>PARENT</t>
  </si>
  <si>
    <t>Alcohol use with intoxication</t>
  </si>
  <si>
    <t>Feared condition not observed</t>
  </si>
  <si>
    <t>Adult encounter, no finding</t>
  </si>
  <si>
    <t>Child encounter, no finding</t>
  </si>
  <si>
    <t>Pain, chronic</t>
  </si>
  <si>
    <t>Alcohol/Drug Exposure</t>
  </si>
  <si>
    <t>Person with feared health complaint in whom no diagnosis is made</t>
  </si>
  <si>
    <t>Z71.1</t>
  </si>
  <si>
    <t>COUNT</t>
  </si>
  <si>
    <t>FREQUENCY</t>
  </si>
  <si>
    <t>Date range: 01/01/2017 through 06/24/2019</t>
  </si>
  <si>
    <t>Choking</t>
  </si>
  <si>
    <t>T17</t>
  </si>
  <si>
    <t>Foreign body in respiratory tract</t>
  </si>
  <si>
    <t>Includes R22.9 Localized swelling, mass and lump, unspecified</t>
  </si>
  <si>
    <t>Includes F10.92 Alcohol use, unspecified with intoxication, F10.98 and F10.988</t>
  </si>
  <si>
    <t>Includes I46: Cardiac arrest</t>
  </si>
  <si>
    <t>Includes I95: Hypotension</t>
  </si>
  <si>
    <t>Includes N18.6</t>
  </si>
  <si>
    <t>Includes S79.91 Unspecified injury of hip</t>
  </si>
  <si>
    <t>Includes T14.90 Injury, unspecified</t>
  </si>
  <si>
    <t>Includes R29.818</t>
  </si>
  <si>
    <t>Includes Z71.1 Person with feared health complaint in whom no diagnosis is made</t>
  </si>
  <si>
    <t>Includes Z00.129 Encounter for routine child health exam without abnormal findings</t>
  </si>
  <si>
    <t>Includes M25.559 Pain in unspecified hip</t>
  </si>
  <si>
    <t>Includes M25.569 Pain in unspecified knee</t>
  </si>
  <si>
    <t>Includes M79.60, M79.603, M79.606, M79.609, M79.673</t>
  </si>
  <si>
    <t>Includes M25.519 Pain in unspecified shoulder</t>
  </si>
  <si>
    <t>Includes R46 Symptoms and signs involving appearance and behavior</t>
  </si>
  <si>
    <t>Abuse/Neglect NOS, suspected</t>
  </si>
  <si>
    <t>T76</t>
  </si>
  <si>
    <t>Added in response to request 08/2019 Jira NEMPUB-284</t>
  </si>
  <si>
    <t>Adult and child abuse, neglect and other maltreatment, suspected</t>
  </si>
  <si>
    <t>Addition in response to J. Legler request 8/2019 Jira NEMPUB-282</t>
  </si>
  <si>
    <t>eSituation.09 and .10: Primary and Other Associated Symptoms Suggested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</si>
</sst>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0" xfId="0" applyNumberFormat="1" applyFont="1"/>
    <xf numFmtId="0" fontId="5" fillId="0" borderId="1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/>
    <xf numFmtId="164" fontId="1" fillId="0" borderId="0" xfId="0" applyNumberFormat="1" applyFont="1" applyBorder="1"/>
    <xf numFmtId="0" fontId="4" fillId="0" borderId="0" xfId="0" applyFont="1"/>
    <xf numFmtId="0" fontId="6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164" fontId="1" fillId="3" borderId="0" xfId="0" applyNumberFormat="1" applyFont="1" applyFill="1" applyBorder="1"/>
    <xf numFmtId="0" fontId="5" fillId="3" borderId="0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7" fillId="0" borderId="0" xfId="0" applyFont="1" applyBorder="1"/>
    <xf numFmtId="0" fontId="5" fillId="0" borderId="1" xfId="0" applyFont="1" applyFill="1" applyBorder="1"/>
    <xf numFmtId="0" fontId="1" fillId="0" borderId="0" xfId="0" applyFont="1" applyFill="1" applyBorder="1" applyAlignment="1">
      <alignment vertical="center"/>
    </xf>
    <xf numFmtId="0" fontId="5" fillId="0" borderId="0" xfId="0" applyFont="1"/>
    <xf numFmtId="0" fontId="3" fillId="0" borderId="0" xfId="0" applyFont="1" applyFill="1" applyBorder="1" applyAlignment="1">
      <alignment wrapText="1"/>
    </xf>
    <xf numFmtId="0" fontId="1" fillId="0" borderId="0" xfId="0" applyFont="1" applyFill="1"/>
    <xf numFmtId="0" fontId="2" fillId="0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164" fontId="7" fillId="0" borderId="0" xfId="0" applyNumberFormat="1" applyFont="1" applyBorder="1" applyAlignment="1">
      <alignment horizontal="center"/>
    </xf>
    <xf numFmtId="0" fontId="6" fillId="0" borderId="0" xfId="0" applyFont="1"/>
    <xf numFmtId="0" fontId="6" fillId="0" borderId="1" xfId="0" applyFont="1" applyFill="1" applyBorder="1"/>
    <xf numFmtId="14" fontId="1" fillId="0" borderId="0" xfId="0" applyNumberFormat="1" applyFont="1" applyAlignment="1">
      <alignment horizontal="left"/>
    </xf>
    <xf numFmtId="3" fontId="4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top" wrapText="1"/>
    </xf>
    <xf numFmtId="3" fontId="1" fillId="0" borderId="0" xfId="0" applyNumberFormat="1" applyFont="1" applyBorder="1" applyAlignment="1">
      <alignment horizontal="right" wrapText="1"/>
    </xf>
    <xf numFmtId="3" fontId="7" fillId="0" borderId="0" xfId="0" applyNumberFormat="1" applyFont="1" applyBorder="1" applyAlignment="1">
      <alignment wrapText="1"/>
    </xf>
    <xf numFmtId="3" fontId="7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wrapText="1"/>
    </xf>
    <xf numFmtId="3" fontId="1" fillId="3" borderId="0" xfId="0" applyNumberFormat="1" applyFont="1" applyFill="1" applyBorder="1" applyAlignment="1">
      <alignment wrapText="1"/>
    </xf>
    <xf numFmtId="3" fontId="1" fillId="0" borderId="0" xfId="0" applyNumberFormat="1" applyFont="1"/>
    <xf numFmtId="164" fontId="1" fillId="2" borderId="0" xfId="0" applyNumberFormat="1" applyFont="1" applyFill="1" applyBorder="1"/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wrapText="1"/>
    </xf>
    <xf numFmtId="0" fontId="4" fillId="0" borderId="0" xfId="0" applyFont="1" applyBorder="1" applyAlignment="1"/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8"/>
  <sheetViews>
    <sheetView tabSelected="1" topLeftCell="A86" zoomScale="96" zoomScaleNormal="96" workbookViewId="0">
      <selection activeCell="G8" sqref="G8"/>
    </sheetView>
  </sheetViews>
  <sheetFormatPr defaultColWidth="8.81640625" defaultRowHeight="13" x14ac:dyDescent="0.3"/>
  <cols>
    <col min="1" max="1" width="29" style="11" customWidth="1"/>
    <col min="2" max="2" width="28.81640625" style="2" customWidth="1"/>
    <col min="3" max="3" width="8.81640625" style="2"/>
    <col min="4" max="4" width="75.54296875" style="2" customWidth="1"/>
    <col min="5" max="5" width="10.54296875" style="47" customWidth="1"/>
    <col min="6" max="6" width="11" style="2" customWidth="1"/>
    <col min="7" max="7" width="67.453125" style="2" customWidth="1"/>
    <col min="8" max="16384" width="8.81640625" style="2"/>
  </cols>
  <sheetData>
    <row r="1" spans="1:8" ht="31" customHeight="1" x14ac:dyDescent="0.3">
      <c r="A1" s="52" t="s">
        <v>397</v>
      </c>
      <c r="B1" s="52"/>
      <c r="C1" s="52"/>
      <c r="D1" s="52"/>
      <c r="E1" s="52"/>
      <c r="F1" s="29"/>
      <c r="G1" s="29"/>
    </row>
    <row r="2" spans="1:8" ht="26" x14ac:dyDescent="0.3">
      <c r="B2" s="13"/>
      <c r="C2" s="31"/>
      <c r="D2" s="16"/>
      <c r="E2" s="40" t="s">
        <v>147</v>
      </c>
      <c r="F2" s="5"/>
      <c r="H2" s="3"/>
    </row>
    <row r="3" spans="1:8" x14ac:dyDescent="0.3">
      <c r="B3" s="13" t="s">
        <v>373</v>
      </c>
      <c r="C3" s="13"/>
      <c r="D3" s="14" t="s">
        <v>241</v>
      </c>
      <c r="E3" s="41">
        <v>37063795</v>
      </c>
      <c r="F3" s="5"/>
      <c r="G3" s="39"/>
    </row>
    <row r="4" spans="1:8" x14ac:dyDescent="0.3">
      <c r="B4" s="13"/>
      <c r="C4" s="1" t="s">
        <v>148</v>
      </c>
      <c r="D4" s="15" t="s">
        <v>196</v>
      </c>
      <c r="E4" s="42">
        <v>7153402</v>
      </c>
      <c r="F4" s="5"/>
      <c r="H4" s="3"/>
    </row>
    <row r="5" spans="1:8" x14ac:dyDescent="0.3">
      <c r="B5" s="13"/>
      <c r="C5" s="1"/>
      <c r="D5" s="15" t="s">
        <v>197</v>
      </c>
      <c r="E5" s="42">
        <v>3693525</v>
      </c>
      <c r="F5" s="5"/>
      <c r="H5" s="3"/>
    </row>
    <row r="6" spans="1:8" x14ac:dyDescent="0.3">
      <c r="B6" s="13"/>
      <c r="C6" s="1"/>
      <c r="E6" s="43">
        <f>E3-E4-E5</f>
        <v>26216868</v>
      </c>
      <c r="F6" s="5"/>
    </row>
    <row r="7" spans="1:8" s="37" customFormat="1" x14ac:dyDescent="0.3">
      <c r="A7" s="34" t="s">
        <v>362</v>
      </c>
      <c r="B7" s="34" t="s">
        <v>361</v>
      </c>
      <c r="C7" s="35" t="s">
        <v>252</v>
      </c>
      <c r="D7" s="35" t="s">
        <v>253</v>
      </c>
      <c r="E7" s="44" t="s">
        <v>371</v>
      </c>
      <c r="F7" s="36" t="s">
        <v>372</v>
      </c>
    </row>
    <row r="8" spans="1:8" x14ac:dyDescent="0.3">
      <c r="A8" s="24" t="s">
        <v>245</v>
      </c>
      <c r="B8" s="6" t="s">
        <v>259</v>
      </c>
      <c r="C8" s="4" t="s">
        <v>94</v>
      </c>
      <c r="D8" s="6" t="s">
        <v>258</v>
      </c>
      <c r="E8" s="45">
        <v>121771</v>
      </c>
      <c r="F8" s="10">
        <f t="shared" ref="F8:F13" si="0">E8/$E$6</f>
        <v>4.6447577185802667E-3</v>
      </c>
    </row>
    <row r="9" spans="1:8" x14ac:dyDescent="0.3">
      <c r="A9" s="24"/>
      <c r="B9" s="7" t="s">
        <v>260</v>
      </c>
      <c r="C9" s="4" t="s">
        <v>92</v>
      </c>
      <c r="D9" s="4" t="s">
        <v>93</v>
      </c>
      <c r="E9" s="45">
        <v>435347</v>
      </c>
      <c r="F9" s="10">
        <f t="shared" si="0"/>
        <v>1.6605606741430745E-2</v>
      </c>
    </row>
    <row r="10" spans="1:8" x14ac:dyDescent="0.3">
      <c r="A10" s="24"/>
      <c r="B10" s="7" t="s">
        <v>264</v>
      </c>
      <c r="C10" s="4" t="s">
        <v>88</v>
      </c>
      <c r="D10" s="4" t="s">
        <v>89</v>
      </c>
      <c r="E10" s="45">
        <v>88761</v>
      </c>
      <c r="F10" s="10">
        <f t="shared" si="0"/>
        <v>3.3856446925696845E-3</v>
      </c>
    </row>
    <row r="11" spans="1:8" x14ac:dyDescent="0.3">
      <c r="A11" s="24"/>
      <c r="B11" s="7" t="s">
        <v>0</v>
      </c>
      <c r="C11" s="4" t="s">
        <v>1</v>
      </c>
      <c r="D11" s="4" t="s">
        <v>262</v>
      </c>
      <c r="E11" s="45">
        <v>277140</v>
      </c>
      <c r="F11" s="10">
        <f t="shared" si="0"/>
        <v>1.0571056771541132E-2</v>
      </c>
    </row>
    <row r="12" spans="1:8" x14ac:dyDescent="0.3">
      <c r="A12" s="24"/>
      <c r="B12" s="7" t="s">
        <v>261</v>
      </c>
      <c r="C12" s="4" t="s">
        <v>156</v>
      </c>
      <c r="D12" s="4" t="s">
        <v>205</v>
      </c>
      <c r="E12" s="45">
        <v>106332</v>
      </c>
      <c r="F12" s="10">
        <f t="shared" si="0"/>
        <v>4.0558620503410251E-3</v>
      </c>
    </row>
    <row r="13" spans="1:8" x14ac:dyDescent="0.3">
      <c r="A13" s="24"/>
      <c r="B13" s="7" t="s">
        <v>263</v>
      </c>
      <c r="C13" s="4" t="s">
        <v>90</v>
      </c>
      <c r="D13" s="4" t="s">
        <v>91</v>
      </c>
      <c r="E13" s="45">
        <v>43432</v>
      </c>
      <c r="F13" s="10">
        <f t="shared" si="0"/>
        <v>1.6566433488546381E-3</v>
      </c>
    </row>
    <row r="14" spans="1:8" x14ac:dyDescent="0.3">
      <c r="A14" s="25"/>
      <c r="B14" s="20"/>
      <c r="C14" s="21"/>
      <c r="D14" s="21"/>
      <c r="E14" s="46"/>
      <c r="F14" s="22"/>
    </row>
    <row r="15" spans="1:8" x14ac:dyDescent="0.3">
      <c r="A15" s="27" t="s">
        <v>368</v>
      </c>
      <c r="B15" s="7" t="s">
        <v>363</v>
      </c>
      <c r="C15" s="12" t="s">
        <v>161</v>
      </c>
      <c r="D15" s="4" t="s">
        <v>232</v>
      </c>
      <c r="E15" s="45">
        <v>10233</v>
      </c>
      <c r="F15" s="10">
        <f>E15/$E$6</f>
        <v>3.9032122372512231E-4</v>
      </c>
    </row>
    <row r="16" spans="1:8" x14ac:dyDescent="0.3">
      <c r="A16" s="24"/>
      <c r="B16" s="7" t="s">
        <v>353</v>
      </c>
      <c r="C16" s="4" t="s">
        <v>192</v>
      </c>
      <c r="D16" s="4" t="s">
        <v>235</v>
      </c>
      <c r="E16" s="45">
        <f>70295+87215</f>
        <v>157510</v>
      </c>
      <c r="F16" s="10">
        <f>E16/$E$6</f>
        <v>6.0079640329271976E-3</v>
      </c>
      <c r="G16" s="32" t="s">
        <v>378</v>
      </c>
    </row>
    <row r="17" spans="1:7" x14ac:dyDescent="0.3">
      <c r="A17" s="26"/>
      <c r="B17" s="18" t="s">
        <v>275</v>
      </c>
      <c r="C17" s="4" t="s">
        <v>185</v>
      </c>
      <c r="D17" s="4" t="s">
        <v>228</v>
      </c>
      <c r="E17" s="45">
        <v>26233</v>
      </c>
      <c r="F17" s="10">
        <f>E17/$E$6</f>
        <v>1.0006153290316752E-3</v>
      </c>
    </row>
    <row r="18" spans="1:7" x14ac:dyDescent="0.3">
      <c r="A18" s="24"/>
      <c r="B18" s="7" t="s">
        <v>274</v>
      </c>
      <c r="C18" s="4" t="s">
        <v>248</v>
      </c>
      <c r="D18" s="6" t="s">
        <v>249</v>
      </c>
      <c r="E18" s="45">
        <v>11922</v>
      </c>
      <c r="F18" s="10">
        <f>E18/$E$6</f>
        <v>4.5474539521654531E-4</v>
      </c>
    </row>
    <row r="19" spans="1:7" x14ac:dyDescent="0.3">
      <c r="A19" s="24"/>
      <c r="B19" s="7" t="s">
        <v>273</v>
      </c>
      <c r="C19" s="4" t="s">
        <v>238</v>
      </c>
      <c r="D19" s="6" t="s">
        <v>239</v>
      </c>
      <c r="E19" s="45">
        <v>10168</v>
      </c>
      <c r="F19" s="10">
        <f>E19/$E$6</f>
        <v>3.8784190392231443E-4</v>
      </c>
    </row>
    <row r="20" spans="1:7" x14ac:dyDescent="0.3">
      <c r="A20" s="25"/>
      <c r="B20" s="20"/>
      <c r="C20" s="21"/>
      <c r="D20" s="21"/>
      <c r="E20" s="46"/>
      <c r="F20" s="22"/>
    </row>
    <row r="21" spans="1:7" x14ac:dyDescent="0.3">
      <c r="A21" s="24" t="s">
        <v>243</v>
      </c>
      <c r="B21" s="7" t="s">
        <v>325</v>
      </c>
      <c r="C21" s="4" t="s">
        <v>189</v>
      </c>
      <c r="D21" s="6" t="s">
        <v>324</v>
      </c>
      <c r="E21" s="45">
        <v>18267</v>
      </c>
      <c r="F21" s="10">
        <f t="shared" ref="F21:F26" si="1">E21/$E$6</f>
        <v>6.9676515135217527E-4</v>
      </c>
    </row>
    <row r="22" spans="1:7" x14ac:dyDescent="0.3">
      <c r="A22" s="24"/>
      <c r="B22" s="7" t="s">
        <v>326</v>
      </c>
      <c r="C22" s="4" t="s">
        <v>179</v>
      </c>
      <c r="D22" s="4" t="s">
        <v>225</v>
      </c>
      <c r="E22" s="45">
        <v>30969</v>
      </c>
      <c r="F22" s="10">
        <f t="shared" si="1"/>
        <v>1.1812623842024151E-3</v>
      </c>
    </row>
    <row r="23" spans="1:7" x14ac:dyDescent="0.3">
      <c r="A23" s="24"/>
      <c r="B23" s="7" t="s">
        <v>327</v>
      </c>
      <c r="C23" s="4" t="s">
        <v>187</v>
      </c>
      <c r="D23" s="4" t="s">
        <v>230</v>
      </c>
      <c r="E23" s="45">
        <v>19360</v>
      </c>
      <c r="F23" s="10">
        <f t="shared" si="1"/>
        <v>7.384558674209292E-4</v>
      </c>
    </row>
    <row r="24" spans="1:7" x14ac:dyDescent="0.3">
      <c r="A24" s="24"/>
      <c r="B24" s="7" t="s">
        <v>229</v>
      </c>
      <c r="C24" s="4" t="s">
        <v>155</v>
      </c>
      <c r="D24" s="4" t="s">
        <v>204</v>
      </c>
      <c r="E24" s="45">
        <f>110025+24351</f>
        <v>134376</v>
      </c>
      <c r="F24" s="10">
        <f t="shared" si="1"/>
        <v>5.1255550434170854E-3</v>
      </c>
      <c r="G24" s="2" t="s">
        <v>379</v>
      </c>
    </row>
    <row r="25" spans="1:7" x14ac:dyDescent="0.3">
      <c r="A25" s="24"/>
      <c r="B25" s="7" t="s">
        <v>323</v>
      </c>
      <c r="C25" s="4" t="s">
        <v>167</v>
      </c>
      <c r="D25" s="19" t="s">
        <v>322</v>
      </c>
      <c r="E25" s="45">
        <v>51078</v>
      </c>
      <c r="F25" s="10">
        <f t="shared" si="1"/>
        <v>1.9482876444280072E-3</v>
      </c>
    </row>
    <row r="26" spans="1:7" x14ac:dyDescent="0.3">
      <c r="A26" s="24"/>
      <c r="B26" s="7" t="s">
        <v>234</v>
      </c>
      <c r="C26" s="4" t="s">
        <v>171</v>
      </c>
      <c r="D26" s="4" t="s">
        <v>216</v>
      </c>
      <c r="E26" s="45">
        <f>39359+6484</f>
        <v>45843</v>
      </c>
      <c r="F26" s="10">
        <f t="shared" si="1"/>
        <v>1.7486070418480193E-3</v>
      </c>
      <c r="G26" s="2" t="s">
        <v>380</v>
      </c>
    </row>
    <row r="27" spans="1:7" x14ac:dyDescent="0.3">
      <c r="A27" s="24"/>
      <c r="B27" s="7" t="s">
        <v>331</v>
      </c>
      <c r="C27" s="4" t="s">
        <v>195</v>
      </c>
      <c r="D27" s="4" t="s">
        <v>332</v>
      </c>
      <c r="E27" s="45"/>
      <c r="F27" s="10"/>
      <c r="G27" s="33"/>
    </row>
    <row r="28" spans="1:7" x14ac:dyDescent="0.3">
      <c r="A28" s="24"/>
      <c r="B28" s="6" t="s">
        <v>9</v>
      </c>
      <c r="C28" s="4" t="s">
        <v>10</v>
      </c>
      <c r="D28" s="6" t="s">
        <v>9</v>
      </c>
      <c r="E28" s="45">
        <v>77636</v>
      </c>
      <c r="F28" s="10">
        <f>E28/$E$6</f>
        <v>2.9612995724737218E-3</v>
      </c>
    </row>
    <row r="29" spans="1:7" x14ac:dyDescent="0.3">
      <c r="A29" s="24"/>
      <c r="B29" s="28" t="s">
        <v>329</v>
      </c>
      <c r="C29" s="4" t="s">
        <v>191</v>
      </c>
      <c r="D29" s="6" t="s">
        <v>328</v>
      </c>
      <c r="E29" s="45">
        <v>7183</v>
      </c>
      <c r="F29" s="10">
        <f>E29/$E$6</f>
        <v>2.7398390990106063E-4</v>
      </c>
    </row>
    <row r="30" spans="1:7" x14ac:dyDescent="0.3">
      <c r="A30" s="25"/>
      <c r="B30" s="23"/>
      <c r="C30" s="21"/>
      <c r="D30" s="23"/>
      <c r="E30" s="46"/>
      <c r="F30" s="22"/>
    </row>
    <row r="31" spans="1:7" x14ac:dyDescent="0.3">
      <c r="A31" s="24" t="s">
        <v>25</v>
      </c>
      <c r="B31" s="7" t="s">
        <v>334</v>
      </c>
      <c r="C31" s="4" t="s">
        <v>27</v>
      </c>
      <c r="D31" s="6" t="s">
        <v>26</v>
      </c>
      <c r="E31" s="45">
        <v>43821</v>
      </c>
      <c r="F31" s="10">
        <f t="shared" ref="F31:F49" si="2">E31/$E$6</f>
        <v>1.6714811242899037E-3</v>
      </c>
    </row>
    <row r="32" spans="1:7" x14ac:dyDescent="0.3">
      <c r="A32" s="24"/>
      <c r="B32" s="7" t="s">
        <v>28</v>
      </c>
      <c r="C32" s="4" t="s">
        <v>29</v>
      </c>
      <c r="D32" s="4" t="s">
        <v>30</v>
      </c>
      <c r="E32" s="45">
        <v>41477</v>
      </c>
      <c r="F32" s="10">
        <f t="shared" si="2"/>
        <v>1.5820730378624938E-3</v>
      </c>
    </row>
    <row r="33" spans="1:7" x14ac:dyDescent="0.3">
      <c r="A33" s="24"/>
      <c r="B33" s="7" t="s">
        <v>31</v>
      </c>
      <c r="C33" s="4" t="s">
        <v>32</v>
      </c>
      <c r="D33" s="4" t="s">
        <v>33</v>
      </c>
      <c r="E33" s="45">
        <v>115661</v>
      </c>
      <c r="F33" s="10">
        <f t="shared" si="2"/>
        <v>4.4117016571163271E-3</v>
      </c>
    </row>
    <row r="34" spans="1:7" x14ac:dyDescent="0.3">
      <c r="A34" s="24"/>
      <c r="B34" s="7" t="s">
        <v>36</v>
      </c>
      <c r="C34" s="4" t="s">
        <v>37</v>
      </c>
      <c r="D34" s="4" t="s">
        <v>36</v>
      </c>
      <c r="E34" s="45">
        <v>357858</v>
      </c>
      <c r="F34" s="10">
        <f t="shared" si="2"/>
        <v>1.3649914246049529E-2</v>
      </c>
    </row>
    <row r="35" spans="1:7" x14ac:dyDescent="0.3">
      <c r="A35" s="24"/>
      <c r="B35" s="7" t="s">
        <v>38</v>
      </c>
      <c r="C35" s="4" t="s">
        <v>39</v>
      </c>
      <c r="D35" s="4" t="s">
        <v>40</v>
      </c>
      <c r="E35" s="45">
        <v>254128</v>
      </c>
      <c r="F35" s="10">
        <f t="shared" si="2"/>
        <v>9.6933012745839819E-3</v>
      </c>
    </row>
    <row r="36" spans="1:7" x14ac:dyDescent="0.3">
      <c r="A36" s="24"/>
      <c r="B36" s="7" t="s">
        <v>333</v>
      </c>
      <c r="C36" s="7" t="s">
        <v>34</v>
      </c>
      <c r="D36" s="7" t="s">
        <v>35</v>
      </c>
      <c r="E36" s="45">
        <v>28686</v>
      </c>
      <c r="F36" s="10">
        <f t="shared" si="2"/>
        <v>1.0941810440514863E-3</v>
      </c>
    </row>
    <row r="37" spans="1:7" x14ac:dyDescent="0.3">
      <c r="A37" s="25"/>
      <c r="B37" s="20"/>
      <c r="C37" s="21"/>
      <c r="D37" s="21"/>
      <c r="E37" s="46"/>
      <c r="F37" s="22"/>
    </row>
    <row r="38" spans="1:7" x14ac:dyDescent="0.3">
      <c r="A38" s="51" t="s">
        <v>330</v>
      </c>
      <c r="B38" s="7" t="s">
        <v>279</v>
      </c>
      <c r="C38" s="4" t="s">
        <v>152</v>
      </c>
      <c r="D38" s="6" t="s">
        <v>277</v>
      </c>
      <c r="E38" s="45">
        <v>137173</v>
      </c>
      <c r="F38" s="10">
        <f t="shared" si="2"/>
        <v>5.2322420817009869E-3</v>
      </c>
    </row>
    <row r="39" spans="1:7" x14ac:dyDescent="0.3">
      <c r="A39" s="24"/>
      <c r="B39" s="7" t="s">
        <v>278</v>
      </c>
      <c r="C39" s="4" t="s">
        <v>170</v>
      </c>
      <c r="D39" s="6" t="s">
        <v>276</v>
      </c>
      <c r="E39" s="45">
        <v>39736</v>
      </c>
      <c r="F39" s="10">
        <f t="shared" si="2"/>
        <v>1.5156654105288245E-3</v>
      </c>
    </row>
    <row r="40" spans="1:7" x14ac:dyDescent="0.3">
      <c r="A40" s="24"/>
      <c r="B40" s="7" t="s">
        <v>283</v>
      </c>
      <c r="C40" s="4" t="s">
        <v>45</v>
      </c>
      <c r="D40" s="4" t="s">
        <v>46</v>
      </c>
      <c r="E40" s="45">
        <v>62508</v>
      </c>
      <c r="F40" s="10">
        <f t="shared" si="2"/>
        <v>2.3842664959063762E-3</v>
      </c>
    </row>
    <row r="41" spans="1:7" x14ac:dyDescent="0.3">
      <c r="A41" s="24"/>
      <c r="B41" s="7" t="s">
        <v>281</v>
      </c>
      <c r="C41" s="4" t="s">
        <v>180</v>
      </c>
      <c r="D41" s="6" t="s">
        <v>280</v>
      </c>
      <c r="E41" s="45">
        <v>30223</v>
      </c>
      <c r="F41" s="10">
        <f t="shared" si="2"/>
        <v>1.1528074215424969E-3</v>
      </c>
    </row>
    <row r="42" spans="1:7" x14ac:dyDescent="0.3">
      <c r="A42" s="24"/>
      <c r="B42" s="7" t="s">
        <v>47</v>
      </c>
      <c r="C42" s="7" t="s">
        <v>48</v>
      </c>
      <c r="D42" s="7" t="s">
        <v>47</v>
      </c>
      <c r="E42" s="45">
        <v>29860</v>
      </c>
      <c r="F42" s="10">
        <f t="shared" si="2"/>
        <v>1.1389613740283545E-3</v>
      </c>
    </row>
    <row r="43" spans="1:7" x14ac:dyDescent="0.3">
      <c r="A43" s="24"/>
      <c r="B43" s="7" t="s">
        <v>2</v>
      </c>
      <c r="C43" s="4" t="s">
        <v>3</v>
      </c>
      <c r="D43" s="4" t="s">
        <v>2</v>
      </c>
      <c r="E43" s="45">
        <v>39033</v>
      </c>
      <c r="F43" s="10">
        <f t="shared" si="2"/>
        <v>1.4888506132769176E-3</v>
      </c>
    </row>
    <row r="44" spans="1:7" x14ac:dyDescent="0.3">
      <c r="A44" s="24"/>
      <c r="B44" s="7" t="s">
        <v>282</v>
      </c>
      <c r="C44" s="4" t="s">
        <v>49</v>
      </c>
      <c r="D44" s="4" t="s">
        <v>50</v>
      </c>
      <c r="E44" s="45">
        <v>37402</v>
      </c>
      <c r="F44" s="10">
        <f t="shared" si="2"/>
        <v>1.426638757917231E-3</v>
      </c>
    </row>
    <row r="45" spans="1:7" x14ac:dyDescent="0.3">
      <c r="A45" s="24"/>
      <c r="B45" s="7" t="s">
        <v>4</v>
      </c>
      <c r="C45" s="4" t="s">
        <v>5</v>
      </c>
      <c r="D45" s="4" t="s">
        <v>6</v>
      </c>
      <c r="E45" s="45">
        <v>252718</v>
      </c>
      <c r="F45" s="10">
        <f t="shared" si="2"/>
        <v>9.6395191065538413E-3</v>
      </c>
    </row>
    <row r="46" spans="1:7" x14ac:dyDescent="0.3">
      <c r="A46" s="24"/>
      <c r="B46" s="7" t="s">
        <v>305</v>
      </c>
      <c r="C46" s="4" t="s">
        <v>7</v>
      </c>
      <c r="D46" s="4" t="s">
        <v>8</v>
      </c>
      <c r="E46" s="45">
        <f>288078+123344</f>
        <v>411422</v>
      </c>
      <c r="F46" s="10">
        <f t="shared" si="2"/>
        <v>1.5693026337089543E-2</v>
      </c>
      <c r="G46" s="2" t="s">
        <v>391</v>
      </c>
    </row>
    <row r="47" spans="1:7" x14ac:dyDescent="0.3">
      <c r="A47" s="24"/>
      <c r="B47" s="7" t="s">
        <v>284</v>
      </c>
      <c r="C47" s="4" t="s">
        <v>52</v>
      </c>
      <c r="D47" s="4" t="s">
        <v>51</v>
      </c>
      <c r="E47" s="45">
        <v>266838</v>
      </c>
      <c r="F47" s="10">
        <f t="shared" si="2"/>
        <v>1.0178103654486875E-2</v>
      </c>
    </row>
    <row r="48" spans="1:7" x14ac:dyDescent="0.3">
      <c r="A48" s="24"/>
      <c r="B48" s="7" t="s">
        <v>44</v>
      </c>
      <c r="C48" s="4" t="s">
        <v>43</v>
      </c>
      <c r="D48" s="4" t="s">
        <v>44</v>
      </c>
      <c r="E48" s="45">
        <v>69064</v>
      </c>
      <c r="F48" s="10">
        <f t="shared" si="2"/>
        <v>2.6343345055557361E-3</v>
      </c>
    </row>
    <row r="49" spans="1:7" x14ac:dyDescent="0.3">
      <c r="A49" s="24"/>
      <c r="B49" s="7" t="s">
        <v>42</v>
      </c>
      <c r="C49" s="4" t="s">
        <v>41</v>
      </c>
      <c r="D49" s="4" t="s">
        <v>42</v>
      </c>
      <c r="E49" s="45">
        <v>342095</v>
      </c>
      <c r="F49" s="10">
        <f t="shared" si="2"/>
        <v>1.3048660122177829E-2</v>
      </c>
    </row>
    <row r="50" spans="1:7" x14ac:dyDescent="0.3">
      <c r="A50" s="25"/>
      <c r="B50" s="20"/>
      <c r="C50" s="21"/>
      <c r="D50" s="21"/>
      <c r="E50" s="46"/>
      <c r="F50" s="22"/>
    </row>
    <row r="51" spans="1:7" x14ac:dyDescent="0.3">
      <c r="A51" s="24" t="s">
        <v>360</v>
      </c>
      <c r="B51" s="7" t="s">
        <v>338</v>
      </c>
      <c r="C51" s="4" t="s">
        <v>240</v>
      </c>
      <c r="D51" s="6" t="s">
        <v>339</v>
      </c>
      <c r="E51" s="45">
        <v>32303</v>
      </c>
      <c r="F51" s="10">
        <f t="shared" ref="F51:F57" si="3">E51/$E$6</f>
        <v>1.2321456552323489E-3</v>
      </c>
      <c r="G51" s="2" t="s">
        <v>381</v>
      </c>
    </row>
    <row r="52" spans="1:7" x14ac:dyDescent="0.3">
      <c r="A52" s="24"/>
      <c r="B52" s="7" t="s">
        <v>335</v>
      </c>
      <c r="C52" s="4" t="s">
        <v>178</v>
      </c>
      <c r="D52" s="4" t="s">
        <v>224</v>
      </c>
      <c r="E52" s="45">
        <v>31229</v>
      </c>
      <c r="F52" s="10">
        <f t="shared" si="3"/>
        <v>1.1911796634136466E-3</v>
      </c>
    </row>
    <row r="53" spans="1:7" x14ac:dyDescent="0.3">
      <c r="A53" s="24"/>
      <c r="B53" s="7" t="s">
        <v>340</v>
      </c>
      <c r="C53" s="4" t="s">
        <v>166</v>
      </c>
      <c r="D53" s="4" t="s">
        <v>213</v>
      </c>
      <c r="E53" s="45">
        <v>55750</v>
      </c>
      <c r="F53" s="10">
        <f t="shared" si="3"/>
        <v>2.1264935231775205E-3</v>
      </c>
    </row>
    <row r="54" spans="1:7" x14ac:dyDescent="0.3">
      <c r="A54" s="24"/>
      <c r="B54" s="7" t="s">
        <v>336</v>
      </c>
      <c r="C54" s="4" t="s">
        <v>164</v>
      </c>
      <c r="D54" s="4" t="s">
        <v>211</v>
      </c>
      <c r="E54" s="45">
        <v>62395</v>
      </c>
      <c r="F54" s="10">
        <f t="shared" si="3"/>
        <v>2.3799562937876486E-3</v>
      </c>
    </row>
    <row r="55" spans="1:7" x14ac:dyDescent="0.3">
      <c r="A55" s="24"/>
      <c r="B55" s="7" t="s">
        <v>303</v>
      </c>
      <c r="C55" s="4" t="s">
        <v>143</v>
      </c>
      <c r="D55" s="4" t="s">
        <v>144</v>
      </c>
      <c r="E55" s="45">
        <v>33968</v>
      </c>
      <c r="F55" s="10">
        <f t="shared" si="3"/>
        <v>1.2956543855658119E-3</v>
      </c>
    </row>
    <row r="56" spans="1:7" x14ac:dyDescent="0.3">
      <c r="A56" s="24"/>
      <c r="B56" s="7" t="s">
        <v>304</v>
      </c>
      <c r="C56" s="4" t="s">
        <v>145</v>
      </c>
      <c r="D56" s="4" t="s">
        <v>146</v>
      </c>
      <c r="E56" s="45">
        <v>33642</v>
      </c>
      <c r="F56" s="10">
        <f t="shared" si="3"/>
        <v>1.2832196431701911E-3</v>
      </c>
    </row>
    <row r="57" spans="1:7" x14ac:dyDescent="0.3">
      <c r="A57" s="24"/>
      <c r="B57" s="7" t="s">
        <v>341</v>
      </c>
      <c r="C57" s="4" t="s">
        <v>168</v>
      </c>
      <c r="D57" s="4" t="s">
        <v>337</v>
      </c>
      <c r="E57" s="45">
        <v>44003</v>
      </c>
      <c r="F57" s="10">
        <f t="shared" si="3"/>
        <v>1.6784232197377658E-3</v>
      </c>
    </row>
    <row r="58" spans="1:7" x14ac:dyDescent="0.3">
      <c r="A58" s="25"/>
      <c r="B58" s="20"/>
      <c r="C58" s="21"/>
      <c r="D58" s="21"/>
      <c r="E58" s="46"/>
      <c r="F58" s="22"/>
    </row>
    <row r="59" spans="1:7" x14ac:dyDescent="0.3">
      <c r="A59" s="24" t="s">
        <v>247</v>
      </c>
      <c r="B59" s="7" t="s">
        <v>299</v>
      </c>
      <c r="C59" s="4" t="s">
        <v>57</v>
      </c>
      <c r="D59" s="6" t="s">
        <v>58</v>
      </c>
      <c r="E59" s="45">
        <v>268358</v>
      </c>
      <c r="F59" s="10">
        <f>E59/$E$6</f>
        <v>1.0236081594490997E-2</v>
      </c>
      <c r="G59" s="3"/>
    </row>
    <row r="60" spans="1:7" x14ac:dyDescent="0.3">
      <c r="A60" s="24"/>
      <c r="B60" s="7" t="s">
        <v>300</v>
      </c>
      <c r="C60" s="4" t="s">
        <v>149</v>
      </c>
      <c r="D60" s="4" t="s">
        <v>198</v>
      </c>
      <c r="E60" s="45">
        <v>1649093</v>
      </c>
      <c r="F60" s="10">
        <f>E60/$E$6</f>
        <v>6.2901983562643718E-2</v>
      </c>
    </row>
    <row r="61" spans="1:7" x14ac:dyDescent="0.3">
      <c r="A61" s="24"/>
      <c r="B61" s="7" t="s">
        <v>301</v>
      </c>
      <c r="C61" s="4" t="s">
        <v>158</v>
      </c>
      <c r="D61" s="4" t="s">
        <v>207</v>
      </c>
      <c r="E61" s="45">
        <v>91421</v>
      </c>
      <c r="F61" s="10">
        <f>E61/$E$6</f>
        <v>3.4871060875768991E-3</v>
      </c>
    </row>
    <row r="62" spans="1:7" x14ac:dyDescent="0.3">
      <c r="A62" s="24"/>
      <c r="B62" s="7" t="s">
        <v>302</v>
      </c>
      <c r="C62" s="4" t="s">
        <v>23</v>
      </c>
      <c r="D62" s="4" t="s">
        <v>24</v>
      </c>
      <c r="E62" s="45">
        <v>107457</v>
      </c>
      <c r="F62" s="10">
        <f>E62/$E$6</f>
        <v>4.0987733546203921E-3</v>
      </c>
    </row>
    <row r="63" spans="1:7" x14ac:dyDescent="0.3">
      <c r="A63" s="25"/>
      <c r="B63" s="20"/>
      <c r="C63" s="21"/>
      <c r="D63" s="21"/>
      <c r="E63" s="46"/>
      <c r="F63" s="22"/>
    </row>
    <row r="64" spans="1:7" x14ac:dyDescent="0.3">
      <c r="A64" s="24" t="s">
        <v>242</v>
      </c>
      <c r="B64" s="7" t="s">
        <v>346</v>
      </c>
      <c r="C64" s="4" t="s">
        <v>163</v>
      </c>
      <c r="D64" s="6" t="s">
        <v>342</v>
      </c>
      <c r="E64" s="45">
        <v>67506</v>
      </c>
      <c r="F64" s="10">
        <f t="shared" ref="F64:F72" si="4">E64/$E$6</f>
        <v>2.5749071170515104E-3</v>
      </c>
    </row>
    <row r="65" spans="1:7" x14ac:dyDescent="0.3">
      <c r="A65" s="24"/>
      <c r="B65" s="7" t="s">
        <v>345</v>
      </c>
      <c r="C65" s="4" t="s">
        <v>153</v>
      </c>
      <c r="D65" s="6" t="s">
        <v>203</v>
      </c>
      <c r="E65" s="45">
        <v>127061</v>
      </c>
      <c r="F65" s="10">
        <f t="shared" si="4"/>
        <v>4.8465362071472458E-3</v>
      </c>
    </row>
    <row r="66" spans="1:7" x14ac:dyDescent="0.3">
      <c r="A66" s="24"/>
      <c r="B66" s="4" t="s">
        <v>298</v>
      </c>
      <c r="C66" s="4" t="s">
        <v>59</v>
      </c>
      <c r="D66" s="4" t="s">
        <v>60</v>
      </c>
      <c r="E66" s="45">
        <v>502074</v>
      </c>
      <c r="F66" s="10">
        <f t="shared" si="4"/>
        <v>1.9150800164230142E-2</v>
      </c>
    </row>
    <row r="67" spans="1:7" x14ac:dyDescent="0.3">
      <c r="A67" s="24"/>
      <c r="B67" s="7" t="s">
        <v>350</v>
      </c>
      <c r="C67" s="4" t="s">
        <v>349</v>
      </c>
      <c r="D67" s="6" t="s">
        <v>348</v>
      </c>
      <c r="E67" s="45">
        <v>33014</v>
      </c>
      <c r="F67" s="10">
        <f t="shared" si="4"/>
        <v>1.2592655995369089E-3</v>
      </c>
      <c r="G67" s="2" t="s">
        <v>382</v>
      </c>
    </row>
    <row r="68" spans="1:7" x14ac:dyDescent="0.3">
      <c r="A68" s="24"/>
      <c r="B68" s="7" t="s">
        <v>352</v>
      </c>
      <c r="C68" s="4" t="s">
        <v>186</v>
      </c>
      <c r="D68" s="4" t="s">
        <v>201</v>
      </c>
      <c r="E68" s="45">
        <v>204663</v>
      </c>
      <c r="F68" s="10">
        <f t="shared" si="4"/>
        <v>7.8065389046471914E-3</v>
      </c>
      <c r="G68" s="2" t="s">
        <v>383</v>
      </c>
    </row>
    <row r="69" spans="1:7" x14ac:dyDescent="0.3">
      <c r="A69" s="24"/>
      <c r="B69" s="7" t="s">
        <v>347</v>
      </c>
      <c r="C69" s="4" t="s">
        <v>172</v>
      </c>
      <c r="D69" s="4" t="s">
        <v>217</v>
      </c>
      <c r="E69" s="45">
        <v>38284</v>
      </c>
      <c r="F69" s="10">
        <f t="shared" si="4"/>
        <v>1.4602812204722547E-3</v>
      </c>
    </row>
    <row r="70" spans="1:7" x14ac:dyDescent="0.3">
      <c r="A70" s="24"/>
      <c r="B70" s="7" t="s">
        <v>351</v>
      </c>
      <c r="C70" s="4" t="s">
        <v>165</v>
      </c>
      <c r="D70" s="4" t="s">
        <v>212</v>
      </c>
      <c r="E70" s="45">
        <v>57440</v>
      </c>
      <c r="F70" s="10">
        <f t="shared" si="4"/>
        <v>2.1909558380505253E-3</v>
      </c>
    </row>
    <row r="71" spans="1:7" x14ac:dyDescent="0.3">
      <c r="A71" s="24"/>
      <c r="B71" s="7" t="s">
        <v>344</v>
      </c>
      <c r="C71" s="4" t="s">
        <v>174</v>
      </c>
      <c r="D71" s="4" t="s">
        <v>219</v>
      </c>
      <c r="E71" s="45">
        <v>32488</v>
      </c>
      <c r="F71" s="10">
        <f t="shared" si="4"/>
        <v>1.2392021808249559E-3</v>
      </c>
    </row>
    <row r="72" spans="1:7" x14ac:dyDescent="0.3">
      <c r="A72" s="24"/>
      <c r="B72" s="7" t="s">
        <v>343</v>
      </c>
      <c r="C72" s="4" t="s">
        <v>169</v>
      </c>
      <c r="D72" s="6" t="s">
        <v>214</v>
      </c>
      <c r="E72" s="45">
        <v>43888</v>
      </c>
      <c r="F72" s="10">
        <f t="shared" si="4"/>
        <v>1.674036730855875E-3</v>
      </c>
    </row>
    <row r="73" spans="1:7" x14ac:dyDescent="0.3">
      <c r="A73" s="25"/>
      <c r="B73" s="20"/>
      <c r="C73" s="21"/>
      <c r="D73" s="21"/>
      <c r="E73" s="46"/>
      <c r="F73" s="22"/>
    </row>
    <row r="74" spans="1:7" x14ac:dyDescent="0.3">
      <c r="A74" s="24" t="s">
        <v>246</v>
      </c>
      <c r="B74" s="7" t="s">
        <v>296</v>
      </c>
      <c r="C74" s="4" t="s">
        <v>11</v>
      </c>
      <c r="D74" s="6" t="s">
        <v>12</v>
      </c>
      <c r="E74" s="45">
        <v>1173537</v>
      </c>
      <c r="F74" s="10">
        <f t="shared" ref="F74:F79" si="5">E74/$E$6</f>
        <v>4.4762669591196021E-2</v>
      </c>
    </row>
    <row r="75" spans="1:7" x14ac:dyDescent="0.3">
      <c r="A75" s="24"/>
      <c r="B75" s="7" t="s">
        <v>294</v>
      </c>
      <c r="C75" s="4" t="s">
        <v>176</v>
      </c>
      <c r="D75" s="4" t="s">
        <v>222</v>
      </c>
      <c r="E75" s="45">
        <v>31622</v>
      </c>
      <c r="F75" s="10">
        <f t="shared" si="5"/>
        <v>1.2061700123752388E-3</v>
      </c>
      <c r="G75" s="3"/>
    </row>
    <row r="76" spans="1:7" x14ac:dyDescent="0.3">
      <c r="A76" s="24"/>
      <c r="B76" s="7" t="s">
        <v>295</v>
      </c>
      <c r="C76" s="4" t="s">
        <v>13</v>
      </c>
      <c r="D76" s="4" t="s">
        <v>14</v>
      </c>
      <c r="E76" s="45">
        <v>149503</v>
      </c>
      <c r="F76" s="10">
        <f t="shared" si="5"/>
        <v>5.7025499766028501E-3</v>
      </c>
    </row>
    <row r="77" spans="1:7" x14ac:dyDescent="0.3">
      <c r="A77" s="24"/>
      <c r="B77" s="7" t="s">
        <v>138</v>
      </c>
      <c r="C77" s="4" t="s">
        <v>139</v>
      </c>
      <c r="D77" s="4" t="s">
        <v>140</v>
      </c>
      <c r="E77" s="45">
        <v>34571</v>
      </c>
      <c r="F77" s="10">
        <f t="shared" si="5"/>
        <v>1.3186548446595529E-3</v>
      </c>
    </row>
    <row r="78" spans="1:7" x14ac:dyDescent="0.3">
      <c r="A78" s="24"/>
      <c r="B78" s="7" t="s">
        <v>297</v>
      </c>
      <c r="C78" s="4" t="s">
        <v>64</v>
      </c>
      <c r="D78" s="4" t="s">
        <v>65</v>
      </c>
      <c r="E78" s="45">
        <v>411883</v>
      </c>
      <c r="F78" s="10">
        <f t="shared" si="5"/>
        <v>1.5710610435998685E-2</v>
      </c>
    </row>
    <row r="79" spans="1:7" x14ac:dyDescent="0.3">
      <c r="A79" s="24"/>
      <c r="B79" s="7" t="s">
        <v>293</v>
      </c>
      <c r="C79" s="4" t="s">
        <v>136</v>
      </c>
      <c r="D79" s="4" t="s">
        <v>137</v>
      </c>
      <c r="E79" s="45">
        <v>86163</v>
      </c>
      <c r="F79" s="10">
        <f t="shared" si="5"/>
        <v>3.2865481872205332E-3</v>
      </c>
      <c r="G79" s="3"/>
    </row>
    <row r="80" spans="1:7" x14ac:dyDescent="0.3">
      <c r="A80" s="25"/>
      <c r="B80" s="20"/>
      <c r="C80" s="21"/>
      <c r="D80" s="21"/>
      <c r="E80" s="46"/>
      <c r="F80" s="22"/>
    </row>
    <row r="81" spans="1:7" x14ac:dyDescent="0.3">
      <c r="A81" s="24" t="s">
        <v>61</v>
      </c>
      <c r="B81" s="7" t="s">
        <v>290</v>
      </c>
      <c r="C81" s="4" t="s">
        <v>55</v>
      </c>
      <c r="D81" s="4" t="s">
        <v>56</v>
      </c>
      <c r="E81" s="45">
        <v>139389</v>
      </c>
      <c r="F81" s="10">
        <f>E81/$E$6</f>
        <v>5.3167678152859447E-3</v>
      </c>
    </row>
    <row r="82" spans="1:7" x14ac:dyDescent="0.3">
      <c r="A82" s="24"/>
      <c r="B82" s="7" t="s">
        <v>306</v>
      </c>
      <c r="C82" s="4" t="s">
        <v>62</v>
      </c>
      <c r="D82" s="8" t="s">
        <v>63</v>
      </c>
      <c r="E82" s="45">
        <v>303885</v>
      </c>
      <c r="F82" s="10">
        <f>E82/$E$6</f>
        <v>1.1591201511942616E-2</v>
      </c>
    </row>
    <row r="83" spans="1:7" x14ac:dyDescent="0.3">
      <c r="A83" s="24"/>
      <c r="B83" s="7" t="s">
        <v>66</v>
      </c>
      <c r="C83" s="4" t="s">
        <v>67</v>
      </c>
      <c r="D83" s="12" t="s">
        <v>66</v>
      </c>
      <c r="E83" s="45">
        <v>2826868</v>
      </c>
      <c r="F83" s="10">
        <f>E83/$E$6</f>
        <v>0.1078263048049828</v>
      </c>
    </row>
    <row r="84" spans="1:7" x14ac:dyDescent="0.3">
      <c r="A84" s="25"/>
      <c r="B84" s="20"/>
      <c r="C84" s="21"/>
      <c r="D84" s="21"/>
      <c r="E84" s="46"/>
      <c r="F84" s="22"/>
    </row>
    <row r="85" spans="1:7" x14ac:dyDescent="0.3">
      <c r="A85" s="24" t="s">
        <v>244</v>
      </c>
      <c r="B85" s="7" t="s">
        <v>291</v>
      </c>
      <c r="C85" s="4" t="s">
        <v>19</v>
      </c>
      <c r="D85" s="4" t="s">
        <v>20</v>
      </c>
      <c r="E85" s="45">
        <v>251830</v>
      </c>
      <c r="F85" s="10">
        <f t="shared" ref="F85:F91" si="6">E85/$E$6</f>
        <v>9.6056477837093285E-3</v>
      </c>
    </row>
    <row r="86" spans="1:7" x14ac:dyDescent="0.3">
      <c r="A86" s="24"/>
      <c r="B86" s="7" t="s">
        <v>319</v>
      </c>
      <c r="C86" s="4" t="s">
        <v>17</v>
      </c>
      <c r="D86" s="4" t="s">
        <v>18</v>
      </c>
      <c r="E86" s="45">
        <v>208907</v>
      </c>
      <c r="F86" s="10">
        <f t="shared" si="6"/>
        <v>7.9684194160797549E-3</v>
      </c>
      <c r="G86" s="3"/>
    </row>
    <row r="87" spans="1:7" x14ac:dyDescent="0.3">
      <c r="A87" s="24"/>
      <c r="B87" s="4" t="s">
        <v>22</v>
      </c>
      <c r="C87" s="4" t="s">
        <v>21</v>
      </c>
      <c r="D87" s="4" t="s">
        <v>22</v>
      </c>
      <c r="E87" s="45">
        <v>27813</v>
      </c>
      <c r="F87" s="10">
        <f t="shared" si="6"/>
        <v>1.0608818719306974E-3</v>
      </c>
    </row>
    <row r="88" spans="1:7" x14ac:dyDescent="0.3">
      <c r="A88" s="27"/>
      <c r="B88" s="17" t="s">
        <v>292</v>
      </c>
      <c r="C88" s="4" t="s">
        <v>15</v>
      </c>
      <c r="D88" s="12" t="s">
        <v>16</v>
      </c>
      <c r="E88" s="45">
        <v>417570</v>
      </c>
      <c r="F88" s="10">
        <f t="shared" si="6"/>
        <v>1.5927531847053585E-2</v>
      </c>
    </row>
    <row r="89" spans="1:7" x14ac:dyDescent="0.3">
      <c r="A89" s="24"/>
      <c r="B89" s="7" t="s">
        <v>321</v>
      </c>
      <c r="C89" s="4" t="s">
        <v>181</v>
      </c>
      <c r="D89" s="4" t="s">
        <v>226</v>
      </c>
      <c r="E89" s="45">
        <v>29580</v>
      </c>
      <c r="F89" s="10">
        <f t="shared" si="6"/>
        <v>1.1282812271854899E-3</v>
      </c>
      <c r="G89" s="3"/>
    </row>
    <row r="90" spans="1:7" x14ac:dyDescent="0.3">
      <c r="A90" s="24"/>
      <c r="B90" s="7" t="s">
        <v>141</v>
      </c>
      <c r="C90" s="4" t="s">
        <v>142</v>
      </c>
      <c r="D90" s="4" t="s">
        <v>141</v>
      </c>
      <c r="E90" s="45">
        <v>50962</v>
      </c>
      <c r="F90" s="10">
        <f t="shared" si="6"/>
        <v>1.9438630121645347E-3</v>
      </c>
    </row>
    <row r="91" spans="1:7" x14ac:dyDescent="0.3">
      <c r="A91" s="24"/>
      <c r="B91" s="7" t="s">
        <v>320</v>
      </c>
      <c r="C91" s="4" t="s">
        <v>184</v>
      </c>
      <c r="D91" s="4" t="s">
        <v>227</v>
      </c>
      <c r="E91" s="45">
        <v>28238</v>
      </c>
      <c r="F91" s="10">
        <f t="shared" si="6"/>
        <v>1.0770928091029027E-3</v>
      </c>
      <c r="G91" s="3"/>
    </row>
    <row r="92" spans="1:7" x14ac:dyDescent="0.3">
      <c r="A92" s="25"/>
      <c r="B92" s="20"/>
      <c r="C92" s="21"/>
      <c r="D92" s="21"/>
      <c r="E92" s="46"/>
      <c r="F92" s="22"/>
    </row>
    <row r="93" spans="1:7" x14ac:dyDescent="0.3">
      <c r="A93" s="24" t="s">
        <v>356</v>
      </c>
      <c r="B93" s="7" t="s">
        <v>289</v>
      </c>
      <c r="C93" s="4" t="s">
        <v>175</v>
      </c>
      <c r="D93" s="4" t="s">
        <v>220</v>
      </c>
      <c r="E93" s="45">
        <v>32286</v>
      </c>
      <c r="F93" s="10">
        <f t="shared" ref="F93:F99" si="7">E93/$E$6</f>
        <v>1.2314972177454606E-3</v>
      </c>
    </row>
    <row r="94" spans="1:7" x14ac:dyDescent="0.3">
      <c r="A94" s="24"/>
      <c r="B94" s="7" t="s">
        <v>71</v>
      </c>
      <c r="C94" s="4" t="s">
        <v>72</v>
      </c>
      <c r="D94" s="4" t="s">
        <v>73</v>
      </c>
      <c r="E94" s="45">
        <v>206556</v>
      </c>
      <c r="F94" s="10">
        <f t="shared" si="7"/>
        <v>7.8787443259812732E-3</v>
      </c>
    </row>
    <row r="95" spans="1:7" x14ac:dyDescent="0.3">
      <c r="A95" s="24"/>
      <c r="B95" s="7" t="s">
        <v>74</v>
      </c>
      <c r="C95" s="7" t="s">
        <v>75</v>
      </c>
      <c r="D95" s="7" t="s">
        <v>76</v>
      </c>
      <c r="E95" s="45">
        <v>25452</v>
      </c>
      <c r="F95" s="10">
        <f t="shared" si="7"/>
        <v>9.7082534801639926E-4</v>
      </c>
    </row>
    <row r="96" spans="1:7" x14ac:dyDescent="0.3">
      <c r="A96" s="24"/>
      <c r="B96" s="7" t="s">
        <v>77</v>
      </c>
      <c r="C96" s="4" t="s">
        <v>78</v>
      </c>
      <c r="D96" s="4" t="s">
        <v>79</v>
      </c>
      <c r="E96" s="45">
        <v>51992</v>
      </c>
      <c r="F96" s="10">
        <f t="shared" si="7"/>
        <v>1.9831506951936439E-3</v>
      </c>
    </row>
    <row r="97" spans="1:8" x14ac:dyDescent="0.3">
      <c r="A97" s="24"/>
      <c r="B97" s="7" t="s">
        <v>81</v>
      </c>
      <c r="C97" s="4" t="s">
        <v>80</v>
      </c>
      <c r="D97" s="4" t="s">
        <v>81</v>
      </c>
      <c r="E97" s="45">
        <v>41106</v>
      </c>
      <c r="F97" s="10">
        <f t="shared" si="7"/>
        <v>1.5679218432956979E-3</v>
      </c>
    </row>
    <row r="98" spans="1:8" x14ac:dyDescent="0.3">
      <c r="A98" s="24"/>
      <c r="B98" s="7" t="s">
        <v>357</v>
      </c>
      <c r="C98" s="4" t="s">
        <v>355</v>
      </c>
      <c r="D98" s="30" t="s">
        <v>354</v>
      </c>
      <c r="E98" s="45">
        <v>68730</v>
      </c>
      <c r="F98" s="10">
        <f t="shared" si="7"/>
        <v>2.621594616107462E-3</v>
      </c>
      <c r="G98" s="2" t="s">
        <v>384</v>
      </c>
    </row>
    <row r="99" spans="1:8" x14ac:dyDescent="0.3">
      <c r="A99" s="24"/>
      <c r="B99" s="7" t="s">
        <v>82</v>
      </c>
      <c r="C99" s="4" t="s">
        <v>83</v>
      </c>
      <c r="D99" s="4" t="s">
        <v>82</v>
      </c>
      <c r="E99" s="45">
        <v>114328</v>
      </c>
      <c r="F99" s="10">
        <f t="shared" si="7"/>
        <v>4.3608565294679744E-3</v>
      </c>
    </row>
    <row r="100" spans="1:8" x14ac:dyDescent="0.3">
      <c r="A100" s="25"/>
      <c r="B100" s="20"/>
      <c r="C100" s="21"/>
      <c r="D100" s="21"/>
      <c r="E100" s="46"/>
      <c r="F100" s="22"/>
    </row>
    <row r="101" spans="1:8" x14ac:dyDescent="0.3">
      <c r="A101" s="24" t="s">
        <v>84</v>
      </c>
      <c r="B101" s="49" t="s">
        <v>392</v>
      </c>
      <c r="C101" s="8" t="s">
        <v>393</v>
      </c>
      <c r="D101" s="8" t="s">
        <v>395</v>
      </c>
      <c r="E101" s="50"/>
      <c r="F101" s="48"/>
      <c r="G101" s="2" t="s">
        <v>394</v>
      </c>
    </row>
    <row r="102" spans="1:8" x14ac:dyDescent="0.3">
      <c r="A102" s="2"/>
      <c r="B102" s="38" t="s">
        <v>365</v>
      </c>
      <c r="C102" s="4" t="s">
        <v>85</v>
      </c>
      <c r="D102" s="4" t="s">
        <v>86</v>
      </c>
      <c r="E102" s="45">
        <f>575002</f>
        <v>575002</v>
      </c>
      <c r="F102" s="10">
        <f>E102/$E$6</f>
        <v>2.1932520696217414E-2</v>
      </c>
      <c r="G102" s="2" t="s">
        <v>385</v>
      </c>
    </row>
    <row r="103" spans="1:8" x14ac:dyDescent="0.3">
      <c r="A103" s="24"/>
      <c r="B103" s="38" t="s">
        <v>366</v>
      </c>
      <c r="C103" s="4" t="s">
        <v>358</v>
      </c>
      <c r="D103" s="6" t="s">
        <v>359</v>
      </c>
      <c r="E103" s="45">
        <v>48466</v>
      </c>
      <c r="F103" s="10">
        <f>E103/$E$6</f>
        <v>1.8486571317367123E-3</v>
      </c>
      <c r="G103" s="2" t="s">
        <v>386</v>
      </c>
    </row>
    <row r="104" spans="1:8" x14ac:dyDescent="0.3">
      <c r="A104" s="24"/>
      <c r="B104" s="38" t="s">
        <v>364</v>
      </c>
      <c r="C104" s="4" t="s">
        <v>370</v>
      </c>
      <c r="D104" s="6" t="s">
        <v>369</v>
      </c>
      <c r="E104" s="45">
        <v>41185</v>
      </c>
      <c r="F104" s="10">
        <f>E104/$E$6</f>
        <v>1.5709351704406491E-3</v>
      </c>
    </row>
    <row r="105" spans="1:8" x14ac:dyDescent="0.3">
      <c r="A105" s="24"/>
      <c r="B105" s="18" t="s">
        <v>318</v>
      </c>
      <c r="C105" s="4" t="s">
        <v>150</v>
      </c>
      <c r="D105" s="4" t="s">
        <v>200</v>
      </c>
      <c r="E105" s="45">
        <f>497965+137602</f>
        <v>635567</v>
      </c>
      <c r="F105" s="10">
        <f>E105/$E$6</f>
        <v>2.4242674601710625E-2</v>
      </c>
    </row>
    <row r="106" spans="1:8" x14ac:dyDescent="0.3">
      <c r="A106" s="25"/>
      <c r="B106" s="20"/>
      <c r="C106" s="21"/>
      <c r="D106" s="21"/>
      <c r="E106" s="46"/>
      <c r="F106" s="22"/>
    </row>
    <row r="107" spans="1:8" x14ac:dyDescent="0.3">
      <c r="A107" s="24" t="s">
        <v>87</v>
      </c>
      <c r="B107" s="7" t="s">
        <v>210</v>
      </c>
      <c r="C107" s="4" t="s">
        <v>162</v>
      </c>
      <c r="D107" s="4" t="s">
        <v>210</v>
      </c>
      <c r="E107" s="45">
        <v>67871</v>
      </c>
      <c r="F107" s="10">
        <f t="shared" ref="F107:F123" si="8">E107/$E$6</f>
        <v>2.5888294513288163E-3</v>
      </c>
    </row>
    <row r="108" spans="1:8" x14ac:dyDescent="0.3">
      <c r="A108" s="24"/>
      <c r="B108" s="7" t="s">
        <v>315</v>
      </c>
      <c r="C108" s="4" t="s">
        <v>96</v>
      </c>
      <c r="D108" s="4" t="s">
        <v>199</v>
      </c>
      <c r="E108" s="45">
        <v>606167</v>
      </c>
      <c r="F108" s="10">
        <f t="shared" si="8"/>
        <v>2.3121259183209834E-2</v>
      </c>
      <c r="H108" s="13"/>
    </row>
    <row r="109" spans="1:8" x14ac:dyDescent="0.3">
      <c r="A109" s="24"/>
      <c r="B109" s="7" t="s">
        <v>287</v>
      </c>
      <c r="C109" s="4" t="s">
        <v>95</v>
      </c>
      <c r="D109" s="4" t="s">
        <v>250</v>
      </c>
      <c r="E109" s="45">
        <v>240532</v>
      </c>
      <c r="F109" s="10">
        <f t="shared" si="8"/>
        <v>9.1747038585997375E-3</v>
      </c>
      <c r="H109" s="1"/>
    </row>
    <row r="110" spans="1:8" x14ac:dyDescent="0.3">
      <c r="A110" s="24"/>
      <c r="B110" s="7" t="s">
        <v>286</v>
      </c>
      <c r="C110" s="4" t="s">
        <v>97</v>
      </c>
      <c r="D110" s="4" t="s">
        <v>251</v>
      </c>
      <c r="E110" s="45">
        <v>913947</v>
      </c>
      <c r="F110" s="10">
        <f t="shared" si="8"/>
        <v>3.486102916641301E-2</v>
      </c>
      <c r="H110" s="1"/>
    </row>
    <row r="111" spans="1:8" x14ac:dyDescent="0.3">
      <c r="A111" s="24"/>
      <c r="B111" s="7" t="s">
        <v>308</v>
      </c>
      <c r="C111" s="4" t="s">
        <v>100</v>
      </c>
      <c r="D111" s="4" t="s">
        <v>101</v>
      </c>
      <c r="E111" s="45">
        <v>45073</v>
      </c>
      <c r="F111" s="10">
        <f t="shared" si="8"/>
        <v>1.7192366380301416E-3</v>
      </c>
      <c r="H111" s="1"/>
    </row>
    <row r="112" spans="1:8" x14ac:dyDescent="0.3">
      <c r="A112" s="24"/>
      <c r="B112" s="7" t="s">
        <v>307</v>
      </c>
      <c r="C112" s="4" t="s">
        <v>177</v>
      </c>
      <c r="D112" s="4" t="s">
        <v>223</v>
      </c>
      <c r="E112" s="45">
        <v>31288</v>
      </c>
      <c r="F112" s="10">
        <f t="shared" si="8"/>
        <v>1.1934301229269645E-3</v>
      </c>
      <c r="H112" s="1"/>
    </row>
    <row r="113" spans="1:8" x14ac:dyDescent="0.3">
      <c r="A113" s="24"/>
      <c r="B113" s="7" t="s">
        <v>102</v>
      </c>
      <c r="C113" s="4" t="s">
        <v>103</v>
      </c>
      <c r="D113" s="4" t="s">
        <v>102</v>
      </c>
      <c r="E113" s="45">
        <v>470937</v>
      </c>
      <c r="F113" s="10">
        <f t="shared" si="8"/>
        <v>1.7963129691922011E-2</v>
      </c>
      <c r="H113" s="1"/>
    </row>
    <row r="114" spans="1:8" x14ac:dyDescent="0.3">
      <c r="A114" s="24"/>
      <c r="B114" s="7" t="s">
        <v>310</v>
      </c>
      <c r="C114" s="4" t="s">
        <v>188</v>
      </c>
      <c r="D114" s="4" t="s">
        <v>231</v>
      </c>
      <c r="E114" s="45">
        <v>52948</v>
      </c>
      <c r="F114" s="10">
        <f t="shared" si="8"/>
        <v>2.0196157679857104E-3</v>
      </c>
      <c r="G114" s="2" t="s">
        <v>387</v>
      </c>
      <c r="H114" s="13"/>
    </row>
    <row r="115" spans="1:8" x14ac:dyDescent="0.3">
      <c r="A115" s="24"/>
      <c r="B115" s="7" t="s">
        <v>311</v>
      </c>
      <c r="C115" s="4" t="s">
        <v>194</v>
      </c>
      <c r="D115" s="4" t="s">
        <v>236</v>
      </c>
      <c r="E115" s="45">
        <v>33513</v>
      </c>
      <c r="F115" s="10">
        <f t="shared" si="8"/>
        <v>1.278299146946157E-3</v>
      </c>
      <c r="G115" s="2" t="s">
        <v>388</v>
      </c>
    </row>
    <row r="116" spans="1:8" x14ac:dyDescent="0.3">
      <c r="A116" s="24"/>
      <c r="B116" s="7" t="s">
        <v>316</v>
      </c>
      <c r="C116" s="4" t="s">
        <v>157</v>
      </c>
      <c r="D116" s="4" t="s">
        <v>206</v>
      </c>
      <c r="E116" s="45">
        <f>101612+321711</f>
        <v>423323</v>
      </c>
      <c r="F116" s="10">
        <f t="shared" si="8"/>
        <v>1.6146970721292873E-2</v>
      </c>
      <c r="G116" s="32" t="s">
        <v>389</v>
      </c>
    </row>
    <row r="117" spans="1:8" x14ac:dyDescent="0.3">
      <c r="A117" s="24"/>
      <c r="B117" s="7" t="s">
        <v>314</v>
      </c>
      <c r="C117" s="4" t="s">
        <v>173</v>
      </c>
      <c r="D117" s="12" t="s">
        <v>313</v>
      </c>
      <c r="E117" s="45">
        <v>36064</v>
      </c>
      <c r="F117" s="10">
        <f t="shared" si="8"/>
        <v>1.3756029133609705E-3</v>
      </c>
    </row>
    <row r="118" spans="1:8" x14ac:dyDescent="0.3">
      <c r="A118" s="24"/>
      <c r="B118" s="7" t="s">
        <v>312</v>
      </c>
      <c r="C118" s="4" t="s">
        <v>159</v>
      </c>
      <c r="D118" s="12" t="s">
        <v>208</v>
      </c>
      <c r="E118" s="45">
        <v>79601</v>
      </c>
      <c r="F118" s="10">
        <f t="shared" si="8"/>
        <v>3.0362513172816829E-3</v>
      </c>
    </row>
    <row r="119" spans="1:8" x14ac:dyDescent="0.3">
      <c r="A119" s="24"/>
      <c r="B119" s="17" t="s">
        <v>367</v>
      </c>
      <c r="C119" s="4" t="s">
        <v>193</v>
      </c>
      <c r="D119" s="4" t="s">
        <v>218</v>
      </c>
      <c r="E119" s="45">
        <v>35267</v>
      </c>
      <c r="F119" s="10">
        <f t="shared" si="8"/>
        <v>1.3452026382403878E-3</v>
      </c>
    </row>
    <row r="120" spans="1:8" x14ac:dyDescent="0.3">
      <c r="A120" s="24"/>
      <c r="B120" s="7" t="s">
        <v>285</v>
      </c>
      <c r="C120" s="4" t="s">
        <v>110</v>
      </c>
      <c r="D120" s="6" t="s">
        <v>111</v>
      </c>
      <c r="E120" s="45">
        <v>2200662</v>
      </c>
      <c r="F120" s="10">
        <f t="shared" si="8"/>
        <v>8.3940690398258105E-2</v>
      </c>
    </row>
    <row r="121" spans="1:8" x14ac:dyDescent="0.3">
      <c r="A121" s="24"/>
      <c r="B121" s="7" t="s">
        <v>265</v>
      </c>
      <c r="C121" s="4" t="s">
        <v>106</v>
      </c>
      <c r="D121" s="4" t="s">
        <v>107</v>
      </c>
      <c r="E121" s="45">
        <v>106432</v>
      </c>
      <c r="F121" s="10">
        <f t="shared" si="8"/>
        <v>4.0596763884991911E-3</v>
      </c>
    </row>
    <row r="122" spans="1:8" x14ac:dyDescent="0.3">
      <c r="A122" s="24"/>
      <c r="B122" s="7" t="s">
        <v>288</v>
      </c>
      <c r="C122" s="4" t="s">
        <v>104</v>
      </c>
      <c r="D122" s="4" t="s">
        <v>105</v>
      </c>
      <c r="E122" s="45">
        <v>33915</v>
      </c>
      <c r="F122" s="10">
        <f t="shared" si="8"/>
        <v>1.293632786341984E-3</v>
      </c>
    </row>
    <row r="123" spans="1:8" x14ac:dyDescent="0.3">
      <c r="A123" s="24"/>
      <c r="B123" s="7" t="s">
        <v>309</v>
      </c>
      <c r="C123" s="4" t="s">
        <v>190</v>
      </c>
      <c r="D123" s="4" t="s">
        <v>233</v>
      </c>
      <c r="E123" s="45">
        <v>35635</v>
      </c>
      <c r="F123" s="10">
        <f t="shared" si="8"/>
        <v>1.3592394026624385E-3</v>
      </c>
      <c r="G123" s="2" t="s">
        <v>390</v>
      </c>
    </row>
    <row r="124" spans="1:8" x14ac:dyDescent="0.3">
      <c r="A124" s="25"/>
      <c r="B124" s="20"/>
      <c r="C124" s="21"/>
      <c r="D124" s="21"/>
      <c r="E124" s="46"/>
      <c r="F124" s="22"/>
    </row>
    <row r="125" spans="1:8" x14ac:dyDescent="0.3">
      <c r="A125" s="24" t="s">
        <v>68</v>
      </c>
      <c r="B125" s="7" t="s">
        <v>317</v>
      </c>
      <c r="C125" s="4" t="s">
        <v>69</v>
      </c>
      <c r="D125" s="4" t="s">
        <v>70</v>
      </c>
      <c r="E125" s="45">
        <v>31158</v>
      </c>
      <c r="F125" s="10">
        <f>E125/$E$6</f>
        <v>1.1884714833213486E-3</v>
      </c>
    </row>
    <row r="126" spans="1:8" x14ac:dyDescent="0.3">
      <c r="A126" s="25"/>
      <c r="B126" s="20"/>
      <c r="C126" s="21"/>
      <c r="D126" s="21"/>
      <c r="E126" s="46"/>
      <c r="F126" s="22"/>
    </row>
    <row r="127" spans="1:8" x14ac:dyDescent="0.3">
      <c r="A127" s="24" t="s">
        <v>112</v>
      </c>
      <c r="B127" s="7" t="s">
        <v>256</v>
      </c>
      <c r="C127" s="4" t="s">
        <v>151</v>
      </c>
      <c r="D127" s="4" t="s">
        <v>202</v>
      </c>
      <c r="E127" s="45">
        <v>196026</v>
      </c>
      <c r="F127" s="10">
        <f t="shared" ref="F127:F141" si="9">E127/$E$6</f>
        <v>7.4770945179263972E-3</v>
      </c>
    </row>
    <row r="128" spans="1:8" x14ac:dyDescent="0.3">
      <c r="A128" s="24"/>
      <c r="B128" s="7" t="s">
        <v>374</v>
      </c>
      <c r="C128" s="4" t="s">
        <v>375</v>
      </c>
      <c r="D128" s="4" t="s">
        <v>376</v>
      </c>
      <c r="E128" s="45"/>
      <c r="F128" s="10"/>
      <c r="G128" s="2" t="s">
        <v>396</v>
      </c>
    </row>
    <row r="129" spans="1:7" x14ac:dyDescent="0.3">
      <c r="A129" s="24"/>
      <c r="B129" s="7" t="s">
        <v>257</v>
      </c>
      <c r="C129" s="4" t="s">
        <v>182</v>
      </c>
      <c r="D129" s="6" t="s">
        <v>269</v>
      </c>
      <c r="E129" s="45">
        <v>29242</v>
      </c>
      <c r="F129" s="10">
        <f t="shared" si="9"/>
        <v>1.1153887642108889E-3</v>
      </c>
    </row>
    <row r="130" spans="1:7" x14ac:dyDescent="0.3">
      <c r="A130" s="24"/>
      <c r="B130" s="7" t="s">
        <v>114</v>
      </c>
      <c r="C130" s="4" t="s">
        <v>115</v>
      </c>
      <c r="D130" s="4" t="s">
        <v>114</v>
      </c>
      <c r="E130" s="45">
        <v>157009</v>
      </c>
      <c r="F130" s="10">
        <f t="shared" si="9"/>
        <v>5.9888541987547861E-3</v>
      </c>
    </row>
    <row r="131" spans="1:7" x14ac:dyDescent="0.3">
      <c r="A131" s="24"/>
      <c r="B131" s="7" t="s">
        <v>272</v>
      </c>
      <c r="C131" s="4" t="s">
        <v>116</v>
      </c>
      <c r="D131" s="4" t="s">
        <v>117</v>
      </c>
      <c r="E131" s="45">
        <v>515088</v>
      </c>
      <c r="F131" s="10">
        <f t="shared" si="9"/>
        <v>1.9647198132133861E-2</v>
      </c>
    </row>
    <row r="132" spans="1:7" x14ac:dyDescent="0.3">
      <c r="A132" s="24"/>
      <c r="B132" s="7" t="s">
        <v>215</v>
      </c>
      <c r="C132" s="4" t="s">
        <v>119</v>
      </c>
      <c r="D132" s="6" t="s">
        <v>118</v>
      </c>
      <c r="E132" s="45">
        <v>41176</v>
      </c>
      <c r="F132" s="10">
        <f t="shared" si="9"/>
        <v>1.5705918800064142E-3</v>
      </c>
    </row>
    <row r="133" spans="1:7" x14ac:dyDescent="0.3">
      <c r="A133" s="24"/>
      <c r="B133" s="7" t="s">
        <v>254</v>
      </c>
      <c r="C133" s="4" t="s">
        <v>113</v>
      </c>
      <c r="D133" s="4" t="s">
        <v>221</v>
      </c>
      <c r="E133" s="45">
        <v>31942</v>
      </c>
      <c r="F133" s="10">
        <f t="shared" si="9"/>
        <v>1.2183758944813697E-3</v>
      </c>
    </row>
    <row r="134" spans="1:7" x14ac:dyDescent="0.3">
      <c r="A134" s="24"/>
      <c r="B134" s="7" t="s">
        <v>237</v>
      </c>
      <c r="C134" s="4" t="s">
        <v>183</v>
      </c>
      <c r="D134" s="6" t="s">
        <v>237</v>
      </c>
      <c r="E134" s="45">
        <v>29143</v>
      </c>
      <c r="F134" s="10">
        <f t="shared" si="9"/>
        <v>1.1116125694343047E-3</v>
      </c>
    </row>
    <row r="135" spans="1:7" x14ac:dyDescent="0.3">
      <c r="A135" s="24"/>
      <c r="B135" s="7" t="s">
        <v>109</v>
      </c>
      <c r="C135" s="4" t="s">
        <v>108</v>
      </c>
      <c r="D135" s="4" t="s">
        <v>109</v>
      </c>
      <c r="E135" s="45">
        <v>43080</v>
      </c>
      <c r="F135" s="10">
        <f t="shared" si="9"/>
        <v>1.643216878537894E-3</v>
      </c>
    </row>
    <row r="136" spans="1:7" x14ac:dyDescent="0.3">
      <c r="A136" s="24"/>
      <c r="B136" s="7" t="s">
        <v>255</v>
      </c>
      <c r="C136" s="4" t="s">
        <v>98</v>
      </c>
      <c r="D136" s="6" t="s">
        <v>99</v>
      </c>
      <c r="E136" s="45">
        <v>135868</v>
      </c>
      <c r="F136" s="10">
        <f t="shared" si="9"/>
        <v>5.1824649687369218E-3</v>
      </c>
    </row>
    <row r="137" spans="1:7" x14ac:dyDescent="0.3">
      <c r="A137" s="24"/>
      <c r="B137" s="7" t="s">
        <v>121</v>
      </c>
      <c r="C137" s="4" t="s">
        <v>120</v>
      </c>
      <c r="D137" s="4" t="s">
        <v>121</v>
      </c>
      <c r="E137" s="45">
        <v>31413</v>
      </c>
      <c r="F137" s="10">
        <f t="shared" si="9"/>
        <v>1.1981980456246719E-3</v>
      </c>
    </row>
    <row r="138" spans="1:7" x14ac:dyDescent="0.3">
      <c r="A138" s="24"/>
      <c r="B138" s="7" t="s">
        <v>122</v>
      </c>
      <c r="C138" s="4" t="s">
        <v>123</v>
      </c>
      <c r="D138" s="4" t="s">
        <v>122</v>
      </c>
      <c r="E138" s="45">
        <v>41933</v>
      </c>
      <c r="F138" s="10">
        <f t="shared" si="9"/>
        <v>1.5994664198637305E-3</v>
      </c>
    </row>
    <row r="139" spans="1:7" x14ac:dyDescent="0.3">
      <c r="A139" s="24"/>
      <c r="B139" s="7" t="s">
        <v>271</v>
      </c>
      <c r="C139" s="4" t="s">
        <v>154</v>
      </c>
      <c r="D139" s="6" t="s">
        <v>270</v>
      </c>
      <c r="E139" s="45">
        <v>124581</v>
      </c>
      <c r="F139" s="10">
        <f t="shared" si="9"/>
        <v>4.7519406208247298E-3</v>
      </c>
    </row>
    <row r="140" spans="1:7" x14ac:dyDescent="0.3">
      <c r="A140" s="24"/>
      <c r="B140" s="7" t="s">
        <v>124</v>
      </c>
      <c r="C140" s="4" t="s">
        <v>125</v>
      </c>
      <c r="D140" s="4" t="s">
        <v>124</v>
      </c>
      <c r="E140" s="45">
        <v>781781</v>
      </c>
      <c r="F140" s="10">
        <f t="shared" si="9"/>
        <v>2.9819770996291396E-2</v>
      </c>
    </row>
    <row r="141" spans="1:7" x14ac:dyDescent="0.3">
      <c r="A141" s="24"/>
      <c r="B141" s="7" t="s">
        <v>126</v>
      </c>
      <c r="C141" s="4" t="s">
        <v>127</v>
      </c>
      <c r="D141" s="4" t="s">
        <v>126</v>
      </c>
      <c r="E141" s="45">
        <v>52097</v>
      </c>
      <c r="F141" s="10">
        <f t="shared" si="9"/>
        <v>1.9871557502597185E-3</v>
      </c>
    </row>
    <row r="142" spans="1:7" x14ac:dyDescent="0.3">
      <c r="A142" s="25"/>
      <c r="B142" s="20"/>
      <c r="C142" s="21"/>
      <c r="D142" s="21"/>
      <c r="E142" s="46"/>
      <c r="F142" s="22"/>
    </row>
    <row r="143" spans="1:7" x14ac:dyDescent="0.3">
      <c r="A143" s="24" t="s">
        <v>128</v>
      </c>
      <c r="B143" s="7" t="s">
        <v>267</v>
      </c>
      <c r="C143" s="4" t="s">
        <v>54</v>
      </c>
      <c r="D143" s="9" t="s">
        <v>53</v>
      </c>
      <c r="E143" s="45">
        <v>56886</v>
      </c>
      <c r="F143" s="10">
        <f>E143/$E$6</f>
        <v>2.1698244046542861E-3</v>
      </c>
    </row>
    <row r="144" spans="1:7" x14ac:dyDescent="0.3">
      <c r="A144" s="24"/>
      <c r="B144" s="7" t="s">
        <v>268</v>
      </c>
      <c r="C144" s="4" t="s">
        <v>160</v>
      </c>
      <c r="D144" s="4" t="s">
        <v>209</v>
      </c>
      <c r="E144" s="45">
        <f>79290+43508</f>
        <v>122798</v>
      </c>
      <c r="F144" s="10">
        <f>E144/$E$6</f>
        <v>4.6839309714646312E-3</v>
      </c>
      <c r="G144" s="2" t="s">
        <v>377</v>
      </c>
    </row>
    <row r="145" spans="1:6" x14ac:dyDescent="0.3">
      <c r="A145" s="24"/>
      <c r="B145" s="7" t="s">
        <v>266</v>
      </c>
      <c r="C145" s="4" t="s">
        <v>134</v>
      </c>
      <c r="D145" s="4" t="s">
        <v>135</v>
      </c>
      <c r="E145" s="45">
        <v>31670</v>
      </c>
      <c r="F145" s="10">
        <f>E145/$E$6</f>
        <v>1.2080008946911583E-3</v>
      </c>
    </row>
    <row r="146" spans="1:6" x14ac:dyDescent="0.3">
      <c r="A146" s="24"/>
      <c r="B146" s="7" t="s">
        <v>130</v>
      </c>
      <c r="C146" s="4" t="s">
        <v>129</v>
      </c>
      <c r="D146" s="4" t="s">
        <v>130</v>
      </c>
      <c r="E146" s="45">
        <v>39804</v>
      </c>
      <c r="F146" s="10">
        <f>E146/$E$6</f>
        <v>1.5182591604763773E-3</v>
      </c>
    </row>
    <row r="147" spans="1:6" x14ac:dyDescent="0.3">
      <c r="A147" s="24"/>
      <c r="B147" s="7" t="s">
        <v>131</v>
      </c>
      <c r="C147" s="4" t="s">
        <v>132</v>
      </c>
      <c r="D147" s="6" t="s">
        <v>133</v>
      </c>
      <c r="E147" s="45">
        <v>29083</v>
      </c>
      <c r="F147" s="10">
        <f>E147/$E$6</f>
        <v>1.1093239665394051E-3</v>
      </c>
    </row>
    <row r="148" spans="1:6" x14ac:dyDescent="0.3">
      <c r="F148" s="5">
        <f>SUM(F8:F147)</f>
        <v>0.90389305846907397</v>
      </c>
    </row>
  </sheetData>
  <sortState ref="A96:H103">
    <sortCondition ref="A96"/>
  </sortState>
  <mergeCells count="1">
    <mergeCell ref="A1:E1"/>
  </mergeCells>
  <pageMargins left="0.7" right="0.7" top="0.75" bottom="0.75" header="0.3" footer="0.3"/>
  <pageSetup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2019-06-25T21:45:42Z</cp:lastPrinted>
  <dcterms:created xsi:type="dcterms:W3CDTF">2019-06-24T14:10:40Z</dcterms:created>
  <dcterms:modified xsi:type="dcterms:W3CDTF">2019-10-01T19:39:15Z</dcterms:modified>
</cp:coreProperties>
</file>