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/>
  <mc:AlternateContent xmlns:mc="http://schemas.openxmlformats.org/markup-compatibility/2006">
    <mc:Choice Requires="x15">
      <x15ac:absPath xmlns:x15ac="http://schemas.microsoft.com/office/spreadsheetml/2010/11/ac" url="P:\Users\jehlers\v3 Suggested Lists\Final Lists\"/>
    </mc:Choice>
  </mc:AlternateContent>
  <xr:revisionPtr revIDLastSave="0" documentId="8_{1E02FB91-B9B5-4194-8A08-9EA204B1BEBF}" xr6:coauthVersionLast="36" xr6:coauthVersionMax="36" xr10:uidLastSave="{00000000-0000-0000-0000-000000000000}"/>
  <bookViews>
    <workbookView xWindow="0" yWindow="0" windowWidth="28800" windowHeight="12430" xr2:uid="{00000000-000D-0000-FFFF-FFFF00000000}"/>
  </bookViews>
  <sheets>
    <sheet name="Recommendation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3" l="1"/>
  <c r="D8" i="3"/>
  <c r="D32" i="3"/>
  <c r="D30" i="3"/>
  <c r="D62" i="3"/>
  <c r="E62" i="3" l="1"/>
  <c r="D70" i="3"/>
  <c r="E8" i="3" s="1"/>
  <c r="E16" i="3" l="1"/>
  <c r="E24" i="3"/>
  <c r="E40" i="3"/>
  <c r="E48" i="3"/>
  <c r="E56" i="3"/>
  <c r="E64" i="3"/>
  <c r="E25" i="3"/>
  <c r="E49" i="3"/>
  <c r="E65" i="3"/>
  <c r="E18" i="3"/>
  <c r="E34" i="3"/>
  <c r="E58" i="3"/>
  <c r="E11" i="3"/>
  <c r="E27" i="3"/>
  <c r="E35" i="3"/>
  <c r="E51" i="3"/>
  <c r="E67" i="3"/>
  <c r="E28" i="3"/>
  <c r="E60" i="3"/>
  <c r="E21" i="3"/>
  <c r="E53" i="3"/>
  <c r="E22" i="3"/>
  <c r="E46" i="3"/>
  <c r="E7" i="3"/>
  <c r="E70" i="3" s="1"/>
  <c r="E23" i="3"/>
  <c r="E47" i="3"/>
  <c r="E9" i="3"/>
  <c r="E17" i="3"/>
  <c r="E33" i="3"/>
  <c r="E41" i="3"/>
  <c r="E57" i="3"/>
  <c r="E10" i="3"/>
  <c r="E26" i="3"/>
  <c r="E42" i="3"/>
  <c r="E50" i="3"/>
  <c r="E66" i="3"/>
  <c r="E19" i="3"/>
  <c r="E43" i="3"/>
  <c r="E59" i="3"/>
  <c r="E12" i="3"/>
  <c r="E20" i="3"/>
  <c r="E36" i="3"/>
  <c r="E44" i="3"/>
  <c r="E52" i="3"/>
  <c r="E68" i="3"/>
  <c r="E13" i="3"/>
  <c r="E29" i="3"/>
  <c r="E37" i="3"/>
  <c r="E45" i="3"/>
  <c r="E61" i="3"/>
  <c r="E69" i="3"/>
  <c r="E14" i="3"/>
  <c r="E38" i="3"/>
  <c r="E54" i="3"/>
  <c r="E15" i="3"/>
  <c r="E31" i="3"/>
  <c r="E39" i="3"/>
  <c r="E55" i="3"/>
  <c r="E63" i="3"/>
  <c r="E32" i="3"/>
  <c r="E30" i="3"/>
</calcChain>
</file>

<file path=xl/sharedStrings.xml><?xml version="1.0" encoding="utf-8"?>
<sst xmlns="http://schemas.openxmlformats.org/spreadsheetml/2006/main" count="138" uniqueCount="126">
  <si>
    <t>NOTES</t>
  </si>
  <si>
    <t>Oxygen</t>
  </si>
  <si>
    <t>Aspirin</t>
  </si>
  <si>
    <t>Ondansetron</t>
  </si>
  <si>
    <t>Nitroglycerin</t>
  </si>
  <si>
    <t>Albuterol</t>
  </si>
  <si>
    <t>Fentanyl</t>
  </si>
  <si>
    <t>Naloxone</t>
  </si>
  <si>
    <t>Ipratropium</t>
  </si>
  <si>
    <t>Midazolam</t>
  </si>
  <si>
    <t>Methylprednisolone</t>
  </si>
  <si>
    <t>Morphine</t>
  </si>
  <si>
    <t>Sodium Bicarbonate</t>
  </si>
  <si>
    <t>Glucose 500 MG/ML Injectable Solution</t>
  </si>
  <si>
    <t>Albuterol / Ipratropium</t>
  </si>
  <si>
    <t>Ketamine</t>
  </si>
  <si>
    <t>Amiodarone</t>
  </si>
  <si>
    <t>Epinephrine 1 MG/ML</t>
  </si>
  <si>
    <t>Glucose</t>
  </si>
  <si>
    <t>Magnesium Sulfate</t>
  </si>
  <si>
    <t>Lorazepam</t>
  </si>
  <si>
    <t>Atropine</t>
  </si>
  <si>
    <t>Heparin</t>
  </si>
  <si>
    <t>Etomidate</t>
  </si>
  <si>
    <t>Rocuronium</t>
  </si>
  <si>
    <t>Norepinephrine</t>
  </si>
  <si>
    <t>Succinylcholine</t>
  </si>
  <si>
    <t>Dexamethasone</t>
  </si>
  <si>
    <t>Adenosine</t>
  </si>
  <si>
    <t>Propofol</t>
  </si>
  <si>
    <t>Glucagon</t>
  </si>
  <si>
    <t>Diltiazem</t>
  </si>
  <si>
    <t>Hydromorphone</t>
  </si>
  <si>
    <t>Lidocaine</t>
  </si>
  <si>
    <t>Calcium Chloride</t>
  </si>
  <si>
    <t>Furosemide</t>
  </si>
  <si>
    <t>Ketorolac</t>
  </si>
  <si>
    <t>Dopamine</t>
  </si>
  <si>
    <t>Promethazine</t>
  </si>
  <si>
    <t>Acetaminophen</t>
  </si>
  <si>
    <t>Labetalol</t>
  </si>
  <si>
    <t>Vecuronium</t>
  </si>
  <si>
    <t>Vancomycin</t>
  </si>
  <si>
    <t>Diazepam</t>
  </si>
  <si>
    <t>Haloperidol</t>
  </si>
  <si>
    <t>Glucose Oral Gel</t>
  </si>
  <si>
    <t>Nicardipine</t>
  </si>
  <si>
    <t>Levalbuterol</t>
  </si>
  <si>
    <t>Potassium Chloride</t>
  </si>
  <si>
    <t>Terbutaline</t>
  </si>
  <si>
    <t>Metoprolol</t>
  </si>
  <si>
    <t>Vasopressin (USP)</t>
  </si>
  <si>
    <t>Thiamine</t>
  </si>
  <si>
    <t>Phenylephrine</t>
  </si>
  <si>
    <t>Tranexamic Acid</t>
  </si>
  <si>
    <t>Calcium Gluconate</t>
  </si>
  <si>
    <t>Glucose 250 MG/ML Injectable Solution</t>
  </si>
  <si>
    <t>Diphenhydramine</t>
  </si>
  <si>
    <t>Epinephrine 0.1 MG/ML</t>
  </si>
  <si>
    <t>Insulin, isophane</t>
  </si>
  <si>
    <t xml:space="preserve">Vasopressin </t>
  </si>
  <si>
    <t>Ceftriaxone</t>
  </si>
  <si>
    <t>Leave these 2 specific due to common field usage</t>
  </si>
  <si>
    <t>Sodium bicarbonate</t>
  </si>
  <si>
    <t>Count of Med Given</t>
  </si>
  <si>
    <t xml:space="preserve">Glucose  </t>
  </si>
  <si>
    <t>Glucose 100 MG/ML (14858 count)</t>
  </si>
  <si>
    <t>Ceftriaxone (Rocephin)</t>
  </si>
  <si>
    <t>Calcium chloride</t>
  </si>
  <si>
    <t>Tranexamic acid (TXA)</t>
  </si>
  <si>
    <t>Sodium chloride (Normal Saline)</t>
  </si>
  <si>
    <t>Potassium chloride</t>
  </si>
  <si>
    <t>Magnesium sulfate</t>
  </si>
  <si>
    <t>Epinephrine 1 mg/ml (Epi 1:1,000)</t>
  </si>
  <si>
    <t>Dextrose 10% (D10)</t>
  </si>
  <si>
    <t>Dextrose 25% (D25)</t>
  </si>
  <si>
    <t>Dextrose 50% (D50)</t>
  </si>
  <si>
    <t>Glucose 100 MG/ML Injection (Dextrose 10% per 500 ML)</t>
  </si>
  <si>
    <t>Sodium choride 0.9% (9 MG/ML injection)</t>
  </si>
  <si>
    <t>Includes 313002 Normal Saline, 373902 Sodium Chloride Irrigation, Sodium Chloride, Sodium Chloride 0.154 Injectable</t>
  </si>
  <si>
    <t>Epinephrine 0.1 mg/ml (Epi 1:10,000)</t>
  </si>
  <si>
    <t>Vecuronium (Norcuron)</t>
  </si>
  <si>
    <t>Terbutaline (Brethine)</t>
  </si>
  <si>
    <t>Succinylcholine (Anectine)</t>
  </si>
  <si>
    <t>Rocuronium (Zemuron)</t>
  </si>
  <si>
    <t>Promethazine (Phenergan)</t>
  </si>
  <si>
    <t>Ondansetron (Zofran)</t>
  </si>
  <si>
    <t>Norepinephrine (Levophed)</t>
  </si>
  <si>
    <t>Nicardipine (Cardene)</t>
  </si>
  <si>
    <t>Naloxone (Narcan)</t>
  </si>
  <si>
    <t>Metoprolol (Lopressor)</t>
  </si>
  <si>
    <t>Methylprednisolone (Solu-Medrol)</t>
  </si>
  <si>
    <t>Lorazepam (Ativan)</t>
  </si>
  <si>
    <t>Levalbuterol (Xopenex)</t>
  </si>
  <si>
    <t>Lactated ringers (LR, RL)</t>
  </si>
  <si>
    <t>Labetalol (Normodyne)</t>
  </si>
  <si>
    <t>Ketorolac (Toradol)</t>
  </si>
  <si>
    <t>Ketamine (Ketalar)</t>
  </si>
  <si>
    <t>Ipratropium (Atrovent)</t>
  </si>
  <si>
    <t>Insulin (Humulin)</t>
  </si>
  <si>
    <t>Hydromorphone (Dilaudid)</t>
  </si>
  <si>
    <t>Haloperidol (Haldol)</t>
  </si>
  <si>
    <t>Glucose oral gel (Glutose, Insta-Glucose)</t>
  </si>
  <si>
    <t>Furosemide (Lasix)</t>
  </si>
  <si>
    <t>Etomidate (Amidate)</t>
  </si>
  <si>
    <t>Diphenhydramine (Bendadryl)</t>
  </si>
  <si>
    <t>Diltiazem (Cardizem)</t>
  </si>
  <si>
    <t>Diazepam (Valium)</t>
  </si>
  <si>
    <t>Dexamethasone (Decadron)</t>
  </si>
  <si>
    <t>Calcium gluconate (Calgonate)</t>
  </si>
  <si>
    <t>Adenosine (Adenocard)</t>
  </si>
  <si>
    <t>Albuterol (Proventil, Ventolin, AccuNeb)</t>
  </si>
  <si>
    <t>Albuterol / Ipratropium (Combivent, Duoneb)</t>
  </si>
  <si>
    <t>Amiodarone (Cordarone)</t>
  </si>
  <si>
    <t>RxNORM</t>
  </si>
  <si>
    <t>RxNORM Description</t>
  </si>
  <si>
    <t>Propofol (Diprivan)</t>
  </si>
  <si>
    <t>Phenylephrine (Sudafed)</t>
  </si>
  <si>
    <t>Acetaminophen (Tylenol)</t>
  </si>
  <si>
    <t>Calcium Chloride/Lactate /Potassium Chloride/Sodium Chloride</t>
  </si>
  <si>
    <t>Glucagon (GlucaGen)</t>
  </si>
  <si>
    <t>Include spray, tab, paste</t>
  </si>
  <si>
    <t>EMS DESCRIPTION (Brand Name)</t>
  </si>
  <si>
    <t>FREQUENCY*</t>
  </si>
  <si>
    <t>Date Range Evaluated: 01/01/2017 through 07/09/2019</t>
  </si>
  <si>
    <t>eMedications.03: Medication Given Suggested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</si>
</sst>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9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3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4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Border="1" applyAlignment="1">
      <alignment horizontal="center"/>
    </xf>
    <xf numFmtId="164" fontId="0" fillId="0" borderId="0" xfId="0" applyNumberFormat="1" applyFont="1" applyBorder="1"/>
    <xf numFmtId="0" fontId="20" fillId="0" borderId="0" xfId="0" applyFont="1" applyFill="1" applyBorder="1" applyAlignment="1">
      <alignment vertical="top" wrapText="1"/>
    </xf>
    <xf numFmtId="0" fontId="20" fillId="0" borderId="0" xfId="0" applyFont="1" applyFill="1" applyBorder="1" applyAlignment="1">
      <alignment vertical="top"/>
    </xf>
    <xf numFmtId="3" fontId="0" fillId="0" borderId="0" xfId="0" applyNumberFormat="1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20" fillId="0" borderId="0" xfId="0" applyFont="1" applyFill="1" applyBorder="1" applyAlignment="1">
      <alignment horizontal="center" vertical="top"/>
    </xf>
    <xf numFmtId="3" fontId="20" fillId="0" borderId="0" xfId="0" applyNumberFormat="1" applyFont="1" applyBorder="1" applyAlignment="1">
      <alignment wrapText="1"/>
    </xf>
    <xf numFmtId="0" fontId="20" fillId="0" borderId="0" xfId="0" applyFont="1"/>
    <xf numFmtId="0" fontId="1" fillId="0" borderId="10" xfId="0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3" fontId="2" fillId="0" borderId="0" xfId="0" applyNumberFormat="1" applyFont="1"/>
    <xf numFmtId="3" fontId="1" fillId="0" borderId="10" xfId="0" applyNumberFormat="1" applyFont="1" applyBorder="1" applyAlignment="1">
      <alignment horizontal="center" vertical="center" wrapText="1"/>
    </xf>
    <xf numFmtId="3" fontId="0" fillId="0" borderId="0" xfId="0" applyNumberFormat="1" applyFont="1" applyBorder="1"/>
    <xf numFmtId="0" fontId="2" fillId="0" borderId="0" xfId="0" applyFont="1" applyAlignment="1">
      <alignment horizontal="right"/>
    </xf>
    <xf numFmtId="0" fontId="3" fillId="0" borderId="0" xfId="0" applyFont="1"/>
    <xf numFmtId="0" fontId="2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/>
    <xf numFmtId="0" fontId="22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3" fontId="0" fillId="0" borderId="0" xfId="0" applyNumberFormat="1" applyFont="1"/>
    <xf numFmtId="164" fontId="0" fillId="0" borderId="0" xfId="0" applyNumberFormat="1" applyFont="1"/>
    <xf numFmtId="0" fontId="0" fillId="0" borderId="0" xfId="0" applyFont="1" applyAlignment="1">
      <alignment horizontal="right"/>
    </xf>
    <xf numFmtId="3" fontId="0" fillId="0" borderId="0" xfId="0" applyNumberFormat="1" applyFont="1" applyAlignment="1">
      <alignment horizontal="righ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 xr:uid="{00000000-0005-0000-0000-00002F000000}"/>
    <cellStyle name="60% - Accent2" xfId="25" builtinId="36" customBuiltin="1"/>
    <cellStyle name="60% - Accent2 2" xfId="44" xr:uid="{00000000-0005-0000-0000-000030000000}"/>
    <cellStyle name="60% - Accent3" xfId="29" builtinId="40" customBuiltin="1"/>
    <cellStyle name="60% - Accent3 2" xfId="45" xr:uid="{00000000-0005-0000-0000-000031000000}"/>
    <cellStyle name="60% - Accent4" xfId="33" builtinId="44" customBuiltin="1"/>
    <cellStyle name="60% - Accent4 2" xfId="46" xr:uid="{00000000-0005-0000-0000-000032000000}"/>
    <cellStyle name="60% - Accent5" xfId="37" builtinId="48" customBuiltin="1"/>
    <cellStyle name="60% - Accent5 2" xfId="47" xr:uid="{00000000-0005-0000-0000-000033000000}"/>
    <cellStyle name="60% - Accent6" xfId="41" builtinId="52" customBuiltin="1"/>
    <cellStyle name="60% - Accent6 2" xfId="48" xr:uid="{00000000-0005-0000-0000-000034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 xr:uid="{00000000-0005-0000-0000-000035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0"/>
  <sheetViews>
    <sheetView tabSelected="1" workbookViewId="0">
      <selection activeCell="F16" sqref="F16"/>
    </sheetView>
  </sheetViews>
  <sheetFormatPr defaultRowHeight="14.5" x14ac:dyDescent="0.35"/>
  <cols>
    <col min="1" max="1" width="40.81640625" customWidth="1"/>
    <col min="2" max="2" width="10.08984375" style="9" customWidth="1"/>
    <col min="3" max="3" width="57.81640625" customWidth="1"/>
    <col min="4" max="4" width="11.90625" style="7" customWidth="1"/>
    <col min="5" max="5" width="12.36328125" style="2" customWidth="1"/>
    <col min="6" max="6" width="82.453125" customWidth="1"/>
  </cols>
  <sheetData>
    <row r="1" spans="1:9" s="30" customFormat="1" ht="33.65" customHeight="1" x14ac:dyDescent="0.35">
      <c r="A1" s="33" t="s">
        <v>125</v>
      </c>
      <c r="B1" s="33"/>
      <c r="C1" s="33"/>
      <c r="D1" s="33"/>
      <c r="E1" s="33"/>
      <c r="F1" s="33"/>
      <c r="I1" s="31"/>
    </row>
    <row r="2" spans="1:9" x14ac:dyDescent="0.35">
      <c r="A2" s="29"/>
      <c r="C2" s="27"/>
      <c r="D2" s="24"/>
      <c r="E2" s="4"/>
      <c r="I2" s="5"/>
    </row>
    <row r="3" spans="1:9" x14ac:dyDescent="0.35">
      <c r="A3" s="29"/>
      <c r="C3" s="3"/>
      <c r="D3" s="24"/>
      <c r="E3" s="4"/>
      <c r="I3" s="5"/>
    </row>
    <row r="4" spans="1:9" x14ac:dyDescent="0.35">
      <c r="A4" s="34" t="s">
        <v>124</v>
      </c>
      <c r="B4" s="35"/>
      <c r="C4" s="34"/>
      <c r="D4" s="36"/>
      <c r="E4" s="37"/>
      <c r="F4" s="34"/>
      <c r="I4" s="5"/>
    </row>
    <row r="5" spans="1:9" x14ac:dyDescent="0.35">
      <c r="A5" s="34"/>
      <c r="B5" s="35"/>
      <c r="C5" s="38"/>
      <c r="D5" s="39"/>
      <c r="E5" s="37"/>
      <c r="F5" s="34"/>
    </row>
    <row r="6" spans="1:9" s="1" customFormat="1" ht="29.5" thickBot="1" x14ac:dyDescent="0.4">
      <c r="A6" s="22" t="s">
        <v>122</v>
      </c>
      <c r="B6" s="22" t="s">
        <v>114</v>
      </c>
      <c r="C6" s="22" t="s">
        <v>115</v>
      </c>
      <c r="D6" s="25" t="s">
        <v>64</v>
      </c>
      <c r="E6" s="23" t="s">
        <v>123</v>
      </c>
      <c r="F6" s="22" t="s">
        <v>0</v>
      </c>
    </row>
    <row r="7" spans="1:9" x14ac:dyDescent="0.35">
      <c r="A7" s="10" t="s">
        <v>118</v>
      </c>
      <c r="B7" s="11">
        <v>161</v>
      </c>
      <c r="C7" s="12" t="s">
        <v>39</v>
      </c>
      <c r="D7" s="17">
        <v>36081</v>
      </c>
      <c r="E7" s="37">
        <f>D7/$D$70</f>
        <v>1.7320547206591918E-3</v>
      </c>
      <c r="F7" s="34"/>
    </row>
    <row r="8" spans="1:9" x14ac:dyDescent="0.35">
      <c r="A8" s="10" t="s">
        <v>110</v>
      </c>
      <c r="B8" s="11">
        <v>296</v>
      </c>
      <c r="C8" s="12" t="s">
        <v>28</v>
      </c>
      <c r="D8" s="17">
        <f>71770+5975</f>
        <v>77745</v>
      </c>
      <c r="E8" s="37">
        <f t="shared" ref="E8:E69" si="0">D8/$D$70</f>
        <v>3.7321192388694567E-3</v>
      </c>
      <c r="F8" s="34"/>
    </row>
    <row r="9" spans="1:9" x14ac:dyDescent="0.35">
      <c r="A9" s="10" t="s">
        <v>111</v>
      </c>
      <c r="B9" s="11">
        <v>435</v>
      </c>
      <c r="C9" s="12" t="s">
        <v>5</v>
      </c>
      <c r="D9" s="17">
        <v>1632400</v>
      </c>
      <c r="E9" s="37">
        <f t="shared" si="0"/>
        <v>7.8362742884179062E-2</v>
      </c>
      <c r="F9" s="34"/>
    </row>
    <row r="10" spans="1:9" x14ac:dyDescent="0.35">
      <c r="A10" s="10" t="s">
        <v>112</v>
      </c>
      <c r="B10" s="11">
        <v>214199</v>
      </c>
      <c r="C10" s="12" t="s">
        <v>14</v>
      </c>
      <c r="D10" s="17">
        <v>235954</v>
      </c>
      <c r="E10" s="37">
        <f t="shared" si="0"/>
        <v>1.1326882280380781E-2</v>
      </c>
      <c r="F10" s="34"/>
    </row>
    <row r="11" spans="1:9" x14ac:dyDescent="0.35">
      <c r="A11" s="10" t="s">
        <v>113</v>
      </c>
      <c r="B11" s="11">
        <v>703</v>
      </c>
      <c r="C11" s="12" t="s">
        <v>16</v>
      </c>
      <c r="D11" s="17">
        <v>186672</v>
      </c>
      <c r="E11" s="37">
        <f t="shared" si="0"/>
        <v>8.9611185614282482E-3</v>
      </c>
      <c r="F11" s="34"/>
    </row>
    <row r="12" spans="1:9" x14ac:dyDescent="0.35">
      <c r="A12" s="12" t="s">
        <v>2</v>
      </c>
      <c r="B12" s="11">
        <v>1191</v>
      </c>
      <c r="C12" s="12" t="s">
        <v>2</v>
      </c>
      <c r="D12" s="17">
        <v>1736127</v>
      </c>
      <c r="E12" s="37">
        <f t="shared" si="0"/>
        <v>8.3342118178927435E-2</v>
      </c>
      <c r="F12" s="34"/>
    </row>
    <row r="13" spans="1:9" x14ac:dyDescent="0.35">
      <c r="A13" s="10" t="s">
        <v>21</v>
      </c>
      <c r="B13" s="11">
        <v>1223</v>
      </c>
      <c r="C13" s="12" t="s">
        <v>21</v>
      </c>
      <c r="D13" s="17">
        <v>114694</v>
      </c>
      <c r="E13" s="37">
        <f t="shared" si="0"/>
        <v>5.5058419703246956E-3</v>
      </c>
      <c r="F13" s="34"/>
    </row>
    <row r="14" spans="1:9" x14ac:dyDescent="0.35">
      <c r="A14" s="10" t="s">
        <v>68</v>
      </c>
      <c r="B14" s="11">
        <v>1901</v>
      </c>
      <c r="C14" s="12" t="s">
        <v>34</v>
      </c>
      <c r="D14" s="17">
        <v>53253</v>
      </c>
      <c r="E14" s="37">
        <f t="shared" si="0"/>
        <v>2.5563900678823742E-3</v>
      </c>
      <c r="F14" s="34"/>
    </row>
    <row r="15" spans="1:9" x14ac:dyDescent="0.35">
      <c r="A15" s="10" t="s">
        <v>109</v>
      </c>
      <c r="B15" s="11">
        <v>1908</v>
      </c>
      <c r="C15" s="12" t="s">
        <v>55</v>
      </c>
      <c r="D15" s="17">
        <v>10483</v>
      </c>
      <c r="E15" s="37">
        <f t="shared" si="0"/>
        <v>5.0323243914166199E-4</v>
      </c>
      <c r="F15" s="34"/>
    </row>
    <row r="16" spans="1:9" x14ac:dyDescent="0.35">
      <c r="A16" s="18" t="s">
        <v>67</v>
      </c>
      <c r="B16" s="13">
        <v>2193</v>
      </c>
      <c r="C16" s="14" t="s">
        <v>61</v>
      </c>
      <c r="D16" s="17">
        <f>10831+7731</f>
        <v>18562</v>
      </c>
      <c r="E16" s="37">
        <f t="shared" si="0"/>
        <v>8.9106177004173715E-4</v>
      </c>
      <c r="F16" s="34"/>
    </row>
    <row r="17" spans="1:6" x14ac:dyDescent="0.35">
      <c r="A17" s="10" t="s">
        <v>108</v>
      </c>
      <c r="B17" s="11">
        <v>3264</v>
      </c>
      <c r="C17" s="12" t="s">
        <v>27</v>
      </c>
      <c r="D17" s="17">
        <v>78697</v>
      </c>
      <c r="E17" s="37">
        <f t="shared" si="0"/>
        <v>3.7778196378070567E-3</v>
      </c>
      <c r="F17" s="34"/>
    </row>
    <row r="18" spans="1:6" s="8" customFormat="1" x14ac:dyDescent="0.35">
      <c r="A18" s="15" t="s">
        <v>74</v>
      </c>
      <c r="B18" s="11">
        <v>1795477</v>
      </c>
      <c r="C18" s="12" t="s">
        <v>77</v>
      </c>
      <c r="D18" s="17">
        <v>110053</v>
      </c>
      <c r="E18" s="37">
        <f t="shared" si="0"/>
        <v>5.2830525255038946E-3</v>
      </c>
      <c r="F18" s="34" t="s">
        <v>66</v>
      </c>
    </row>
    <row r="19" spans="1:6" x14ac:dyDescent="0.35">
      <c r="A19" s="15" t="s">
        <v>75</v>
      </c>
      <c r="B19" s="11">
        <v>260258</v>
      </c>
      <c r="C19" s="12" t="s">
        <v>56</v>
      </c>
      <c r="D19" s="26">
        <v>6555</v>
      </c>
      <c r="E19" s="37">
        <f t="shared" si="0"/>
        <v>3.1467028890332869E-4</v>
      </c>
      <c r="F19" s="34"/>
    </row>
    <row r="20" spans="1:6" x14ac:dyDescent="0.35">
      <c r="A20" s="12" t="s">
        <v>76</v>
      </c>
      <c r="B20" s="11">
        <v>237653</v>
      </c>
      <c r="C20" s="12" t="s">
        <v>13</v>
      </c>
      <c r="D20" s="17">
        <v>258978</v>
      </c>
      <c r="E20" s="37">
        <f t="shared" si="0"/>
        <v>1.2432140668132152E-2</v>
      </c>
      <c r="F20" s="34"/>
    </row>
    <row r="21" spans="1:6" x14ac:dyDescent="0.35">
      <c r="A21" s="10" t="s">
        <v>107</v>
      </c>
      <c r="B21" s="11">
        <v>3322</v>
      </c>
      <c r="C21" s="12" t="s">
        <v>43</v>
      </c>
      <c r="D21" s="17">
        <v>25820</v>
      </c>
      <c r="E21" s="37">
        <f t="shared" si="0"/>
        <v>1.2394793073202055E-3</v>
      </c>
      <c r="F21" s="34"/>
    </row>
    <row r="22" spans="1:6" x14ac:dyDescent="0.35">
      <c r="A22" s="10" t="s">
        <v>106</v>
      </c>
      <c r="B22" s="11">
        <v>3443</v>
      </c>
      <c r="C22" s="12" t="s">
        <v>31</v>
      </c>
      <c r="D22" s="17">
        <v>61776</v>
      </c>
      <c r="E22" s="37">
        <f t="shared" si="0"/>
        <v>2.9655334503878006E-3</v>
      </c>
      <c r="F22" s="34"/>
    </row>
    <row r="23" spans="1:6" x14ac:dyDescent="0.35">
      <c r="A23" s="10" t="s">
        <v>105</v>
      </c>
      <c r="B23" s="11">
        <v>3498</v>
      </c>
      <c r="C23" s="12" t="s">
        <v>57</v>
      </c>
      <c r="D23" s="17">
        <v>153204</v>
      </c>
      <c r="E23" s="37">
        <f t="shared" si="0"/>
        <v>7.3544999147437933E-3</v>
      </c>
      <c r="F23" s="34"/>
    </row>
    <row r="24" spans="1:6" x14ac:dyDescent="0.35">
      <c r="A24" s="10" t="s">
        <v>37</v>
      </c>
      <c r="B24" s="11">
        <v>3628</v>
      </c>
      <c r="C24" s="12" t="s">
        <v>37</v>
      </c>
      <c r="D24" s="17">
        <v>40485</v>
      </c>
      <c r="E24" s="37">
        <f t="shared" si="0"/>
        <v>1.9434670703663251E-3</v>
      </c>
      <c r="F24" s="34"/>
    </row>
    <row r="25" spans="1:6" x14ac:dyDescent="0.35">
      <c r="A25" s="16" t="s">
        <v>73</v>
      </c>
      <c r="B25" s="11">
        <v>328316</v>
      </c>
      <c r="C25" s="12" t="s">
        <v>17</v>
      </c>
      <c r="D25" s="17">
        <v>171119</v>
      </c>
      <c r="E25" s="37">
        <f t="shared" si="0"/>
        <v>8.2145026951714259E-3</v>
      </c>
      <c r="F25" s="34" t="s">
        <v>62</v>
      </c>
    </row>
    <row r="26" spans="1:6" x14ac:dyDescent="0.35">
      <c r="A26" s="16" t="s">
        <v>80</v>
      </c>
      <c r="B26" s="11">
        <v>317361</v>
      </c>
      <c r="C26" s="12" t="s">
        <v>58</v>
      </c>
      <c r="D26" s="17">
        <v>524793</v>
      </c>
      <c r="E26" s="37">
        <f t="shared" si="0"/>
        <v>2.5192488928214275E-2</v>
      </c>
      <c r="F26" s="34"/>
    </row>
    <row r="27" spans="1:6" x14ac:dyDescent="0.35">
      <c r="A27" s="10" t="s">
        <v>104</v>
      </c>
      <c r="B27" s="11">
        <v>4177</v>
      </c>
      <c r="C27" s="12" t="s">
        <v>23</v>
      </c>
      <c r="D27" s="17">
        <v>98886</v>
      </c>
      <c r="E27" s="37">
        <f t="shared" si="0"/>
        <v>4.7469849257810162E-3</v>
      </c>
      <c r="F27" s="34"/>
    </row>
    <row r="28" spans="1:6" x14ac:dyDescent="0.35">
      <c r="A28" s="10" t="s">
        <v>6</v>
      </c>
      <c r="B28" s="11">
        <v>4337</v>
      </c>
      <c r="C28" s="12" t="s">
        <v>6</v>
      </c>
      <c r="D28" s="17">
        <v>1434799</v>
      </c>
      <c r="E28" s="37">
        <f t="shared" si="0"/>
        <v>6.8876981822762334E-2</v>
      </c>
      <c r="F28" s="34"/>
    </row>
    <row r="29" spans="1:6" x14ac:dyDescent="0.35">
      <c r="A29" s="10" t="s">
        <v>103</v>
      </c>
      <c r="B29" s="11">
        <v>4603</v>
      </c>
      <c r="C29" s="12" t="s">
        <v>35</v>
      </c>
      <c r="D29" s="17">
        <v>43174</v>
      </c>
      <c r="E29" s="37">
        <f t="shared" si="0"/>
        <v>2.0725514955167524E-3</v>
      </c>
      <c r="F29" s="34"/>
    </row>
    <row r="30" spans="1:6" x14ac:dyDescent="0.35">
      <c r="A30" s="10" t="s">
        <v>120</v>
      </c>
      <c r="B30" s="11">
        <v>4832</v>
      </c>
      <c r="C30" s="12" t="s">
        <v>30</v>
      </c>
      <c r="D30" s="17">
        <f>64528+3863</f>
        <v>68391</v>
      </c>
      <c r="E30" s="37">
        <f t="shared" si="0"/>
        <v>3.2830840165350957E-3</v>
      </c>
      <c r="F30" s="34"/>
    </row>
    <row r="31" spans="1:6" s="8" customFormat="1" x14ac:dyDescent="0.35">
      <c r="A31" s="10" t="s">
        <v>65</v>
      </c>
      <c r="B31" s="11">
        <v>4850</v>
      </c>
      <c r="C31" s="12" t="s">
        <v>18</v>
      </c>
      <c r="D31" s="17">
        <v>132087</v>
      </c>
      <c r="E31" s="37">
        <f t="shared" si="0"/>
        <v>6.3407863387298204E-3</v>
      </c>
      <c r="F31" s="28"/>
    </row>
    <row r="32" spans="1:6" x14ac:dyDescent="0.35">
      <c r="A32" s="10" t="s">
        <v>102</v>
      </c>
      <c r="B32" s="11">
        <v>377980</v>
      </c>
      <c r="C32" s="10" t="s">
        <v>45</v>
      </c>
      <c r="D32" s="17">
        <f>22757+4716</f>
        <v>27473</v>
      </c>
      <c r="E32" s="37">
        <f t="shared" si="0"/>
        <v>1.3188309453914795E-3</v>
      </c>
      <c r="F32" s="34"/>
    </row>
    <row r="33" spans="1:6" x14ac:dyDescent="0.35">
      <c r="A33" s="10" t="s">
        <v>101</v>
      </c>
      <c r="B33" s="11">
        <v>5093</v>
      </c>
      <c r="C33" s="12" t="s">
        <v>44</v>
      </c>
      <c r="D33" s="17">
        <v>24111</v>
      </c>
      <c r="E33" s="37">
        <f t="shared" si="0"/>
        <v>1.157439410487896E-3</v>
      </c>
      <c r="F33" s="34"/>
    </row>
    <row r="34" spans="1:6" x14ac:dyDescent="0.35">
      <c r="A34" s="10" t="s">
        <v>22</v>
      </c>
      <c r="B34" s="11">
        <v>5224</v>
      </c>
      <c r="C34" s="12" t="s">
        <v>22</v>
      </c>
      <c r="D34" s="17">
        <v>107136</v>
      </c>
      <c r="E34" s="37">
        <f t="shared" si="0"/>
        <v>5.1430230468263952E-3</v>
      </c>
      <c r="F34" s="34"/>
    </row>
    <row r="35" spans="1:6" x14ac:dyDescent="0.35">
      <c r="A35" s="10" t="s">
        <v>100</v>
      </c>
      <c r="B35" s="11">
        <v>3423</v>
      </c>
      <c r="C35" s="12" t="s">
        <v>32</v>
      </c>
      <c r="D35" s="17">
        <v>59705</v>
      </c>
      <c r="E35" s="37">
        <f t="shared" si="0"/>
        <v>2.8661158808502272E-3</v>
      </c>
      <c r="F35" s="34"/>
    </row>
    <row r="36" spans="1:6" x14ac:dyDescent="0.35">
      <c r="A36" s="10" t="s">
        <v>99</v>
      </c>
      <c r="B36" s="11">
        <v>1605101</v>
      </c>
      <c r="C36" s="12" t="s">
        <v>59</v>
      </c>
      <c r="D36" s="17">
        <v>14420</v>
      </c>
      <c r="E36" s="37">
        <f t="shared" si="0"/>
        <v>6.9222663096659028E-4</v>
      </c>
      <c r="F36" s="34"/>
    </row>
    <row r="37" spans="1:6" x14ac:dyDescent="0.35">
      <c r="A37" s="10" t="s">
        <v>98</v>
      </c>
      <c r="B37" s="11">
        <v>7213</v>
      </c>
      <c r="C37" s="12" t="s">
        <v>8</v>
      </c>
      <c r="D37" s="17">
        <v>660880</v>
      </c>
      <c r="E37" s="37">
        <f t="shared" si="0"/>
        <v>3.1725293749875191E-2</v>
      </c>
      <c r="F37" s="34"/>
    </row>
    <row r="38" spans="1:6" x14ac:dyDescent="0.35">
      <c r="A38" s="10" t="s">
        <v>97</v>
      </c>
      <c r="B38" s="11">
        <v>6130</v>
      </c>
      <c r="C38" s="12" t="s">
        <v>15</v>
      </c>
      <c r="D38" s="17">
        <v>195036</v>
      </c>
      <c r="E38" s="37">
        <f t="shared" si="0"/>
        <v>9.3626292092371648E-3</v>
      </c>
      <c r="F38" s="34"/>
    </row>
    <row r="39" spans="1:6" x14ac:dyDescent="0.35">
      <c r="A39" s="10" t="s">
        <v>96</v>
      </c>
      <c r="B39" s="11">
        <v>35827</v>
      </c>
      <c r="C39" s="12" t="s">
        <v>36</v>
      </c>
      <c r="D39" s="17">
        <v>41068</v>
      </c>
      <c r="E39" s="37">
        <f t="shared" si="0"/>
        <v>1.9714537642535322E-3</v>
      </c>
      <c r="F39" s="34"/>
    </row>
    <row r="40" spans="1:6" x14ac:dyDescent="0.35">
      <c r="A40" s="10" t="s">
        <v>95</v>
      </c>
      <c r="B40" s="11">
        <v>6185</v>
      </c>
      <c r="C40" s="12" t="s">
        <v>40</v>
      </c>
      <c r="D40" s="17">
        <v>32574</v>
      </c>
      <c r="E40" s="37">
        <f t="shared" si="0"/>
        <v>1.5637025157493559E-3</v>
      </c>
      <c r="F40" s="34"/>
    </row>
    <row r="41" spans="1:6" s="21" customFormat="1" x14ac:dyDescent="0.35">
      <c r="A41" s="16" t="s">
        <v>94</v>
      </c>
      <c r="B41" s="19">
        <v>1008377</v>
      </c>
      <c r="C41" s="15" t="s">
        <v>119</v>
      </c>
      <c r="D41" s="20">
        <v>110125</v>
      </c>
      <c r="E41" s="37">
        <f t="shared" si="0"/>
        <v>5.2865088581966549E-3</v>
      </c>
    </row>
    <row r="42" spans="1:6" x14ac:dyDescent="0.35">
      <c r="A42" s="10" t="s">
        <v>93</v>
      </c>
      <c r="B42" s="11">
        <v>237159</v>
      </c>
      <c r="C42" s="12" t="s">
        <v>47</v>
      </c>
      <c r="D42" s="17">
        <v>19785</v>
      </c>
      <c r="E42" s="37">
        <f t="shared" si="0"/>
        <v>9.4977142119791885E-4</v>
      </c>
      <c r="F42" s="34"/>
    </row>
    <row r="43" spans="1:6" x14ac:dyDescent="0.35">
      <c r="A43" s="10" t="s">
        <v>33</v>
      </c>
      <c r="B43" s="11">
        <v>6387</v>
      </c>
      <c r="C43" s="12" t="s">
        <v>33</v>
      </c>
      <c r="D43" s="17">
        <v>59357</v>
      </c>
      <c r="E43" s="37">
        <f t="shared" si="0"/>
        <v>2.849410272835222E-3</v>
      </c>
      <c r="F43" s="34"/>
    </row>
    <row r="44" spans="1:6" x14ac:dyDescent="0.35">
      <c r="A44" s="10" t="s">
        <v>92</v>
      </c>
      <c r="B44" s="11">
        <v>6470</v>
      </c>
      <c r="C44" s="12" t="s">
        <v>20</v>
      </c>
      <c r="D44" s="17">
        <v>122392</v>
      </c>
      <c r="E44" s="37">
        <f t="shared" si="0"/>
        <v>5.8753815407255839E-3</v>
      </c>
      <c r="F44" s="34"/>
    </row>
    <row r="45" spans="1:6" x14ac:dyDescent="0.35">
      <c r="A45" s="10" t="s">
        <v>72</v>
      </c>
      <c r="B45" s="11">
        <v>6585</v>
      </c>
      <c r="C45" s="12" t="s">
        <v>19</v>
      </c>
      <c r="D45" s="17">
        <v>123346</v>
      </c>
      <c r="E45" s="37">
        <f t="shared" si="0"/>
        <v>5.9211779489046499E-3</v>
      </c>
      <c r="F45" s="34"/>
    </row>
    <row r="46" spans="1:6" x14ac:dyDescent="0.35">
      <c r="A46" s="10" t="s">
        <v>91</v>
      </c>
      <c r="B46" s="11">
        <v>6902</v>
      </c>
      <c r="C46" s="12" t="s">
        <v>10</v>
      </c>
      <c r="D46" s="17">
        <v>455009</v>
      </c>
      <c r="E46" s="37">
        <f t="shared" si="0"/>
        <v>2.1842534474998426E-2</v>
      </c>
      <c r="F46" s="34"/>
    </row>
    <row r="47" spans="1:6" x14ac:dyDescent="0.35">
      <c r="A47" s="10" t="s">
        <v>90</v>
      </c>
      <c r="B47" s="11">
        <v>6918</v>
      </c>
      <c r="C47" s="12" t="s">
        <v>50</v>
      </c>
      <c r="D47" s="17">
        <v>15819</v>
      </c>
      <c r="E47" s="37">
        <f t="shared" si="0"/>
        <v>7.5938509537174014E-4</v>
      </c>
      <c r="F47" s="34"/>
    </row>
    <row r="48" spans="1:6" x14ac:dyDescent="0.35">
      <c r="A48" s="10" t="s">
        <v>9</v>
      </c>
      <c r="B48" s="11">
        <v>6960</v>
      </c>
      <c r="C48" s="12" t="s">
        <v>9</v>
      </c>
      <c r="D48" s="17">
        <v>473386</v>
      </c>
      <c r="E48" s="37">
        <f t="shared" si="0"/>
        <v>2.2724715390204601E-2</v>
      </c>
      <c r="F48" s="34"/>
    </row>
    <row r="49" spans="1:9" x14ac:dyDescent="0.35">
      <c r="A49" s="10" t="s">
        <v>11</v>
      </c>
      <c r="B49" s="11">
        <v>7052</v>
      </c>
      <c r="C49" s="12" t="s">
        <v>11</v>
      </c>
      <c r="D49" s="17">
        <v>371343</v>
      </c>
      <c r="E49" s="37">
        <f t="shared" si="0"/>
        <v>1.782617987677022E-2</v>
      </c>
      <c r="F49" s="34"/>
    </row>
    <row r="50" spans="1:9" x14ac:dyDescent="0.35">
      <c r="A50" s="10" t="s">
        <v>89</v>
      </c>
      <c r="B50" s="11">
        <v>7242</v>
      </c>
      <c r="C50" s="12" t="s">
        <v>7</v>
      </c>
      <c r="D50" s="17">
        <v>669630</v>
      </c>
      <c r="E50" s="37">
        <f t="shared" si="0"/>
        <v>3.2145334181286955E-2</v>
      </c>
      <c r="F50" s="34"/>
    </row>
    <row r="51" spans="1:9" x14ac:dyDescent="0.35">
      <c r="A51" s="10" t="s">
        <v>88</v>
      </c>
      <c r="B51" s="11">
        <v>7396</v>
      </c>
      <c r="C51" s="12" t="s">
        <v>46</v>
      </c>
      <c r="D51" s="17">
        <v>22334</v>
      </c>
      <c r="E51" s="37">
        <f t="shared" si="0"/>
        <v>1.0721351994457578E-3</v>
      </c>
      <c r="F51" s="34"/>
    </row>
    <row r="52" spans="1:9" x14ac:dyDescent="0.35">
      <c r="A52" s="10" t="s">
        <v>4</v>
      </c>
      <c r="B52" s="11">
        <v>4917</v>
      </c>
      <c r="C52" s="12" t="s">
        <v>4</v>
      </c>
      <c r="D52" s="17">
        <v>1679825</v>
      </c>
      <c r="E52" s="37">
        <f t="shared" si="0"/>
        <v>8.0639362022430827E-2</v>
      </c>
      <c r="F52" s="34" t="s">
        <v>121</v>
      </c>
    </row>
    <row r="53" spans="1:9" x14ac:dyDescent="0.35">
      <c r="A53" s="10" t="s">
        <v>87</v>
      </c>
      <c r="B53" s="11">
        <v>7512</v>
      </c>
      <c r="C53" s="12" t="s">
        <v>25</v>
      </c>
      <c r="D53" s="17">
        <v>83244</v>
      </c>
      <c r="E53" s="37">
        <f t="shared" si="0"/>
        <v>3.9960966482789767E-3</v>
      </c>
      <c r="F53" s="34"/>
    </row>
    <row r="54" spans="1:9" x14ac:dyDescent="0.35">
      <c r="A54" s="10" t="s">
        <v>86</v>
      </c>
      <c r="B54" s="11">
        <v>26225</v>
      </c>
      <c r="C54" s="12" t="s">
        <v>3</v>
      </c>
      <c r="D54" s="17">
        <v>813572</v>
      </c>
      <c r="E54" s="37">
        <f t="shared" si="0"/>
        <v>3.9055215298803798E-2</v>
      </c>
      <c r="F54" s="34"/>
    </row>
    <row r="55" spans="1:9" x14ac:dyDescent="0.35">
      <c r="A55" s="10" t="s">
        <v>1</v>
      </c>
      <c r="B55" s="11">
        <v>7806</v>
      </c>
      <c r="C55" s="12" t="s">
        <v>1</v>
      </c>
      <c r="D55" s="17">
        <v>3661601</v>
      </c>
      <c r="E55" s="37">
        <f t="shared" si="0"/>
        <v>0.17577376727974328</v>
      </c>
      <c r="F55" s="34"/>
    </row>
    <row r="56" spans="1:9" x14ac:dyDescent="0.35">
      <c r="A56" s="12" t="s">
        <v>117</v>
      </c>
      <c r="B56" s="11">
        <v>8163</v>
      </c>
      <c r="C56" s="12" t="s">
        <v>53</v>
      </c>
      <c r="D56" s="17">
        <v>10855</v>
      </c>
      <c r="E56" s="37">
        <f t="shared" si="0"/>
        <v>5.210901580542537E-4</v>
      </c>
      <c r="F56" s="34"/>
    </row>
    <row r="57" spans="1:9" x14ac:dyDescent="0.35">
      <c r="A57" s="10" t="s">
        <v>71</v>
      </c>
      <c r="B57" s="11">
        <v>8591</v>
      </c>
      <c r="C57" s="12" t="s">
        <v>48</v>
      </c>
      <c r="D57" s="17">
        <v>19324</v>
      </c>
      <c r="E57" s="37">
        <f t="shared" si="0"/>
        <v>9.2764129104011041E-4</v>
      </c>
      <c r="F57" s="34"/>
    </row>
    <row r="58" spans="1:9" x14ac:dyDescent="0.35">
      <c r="A58" s="10" t="s">
        <v>85</v>
      </c>
      <c r="B58" s="11">
        <v>8745</v>
      </c>
      <c r="C58" s="12" t="s">
        <v>38</v>
      </c>
      <c r="D58" s="17">
        <v>38343</v>
      </c>
      <c r="E58" s="37">
        <f t="shared" si="0"/>
        <v>1.8406411727567248E-3</v>
      </c>
      <c r="F58" s="34"/>
    </row>
    <row r="59" spans="1:9" x14ac:dyDescent="0.35">
      <c r="A59" s="10" t="s">
        <v>116</v>
      </c>
      <c r="B59" s="11">
        <v>8782</v>
      </c>
      <c r="C59" s="12" t="s">
        <v>29</v>
      </c>
      <c r="D59" s="17">
        <v>68113</v>
      </c>
      <c r="E59" s="37">
        <f t="shared" si="0"/>
        <v>3.2697387319713844E-3</v>
      </c>
      <c r="F59" s="34"/>
    </row>
    <row r="60" spans="1:9" x14ac:dyDescent="0.35">
      <c r="A60" s="10" t="s">
        <v>84</v>
      </c>
      <c r="B60" s="11">
        <v>68139</v>
      </c>
      <c r="C60" s="12" t="s">
        <v>24</v>
      </c>
      <c r="D60" s="17">
        <v>89281</v>
      </c>
      <c r="E60" s="37">
        <f t="shared" si="0"/>
        <v>4.2859005436427285E-3</v>
      </c>
      <c r="F60" s="34"/>
    </row>
    <row r="61" spans="1:9" x14ac:dyDescent="0.35">
      <c r="A61" s="10" t="s">
        <v>63</v>
      </c>
      <c r="B61" s="11">
        <v>36676</v>
      </c>
      <c r="C61" s="12" t="s">
        <v>12</v>
      </c>
      <c r="D61" s="17">
        <v>335108</v>
      </c>
      <c r="E61" s="37">
        <f t="shared" si="0"/>
        <v>1.6086732444518179E-2</v>
      </c>
      <c r="F61" s="34"/>
    </row>
    <row r="62" spans="1:9" x14ac:dyDescent="0.35">
      <c r="A62" s="10" t="s">
        <v>70</v>
      </c>
      <c r="B62" s="35">
        <v>1807639</v>
      </c>
      <c r="C62" s="14" t="s">
        <v>78</v>
      </c>
      <c r="D62" s="36">
        <f>1810506+134267+88494+889801</f>
        <v>2923068</v>
      </c>
      <c r="E62" s="37">
        <f t="shared" si="0"/>
        <v>0.14032077071610605</v>
      </c>
      <c r="F62" s="34" t="s">
        <v>79</v>
      </c>
      <c r="G62" s="18"/>
      <c r="H62" s="13"/>
      <c r="I62" s="17"/>
    </row>
    <row r="63" spans="1:9" x14ac:dyDescent="0.35">
      <c r="A63" s="10" t="s">
        <v>83</v>
      </c>
      <c r="B63" s="11">
        <v>10154</v>
      </c>
      <c r="C63" s="12" t="s">
        <v>26</v>
      </c>
      <c r="D63" s="17">
        <v>82045</v>
      </c>
      <c r="E63" s="37">
        <f t="shared" si="0"/>
        <v>3.9385391080203813E-3</v>
      </c>
      <c r="F63" s="34"/>
    </row>
    <row r="64" spans="1:9" x14ac:dyDescent="0.35">
      <c r="A64" s="10" t="s">
        <v>82</v>
      </c>
      <c r="B64" s="11">
        <v>10368</v>
      </c>
      <c r="C64" s="12" t="s">
        <v>49</v>
      </c>
      <c r="D64" s="17">
        <v>17877</v>
      </c>
      <c r="E64" s="37">
        <f t="shared" si="0"/>
        <v>8.5817860483978744E-4</v>
      </c>
      <c r="F64" s="34"/>
    </row>
    <row r="65" spans="1:6" x14ac:dyDescent="0.35">
      <c r="A65" s="10" t="s">
        <v>52</v>
      </c>
      <c r="B65" s="11">
        <v>10454</v>
      </c>
      <c r="C65" s="12" t="s">
        <v>52</v>
      </c>
      <c r="D65" s="17">
        <v>10941</v>
      </c>
      <c r="E65" s="37">
        <f t="shared" si="0"/>
        <v>5.2521855543727217E-4</v>
      </c>
      <c r="F65" s="34"/>
    </row>
    <row r="66" spans="1:6" x14ac:dyDescent="0.35">
      <c r="A66" s="18" t="s">
        <v>69</v>
      </c>
      <c r="B66" s="13">
        <v>10691</v>
      </c>
      <c r="C66" s="14" t="s">
        <v>54</v>
      </c>
      <c r="D66" s="17">
        <v>10511</v>
      </c>
      <c r="E66" s="37">
        <f t="shared" si="0"/>
        <v>5.0457656852217971E-4</v>
      </c>
      <c r="F66" s="34"/>
    </row>
    <row r="67" spans="1:6" x14ac:dyDescent="0.35">
      <c r="A67" s="18" t="s">
        <v>42</v>
      </c>
      <c r="B67" s="13">
        <v>11124</v>
      </c>
      <c r="C67" s="14" t="s">
        <v>42</v>
      </c>
      <c r="D67" s="17">
        <v>28568</v>
      </c>
      <c r="E67" s="37">
        <f t="shared" si="0"/>
        <v>1.3713960050938663E-3</v>
      </c>
      <c r="F67" s="34"/>
    </row>
    <row r="68" spans="1:6" x14ac:dyDescent="0.35">
      <c r="A68" s="10" t="s">
        <v>60</v>
      </c>
      <c r="B68" s="11">
        <v>11149</v>
      </c>
      <c r="C68" s="12" t="s">
        <v>51</v>
      </c>
      <c r="D68" s="17">
        <v>12192</v>
      </c>
      <c r="E68" s="37">
        <f t="shared" si="0"/>
        <v>5.8527233597397148E-4</v>
      </c>
      <c r="F68" s="34"/>
    </row>
    <row r="69" spans="1:6" x14ac:dyDescent="0.35">
      <c r="A69" s="10" t="s">
        <v>81</v>
      </c>
      <c r="B69" s="11">
        <v>71535</v>
      </c>
      <c r="C69" s="12" t="s">
        <v>41</v>
      </c>
      <c r="D69" s="17">
        <v>31143</v>
      </c>
      <c r="E69" s="37">
        <f t="shared" si="0"/>
        <v>1.4950079034807575E-3</v>
      </c>
      <c r="F69" s="34"/>
    </row>
    <row r="70" spans="1:6" x14ac:dyDescent="0.35">
      <c r="A70" s="34"/>
      <c r="B70" s="35"/>
      <c r="C70" s="34"/>
      <c r="D70" s="6">
        <f>SUM(D7:D69)</f>
        <v>20831328</v>
      </c>
      <c r="E70" s="32">
        <f>SUM(E7:E69)</f>
        <v>0.99999999999999978</v>
      </c>
      <c r="F70" s="34"/>
    </row>
  </sheetData>
  <sortState ref="I1:I4">
    <sortCondition ref="I1"/>
  </sortState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</vt:lpstr>
    </vt:vector>
  </TitlesOfParts>
  <Company>University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Julianne Ehlers</dc:creator>
  <cp:lastModifiedBy>Julianne Ehlers</cp:lastModifiedBy>
  <dcterms:created xsi:type="dcterms:W3CDTF">2019-06-25T21:50:45Z</dcterms:created>
  <dcterms:modified xsi:type="dcterms:W3CDTF">2019-10-01T19:51:39Z</dcterms:modified>
</cp:coreProperties>
</file>