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P:\Users\jehlers\v3 Suggested Lists\Final Lists\"/>
    </mc:Choice>
  </mc:AlternateContent>
  <xr:revisionPtr revIDLastSave="0" documentId="8_{21659B4E-7DF6-48B8-976A-9054CDC4877D}" xr6:coauthVersionLast="36" xr6:coauthVersionMax="36" xr10:uidLastSave="{00000000-0000-0000-0000-000000000000}"/>
  <bookViews>
    <workbookView xWindow="0" yWindow="0" windowWidth="28800" windowHeight="12430" xr2:uid="{00000000-000D-0000-FFFF-FFFF00000000}"/>
  </bookViews>
  <sheets>
    <sheet name="Recommendation" sheetId="3" r:id="rId1"/>
  </sheets>
  <definedNames>
    <definedName name="_xlnm.Print_Area" localSheetId="0">Recommendation!$A$1:$G$149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6" i="3" l="1"/>
  <c r="F120" i="3" l="1"/>
  <c r="F118" i="3" l="1"/>
  <c r="F65" i="3"/>
  <c r="E139" i="3" l="1"/>
  <c r="E129" i="3"/>
  <c r="E124" i="3"/>
  <c r="F132" i="3"/>
  <c r="F101" i="3"/>
  <c r="F64" i="3"/>
  <c r="E74" i="3"/>
  <c r="E71" i="3"/>
  <c r="E66" i="3"/>
  <c r="E53" i="3"/>
  <c r="F44" i="3"/>
  <c r="F39" i="3"/>
  <c r="E38" i="3"/>
  <c r="E32" i="3"/>
  <c r="E36" i="3"/>
  <c r="E20" i="3"/>
  <c r="E23" i="3"/>
  <c r="E10" i="3" l="1"/>
  <c r="E12" i="3"/>
  <c r="F24" i="3" l="1"/>
  <c r="F30" i="3"/>
  <c r="F10" i="3"/>
  <c r="F15" i="3"/>
  <c r="F14" i="3"/>
  <c r="F13" i="3"/>
  <c r="F16" i="3"/>
  <c r="F18" i="3"/>
  <c r="F17" i="3"/>
  <c r="F12" i="3"/>
  <c r="F40" i="3"/>
  <c r="F45" i="3"/>
  <c r="F43" i="3"/>
  <c r="F46" i="3"/>
  <c r="F23" i="3"/>
  <c r="F26" i="3"/>
  <c r="F20" i="3"/>
  <c r="F28" i="3"/>
  <c r="F22" i="3"/>
  <c r="F21" i="3"/>
  <c r="F25" i="3"/>
  <c r="F103" i="3"/>
  <c r="F27" i="3"/>
  <c r="F29" i="3"/>
  <c r="F33" i="3"/>
  <c r="F34" i="3"/>
  <c r="F35" i="3"/>
  <c r="F36" i="3"/>
  <c r="F38" i="3"/>
  <c r="F42" i="3"/>
  <c r="F48" i="3"/>
  <c r="F51" i="3"/>
  <c r="F49" i="3"/>
  <c r="F50" i="3"/>
  <c r="F52" i="3"/>
  <c r="F53" i="3"/>
  <c r="F54" i="3"/>
  <c r="F56" i="3"/>
  <c r="F57" i="3"/>
  <c r="F58" i="3"/>
  <c r="F60" i="3"/>
  <c r="F59" i="3"/>
  <c r="F61" i="3"/>
  <c r="F72" i="3"/>
  <c r="F66" i="3"/>
  <c r="F71" i="3"/>
  <c r="F68" i="3"/>
  <c r="F78" i="3"/>
  <c r="F82" i="3"/>
  <c r="F75" i="3"/>
  <c r="F79" i="3"/>
  <c r="F80" i="3"/>
  <c r="F70" i="3"/>
  <c r="F83" i="3"/>
  <c r="F73" i="3"/>
  <c r="F81" i="3"/>
  <c r="F76" i="3"/>
  <c r="F63" i="3"/>
  <c r="F69" i="3"/>
  <c r="F77" i="3"/>
  <c r="F74" i="3"/>
  <c r="F67" i="3"/>
  <c r="F86" i="3"/>
  <c r="F87" i="3"/>
  <c r="F85" i="3"/>
  <c r="F99" i="3"/>
  <c r="F92" i="3"/>
  <c r="F93" i="3"/>
  <c r="F91" i="3"/>
  <c r="F90" i="3"/>
  <c r="F102" i="3"/>
  <c r="F100" i="3"/>
  <c r="F104" i="3"/>
  <c r="F88" i="3"/>
  <c r="F98" i="3"/>
  <c r="F110" i="3"/>
  <c r="F106" i="3"/>
  <c r="F107" i="3"/>
  <c r="F112" i="3"/>
  <c r="F113" i="3"/>
  <c r="F111" i="3"/>
  <c r="F108" i="3"/>
  <c r="F109" i="3"/>
  <c r="F126" i="3"/>
  <c r="F127" i="3"/>
  <c r="F128" i="3"/>
  <c r="F125" i="3"/>
  <c r="F122" i="3"/>
  <c r="F124" i="3"/>
  <c r="F130" i="3"/>
  <c r="F123" i="3"/>
  <c r="F129" i="3"/>
  <c r="F134" i="3"/>
  <c r="F133" i="3"/>
  <c r="F138" i="3"/>
  <c r="F141" i="3"/>
  <c r="F144" i="3"/>
  <c r="F139" i="3"/>
  <c r="F136" i="3"/>
  <c r="F145" i="3"/>
  <c r="F142" i="3"/>
  <c r="F146" i="3"/>
  <c r="F137" i="3"/>
  <c r="F147" i="3"/>
  <c r="F140" i="3"/>
  <c r="F148" i="3"/>
  <c r="F119" i="3"/>
  <c r="F117" i="3"/>
  <c r="F32" i="3"/>
  <c r="F143" i="3"/>
  <c r="F95" i="3"/>
  <c r="F96" i="3"/>
  <c r="F9" i="3"/>
  <c r="F149" i="3" l="1"/>
</calcChain>
</file>

<file path=xl/sharedStrings.xml><?xml version="1.0" encoding="utf-8"?>
<sst xmlns="http://schemas.openxmlformats.org/spreadsheetml/2006/main" count="424" uniqueCount="413">
  <si>
    <t>Altered mental status</t>
  </si>
  <si>
    <t>R41.82</t>
  </si>
  <si>
    <t>Altered mental status, unspecified</t>
  </si>
  <si>
    <t>R45.89</t>
  </si>
  <si>
    <t>Other symptoms and signs involving emotional state</t>
  </si>
  <si>
    <t>R41.0</t>
  </si>
  <si>
    <t>I20.9</t>
  </si>
  <si>
    <t>Angina pectoris, unspecified</t>
  </si>
  <si>
    <t>I46.9</t>
  </si>
  <si>
    <t>Cardiac arrest, cause unspecified</t>
  </si>
  <si>
    <t>I49.9</t>
  </si>
  <si>
    <t>Cardiac arrhythmia, unspecified</t>
  </si>
  <si>
    <t>I50.9</t>
  </si>
  <si>
    <t>Heart failure, unspecified</t>
  </si>
  <si>
    <t>Hypertension</t>
  </si>
  <si>
    <t>I10</t>
  </si>
  <si>
    <t>Essential (primary) hypertension</t>
  </si>
  <si>
    <t>Hypotension</t>
  </si>
  <si>
    <t>I95.9</t>
  </si>
  <si>
    <t>Hypotension, unspecified</t>
  </si>
  <si>
    <t>I21.4</t>
  </si>
  <si>
    <t>Non-ST elevation (NSTEMI) myocardial infarction</t>
  </si>
  <si>
    <t>G40.901</t>
  </si>
  <si>
    <t>Epilepsy, unspecified, not intractable, with status epilepticus</t>
  </si>
  <si>
    <t>G40.909</t>
  </si>
  <si>
    <t>Epilepsy, unspecified, not intractable, without status epilepticus</t>
  </si>
  <si>
    <t>Stroke</t>
  </si>
  <si>
    <t>I63.9</t>
  </si>
  <si>
    <t>Cerebral infarction, unspecified</t>
  </si>
  <si>
    <t>TIA</t>
  </si>
  <si>
    <t>G45.9</t>
  </si>
  <si>
    <t>Transient cerebral ischemic attack, unspecified</t>
  </si>
  <si>
    <t>E13.65</t>
  </si>
  <si>
    <t>Other specified diabetes mellitus with hyperglycemia</t>
  </si>
  <si>
    <t>E13.64</t>
  </si>
  <si>
    <t>Other specified diabetes mellitus with hypoglycemia</t>
  </si>
  <si>
    <t>Hypoglycemia</t>
  </si>
  <si>
    <t>E16.2</t>
  </si>
  <si>
    <t>Hypoglycemia, unspecified</t>
  </si>
  <si>
    <t>Constipation</t>
  </si>
  <si>
    <t>K59.00</t>
  </si>
  <si>
    <t>Constipation, unspecified</t>
  </si>
  <si>
    <t>Diarrhea</t>
  </si>
  <si>
    <t>K59.1</t>
  </si>
  <si>
    <t>Functional diarrhea</t>
  </si>
  <si>
    <t>T30.0</t>
  </si>
  <si>
    <t>Burn of unspecified body region, unspecified degree</t>
  </si>
  <si>
    <t>T78.40</t>
  </si>
  <si>
    <t>Allergy, unspecified</t>
  </si>
  <si>
    <t>Bedridden</t>
  </si>
  <si>
    <t>Z74.01</t>
  </si>
  <si>
    <t>Bed confinement status</t>
  </si>
  <si>
    <t>D49</t>
  </si>
  <si>
    <t>Neoplasms of unspecified behavior</t>
  </si>
  <si>
    <t>R99</t>
  </si>
  <si>
    <t>Ill-defined and unknown cause of mortality</t>
  </si>
  <si>
    <t>Dehydration</t>
  </si>
  <si>
    <t>E86.0</t>
  </si>
  <si>
    <t>Fever</t>
  </si>
  <si>
    <t>R50.9</t>
  </si>
  <si>
    <t>Fever, unspecified</t>
  </si>
  <si>
    <t>Malaise</t>
  </si>
  <si>
    <t>R53.81</t>
  </si>
  <si>
    <t>Other malaise</t>
  </si>
  <si>
    <t>Reduced mobility</t>
  </si>
  <si>
    <t>Z74.09</t>
  </si>
  <si>
    <t>Other reduced mobility</t>
  </si>
  <si>
    <t>Syncope and collapse</t>
  </si>
  <si>
    <t>R55</t>
  </si>
  <si>
    <t>N93.9</t>
  </si>
  <si>
    <t>Abnormal uterine and vaginal bleeding, unspecified</t>
  </si>
  <si>
    <t>Weakness</t>
  </si>
  <si>
    <t>R53.1</t>
  </si>
  <si>
    <t>B99.9</t>
  </si>
  <si>
    <t>Unspecified infectious disease</t>
  </si>
  <si>
    <t>A41.9</t>
  </si>
  <si>
    <t>Sepsis, unspecified organism</t>
  </si>
  <si>
    <t>Injury</t>
  </si>
  <si>
    <t>S06.0X9</t>
  </si>
  <si>
    <t>Concussion with loss of consciousness of unspecified duration</t>
  </si>
  <si>
    <t>Concussion without loss of consciousness</t>
  </si>
  <si>
    <t>S99.91</t>
  </si>
  <si>
    <t>Unspecified injury of ankle</t>
  </si>
  <si>
    <t>S09.93</t>
  </si>
  <si>
    <t>Unspecified injury of face</t>
  </si>
  <si>
    <t>S99.92</t>
  </si>
  <si>
    <t>Unspecified injury of foot</t>
  </si>
  <si>
    <t>S59.91</t>
  </si>
  <si>
    <t>Unspecified injury of forearm</t>
  </si>
  <si>
    <t>S09.90</t>
  </si>
  <si>
    <t>Unspecified injury of head</t>
  </si>
  <si>
    <t>S79.91</t>
  </si>
  <si>
    <t>Unspecified injury of hip</t>
  </si>
  <si>
    <t>S39.92</t>
  </si>
  <si>
    <t>Unspecified injury of lower back</t>
  </si>
  <si>
    <t>S89.9</t>
  </si>
  <si>
    <t>Unspecified injury of lower leg</t>
  </si>
  <si>
    <t>S19.9</t>
  </si>
  <si>
    <t>Unspecified injury of neck</t>
  </si>
  <si>
    <t>S39.93</t>
  </si>
  <si>
    <t>Unspecified injury of pelvis</t>
  </si>
  <si>
    <t>S49.9</t>
  </si>
  <si>
    <t>Unspecified injury of shoulder and upper arm</t>
  </si>
  <si>
    <t>S79.92</t>
  </si>
  <si>
    <t>Unspecified injury of thigh</t>
  </si>
  <si>
    <t>S29.9</t>
  </si>
  <si>
    <t>Unspecified injury of thorax</t>
  </si>
  <si>
    <t>S69.9</t>
  </si>
  <si>
    <t>Unspecified injury of wrist, hand and finger(s)</t>
  </si>
  <si>
    <t>Injury, unspecified</t>
  </si>
  <si>
    <t>T14.90</t>
  </si>
  <si>
    <t>Multiple injuries</t>
  </si>
  <si>
    <t>T07</t>
  </si>
  <si>
    <t>Unspecified multiple injuries</t>
  </si>
  <si>
    <t>No Patient Complaint</t>
  </si>
  <si>
    <t>Z00.00</t>
  </si>
  <si>
    <t>Encounter for general adult medical examination without abnormal findings</t>
  </si>
  <si>
    <t>Z00.129</t>
  </si>
  <si>
    <t>Encounter for routine child health examination without abnormal findings</t>
  </si>
  <si>
    <t>Pain</t>
  </si>
  <si>
    <t>R10.0</t>
  </si>
  <si>
    <t>Acute pain, not elsewhere classified</t>
  </si>
  <si>
    <t>G89.1</t>
  </si>
  <si>
    <t>M54.9</t>
  </si>
  <si>
    <t>Chronic pain, not elsewhere classified</t>
  </si>
  <si>
    <t>G89.2</t>
  </si>
  <si>
    <t>Generalized abdominal pain</t>
  </si>
  <si>
    <t>R10.84</t>
  </si>
  <si>
    <t>Headache</t>
  </si>
  <si>
    <t>R51</t>
  </si>
  <si>
    <t>Pelvic and perineal pain</t>
  </si>
  <si>
    <t>R10.2</t>
  </si>
  <si>
    <t>O80</t>
  </si>
  <si>
    <t>Encounter for full-term uncomplicated delivery</t>
  </si>
  <si>
    <t>Respiratory</t>
  </si>
  <si>
    <t>Acute bronchospasm</t>
  </si>
  <si>
    <t>J98.01</t>
  </si>
  <si>
    <t>Common cold</t>
  </si>
  <si>
    <t>J00</t>
  </si>
  <si>
    <t>Acute nasopharyngitis [common cold]</t>
  </si>
  <si>
    <t>J44.1</t>
  </si>
  <si>
    <t>Chronic obstructive pulmonary disease with (acute) exacerbation</t>
  </si>
  <si>
    <t>Epistaxis</t>
  </si>
  <si>
    <t>R04.0</t>
  </si>
  <si>
    <t>J11</t>
  </si>
  <si>
    <t>Influenza due to unidentified influenza virus</t>
  </si>
  <si>
    <t>Pneumonia</t>
  </si>
  <si>
    <t>J18.9</t>
  </si>
  <si>
    <t>Pneumonia, unspecified organism</t>
  </si>
  <si>
    <t>J81.0</t>
  </si>
  <si>
    <t>Acute pulmonary edema</t>
  </si>
  <si>
    <t>J98.9</t>
  </si>
  <si>
    <t>Respiratory disorder, unspecified</t>
  </si>
  <si>
    <t>J80</t>
  </si>
  <si>
    <t>Acute respiratory distress syndrome</t>
  </si>
  <si>
    <t>Alcohol dependence with withdrawal</t>
  </si>
  <si>
    <t>Alcohol use</t>
  </si>
  <si>
    <t>F10.9</t>
  </si>
  <si>
    <t>Alcohol use, unspecified</t>
  </si>
  <si>
    <t>F10.92</t>
  </si>
  <si>
    <t>Alcohol use, unspecified with intoxication</t>
  </si>
  <si>
    <t>Not Recorded</t>
  </si>
  <si>
    <t>Not Applicable</t>
  </si>
  <si>
    <t>F99</t>
  </si>
  <si>
    <t>Back pain NOS</t>
  </si>
  <si>
    <t>Encounter for general examination without complaint, suspected or reported diagnosis</t>
  </si>
  <si>
    <t>Z00</t>
  </si>
  <si>
    <t>R52</t>
  </si>
  <si>
    <t>R07.9</t>
  </si>
  <si>
    <t>Other general symptoms and signs</t>
  </si>
  <si>
    <t>R68.89</t>
  </si>
  <si>
    <t>R42</t>
  </si>
  <si>
    <t>Encounter for other specified aftercare</t>
  </si>
  <si>
    <t>Z51.89</t>
  </si>
  <si>
    <t>F41.9</t>
  </si>
  <si>
    <t>R56.9</t>
  </si>
  <si>
    <t>Unspecified disorder of circulatory system</t>
  </si>
  <si>
    <t>I99.9</t>
  </si>
  <si>
    <t>Shortness of breath</t>
  </si>
  <si>
    <t>R06.02</t>
  </si>
  <si>
    <t>Illness, unspecified</t>
  </si>
  <si>
    <t>R69</t>
  </si>
  <si>
    <t>Acute pain due to trauma</t>
  </si>
  <si>
    <t>G89.11</t>
  </si>
  <si>
    <t>Z04.9</t>
  </si>
  <si>
    <t>Nausea</t>
  </si>
  <si>
    <t>R11.0</t>
  </si>
  <si>
    <t>Dyspnea, unspecified</t>
  </si>
  <si>
    <t>R06.00</t>
  </si>
  <si>
    <t>Other acute kidney failure</t>
  </si>
  <si>
    <t>N17.8</t>
  </si>
  <si>
    <t>Sedative, hypnotic, or anxiolytic related disorders</t>
  </si>
  <si>
    <t>F13</t>
  </si>
  <si>
    <t>Person encountering health services with feared condition which was not demonstrated</t>
  </si>
  <si>
    <t>Z71.1</t>
  </si>
  <si>
    <t>Muscle weakness (generalized)</t>
  </si>
  <si>
    <t>M62.81</t>
  </si>
  <si>
    <t>N18.6</t>
  </si>
  <si>
    <t>K92.2</t>
  </si>
  <si>
    <t>R58</t>
  </si>
  <si>
    <t>Encounter for observation for other suspected diseases and conditions ruled out</t>
  </si>
  <si>
    <t>Z03.89</t>
  </si>
  <si>
    <t>Suicide attempt</t>
  </si>
  <si>
    <t>T14.91</t>
  </si>
  <si>
    <t>Opioid related disorders</t>
  </si>
  <si>
    <t>F11</t>
  </si>
  <si>
    <t>Other psychoactive substance related disorders</t>
  </si>
  <si>
    <t>F19</t>
  </si>
  <si>
    <t>Nosebleed</t>
  </si>
  <si>
    <t>Urinary tract infection, site not specified</t>
  </si>
  <si>
    <t>N39.0</t>
  </si>
  <si>
    <t>Vomiting</t>
  </si>
  <si>
    <t>R11.1</t>
  </si>
  <si>
    <t>Disorientation, unspecified</t>
  </si>
  <si>
    <t>Suicidal ideations</t>
  </si>
  <si>
    <t>R45.851</t>
  </si>
  <si>
    <t>Respiratory failure, unspecified</t>
  </si>
  <si>
    <t>J96.9</t>
  </si>
  <si>
    <t>R53.83</t>
  </si>
  <si>
    <t>Transient alteration of awareness</t>
  </si>
  <si>
    <t>R40.4</t>
  </si>
  <si>
    <t>Homicidal and suicidal ideations</t>
  </si>
  <si>
    <t>R45.85</t>
  </si>
  <si>
    <t>M54.5</t>
  </si>
  <si>
    <t>Encounter for general psychiatric examination, requested by authority</t>
  </si>
  <si>
    <t>Z04.6</t>
  </si>
  <si>
    <t>Pregnancy related conditions, unspecified, unspecified trimester</t>
  </si>
  <si>
    <t>O26.90</t>
  </si>
  <si>
    <t>Hyperglycemia, unspecified</t>
  </si>
  <si>
    <t>R73.9</t>
  </si>
  <si>
    <t>Other specific personality disorders</t>
  </si>
  <si>
    <t>F60.8</t>
  </si>
  <si>
    <t>Other seizures</t>
  </si>
  <si>
    <t>G40.89</t>
  </si>
  <si>
    <t>I21.3</t>
  </si>
  <si>
    <t>Other</t>
  </si>
  <si>
    <t>Abdominal</t>
  </si>
  <si>
    <t>Illness</t>
  </si>
  <si>
    <t>Cardiovascular</t>
  </si>
  <si>
    <t xml:space="preserve">Digestive  </t>
  </si>
  <si>
    <t>Endocrine/Urinary</t>
  </si>
  <si>
    <t>Level of Consciousness</t>
  </si>
  <si>
    <t>Neurological</t>
  </si>
  <si>
    <t>Emotional State/Behavior</t>
  </si>
  <si>
    <t>Reproductive System</t>
  </si>
  <si>
    <t>Mobility</t>
  </si>
  <si>
    <t>Arrhythmia</t>
  </si>
  <si>
    <t>Cardiac arrest</t>
  </si>
  <si>
    <t>ST elevation (STEMI) myocardial infarction of unspecified site</t>
  </si>
  <si>
    <t>I21</t>
  </si>
  <si>
    <t>Acute myocardial infarction</t>
  </si>
  <si>
    <t>Convulsions, NOS</t>
  </si>
  <si>
    <t>Unspecified convulsions</t>
  </si>
  <si>
    <t>Fainting/collapse</t>
  </si>
  <si>
    <t>Altered mental status, transient</t>
  </si>
  <si>
    <t>Lightheaded/vertigo</t>
  </si>
  <si>
    <t>Dizziness and giddiness</t>
  </si>
  <si>
    <t>Acute pain</t>
  </si>
  <si>
    <t>Acute abdominal pain</t>
  </si>
  <si>
    <t>Generalized pain</t>
  </si>
  <si>
    <t>Alcohol withdrawal</t>
  </si>
  <si>
    <t>Alcohol intoxication</t>
  </si>
  <si>
    <t>Other psychoactive substance</t>
  </si>
  <si>
    <t>Chest pain, NOS</t>
  </si>
  <si>
    <t>Chest pain, unspecified (not angina)</t>
  </si>
  <si>
    <t xml:space="preserve">Nausea  </t>
  </si>
  <si>
    <t xml:space="preserve">Vomiting  </t>
  </si>
  <si>
    <t>Anxiety</t>
  </si>
  <si>
    <t>Anxiety disorder, unspecified</t>
  </si>
  <si>
    <t>Mental illness, NOS</t>
  </si>
  <si>
    <t>Mental disorder, not otherwise specified</t>
  </si>
  <si>
    <t>Suicidal ideation</t>
  </si>
  <si>
    <t>Hyperglycemia</t>
  </si>
  <si>
    <t>Undefined/unknown</t>
  </si>
  <si>
    <t>Hemorrhage, not elsewhere classified</t>
  </si>
  <si>
    <t>Head injury</t>
  </si>
  <si>
    <t>Facial injury</t>
  </si>
  <si>
    <t>Shoulder/upper arm injury</t>
  </si>
  <si>
    <t>Wrist/hand/finger injury</t>
  </si>
  <si>
    <t>Other fatigue</t>
  </si>
  <si>
    <t>General exam, no complaint</t>
  </si>
  <si>
    <t>Adult general exam, no finding</t>
  </si>
  <si>
    <t>Encounter for examination and observation for unspecified reason</t>
  </si>
  <si>
    <t>Pain, NOS</t>
  </si>
  <si>
    <t>Lower back pain</t>
  </si>
  <si>
    <t>Low back pain</t>
  </si>
  <si>
    <t>Back pain, NOS</t>
  </si>
  <si>
    <t>Limb/hand/foot/fingers/toes pain</t>
  </si>
  <si>
    <t>M79.6</t>
  </si>
  <si>
    <t>Pain in limb, hand, foot, fingers and toes</t>
  </si>
  <si>
    <t>Pelvic/perineal pain</t>
  </si>
  <si>
    <t>Pain, unspecified</t>
  </si>
  <si>
    <t>Respiratory distress</t>
  </si>
  <si>
    <t>Difficulty breathing</t>
  </si>
  <si>
    <t>Pregnancy related</t>
  </si>
  <si>
    <t>Flu</t>
  </si>
  <si>
    <t>Sedative, anti-anxiety related</t>
  </si>
  <si>
    <t>Non-STEMI</t>
  </si>
  <si>
    <t>STEMI</t>
  </si>
  <si>
    <t>Gastrointestinal hemorrhage, unspecified</t>
  </si>
  <si>
    <t>F10.23</t>
  </si>
  <si>
    <t>Poisoning by, adverse effect of and underdosing of unspecified drugs, medicaments and biological substances</t>
  </si>
  <si>
    <t>T50.90</t>
  </si>
  <si>
    <t>Adverse effect of unspecified substance</t>
  </si>
  <si>
    <t>Heart failure</t>
  </si>
  <si>
    <t>Other, unspecified CV disorder</t>
  </si>
  <si>
    <t>Blood in vomit or stool (GI bleed)</t>
  </si>
  <si>
    <t>Angina (pain related to heart)</t>
  </si>
  <si>
    <t>Other emotional symptoms</t>
  </si>
  <si>
    <t>Depression</t>
  </si>
  <si>
    <t>F32</t>
  </si>
  <si>
    <t>Major depressive disorder, single episode</t>
  </si>
  <si>
    <t>Other personality disorder</t>
  </si>
  <si>
    <t>Hyperglycemia, known diabetic</t>
  </si>
  <si>
    <t>End stage renal disease</t>
  </si>
  <si>
    <t>Kidney failure, NOS</t>
  </si>
  <si>
    <t>Kidney/renal disease requiring dialysis</t>
  </si>
  <si>
    <t>Urinary tract infection (UTI)</t>
  </si>
  <si>
    <t>General symptoms</t>
  </si>
  <si>
    <t>Sepsis</t>
  </si>
  <si>
    <t>Hemorrhage</t>
  </si>
  <si>
    <t>S06.0</t>
  </si>
  <si>
    <t>Neck injury</t>
  </si>
  <si>
    <t>Thorax injury</t>
  </si>
  <si>
    <t>Pelvis injury</t>
  </si>
  <si>
    <t>Forearm injury</t>
  </si>
  <si>
    <t>Hip injury</t>
  </si>
  <si>
    <t>Thigh injury</t>
  </si>
  <si>
    <t>Ankle injury</t>
  </si>
  <si>
    <t>Foot injury</t>
  </si>
  <si>
    <t>Lower leg injury</t>
  </si>
  <si>
    <t>Lower back injury</t>
  </si>
  <si>
    <t>T79.9</t>
  </si>
  <si>
    <t>Early complication of trauma</t>
  </si>
  <si>
    <t>Burn, NOS</t>
  </si>
  <si>
    <t>Muscle weakness</t>
  </si>
  <si>
    <t>Fatigue</t>
  </si>
  <si>
    <t>Seizure, epileptic</t>
  </si>
  <si>
    <t>Seizure, NOS</t>
  </si>
  <si>
    <t>Normal delivery</t>
  </si>
  <si>
    <t>Pain, acute</t>
  </si>
  <si>
    <t>Pain, acute due to trauma</t>
  </si>
  <si>
    <t>Pain, chronic</t>
  </si>
  <si>
    <t>Malaise (feeling unwell)</t>
  </si>
  <si>
    <t>Seizure, status epilepticus</t>
  </si>
  <si>
    <t>Child general exam, no finding</t>
  </si>
  <si>
    <t>Observation only</t>
  </si>
  <si>
    <t>Psych exam, requested by authority</t>
  </si>
  <si>
    <t>General exam, NOS</t>
  </si>
  <si>
    <t>Encounter for aftercare</t>
  </si>
  <si>
    <t>Encounter, feared condition not observed</t>
  </si>
  <si>
    <t xml:space="preserve">COPD </t>
  </si>
  <si>
    <t>Asthma</t>
  </si>
  <si>
    <t>J45</t>
  </si>
  <si>
    <t>Fluid in lungs</t>
  </si>
  <si>
    <t>Respiratory failure</t>
  </si>
  <si>
    <t>Bronchospasm, acute</t>
  </si>
  <si>
    <t>Respiratory, other disorder</t>
  </si>
  <si>
    <t>ICD-10</t>
  </si>
  <si>
    <t>ICD-10 DESCRIPTION</t>
  </si>
  <si>
    <t>Total Count of Events</t>
  </si>
  <si>
    <t>Count of Events</t>
  </si>
  <si>
    <t>Disoriented</t>
  </si>
  <si>
    <t>New growth, tumor</t>
  </si>
  <si>
    <t>Allergic reaction, NOS</t>
  </si>
  <si>
    <t>EMS DESCRIPTION</t>
  </si>
  <si>
    <t>Suspected Opioid related</t>
  </si>
  <si>
    <t>Myocardial Infarction, NOS</t>
  </si>
  <si>
    <t>Concussion, without LOC</t>
  </si>
  <si>
    <t>Concussion, with LOC</t>
  </si>
  <si>
    <t>PARENT</t>
  </si>
  <si>
    <t>Total events with an injury code</t>
  </si>
  <si>
    <t>COUNT</t>
  </si>
  <si>
    <t>FREQUENCY</t>
  </si>
  <si>
    <t>Alcohol/Drug Exposure</t>
  </si>
  <si>
    <t>Unspecified early complication of trauma</t>
  </si>
  <si>
    <t>T67</t>
  </si>
  <si>
    <t>Effects of heat and light</t>
  </si>
  <si>
    <t>Heat related (heat stroke/exhaustion)</t>
  </si>
  <si>
    <t>Vaginal bleeding, abnormal</t>
  </si>
  <si>
    <t>Hypoglycemia, known diabetic</t>
  </si>
  <si>
    <t>Date range: 01/01/2017 through 06/25/2019</t>
  </si>
  <si>
    <t>Obvious death</t>
  </si>
  <si>
    <t>Includes R:10.9 Unspecified abdominal pain</t>
  </si>
  <si>
    <t>Includes T50.904, T50.904A</t>
  </si>
  <si>
    <t>Includes F10.239 Alcohol dependence with withdrawal, unspecified</t>
  </si>
  <si>
    <t>Includes I20.0 Unstable angina</t>
  </si>
  <si>
    <t>Includes R07.89 Other chest pain</t>
  </si>
  <si>
    <t>Includes K92.0 Hematemesis</t>
  </si>
  <si>
    <t>Includes R11.10 Vomiting, unspecified</t>
  </si>
  <si>
    <t>Includes F41.1 Generalized anxiety disorder</t>
  </si>
  <si>
    <t>Includes F32.9 Major depressive disorder, single episode, unspecified</t>
  </si>
  <si>
    <t>Includes Z99.2 Dependence on renal dialysis</t>
  </si>
  <si>
    <t>Includes S06.0X0A Concussion without loss of consciousness, initial encounter and S06.0X9A</t>
  </si>
  <si>
    <t>Includes T79.9XXA Unspecified early complication of trauma, initial encounter</t>
  </si>
  <si>
    <t>Includes S09.90XA Unspecified injury of head, initial encounter</t>
  </si>
  <si>
    <t>Includes T14.8 Other injury of unspecified body region</t>
  </si>
  <si>
    <t>NOTES</t>
  </si>
  <si>
    <t>Includes G89: Pain, not elsewhere classified (related to nervous system)</t>
  </si>
  <si>
    <t>Includes J44.9 Chronic obstructive pulmonary disease, unspecified</t>
  </si>
  <si>
    <t>Includes J45.901 Unspecified asthma with (acute) exacerbation</t>
  </si>
  <si>
    <t>Includes M79.609 Pain in unspecified limb</t>
  </si>
  <si>
    <t>Abuse/Neglect NOS, suspected</t>
  </si>
  <si>
    <t>T76</t>
  </si>
  <si>
    <t>Adult and child abuse, neglect and other maltreatment, suspected</t>
  </si>
  <si>
    <t>Added by request Jira NEMPUB-284</t>
  </si>
  <si>
    <t>Intentional self-harm</t>
  </si>
  <si>
    <t>X83</t>
  </si>
  <si>
    <t>Intentional self-harm by other specified means</t>
  </si>
  <si>
    <t>8/29 added to address clinicians ability to clearly describe impression</t>
  </si>
  <si>
    <t>8/29 removed "and suicidal" from EMS Description, already covered in R45.851</t>
  </si>
  <si>
    <t>Homicidal ideation</t>
  </si>
  <si>
    <t>eSituation.11 and .12 - Primary and Secondary Impression Suggested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</si>
</sst>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4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164" fontId="0" fillId="3" borderId="0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7" fillId="0" borderId="0" xfId="1" applyFont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165" fontId="0" fillId="0" borderId="0" xfId="2" applyNumberFormat="1" applyFont="1" applyAlignment="1">
      <alignment vertical="center"/>
    </xf>
    <xf numFmtId="165" fontId="2" fillId="0" borderId="0" xfId="2" applyNumberFormat="1" applyFont="1" applyAlignment="1">
      <alignment horizontal="center" vertical="center" wrapText="1"/>
    </xf>
    <xf numFmtId="165" fontId="0" fillId="0" borderId="1" xfId="2" applyNumberFormat="1" applyFont="1" applyBorder="1" applyAlignment="1">
      <alignment vertical="center" wrapText="1"/>
    </xf>
    <xf numFmtId="165" fontId="0" fillId="3" borderId="0" xfId="2" applyNumberFormat="1" applyFont="1" applyFill="1" applyBorder="1" applyAlignment="1">
      <alignment vertical="center" wrapText="1"/>
    </xf>
    <xf numFmtId="165" fontId="0" fillId="0" borderId="1" xfId="2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165" fontId="2" fillId="0" borderId="0" xfId="2" applyNumberFormat="1" applyFont="1" applyAlignment="1">
      <alignment vertical="center"/>
    </xf>
    <xf numFmtId="165" fontId="0" fillId="0" borderId="0" xfId="2" applyNumberFormat="1" applyFont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5" fontId="8" fillId="0" borderId="1" xfId="2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49"/>
  <sheetViews>
    <sheetView tabSelected="1" zoomScale="90" zoomScaleNormal="90" workbookViewId="0">
      <selection sqref="A1:F1"/>
    </sheetView>
  </sheetViews>
  <sheetFormatPr defaultColWidth="8.90625" defaultRowHeight="14.5" x14ac:dyDescent="0.35"/>
  <cols>
    <col min="1" max="1" width="23.1796875" style="7" customWidth="1"/>
    <col min="2" max="2" width="38.6328125" style="4" customWidth="1"/>
    <col min="3" max="3" width="8.90625" style="4"/>
    <col min="4" max="4" width="97.81640625" style="4" customWidth="1"/>
    <col min="5" max="5" width="12.6328125" style="32" customWidth="1"/>
    <col min="6" max="6" width="13.1796875" style="6" customWidth="1"/>
    <col min="7" max="7" width="83" style="4" customWidth="1"/>
    <col min="8" max="16384" width="8.90625" style="4"/>
  </cols>
  <sheetData>
    <row r="1" spans="1:7" ht="31" x14ac:dyDescent="0.35">
      <c r="A1" s="58" t="s">
        <v>412</v>
      </c>
      <c r="B1" s="58"/>
      <c r="C1" s="58"/>
      <c r="D1" s="58"/>
      <c r="E1" s="58"/>
      <c r="F1" s="58"/>
      <c r="G1" s="44"/>
    </row>
    <row r="2" spans="1:7" x14ac:dyDescent="0.35">
      <c r="C2" s="23"/>
      <c r="F2" s="31"/>
    </row>
    <row r="3" spans="1:7" ht="29" x14ac:dyDescent="0.35">
      <c r="C3" s="23"/>
      <c r="E3" s="33" t="s">
        <v>361</v>
      </c>
      <c r="G3" s="22"/>
    </row>
    <row r="4" spans="1:7" x14ac:dyDescent="0.35">
      <c r="B4" s="37" t="s">
        <v>381</v>
      </c>
      <c r="D4" s="28" t="s">
        <v>360</v>
      </c>
      <c r="E4" s="32">
        <v>37063795</v>
      </c>
      <c r="G4" s="24"/>
    </row>
    <row r="5" spans="1:7" x14ac:dyDescent="0.35">
      <c r="D5" s="29" t="s">
        <v>161</v>
      </c>
      <c r="E5" s="39">
        <v>5602934</v>
      </c>
    </row>
    <row r="6" spans="1:7" x14ac:dyDescent="0.35">
      <c r="D6" s="29" t="s">
        <v>162</v>
      </c>
      <c r="E6" s="39">
        <v>3598683</v>
      </c>
    </row>
    <row r="7" spans="1:7" x14ac:dyDescent="0.35">
      <c r="D7" s="28" t="s">
        <v>371</v>
      </c>
      <c r="E7" s="38">
        <v>27862178</v>
      </c>
    </row>
    <row r="8" spans="1:7" x14ac:dyDescent="0.35">
      <c r="A8" s="7" t="s">
        <v>370</v>
      </c>
      <c r="B8" s="7" t="s">
        <v>365</v>
      </c>
      <c r="C8" s="30" t="s">
        <v>358</v>
      </c>
      <c r="D8" s="30" t="s">
        <v>359</v>
      </c>
      <c r="E8" s="42" t="s">
        <v>372</v>
      </c>
      <c r="F8" s="43" t="s">
        <v>373</v>
      </c>
      <c r="G8" s="48" t="s">
        <v>397</v>
      </c>
    </row>
    <row r="9" spans="1:7" x14ac:dyDescent="0.35">
      <c r="A9" s="7" t="s">
        <v>236</v>
      </c>
      <c r="B9" s="8" t="s">
        <v>257</v>
      </c>
      <c r="C9" s="9" t="s">
        <v>120</v>
      </c>
      <c r="D9" s="8" t="s">
        <v>258</v>
      </c>
      <c r="E9" s="34">
        <v>416830</v>
      </c>
      <c r="F9" s="40">
        <f>E9/$E$7</f>
        <v>1.4960424127647164E-2</v>
      </c>
    </row>
    <row r="10" spans="1:7" x14ac:dyDescent="0.35">
      <c r="B10" s="10" t="s">
        <v>259</v>
      </c>
      <c r="C10" s="9" t="s">
        <v>127</v>
      </c>
      <c r="D10" s="9" t="s">
        <v>126</v>
      </c>
      <c r="E10" s="34">
        <f>746524+225237</f>
        <v>971761</v>
      </c>
      <c r="F10" s="40">
        <f>E10/$E$7</f>
        <v>3.4877424155426759E-2</v>
      </c>
      <c r="G10" s="49" t="s">
        <v>383</v>
      </c>
    </row>
    <row r="11" spans="1:7" s="11" customFormat="1" x14ac:dyDescent="0.35">
      <c r="A11" s="25"/>
      <c r="B11" s="19"/>
      <c r="C11" s="20"/>
      <c r="D11" s="20"/>
      <c r="E11" s="35"/>
      <c r="F11" s="21"/>
      <c r="G11" s="47"/>
    </row>
    <row r="12" spans="1:7" x14ac:dyDescent="0.35">
      <c r="A12" s="7" t="s">
        <v>374</v>
      </c>
      <c r="B12" s="2" t="s">
        <v>303</v>
      </c>
      <c r="C12" s="9" t="s">
        <v>302</v>
      </c>
      <c r="D12" s="5" t="s">
        <v>301</v>
      </c>
      <c r="E12" s="34">
        <f>46579+21496</f>
        <v>68075</v>
      </c>
      <c r="F12" s="40">
        <f t="shared" ref="F12:F18" si="0">E12/$E$7</f>
        <v>2.4432763296537694E-3</v>
      </c>
      <c r="G12" s="49" t="s">
        <v>384</v>
      </c>
    </row>
    <row r="13" spans="1:7" x14ac:dyDescent="0.35">
      <c r="A13" s="26"/>
      <c r="B13" s="12" t="s">
        <v>261</v>
      </c>
      <c r="C13" s="9" t="s">
        <v>159</v>
      </c>
      <c r="D13" s="9" t="s">
        <v>160</v>
      </c>
      <c r="E13" s="34">
        <v>215529</v>
      </c>
      <c r="F13" s="40">
        <f t="shared" si="0"/>
        <v>7.7355402725515568E-3</v>
      </c>
      <c r="G13" s="47"/>
    </row>
    <row r="14" spans="1:7" x14ac:dyDescent="0.35">
      <c r="A14" s="26"/>
      <c r="B14" s="10" t="s">
        <v>156</v>
      </c>
      <c r="C14" s="9" t="s">
        <v>157</v>
      </c>
      <c r="D14" s="9" t="s">
        <v>158</v>
      </c>
      <c r="E14" s="34">
        <v>263491</v>
      </c>
      <c r="F14" s="40">
        <f t="shared" si="0"/>
        <v>9.4569419519177581E-3</v>
      </c>
      <c r="G14" s="45"/>
    </row>
    <row r="15" spans="1:7" x14ac:dyDescent="0.35">
      <c r="A15" s="26"/>
      <c r="B15" s="12" t="s">
        <v>260</v>
      </c>
      <c r="C15" s="9" t="s">
        <v>300</v>
      </c>
      <c r="D15" s="9" t="s">
        <v>155</v>
      </c>
      <c r="E15" s="34">
        <v>36192</v>
      </c>
      <c r="F15" s="40">
        <f t="shared" si="0"/>
        <v>1.2989652137029631E-3</v>
      </c>
      <c r="G15" s="49" t="s">
        <v>385</v>
      </c>
    </row>
    <row r="16" spans="1:7" x14ac:dyDescent="0.35">
      <c r="A16" s="26"/>
      <c r="B16" s="41" t="s">
        <v>366</v>
      </c>
      <c r="C16" s="9" t="s">
        <v>205</v>
      </c>
      <c r="D16" s="9" t="s">
        <v>204</v>
      </c>
      <c r="E16" s="34">
        <v>71011</v>
      </c>
      <c r="F16" s="40">
        <f t="shared" si="0"/>
        <v>2.5486521549033243E-3</v>
      </c>
      <c r="G16" s="45"/>
    </row>
    <row r="17" spans="1:7" x14ac:dyDescent="0.35">
      <c r="A17" s="26"/>
      <c r="B17" s="12" t="s">
        <v>262</v>
      </c>
      <c r="C17" s="9" t="s">
        <v>207</v>
      </c>
      <c r="D17" s="9" t="s">
        <v>206</v>
      </c>
      <c r="E17" s="34">
        <v>66726</v>
      </c>
      <c r="F17" s="40">
        <f t="shared" si="0"/>
        <v>2.3948594399188748E-3</v>
      </c>
      <c r="G17" s="45"/>
    </row>
    <row r="18" spans="1:7" x14ac:dyDescent="0.35">
      <c r="A18" s="26"/>
      <c r="B18" s="12" t="s">
        <v>296</v>
      </c>
      <c r="C18" s="9" t="s">
        <v>192</v>
      </c>
      <c r="D18" s="9" t="s">
        <v>191</v>
      </c>
      <c r="E18" s="34">
        <v>91372</v>
      </c>
      <c r="F18" s="40">
        <f t="shared" si="0"/>
        <v>3.2794277604572047E-3</v>
      </c>
      <c r="G18" s="45"/>
    </row>
    <row r="19" spans="1:7" s="11" customFormat="1" x14ac:dyDescent="0.35">
      <c r="A19" s="25"/>
      <c r="B19" s="19"/>
      <c r="C19" s="20"/>
      <c r="D19" s="20"/>
      <c r="E19" s="35"/>
      <c r="F19" s="21"/>
      <c r="G19" s="47"/>
    </row>
    <row r="20" spans="1:7" x14ac:dyDescent="0.35">
      <c r="A20" s="26" t="s">
        <v>238</v>
      </c>
      <c r="B20" s="10" t="s">
        <v>307</v>
      </c>
      <c r="C20" s="9" t="s">
        <v>6</v>
      </c>
      <c r="D20" s="8" t="s">
        <v>7</v>
      </c>
      <c r="E20" s="34">
        <f>377703+71734</f>
        <v>449437</v>
      </c>
      <c r="F20" s="40">
        <f t="shared" ref="F20:F30" si="1">E20/$E$7</f>
        <v>1.6130720290423815E-2</v>
      </c>
      <c r="G20" s="46" t="s">
        <v>386</v>
      </c>
    </row>
    <row r="21" spans="1:7" x14ac:dyDescent="0.35">
      <c r="A21" s="26"/>
      <c r="B21" s="10" t="s">
        <v>246</v>
      </c>
      <c r="C21" s="9" t="s">
        <v>10</v>
      </c>
      <c r="D21" s="9" t="s">
        <v>11</v>
      </c>
      <c r="E21" s="34">
        <v>325465</v>
      </c>
      <c r="F21" s="40">
        <f t="shared" si="1"/>
        <v>1.168124760383054E-2</v>
      </c>
      <c r="G21" s="45"/>
    </row>
    <row r="22" spans="1:7" x14ac:dyDescent="0.35">
      <c r="A22" s="26"/>
      <c r="B22" s="10" t="s">
        <v>247</v>
      </c>
      <c r="C22" s="9" t="s">
        <v>8</v>
      </c>
      <c r="D22" s="9" t="s">
        <v>9</v>
      </c>
      <c r="E22" s="34">
        <v>236101</v>
      </c>
      <c r="F22" s="40">
        <f t="shared" si="1"/>
        <v>8.4738888682715334E-3</v>
      </c>
      <c r="G22" s="45"/>
    </row>
    <row r="23" spans="1:7" x14ac:dyDescent="0.35">
      <c r="B23" s="10" t="s">
        <v>263</v>
      </c>
      <c r="C23" s="9" t="s">
        <v>168</v>
      </c>
      <c r="D23" s="9" t="s">
        <v>264</v>
      </c>
      <c r="E23" s="34">
        <f>431396+425423</f>
        <v>856819</v>
      </c>
      <c r="F23" s="40">
        <f t="shared" si="1"/>
        <v>3.0752046735183444E-2</v>
      </c>
      <c r="G23" s="49" t="s">
        <v>387</v>
      </c>
    </row>
    <row r="24" spans="1:7" x14ac:dyDescent="0.35">
      <c r="A24" s="26"/>
      <c r="B24" s="10" t="s">
        <v>367</v>
      </c>
      <c r="C24" s="9" t="s">
        <v>249</v>
      </c>
      <c r="D24" s="9" t="s">
        <v>250</v>
      </c>
      <c r="E24" s="34"/>
      <c r="F24" s="40">
        <f t="shared" si="1"/>
        <v>0</v>
      </c>
      <c r="G24" s="50"/>
    </row>
    <row r="25" spans="1:7" x14ac:dyDescent="0.35">
      <c r="A25" s="26"/>
      <c r="B25" s="13" t="s">
        <v>304</v>
      </c>
      <c r="C25" s="9" t="s">
        <v>12</v>
      </c>
      <c r="D25" s="9" t="s">
        <v>13</v>
      </c>
      <c r="E25" s="34">
        <v>79134</v>
      </c>
      <c r="F25" s="40">
        <f t="shared" si="1"/>
        <v>2.8401943308236709E-3</v>
      </c>
      <c r="G25" s="45"/>
    </row>
    <row r="26" spans="1:7" x14ac:dyDescent="0.35">
      <c r="A26" s="26"/>
      <c r="B26" s="10" t="s">
        <v>14</v>
      </c>
      <c r="C26" s="9" t="s">
        <v>15</v>
      </c>
      <c r="D26" s="5" t="s">
        <v>16</v>
      </c>
      <c r="E26" s="34">
        <v>198339</v>
      </c>
      <c r="F26" s="40">
        <f t="shared" si="1"/>
        <v>7.1185748651810352E-3</v>
      </c>
      <c r="G26" s="45"/>
    </row>
    <row r="27" spans="1:7" x14ac:dyDescent="0.35">
      <c r="A27" s="26"/>
      <c r="B27" s="10" t="s">
        <v>17</v>
      </c>
      <c r="C27" s="9" t="s">
        <v>18</v>
      </c>
      <c r="D27" s="9" t="s">
        <v>19</v>
      </c>
      <c r="E27" s="34">
        <v>139603</v>
      </c>
      <c r="F27" s="40">
        <f t="shared" si="1"/>
        <v>5.0104841050114604E-3</v>
      </c>
      <c r="G27" s="45"/>
    </row>
    <row r="28" spans="1:7" x14ac:dyDescent="0.35">
      <c r="A28" s="26"/>
      <c r="B28" s="12" t="s">
        <v>297</v>
      </c>
      <c r="C28" s="9" t="s">
        <v>20</v>
      </c>
      <c r="D28" s="8" t="s">
        <v>21</v>
      </c>
      <c r="E28" s="34">
        <v>38173</v>
      </c>
      <c r="F28" s="40">
        <f t="shared" si="1"/>
        <v>1.3700651829874893E-3</v>
      </c>
      <c r="G28" s="45"/>
    </row>
    <row r="29" spans="1:7" x14ac:dyDescent="0.35">
      <c r="A29" s="26"/>
      <c r="B29" s="12" t="s">
        <v>305</v>
      </c>
      <c r="C29" s="9" t="s">
        <v>177</v>
      </c>
      <c r="D29" s="9" t="s">
        <v>176</v>
      </c>
      <c r="E29" s="34">
        <v>179466</v>
      </c>
      <c r="F29" s="40">
        <f t="shared" si="1"/>
        <v>6.4412049912250221E-3</v>
      </c>
      <c r="G29" s="45"/>
    </row>
    <row r="30" spans="1:7" x14ac:dyDescent="0.35">
      <c r="A30" s="26"/>
      <c r="B30" s="3" t="s">
        <v>298</v>
      </c>
      <c r="C30" s="9" t="s">
        <v>234</v>
      </c>
      <c r="D30" s="8" t="s">
        <v>248</v>
      </c>
      <c r="E30" s="34">
        <v>16030</v>
      </c>
      <c r="F30" s="40">
        <f t="shared" si="1"/>
        <v>5.7533190693132463E-4</v>
      </c>
      <c r="G30" s="45"/>
    </row>
    <row r="31" spans="1:7" s="11" customFormat="1" x14ac:dyDescent="0.35">
      <c r="A31" s="25"/>
      <c r="B31" s="19"/>
      <c r="C31" s="20"/>
      <c r="D31" s="20"/>
      <c r="E31" s="35"/>
      <c r="F31" s="21"/>
      <c r="G31" s="47"/>
    </row>
    <row r="32" spans="1:7" x14ac:dyDescent="0.35">
      <c r="A32" s="27" t="s">
        <v>239</v>
      </c>
      <c r="B32" s="13" t="s">
        <v>306</v>
      </c>
      <c r="C32" s="9" t="s">
        <v>198</v>
      </c>
      <c r="D32" s="8" t="s">
        <v>299</v>
      </c>
      <c r="E32" s="34">
        <f>76568+27764</f>
        <v>104332</v>
      </c>
      <c r="F32" s="40">
        <f>E32/$E$7</f>
        <v>3.7445744550192736E-3</v>
      </c>
      <c r="G32" s="46" t="s">
        <v>388</v>
      </c>
    </row>
    <row r="33" spans="1:7" x14ac:dyDescent="0.35">
      <c r="A33" s="26"/>
      <c r="B33" s="10" t="s">
        <v>39</v>
      </c>
      <c r="C33" s="9" t="s">
        <v>40</v>
      </c>
      <c r="D33" s="9" t="s">
        <v>41</v>
      </c>
      <c r="E33" s="34">
        <v>45476</v>
      </c>
      <c r="F33" s="40">
        <f>E33/$E$7</f>
        <v>1.6321767810111615E-3</v>
      </c>
      <c r="G33" s="45"/>
    </row>
    <row r="34" spans="1:7" x14ac:dyDescent="0.35">
      <c r="A34" s="26"/>
      <c r="B34" s="12" t="s">
        <v>42</v>
      </c>
      <c r="C34" s="9" t="s">
        <v>43</v>
      </c>
      <c r="D34" s="9" t="s">
        <v>44</v>
      </c>
      <c r="E34" s="34">
        <v>68850</v>
      </c>
      <c r="F34" s="40">
        <f>E34/$E$7</f>
        <v>2.471091814860992E-3</v>
      </c>
      <c r="G34" s="45"/>
    </row>
    <row r="35" spans="1:7" x14ac:dyDescent="0.35">
      <c r="A35" s="26"/>
      <c r="B35" s="12" t="s">
        <v>265</v>
      </c>
      <c r="C35" s="9" t="s">
        <v>186</v>
      </c>
      <c r="D35" s="9" t="s">
        <v>185</v>
      </c>
      <c r="E35" s="34">
        <v>119278</v>
      </c>
      <c r="F35" s="40">
        <f>E35/$E$7</f>
        <v>4.2810005736091412E-3</v>
      </c>
      <c r="G35" s="45"/>
    </row>
    <row r="36" spans="1:7" x14ac:dyDescent="0.35">
      <c r="A36" s="26"/>
      <c r="B36" s="12" t="s">
        <v>266</v>
      </c>
      <c r="C36" s="9" t="s">
        <v>212</v>
      </c>
      <c r="D36" s="9" t="s">
        <v>211</v>
      </c>
      <c r="E36" s="34">
        <f>44997+78170</f>
        <v>123167</v>
      </c>
      <c r="F36" s="40">
        <f>E36/$E$7</f>
        <v>4.4205804729264163E-3</v>
      </c>
      <c r="G36" s="49" t="s">
        <v>389</v>
      </c>
    </row>
    <row r="37" spans="1:7" s="11" customFormat="1" x14ac:dyDescent="0.35">
      <c r="A37" s="25"/>
      <c r="B37" s="19"/>
      <c r="C37" s="20"/>
      <c r="D37" s="20"/>
      <c r="E37" s="35"/>
      <c r="F37" s="21"/>
      <c r="G37" s="47"/>
    </row>
    <row r="38" spans="1:7" x14ac:dyDescent="0.35">
      <c r="A38" s="26" t="s">
        <v>243</v>
      </c>
      <c r="B38" s="10" t="s">
        <v>267</v>
      </c>
      <c r="C38" s="9" t="s">
        <v>174</v>
      </c>
      <c r="D38" s="8" t="s">
        <v>268</v>
      </c>
      <c r="E38" s="34">
        <f>204501+90654</f>
        <v>295155</v>
      </c>
      <c r="F38" s="40">
        <f t="shared" ref="F38:F46" si="2">E38/$E$7</f>
        <v>1.0593392950113233E-2</v>
      </c>
      <c r="G38" s="46" t="s">
        <v>390</v>
      </c>
    </row>
    <row r="39" spans="1:7" x14ac:dyDescent="0.35">
      <c r="A39" s="26"/>
      <c r="B39" s="12" t="s">
        <v>309</v>
      </c>
      <c r="C39" s="9" t="s">
        <v>310</v>
      </c>
      <c r="D39" s="8" t="s">
        <v>311</v>
      </c>
      <c r="E39" s="34">
        <v>20850</v>
      </c>
      <c r="F39" s="40">
        <f t="shared" si="2"/>
        <v>7.4832627944592127E-4</v>
      </c>
      <c r="G39" s="46" t="s">
        <v>391</v>
      </c>
    </row>
    <row r="40" spans="1:7" x14ac:dyDescent="0.35">
      <c r="A40" s="26"/>
      <c r="B40" s="12" t="s">
        <v>411</v>
      </c>
      <c r="C40" s="9" t="s">
        <v>222</v>
      </c>
      <c r="D40" s="9" t="s">
        <v>221</v>
      </c>
      <c r="E40" s="34">
        <v>27976</v>
      </c>
      <c r="F40" s="40">
        <f t="shared" si="2"/>
        <v>1.0040851795577502E-3</v>
      </c>
      <c r="G40" s="37" t="s">
        <v>410</v>
      </c>
    </row>
    <row r="41" spans="1:7" s="52" customFormat="1" x14ac:dyDescent="0.35">
      <c r="A41" s="26"/>
      <c r="B41" s="12" t="s">
        <v>406</v>
      </c>
      <c r="C41" s="9" t="s">
        <v>407</v>
      </c>
      <c r="D41" s="9" t="s">
        <v>408</v>
      </c>
      <c r="E41" s="34"/>
      <c r="F41" s="40"/>
      <c r="G41" s="37" t="s">
        <v>409</v>
      </c>
    </row>
    <row r="42" spans="1:7" x14ac:dyDescent="0.35">
      <c r="A42" s="26"/>
      <c r="B42" s="10" t="s">
        <v>269</v>
      </c>
      <c r="C42" s="9" t="s">
        <v>163</v>
      </c>
      <c r="D42" s="8" t="s">
        <v>270</v>
      </c>
      <c r="E42" s="34">
        <v>698533</v>
      </c>
      <c r="F42" s="40">
        <f t="shared" si="2"/>
        <v>2.5071012036460321E-2</v>
      </c>
      <c r="G42" s="45"/>
    </row>
    <row r="43" spans="1:7" x14ac:dyDescent="0.35">
      <c r="A43" s="26"/>
      <c r="B43" s="12" t="s">
        <v>308</v>
      </c>
      <c r="C43" s="9" t="s">
        <v>3</v>
      </c>
      <c r="D43" s="9" t="s">
        <v>4</v>
      </c>
      <c r="E43" s="34">
        <v>210062</v>
      </c>
      <c r="F43" s="40">
        <f t="shared" si="2"/>
        <v>7.5393244562575118E-3</v>
      </c>
      <c r="G43" s="45"/>
    </row>
    <row r="44" spans="1:7" x14ac:dyDescent="0.35">
      <c r="A44" s="26"/>
      <c r="B44" s="12" t="s">
        <v>312</v>
      </c>
      <c r="C44" s="9" t="s">
        <v>231</v>
      </c>
      <c r="D44" s="9" t="s">
        <v>230</v>
      </c>
      <c r="E44" s="34">
        <v>22958</v>
      </c>
      <c r="F44" s="40">
        <f t="shared" si="2"/>
        <v>8.2398439920956649E-4</v>
      </c>
      <c r="G44" s="45"/>
    </row>
    <row r="45" spans="1:7" x14ac:dyDescent="0.35">
      <c r="A45" s="26"/>
      <c r="B45" s="10" t="s">
        <v>271</v>
      </c>
      <c r="C45" s="9" t="s">
        <v>215</v>
      </c>
      <c r="D45" s="9" t="s">
        <v>214</v>
      </c>
      <c r="E45" s="34">
        <v>43103</v>
      </c>
      <c r="F45" s="40">
        <f t="shared" si="2"/>
        <v>1.5470075598540789E-3</v>
      </c>
      <c r="G45" s="45"/>
    </row>
    <row r="46" spans="1:7" x14ac:dyDescent="0.35">
      <c r="A46" s="26"/>
      <c r="B46" s="2" t="s">
        <v>202</v>
      </c>
      <c r="C46" s="2" t="s">
        <v>203</v>
      </c>
      <c r="D46" s="2" t="s">
        <v>202</v>
      </c>
      <c r="E46" s="34">
        <v>71358</v>
      </c>
      <c r="F46" s="40">
        <f t="shared" si="2"/>
        <v>2.5611063140864292E-3</v>
      </c>
      <c r="G46" s="45"/>
    </row>
    <row r="47" spans="1:7" s="11" customFormat="1" x14ac:dyDescent="0.35">
      <c r="A47" s="25"/>
      <c r="B47" s="19"/>
      <c r="C47" s="20"/>
      <c r="D47" s="20"/>
      <c r="E47" s="35"/>
      <c r="F47" s="21"/>
      <c r="G47" s="47"/>
    </row>
    <row r="48" spans="1:7" x14ac:dyDescent="0.35">
      <c r="A48" s="26" t="s">
        <v>240</v>
      </c>
      <c r="B48" s="10" t="s">
        <v>272</v>
      </c>
      <c r="C48" s="9" t="s">
        <v>229</v>
      </c>
      <c r="D48" s="9" t="s">
        <v>228</v>
      </c>
      <c r="E48" s="34">
        <v>26567</v>
      </c>
      <c r="F48" s="40">
        <f t="shared" ref="F48:F54" si="3">E48/$E$7</f>
        <v>9.5351483290358706E-4</v>
      </c>
      <c r="G48" s="45"/>
    </row>
    <row r="49" spans="1:7" x14ac:dyDescent="0.35">
      <c r="A49" s="26"/>
      <c r="B49" s="12" t="s">
        <v>313</v>
      </c>
      <c r="C49" s="9" t="s">
        <v>32</v>
      </c>
      <c r="D49" s="9" t="s">
        <v>33</v>
      </c>
      <c r="E49" s="34">
        <v>150448</v>
      </c>
      <c r="F49" s="40">
        <f t="shared" si="3"/>
        <v>5.399721443169303E-3</v>
      </c>
      <c r="G49" s="45"/>
    </row>
    <row r="50" spans="1:7" x14ac:dyDescent="0.35">
      <c r="A50" s="26"/>
      <c r="B50" s="10" t="s">
        <v>36</v>
      </c>
      <c r="C50" s="9" t="s">
        <v>37</v>
      </c>
      <c r="D50" s="9" t="s">
        <v>38</v>
      </c>
      <c r="E50" s="34">
        <v>99811</v>
      </c>
      <c r="F50" s="40">
        <f t="shared" si="3"/>
        <v>3.582311476152367E-3</v>
      </c>
      <c r="G50" s="45"/>
    </row>
    <row r="51" spans="1:7" x14ac:dyDescent="0.35">
      <c r="A51" s="26"/>
      <c r="B51" s="12" t="s">
        <v>380</v>
      </c>
      <c r="C51" s="9" t="s">
        <v>34</v>
      </c>
      <c r="D51" s="9" t="s">
        <v>35</v>
      </c>
      <c r="E51" s="34">
        <v>202354</v>
      </c>
      <c r="F51" s="40">
        <f t="shared" si="3"/>
        <v>7.262677024028775E-3</v>
      </c>
      <c r="G51" s="45"/>
    </row>
    <row r="52" spans="1:7" x14ac:dyDescent="0.35">
      <c r="A52" s="26"/>
      <c r="B52" s="12" t="s">
        <v>315</v>
      </c>
      <c r="C52" s="9" t="s">
        <v>190</v>
      </c>
      <c r="D52" s="9" t="s">
        <v>189</v>
      </c>
      <c r="E52" s="34">
        <v>102819</v>
      </c>
      <c r="F52" s="40">
        <f t="shared" si="3"/>
        <v>3.6902714497050446E-3</v>
      </c>
      <c r="G52" s="45"/>
    </row>
    <row r="53" spans="1:7" x14ac:dyDescent="0.35">
      <c r="A53" s="26"/>
      <c r="B53" s="12" t="s">
        <v>316</v>
      </c>
      <c r="C53" s="9" t="s">
        <v>197</v>
      </c>
      <c r="D53" s="8" t="s">
        <v>314</v>
      </c>
      <c r="E53" s="34">
        <f>79219+49647</f>
        <v>128866</v>
      </c>
      <c r="F53" s="40">
        <f t="shared" si="3"/>
        <v>4.6251229893083017E-3</v>
      </c>
      <c r="G53" s="46" t="s">
        <v>392</v>
      </c>
    </row>
    <row r="54" spans="1:7" x14ac:dyDescent="0.35">
      <c r="A54" s="26"/>
      <c r="B54" s="12" t="s">
        <v>317</v>
      </c>
      <c r="C54" s="9" t="s">
        <v>210</v>
      </c>
      <c r="D54" s="9" t="s">
        <v>209</v>
      </c>
      <c r="E54" s="34">
        <v>46918</v>
      </c>
      <c r="F54" s="40">
        <f t="shared" si="3"/>
        <v>1.6839315289709225E-3</v>
      </c>
      <c r="G54" s="45"/>
    </row>
    <row r="55" spans="1:7" s="11" customFormat="1" x14ac:dyDescent="0.35">
      <c r="A55" s="25"/>
      <c r="B55" s="19"/>
      <c r="C55" s="20"/>
      <c r="D55" s="20"/>
      <c r="E55" s="35"/>
      <c r="F55" s="21"/>
      <c r="G55" s="47"/>
    </row>
    <row r="56" spans="1:7" x14ac:dyDescent="0.35">
      <c r="A56" s="27" t="s">
        <v>237</v>
      </c>
      <c r="B56" s="10" t="s">
        <v>58</v>
      </c>
      <c r="C56" s="9" t="s">
        <v>59</v>
      </c>
      <c r="D56" s="8" t="s">
        <v>60</v>
      </c>
      <c r="E56" s="34">
        <v>214513</v>
      </c>
      <c r="F56" s="40">
        <f t="shared" ref="F56:F61" si="4">E56/$E$7</f>
        <v>7.6990750687186051E-3</v>
      </c>
      <c r="G56" s="45"/>
    </row>
    <row r="57" spans="1:7" x14ac:dyDescent="0.35">
      <c r="B57" s="10" t="s">
        <v>318</v>
      </c>
      <c r="C57" s="9" t="s">
        <v>170</v>
      </c>
      <c r="D57" s="9" t="s">
        <v>169</v>
      </c>
      <c r="E57" s="34">
        <v>401499</v>
      </c>
      <c r="F57" s="40">
        <f t="shared" si="4"/>
        <v>1.4410179993825321E-2</v>
      </c>
      <c r="G57" s="45"/>
    </row>
    <row r="58" spans="1:7" x14ac:dyDescent="0.35">
      <c r="B58" s="10" t="s">
        <v>237</v>
      </c>
      <c r="C58" s="9" t="s">
        <v>181</v>
      </c>
      <c r="D58" s="9" t="s">
        <v>180</v>
      </c>
      <c r="E58" s="34">
        <v>128967</v>
      </c>
      <c r="F58" s="40">
        <f t="shared" si="4"/>
        <v>4.6287479751224046E-3</v>
      </c>
      <c r="G58" s="45"/>
    </row>
    <row r="59" spans="1:7" x14ac:dyDescent="0.35">
      <c r="A59" s="26"/>
      <c r="B59" s="12" t="s">
        <v>319</v>
      </c>
      <c r="C59" s="9" t="s">
        <v>75</v>
      </c>
      <c r="D59" s="9" t="s">
        <v>76</v>
      </c>
      <c r="E59" s="34">
        <v>130886</v>
      </c>
      <c r="F59" s="40">
        <f t="shared" si="4"/>
        <v>4.6976227055903529E-3</v>
      </c>
      <c r="G59" s="45"/>
    </row>
    <row r="60" spans="1:7" x14ac:dyDescent="0.35">
      <c r="B60" s="10" t="s">
        <v>273</v>
      </c>
      <c r="C60" s="9" t="s">
        <v>54</v>
      </c>
      <c r="D60" s="9" t="s">
        <v>55</v>
      </c>
      <c r="E60" s="34">
        <v>123612</v>
      </c>
      <c r="F60" s="40">
        <f t="shared" si="4"/>
        <v>4.4365519450776606E-3</v>
      </c>
      <c r="G60" s="45"/>
    </row>
    <row r="61" spans="1:7" x14ac:dyDescent="0.35">
      <c r="A61" s="26"/>
      <c r="B61" s="12" t="s">
        <v>74</v>
      </c>
      <c r="C61" s="9" t="s">
        <v>73</v>
      </c>
      <c r="D61" s="9" t="s">
        <v>74</v>
      </c>
      <c r="E61" s="34">
        <v>55286</v>
      </c>
      <c r="F61" s="40">
        <f t="shared" si="4"/>
        <v>1.9842669873116163E-3</v>
      </c>
      <c r="G61" s="45"/>
    </row>
    <row r="62" spans="1:7" s="11" customFormat="1" x14ac:dyDescent="0.35">
      <c r="A62" s="25"/>
      <c r="B62" s="19"/>
      <c r="C62" s="20"/>
      <c r="D62" s="20"/>
      <c r="E62" s="35"/>
      <c r="F62" s="21"/>
      <c r="G62" s="47"/>
    </row>
    <row r="63" spans="1:7" x14ac:dyDescent="0.35">
      <c r="A63" s="7" t="s">
        <v>77</v>
      </c>
      <c r="B63" s="10" t="s">
        <v>328</v>
      </c>
      <c r="C63" s="9" t="s">
        <v>81</v>
      </c>
      <c r="D63" s="9" t="s">
        <v>82</v>
      </c>
      <c r="E63" s="34">
        <v>47522</v>
      </c>
      <c r="F63" s="40">
        <f t="shared" ref="F63:F83" si="5">E63/$E$7</f>
        <v>1.7056096619582288E-3</v>
      </c>
      <c r="G63" s="45"/>
    </row>
    <row r="64" spans="1:7" x14ac:dyDescent="0.35">
      <c r="B64" s="10" t="s">
        <v>334</v>
      </c>
      <c r="C64" s="9" t="s">
        <v>45</v>
      </c>
      <c r="D64" s="8" t="s">
        <v>46</v>
      </c>
      <c r="E64" s="34">
        <v>27307</v>
      </c>
      <c r="F64" s="40">
        <f t="shared" si="5"/>
        <v>9.8007413490790282E-4</v>
      </c>
      <c r="G64" s="45"/>
    </row>
    <row r="65" spans="2:7" x14ac:dyDescent="0.35">
      <c r="B65" s="10" t="s">
        <v>369</v>
      </c>
      <c r="C65" s="9" t="s">
        <v>78</v>
      </c>
      <c r="D65" s="10" t="s">
        <v>79</v>
      </c>
      <c r="E65" s="34">
        <v>10540</v>
      </c>
      <c r="F65" s="40">
        <f t="shared" si="5"/>
        <v>3.7829059881822589E-4</v>
      </c>
      <c r="G65" s="45"/>
    </row>
    <row r="66" spans="2:7" x14ac:dyDescent="0.35">
      <c r="B66" s="10" t="s">
        <v>368</v>
      </c>
      <c r="C66" s="9" t="s">
        <v>321</v>
      </c>
      <c r="D66" s="9" t="s">
        <v>80</v>
      </c>
      <c r="E66" s="34">
        <f>30538+10540</f>
        <v>41078</v>
      </c>
      <c r="F66" s="40">
        <f t="shared" si="5"/>
        <v>1.4743283888287557E-3</v>
      </c>
      <c r="G66" s="50" t="s">
        <v>393</v>
      </c>
    </row>
    <row r="67" spans="2:7" x14ac:dyDescent="0.35">
      <c r="B67" s="10" t="s">
        <v>333</v>
      </c>
      <c r="C67" s="9" t="s">
        <v>332</v>
      </c>
      <c r="D67" s="9" t="s">
        <v>375</v>
      </c>
      <c r="E67" s="34">
        <v>38965</v>
      </c>
      <c r="F67" s="40">
        <f t="shared" si="5"/>
        <v>1.3984908143218381E-3</v>
      </c>
      <c r="G67" s="46" t="s">
        <v>394</v>
      </c>
    </row>
    <row r="68" spans="2:7" x14ac:dyDescent="0.35">
      <c r="B68" s="10" t="s">
        <v>276</v>
      </c>
      <c r="C68" s="9" t="s">
        <v>83</v>
      </c>
      <c r="D68" s="8" t="s">
        <v>84</v>
      </c>
      <c r="E68" s="34">
        <v>122272</v>
      </c>
      <c r="F68" s="40">
        <f t="shared" si="5"/>
        <v>4.3884580738806564E-3</v>
      </c>
      <c r="G68" s="45"/>
    </row>
    <row r="69" spans="2:7" x14ac:dyDescent="0.35">
      <c r="B69" s="10" t="s">
        <v>329</v>
      </c>
      <c r="C69" s="9" t="s">
        <v>85</v>
      </c>
      <c r="D69" s="9" t="s">
        <v>86</v>
      </c>
      <c r="E69" s="34">
        <v>37966</v>
      </c>
      <c r="F69" s="40">
        <f t="shared" si="5"/>
        <v>1.3626357566160119E-3</v>
      </c>
      <c r="G69" s="45"/>
    </row>
    <row r="70" spans="2:7" x14ac:dyDescent="0.35">
      <c r="B70" s="10" t="s">
        <v>325</v>
      </c>
      <c r="C70" s="9" t="s">
        <v>87</v>
      </c>
      <c r="D70" s="9" t="s">
        <v>88</v>
      </c>
      <c r="E70" s="34">
        <v>47823</v>
      </c>
      <c r="F70" s="40">
        <f t="shared" si="5"/>
        <v>1.7164128375032274E-3</v>
      </c>
      <c r="G70" s="45"/>
    </row>
    <row r="71" spans="2:7" x14ac:dyDescent="0.35">
      <c r="B71" s="10" t="s">
        <v>275</v>
      </c>
      <c r="C71" s="9" t="s">
        <v>89</v>
      </c>
      <c r="D71" s="8" t="s">
        <v>90</v>
      </c>
      <c r="E71" s="34">
        <f>359420+32079</f>
        <v>391499</v>
      </c>
      <c r="F71" s="40">
        <f t="shared" si="5"/>
        <v>1.4051270507280516E-2</v>
      </c>
      <c r="G71" s="46" t="s">
        <v>395</v>
      </c>
    </row>
    <row r="72" spans="2:7" x14ac:dyDescent="0.35">
      <c r="B72" s="9" t="s">
        <v>320</v>
      </c>
      <c r="C72" s="9" t="s">
        <v>199</v>
      </c>
      <c r="D72" s="9" t="s">
        <v>274</v>
      </c>
      <c r="E72" s="34">
        <v>72332</v>
      </c>
      <c r="F72" s="40">
        <f t="shared" si="5"/>
        <v>2.5960640980758933E-3</v>
      </c>
      <c r="G72" s="45"/>
    </row>
    <row r="73" spans="2:7" x14ac:dyDescent="0.35">
      <c r="B73" s="10" t="s">
        <v>326</v>
      </c>
      <c r="C73" s="9" t="s">
        <v>91</v>
      </c>
      <c r="D73" s="9" t="s">
        <v>92</v>
      </c>
      <c r="E73" s="34">
        <v>114952</v>
      </c>
      <c r="F73" s="40">
        <f t="shared" si="5"/>
        <v>4.1257363297298585E-3</v>
      </c>
      <c r="G73" s="45"/>
    </row>
    <row r="74" spans="2:7" x14ac:dyDescent="0.35">
      <c r="B74" s="2" t="s">
        <v>109</v>
      </c>
      <c r="C74" s="2" t="s">
        <v>110</v>
      </c>
      <c r="D74" s="2" t="s">
        <v>109</v>
      </c>
      <c r="E74" s="34">
        <f>1493842+32936</f>
        <v>1526778</v>
      </c>
      <c r="F74" s="40">
        <f t="shared" si="5"/>
        <v>5.4797510804790638E-2</v>
      </c>
      <c r="G74" s="49" t="s">
        <v>396</v>
      </c>
    </row>
    <row r="75" spans="2:7" x14ac:dyDescent="0.35">
      <c r="B75" s="10" t="s">
        <v>331</v>
      </c>
      <c r="C75" s="9" t="s">
        <v>93</v>
      </c>
      <c r="D75" s="9" t="s">
        <v>94</v>
      </c>
      <c r="E75" s="34">
        <v>93395</v>
      </c>
      <c r="F75" s="40">
        <f t="shared" si="5"/>
        <v>3.3520351495852189E-3</v>
      </c>
    </row>
    <row r="76" spans="2:7" x14ac:dyDescent="0.35">
      <c r="B76" s="10" t="s">
        <v>330</v>
      </c>
      <c r="C76" s="9" t="s">
        <v>95</v>
      </c>
      <c r="D76" s="9" t="s">
        <v>96</v>
      </c>
      <c r="E76" s="34">
        <v>137301</v>
      </c>
      <c r="F76" s="40">
        <f t="shared" si="5"/>
        <v>4.927863141208846E-3</v>
      </c>
    </row>
    <row r="77" spans="2:7" x14ac:dyDescent="0.35">
      <c r="B77" s="10" t="s">
        <v>111</v>
      </c>
      <c r="C77" s="9" t="s">
        <v>112</v>
      </c>
      <c r="D77" s="9" t="s">
        <v>113</v>
      </c>
      <c r="E77" s="34">
        <v>29168</v>
      </c>
      <c r="F77" s="40">
        <f t="shared" si="5"/>
        <v>1.0468671903538912E-3</v>
      </c>
    </row>
    <row r="78" spans="2:7" x14ac:dyDescent="0.35">
      <c r="B78" s="10" t="s">
        <v>322</v>
      </c>
      <c r="C78" s="9" t="s">
        <v>97</v>
      </c>
      <c r="D78" s="9" t="s">
        <v>98</v>
      </c>
      <c r="E78" s="34">
        <v>80365</v>
      </c>
      <c r="F78" s="40">
        <f t="shared" si="5"/>
        <v>2.8843760886173363E-3</v>
      </c>
    </row>
    <row r="79" spans="2:7" x14ac:dyDescent="0.35">
      <c r="B79" s="10" t="s">
        <v>324</v>
      </c>
      <c r="C79" s="9" t="s">
        <v>99</v>
      </c>
      <c r="D79" s="9" t="s">
        <v>100</v>
      </c>
      <c r="E79" s="34">
        <v>27791</v>
      </c>
      <c r="F79" s="40">
        <f t="shared" si="5"/>
        <v>9.9744535405667137E-4</v>
      </c>
    </row>
    <row r="80" spans="2:7" x14ac:dyDescent="0.35">
      <c r="B80" s="10" t="s">
        <v>277</v>
      </c>
      <c r="C80" s="9" t="s">
        <v>101</v>
      </c>
      <c r="D80" s="9" t="s">
        <v>102</v>
      </c>
      <c r="E80" s="34">
        <v>108240</v>
      </c>
      <c r="F80" s="40">
        <f t="shared" si="5"/>
        <v>3.884836282360984E-3</v>
      </c>
    </row>
    <row r="81" spans="1:6" x14ac:dyDescent="0.35">
      <c r="B81" s="10" t="s">
        <v>327</v>
      </c>
      <c r="C81" s="9" t="s">
        <v>103</v>
      </c>
      <c r="D81" s="9" t="s">
        <v>104</v>
      </c>
      <c r="E81" s="34">
        <v>36624</v>
      </c>
      <c r="F81" s="40">
        <f t="shared" si="5"/>
        <v>1.3144701035216989E-3</v>
      </c>
    </row>
    <row r="82" spans="1:6" x14ac:dyDescent="0.35">
      <c r="B82" s="10" t="s">
        <v>323</v>
      </c>
      <c r="C82" s="9" t="s">
        <v>105</v>
      </c>
      <c r="D82" s="9" t="s">
        <v>106</v>
      </c>
      <c r="E82" s="34">
        <v>42703</v>
      </c>
      <c r="F82" s="40">
        <f t="shared" si="5"/>
        <v>1.5326511803922867E-3</v>
      </c>
    </row>
    <row r="83" spans="1:6" x14ac:dyDescent="0.35">
      <c r="B83" s="10" t="s">
        <v>278</v>
      </c>
      <c r="C83" s="9" t="s">
        <v>107</v>
      </c>
      <c r="D83" s="8" t="s">
        <v>108</v>
      </c>
      <c r="E83" s="34">
        <v>94182</v>
      </c>
      <c r="F83" s="40">
        <f t="shared" si="5"/>
        <v>3.3802813261762953E-3</v>
      </c>
    </row>
    <row r="84" spans="1:6" s="11" customFormat="1" x14ac:dyDescent="0.35">
      <c r="A84" s="25"/>
      <c r="B84" s="19"/>
      <c r="C84" s="20"/>
      <c r="D84" s="20"/>
      <c r="E84" s="35"/>
      <c r="F84" s="21"/>
    </row>
    <row r="85" spans="1:6" x14ac:dyDescent="0.35">
      <c r="A85" s="7" t="s">
        <v>241</v>
      </c>
      <c r="B85" s="10" t="s">
        <v>0</v>
      </c>
      <c r="C85" s="9" t="s">
        <v>1</v>
      </c>
      <c r="D85" s="8" t="s">
        <v>2</v>
      </c>
      <c r="E85" s="34">
        <v>1133059</v>
      </c>
      <c r="F85" s="40">
        <f>E85/$E$7</f>
        <v>4.0666562391497178E-2</v>
      </c>
    </row>
    <row r="86" spans="1:6" x14ac:dyDescent="0.35">
      <c r="B86" s="10" t="s">
        <v>254</v>
      </c>
      <c r="C86" s="9" t="s">
        <v>220</v>
      </c>
      <c r="D86" s="9" t="s">
        <v>219</v>
      </c>
      <c r="E86" s="34">
        <v>33523</v>
      </c>
      <c r="F86" s="40">
        <f>E86/$E$7</f>
        <v>1.2031722717441545E-3</v>
      </c>
    </row>
    <row r="87" spans="1:6" x14ac:dyDescent="0.35">
      <c r="B87" s="10" t="s">
        <v>362</v>
      </c>
      <c r="C87" s="9" t="s">
        <v>5</v>
      </c>
      <c r="D87" s="9" t="s">
        <v>213</v>
      </c>
      <c r="E87" s="34">
        <v>44766</v>
      </c>
      <c r="F87" s="40">
        <f>E87/$E$7</f>
        <v>1.6066942074664803E-3</v>
      </c>
    </row>
    <row r="88" spans="1:6" x14ac:dyDescent="0.35">
      <c r="B88" s="10" t="s">
        <v>253</v>
      </c>
      <c r="C88" s="9" t="s">
        <v>68</v>
      </c>
      <c r="D88" s="9" t="s">
        <v>67</v>
      </c>
      <c r="E88" s="34">
        <v>611715</v>
      </c>
      <c r="F88" s="40">
        <f>E88/$E$7</f>
        <v>2.1955031656175624E-2</v>
      </c>
    </row>
    <row r="89" spans="1:6" s="11" customFormat="1" x14ac:dyDescent="0.35">
      <c r="A89" s="25"/>
      <c r="B89" s="19"/>
      <c r="C89" s="20"/>
      <c r="D89" s="20"/>
      <c r="E89" s="35"/>
      <c r="F89" s="21"/>
    </row>
    <row r="90" spans="1:6" x14ac:dyDescent="0.35">
      <c r="A90" s="7" t="s">
        <v>61</v>
      </c>
      <c r="B90" s="10" t="s">
        <v>336</v>
      </c>
      <c r="C90" s="9" t="s">
        <v>218</v>
      </c>
      <c r="D90" s="9" t="s">
        <v>279</v>
      </c>
      <c r="E90" s="34">
        <v>33699</v>
      </c>
      <c r="F90" s="40">
        <f>E90/$E$7</f>
        <v>1.209489078707343E-3</v>
      </c>
    </row>
    <row r="91" spans="1:6" x14ac:dyDescent="0.35">
      <c r="A91" s="27"/>
      <c r="B91" s="10" t="s">
        <v>343</v>
      </c>
      <c r="C91" s="9" t="s">
        <v>62</v>
      </c>
      <c r="D91" s="15" t="s">
        <v>63</v>
      </c>
      <c r="E91" s="34">
        <v>549382</v>
      </c>
      <c r="F91" s="40">
        <f>E91/$E$7</f>
        <v>1.9717841153695882E-2</v>
      </c>
    </row>
    <row r="92" spans="1:6" x14ac:dyDescent="0.35">
      <c r="A92" s="27"/>
      <c r="B92" s="13" t="s">
        <v>335</v>
      </c>
      <c r="C92" s="9" t="s">
        <v>196</v>
      </c>
      <c r="D92" s="9" t="s">
        <v>195</v>
      </c>
      <c r="E92" s="34">
        <v>84919</v>
      </c>
      <c r="F92" s="40">
        <f>E92/$E$7</f>
        <v>3.047823468789841E-3</v>
      </c>
    </row>
    <row r="93" spans="1:6" x14ac:dyDescent="0.35">
      <c r="A93" s="27"/>
      <c r="B93" s="10" t="s">
        <v>71</v>
      </c>
      <c r="C93" s="9" t="s">
        <v>72</v>
      </c>
      <c r="D93" s="14" t="s">
        <v>71</v>
      </c>
      <c r="E93" s="34">
        <v>2360763</v>
      </c>
      <c r="F93" s="40">
        <f>E93/$E$7</f>
        <v>8.4730023618397668E-2</v>
      </c>
    </row>
    <row r="94" spans="1:6" s="11" customFormat="1" x14ac:dyDescent="0.35">
      <c r="A94" s="25"/>
      <c r="B94" s="19"/>
      <c r="C94" s="20"/>
      <c r="D94" s="20"/>
      <c r="E94" s="35"/>
      <c r="F94" s="21"/>
    </row>
    <row r="95" spans="1:6" x14ac:dyDescent="0.35">
      <c r="A95" s="7" t="s">
        <v>245</v>
      </c>
      <c r="B95" s="10" t="s">
        <v>49</v>
      </c>
      <c r="C95" s="9" t="s">
        <v>50</v>
      </c>
      <c r="D95" s="9" t="s">
        <v>51</v>
      </c>
      <c r="E95" s="34">
        <v>128635</v>
      </c>
      <c r="F95" s="40">
        <f>E95/$E$7</f>
        <v>4.616832180169117E-3</v>
      </c>
    </row>
    <row r="96" spans="1:6" x14ac:dyDescent="0.35">
      <c r="B96" s="10" t="s">
        <v>64</v>
      </c>
      <c r="C96" s="9" t="s">
        <v>65</v>
      </c>
      <c r="D96" s="9" t="s">
        <v>66</v>
      </c>
      <c r="E96" s="34">
        <v>639497</v>
      </c>
      <c r="F96" s="40">
        <f>E96/$E$7</f>
        <v>2.2952153991694403E-2</v>
      </c>
    </row>
    <row r="97" spans="1:6" s="11" customFormat="1" x14ac:dyDescent="0.35">
      <c r="A97" s="25"/>
      <c r="B97" s="19"/>
      <c r="C97" s="20"/>
      <c r="D97" s="20"/>
      <c r="E97" s="35"/>
      <c r="F97" s="21"/>
    </row>
    <row r="98" spans="1:6" x14ac:dyDescent="0.35">
      <c r="A98" s="7" t="s">
        <v>242</v>
      </c>
      <c r="B98" s="10" t="s">
        <v>251</v>
      </c>
      <c r="C98" s="9" t="s">
        <v>175</v>
      </c>
      <c r="D98" s="9" t="s">
        <v>252</v>
      </c>
      <c r="E98" s="34">
        <v>199984</v>
      </c>
      <c r="F98" s="40">
        <f t="shared" ref="F98:F104" si="6">E98/$E$7</f>
        <v>7.1776154757176554E-3</v>
      </c>
    </row>
    <row r="99" spans="1:6" x14ac:dyDescent="0.35">
      <c r="B99" s="16" t="s">
        <v>255</v>
      </c>
      <c r="C99" s="9" t="s">
        <v>171</v>
      </c>
      <c r="D99" s="14" t="s">
        <v>256</v>
      </c>
      <c r="E99" s="34">
        <v>246242</v>
      </c>
      <c r="F99" s="40">
        <f t="shared" si="6"/>
        <v>8.8378589785766213E-3</v>
      </c>
    </row>
    <row r="100" spans="1:6" x14ac:dyDescent="0.35">
      <c r="A100" s="26"/>
      <c r="B100" s="12" t="s">
        <v>337</v>
      </c>
      <c r="C100" s="9" t="s">
        <v>24</v>
      </c>
      <c r="D100" s="9" t="s">
        <v>25</v>
      </c>
      <c r="E100" s="34">
        <v>366654</v>
      </c>
      <c r="F100" s="40">
        <f t="shared" si="6"/>
        <v>1.3159559887959943E-2</v>
      </c>
    </row>
    <row r="101" spans="1:6" x14ac:dyDescent="0.35">
      <c r="A101" s="26"/>
      <c r="B101" s="12" t="s">
        <v>338</v>
      </c>
      <c r="C101" s="9" t="s">
        <v>233</v>
      </c>
      <c r="D101" s="9" t="s">
        <v>232</v>
      </c>
      <c r="E101" s="34">
        <v>20883</v>
      </c>
      <c r="F101" s="40">
        <f t="shared" si="6"/>
        <v>7.4951068075151917E-4</v>
      </c>
    </row>
    <row r="102" spans="1:6" x14ac:dyDescent="0.35">
      <c r="A102" s="26"/>
      <c r="B102" s="12" t="s">
        <v>344</v>
      </c>
      <c r="C102" s="9" t="s">
        <v>22</v>
      </c>
      <c r="D102" s="9" t="s">
        <v>23</v>
      </c>
      <c r="E102" s="34">
        <v>89454</v>
      </c>
      <c r="F102" s="40">
        <f t="shared" si="6"/>
        <v>3.2105889209379109E-3</v>
      </c>
    </row>
    <row r="103" spans="1:6" x14ac:dyDescent="0.35">
      <c r="A103" s="26"/>
      <c r="B103" s="10" t="s">
        <v>26</v>
      </c>
      <c r="C103" s="9" t="s">
        <v>27</v>
      </c>
      <c r="D103" s="9" t="s">
        <v>28</v>
      </c>
      <c r="E103" s="34">
        <v>280730</v>
      </c>
      <c r="F103" s="40">
        <f t="shared" si="6"/>
        <v>1.0075666015772349E-2</v>
      </c>
    </row>
    <row r="104" spans="1:6" x14ac:dyDescent="0.35">
      <c r="A104" s="26"/>
      <c r="B104" s="12" t="s">
        <v>29</v>
      </c>
      <c r="C104" s="9" t="s">
        <v>30</v>
      </c>
      <c r="D104" s="8" t="s">
        <v>31</v>
      </c>
      <c r="E104" s="34">
        <v>72245</v>
      </c>
      <c r="F104" s="40">
        <f t="shared" si="6"/>
        <v>2.5929415855429536E-3</v>
      </c>
    </row>
    <row r="105" spans="1:6" s="11" customFormat="1" x14ac:dyDescent="0.35">
      <c r="A105" s="25"/>
      <c r="B105" s="19"/>
      <c r="C105" s="20"/>
      <c r="D105" s="20"/>
      <c r="E105" s="35"/>
      <c r="F105" s="21"/>
    </row>
    <row r="106" spans="1:6" x14ac:dyDescent="0.35">
      <c r="A106" s="26" t="s">
        <v>114</v>
      </c>
      <c r="B106" s="10" t="s">
        <v>281</v>
      </c>
      <c r="C106" s="9" t="s">
        <v>115</v>
      </c>
      <c r="D106" s="9" t="s">
        <v>116</v>
      </c>
      <c r="E106" s="34">
        <v>714084</v>
      </c>
      <c r="F106" s="40">
        <f t="shared" ref="F106:F113" si="7">E106/$E$7</f>
        <v>2.5629152178986151E-2</v>
      </c>
    </row>
    <row r="107" spans="1:6" x14ac:dyDescent="0.35">
      <c r="A107" s="26"/>
      <c r="B107" s="12" t="s">
        <v>345</v>
      </c>
      <c r="C107" s="9" t="s">
        <v>117</v>
      </c>
      <c r="D107" s="9" t="s">
        <v>118</v>
      </c>
      <c r="E107" s="34">
        <v>45296</v>
      </c>
      <c r="F107" s="40">
        <f t="shared" si="7"/>
        <v>1.6257164102533549E-3</v>
      </c>
    </row>
    <row r="108" spans="1:6" x14ac:dyDescent="0.35">
      <c r="A108" s="26"/>
      <c r="B108" s="12" t="s">
        <v>349</v>
      </c>
      <c r="C108" s="9" t="s">
        <v>173</v>
      </c>
      <c r="D108" s="9" t="s">
        <v>172</v>
      </c>
      <c r="E108" s="34">
        <v>210276</v>
      </c>
      <c r="F108" s="40">
        <f t="shared" si="7"/>
        <v>7.5470051192695706E-3</v>
      </c>
    </row>
    <row r="109" spans="1:6" x14ac:dyDescent="0.35">
      <c r="A109" s="26"/>
      <c r="B109" s="12" t="s">
        <v>350</v>
      </c>
      <c r="C109" s="9" t="s">
        <v>194</v>
      </c>
      <c r="D109" s="9" t="s">
        <v>193</v>
      </c>
      <c r="E109" s="34">
        <v>88857</v>
      </c>
      <c r="F109" s="40">
        <f t="shared" si="7"/>
        <v>3.189162024591186E-3</v>
      </c>
    </row>
    <row r="110" spans="1:6" x14ac:dyDescent="0.35">
      <c r="A110" s="26"/>
      <c r="B110" s="10" t="s">
        <v>280</v>
      </c>
      <c r="C110" s="9" t="s">
        <v>166</v>
      </c>
      <c r="D110" s="9" t="s">
        <v>165</v>
      </c>
      <c r="E110" s="34">
        <v>454205</v>
      </c>
      <c r="F110" s="40">
        <f t="shared" si="7"/>
        <v>1.6301848333608378E-2</v>
      </c>
    </row>
    <row r="111" spans="1:6" x14ac:dyDescent="0.35">
      <c r="A111" s="26"/>
      <c r="B111" s="10" t="s">
        <v>348</v>
      </c>
      <c r="C111" s="9" t="s">
        <v>184</v>
      </c>
      <c r="D111" s="8" t="s">
        <v>282</v>
      </c>
      <c r="E111" s="34">
        <v>121315</v>
      </c>
      <c r="F111" s="40">
        <f t="shared" si="7"/>
        <v>4.3541104360183183E-3</v>
      </c>
    </row>
    <row r="112" spans="1:6" x14ac:dyDescent="0.35">
      <c r="A112" s="26"/>
      <c r="B112" s="12" t="s">
        <v>346</v>
      </c>
      <c r="C112" s="9" t="s">
        <v>201</v>
      </c>
      <c r="D112" s="9" t="s">
        <v>200</v>
      </c>
      <c r="E112" s="34">
        <v>71778</v>
      </c>
      <c r="F112" s="40">
        <f t="shared" si="7"/>
        <v>2.5761805125213109E-3</v>
      </c>
    </row>
    <row r="113" spans="1:7" x14ac:dyDescent="0.35">
      <c r="A113" s="26"/>
      <c r="B113" s="12" t="s">
        <v>347</v>
      </c>
      <c r="C113" s="9" t="s">
        <v>225</v>
      </c>
      <c r="D113" s="9" t="s">
        <v>224</v>
      </c>
      <c r="E113" s="34">
        <v>26732</v>
      </c>
      <c r="F113" s="40">
        <f t="shared" si="7"/>
        <v>9.5943683943157637E-4</v>
      </c>
    </row>
    <row r="114" spans="1:7" s="11" customFormat="1" x14ac:dyDescent="0.35">
      <c r="A114" s="25"/>
      <c r="B114" s="19"/>
      <c r="C114" s="20"/>
      <c r="D114" s="20"/>
      <c r="E114" s="35"/>
      <c r="F114" s="21"/>
    </row>
    <row r="115" spans="1:7" x14ac:dyDescent="0.35">
      <c r="A115" s="27" t="s">
        <v>235</v>
      </c>
      <c r="B115" s="13" t="s">
        <v>402</v>
      </c>
      <c r="C115" s="9" t="s">
        <v>403</v>
      </c>
      <c r="D115" s="9" t="s">
        <v>404</v>
      </c>
      <c r="E115" s="34"/>
      <c r="F115" s="40"/>
      <c r="G115" s="4" t="s">
        <v>405</v>
      </c>
    </row>
    <row r="116" spans="1:7" s="52" customFormat="1" x14ac:dyDescent="0.35">
      <c r="A116" s="27"/>
      <c r="B116" s="13" t="s">
        <v>364</v>
      </c>
      <c r="C116" s="9" t="s">
        <v>47</v>
      </c>
      <c r="D116" s="9" t="s">
        <v>48</v>
      </c>
      <c r="E116" s="34">
        <v>126743</v>
      </c>
      <c r="F116" s="40">
        <f>E116/$E$7</f>
        <v>4.5489265053148395E-3</v>
      </c>
    </row>
    <row r="117" spans="1:7" x14ac:dyDescent="0.35">
      <c r="A117" s="27"/>
      <c r="B117" s="13" t="s">
        <v>56</v>
      </c>
      <c r="C117" s="9" t="s">
        <v>57</v>
      </c>
      <c r="D117" s="9" t="s">
        <v>56</v>
      </c>
      <c r="E117" s="34">
        <v>93131</v>
      </c>
      <c r="F117" s="40">
        <f>E117/$E$7</f>
        <v>3.3425599391404361E-3</v>
      </c>
    </row>
    <row r="118" spans="1:7" x14ac:dyDescent="0.35">
      <c r="A118" s="27"/>
      <c r="B118" s="13" t="s">
        <v>378</v>
      </c>
      <c r="C118" s="9" t="s">
        <v>376</v>
      </c>
      <c r="D118" s="9" t="s">
        <v>377</v>
      </c>
      <c r="E118" s="34">
        <v>26235</v>
      </c>
      <c r="F118" s="40">
        <f>E118/$E$7</f>
        <v>9.4159903795029947E-4</v>
      </c>
    </row>
    <row r="119" spans="1:7" x14ac:dyDescent="0.35">
      <c r="A119" s="27"/>
      <c r="B119" s="13" t="s">
        <v>363</v>
      </c>
      <c r="C119" s="9" t="s">
        <v>52</v>
      </c>
      <c r="D119" s="1" t="s">
        <v>53</v>
      </c>
      <c r="E119" s="34">
        <v>43908</v>
      </c>
      <c r="F119" s="40">
        <f>E119/$E$7</f>
        <v>1.5758997735209359E-3</v>
      </c>
    </row>
    <row r="120" spans="1:7" x14ac:dyDescent="0.35">
      <c r="A120" s="27"/>
      <c r="B120" s="13" t="s">
        <v>382</v>
      </c>
      <c r="C120" s="9" t="s">
        <v>54</v>
      </c>
      <c r="D120" s="1" t="s">
        <v>55</v>
      </c>
      <c r="E120" s="34">
        <v>123612</v>
      </c>
      <c r="F120" s="40">
        <f>E120/$E$7</f>
        <v>4.4365519450776606E-3</v>
      </c>
    </row>
    <row r="121" spans="1:7" s="11" customFormat="1" x14ac:dyDescent="0.35">
      <c r="A121" s="25"/>
      <c r="B121" s="19"/>
      <c r="C121" s="20"/>
      <c r="D121" s="20"/>
      <c r="E121" s="35"/>
      <c r="F121" s="21"/>
    </row>
    <row r="122" spans="1:7" x14ac:dyDescent="0.35">
      <c r="A122" s="7" t="s">
        <v>119</v>
      </c>
      <c r="B122" s="10" t="s">
        <v>286</v>
      </c>
      <c r="C122" s="9" t="s">
        <v>123</v>
      </c>
      <c r="D122" s="9" t="s">
        <v>164</v>
      </c>
      <c r="E122" s="34">
        <v>482599</v>
      </c>
      <c r="F122" s="40">
        <f t="shared" ref="F122:F130" si="8">E122/$E$7</f>
        <v>1.7320935929703702E-2</v>
      </c>
    </row>
    <row r="123" spans="1:7" x14ac:dyDescent="0.35">
      <c r="B123" s="10" t="s">
        <v>128</v>
      </c>
      <c r="C123" s="9" t="s">
        <v>129</v>
      </c>
      <c r="D123" s="9" t="s">
        <v>128</v>
      </c>
      <c r="E123" s="34">
        <v>312795</v>
      </c>
      <c r="F123" s="40">
        <f t="shared" si="8"/>
        <v>1.122650928437827E-2</v>
      </c>
    </row>
    <row r="124" spans="1:7" x14ac:dyDescent="0.35">
      <c r="B124" s="10" t="s">
        <v>287</v>
      </c>
      <c r="C124" s="9" t="s">
        <v>288</v>
      </c>
      <c r="D124" s="9" t="s">
        <v>289</v>
      </c>
      <c r="E124" s="34">
        <f>73087+54024</f>
        <v>127111</v>
      </c>
      <c r="F124" s="40">
        <f t="shared" si="8"/>
        <v>4.5621343744196886E-3</v>
      </c>
      <c r="G124" s="54" t="s">
        <v>401</v>
      </c>
    </row>
    <row r="125" spans="1:7" x14ac:dyDescent="0.35">
      <c r="A125" s="27"/>
      <c r="B125" s="10" t="s">
        <v>284</v>
      </c>
      <c r="C125" s="9" t="s">
        <v>223</v>
      </c>
      <c r="D125" s="14" t="s">
        <v>285</v>
      </c>
      <c r="E125" s="34">
        <v>27272</v>
      </c>
      <c r="F125" s="40">
        <f t="shared" si="8"/>
        <v>9.7881795170499594E-4</v>
      </c>
      <c r="G125" s="51"/>
    </row>
    <row r="126" spans="1:7" x14ac:dyDescent="0.35">
      <c r="A126" s="27"/>
      <c r="B126" s="10" t="s">
        <v>340</v>
      </c>
      <c r="C126" s="2" t="s">
        <v>122</v>
      </c>
      <c r="D126" s="2" t="s">
        <v>121</v>
      </c>
      <c r="E126" s="36">
        <v>738313</v>
      </c>
      <c r="F126" s="40">
        <f t="shared" si="8"/>
        <v>2.6498753973935564E-2</v>
      </c>
      <c r="G126" s="51"/>
    </row>
    <row r="127" spans="1:7" x14ac:dyDescent="0.35">
      <c r="A127" s="27"/>
      <c r="B127" s="10" t="s">
        <v>341</v>
      </c>
      <c r="C127" s="2" t="s">
        <v>183</v>
      </c>
      <c r="D127" s="2" t="s">
        <v>182</v>
      </c>
      <c r="E127" s="36">
        <v>126535</v>
      </c>
      <c r="F127" s="40">
        <f t="shared" si="8"/>
        <v>4.5414611879947076E-3</v>
      </c>
      <c r="G127" s="53"/>
    </row>
    <row r="128" spans="1:7" x14ac:dyDescent="0.35">
      <c r="B128" s="10" t="s">
        <v>342</v>
      </c>
      <c r="C128" s="9" t="s">
        <v>125</v>
      </c>
      <c r="D128" s="9" t="s">
        <v>124</v>
      </c>
      <c r="E128" s="34">
        <v>83023</v>
      </c>
      <c r="F128" s="40">
        <f t="shared" si="8"/>
        <v>2.9797742301409459E-3</v>
      </c>
      <c r="G128" s="55"/>
    </row>
    <row r="129" spans="1:7" x14ac:dyDescent="0.35">
      <c r="A129" s="27"/>
      <c r="B129" s="17" t="s">
        <v>283</v>
      </c>
      <c r="C129" s="2" t="s">
        <v>167</v>
      </c>
      <c r="D129" s="3" t="s">
        <v>291</v>
      </c>
      <c r="E129" s="34">
        <f>432907+68285</f>
        <v>501192</v>
      </c>
      <c r="F129" s="40">
        <f t="shared" si="8"/>
        <v>1.7988256338036461E-2</v>
      </c>
      <c r="G129" s="52" t="s">
        <v>398</v>
      </c>
    </row>
    <row r="130" spans="1:7" x14ac:dyDescent="0.35">
      <c r="B130" s="10" t="s">
        <v>290</v>
      </c>
      <c r="C130" s="9" t="s">
        <v>131</v>
      </c>
      <c r="D130" s="9" t="s">
        <v>130</v>
      </c>
      <c r="E130" s="34">
        <v>72677</v>
      </c>
      <c r="F130" s="40">
        <f t="shared" si="8"/>
        <v>2.6084464753616892E-3</v>
      </c>
      <c r="G130" s="51"/>
    </row>
    <row r="131" spans="1:7" s="11" customFormat="1" x14ac:dyDescent="0.35">
      <c r="A131" s="25"/>
      <c r="B131" s="19"/>
      <c r="C131" s="20"/>
      <c r="D131" s="20"/>
      <c r="E131" s="35"/>
      <c r="F131" s="21"/>
      <c r="G131" s="53"/>
    </row>
    <row r="132" spans="1:7" x14ac:dyDescent="0.35">
      <c r="A132" s="27" t="s">
        <v>244</v>
      </c>
      <c r="B132" s="17" t="s">
        <v>339</v>
      </c>
      <c r="C132" s="9" t="s">
        <v>132</v>
      </c>
      <c r="D132" s="9" t="s">
        <v>133</v>
      </c>
      <c r="E132" s="34">
        <v>21011</v>
      </c>
      <c r="F132" s="40">
        <f>E132/$E$7</f>
        <v>7.5410472217929262E-4</v>
      </c>
      <c r="G132" s="51"/>
    </row>
    <row r="133" spans="1:7" x14ac:dyDescent="0.35">
      <c r="A133" s="27"/>
      <c r="B133" s="13" t="s">
        <v>294</v>
      </c>
      <c r="C133" s="9" t="s">
        <v>227</v>
      </c>
      <c r="D133" s="9" t="s">
        <v>226</v>
      </c>
      <c r="E133" s="34">
        <v>26700</v>
      </c>
      <c r="F133" s="40">
        <f>E133/$E$7</f>
        <v>9.5828832907463295E-4</v>
      </c>
      <c r="G133" s="51"/>
    </row>
    <row r="134" spans="1:7" x14ac:dyDescent="0.35">
      <c r="A134" s="27"/>
      <c r="B134" s="10" t="s">
        <v>379</v>
      </c>
      <c r="C134" s="9" t="s">
        <v>69</v>
      </c>
      <c r="D134" s="9" t="s">
        <v>70</v>
      </c>
      <c r="E134" s="34">
        <v>40993</v>
      </c>
      <c r="F134" s="40">
        <f>E134/$E$7</f>
        <v>1.4712776581931248E-3</v>
      </c>
      <c r="G134" s="51"/>
    </row>
    <row r="135" spans="1:7" s="11" customFormat="1" x14ac:dyDescent="0.35">
      <c r="A135" s="25"/>
      <c r="B135" s="19"/>
      <c r="C135" s="20"/>
      <c r="D135" s="20"/>
      <c r="E135" s="35"/>
      <c r="F135" s="21"/>
      <c r="G135" s="53"/>
    </row>
    <row r="136" spans="1:7" x14ac:dyDescent="0.35">
      <c r="A136" s="26" t="s">
        <v>134</v>
      </c>
      <c r="B136" s="12" t="s">
        <v>352</v>
      </c>
      <c r="C136" s="9" t="s">
        <v>353</v>
      </c>
      <c r="D136" s="9" t="s">
        <v>352</v>
      </c>
      <c r="E136" s="34">
        <v>89038</v>
      </c>
      <c r="F136" s="40">
        <f t="shared" ref="F136:F148" si="9">E136/$E$7</f>
        <v>3.1956582862976471E-3</v>
      </c>
      <c r="G136" s="52" t="s">
        <v>400</v>
      </c>
    </row>
    <row r="137" spans="1:7" x14ac:dyDescent="0.35">
      <c r="A137" s="26"/>
      <c r="B137" s="12" t="s">
        <v>356</v>
      </c>
      <c r="C137" s="9" t="s">
        <v>136</v>
      </c>
      <c r="D137" s="9" t="s">
        <v>135</v>
      </c>
      <c r="E137" s="34">
        <v>52579</v>
      </c>
      <c r="F137" s="40">
        <f t="shared" si="9"/>
        <v>1.8871101893039373E-3</v>
      </c>
      <c r="G137" s="51"/>
    </row>
    <row r="138" spans="1:7" x14ac:dyDescent="0.35">
      <c r="A138" s="26"/>
      <c r="B138" s="12" t="s">
        <v>137</v>
      </c>
      <c r="C138" s="9" t="s">
        <v>138</v>
      </c>
      <c r="D138" s="9" t="s">
        <v>139</v>
      </c>
      <c r="E138" s="34">
        <v>102629</v>
      </c>
      <c r="F138" s="40">
        <f t="shared" si="9"/>
        <v>3.6834521694606931E-3</v>
      </c>
      <c r="G138" s="51"/>
    </row>
    <row r="139" spans="1:7" x14ac:dyDescent="0.35">
      <c r="A139" s="26"/>
      <c r="B139" s="12" t="s">
        <v>351</v>
      </c>
      <c r="C139" s="9" t="s">
        <v>140</v>
      </c>
      <c r="D139" s="9" t="s">
        <v>141</v>
      </c>
      <c r="E139" s="34">
        <f>138426+34466</f>
        <v>172892</v>
      </c>
      <c r="F139" s="40">
        <f t="shared" si="9"/>
        <v>6.2052578947704665E-3</v>
      </c>
      <c r="G139" s="52" t="s">
        <v>399</v>
      </c>
    </row>
    <row r="140" spans="1:7" x14ac:dyDescent="0.35">
      <c r="B140" s="10" t="s">
        <v>293</v>
      </c>
      <c r="C140" s="9" t="s">
        <v>188</v>
      </c>
      <c r="D140" s="9" t="s">
        <v>187</v>
      </c>
      <c r="E140" s="34">
        <v>118374</v>
      </c>
      <c r="F140" s="40">
        <f t="shared" si="9"/>
        <v>4.2485551560254905E-3</v>
      </c>
      <c r="G140" s="51"/>
    </row>
    <row r="141" spans="1:7" x14ac:dyDescent="0.35">
      <c r="A141" s="26"/>
      <c r="B141" s="12" t="s">
        <v>295</v>
      </c>
      <c r="C141" s="9" t="s">
        <v>144</v>
      </c>
      <c r="D141" s="9" t="s">
        <v>145</v>
      </c>
      <c r="E141" s="34">
        <v>102177</v>
      </c>
      <c r="F141" s="40">
        <f t="shared" si="9"/>
        <v>3.6672294606688682E-3</v>
      </c>
      <c r="G141" s="51"/>
    </row>
    <row r="142" spans="1:7" x14ac:dyDescent="0.35">
      <c r="A142" s="26"/>
      <c r="B142" s="12" t="s">
        <v>354</v>
      </c>
      <c r="C142" s="56" t="s">
        <v>149</v>
      </c>
      <c r="D142" s="8" t="s">
        <v>150</v>
      </c>
      <c r="E142" s="57">
        <v>28701</v>
      </c>
      <c r="F142" s="40">
        <f t="shared" si="9"/>
        <v>1.0301061173322488E-3</v>
      </c>
      <c r="G142" s="51"/>
    </row>
    <row r="143" spans="1:7" x14ac:dyDescent="0.35">
      <c r="A143" s="27"/>
      <c r="B143" s="10" t="s">
        <v>208</v>
      </c>
      <c r="C143" s="9" t="s">
        <v>143</v>
      </c>
      <c r="D143" s="8" t="s">
        <v>142</v>
      </c>
      <c r="E143" s="34">
        <v>57101</v>
      </c>
      <c r="F143" s="40">
        <f t="shared" si="9"/>
        <v>2.0494090591194987E-3</v>
      </c>
      <c r="G143" s="51"/>
    </row>
    <row r="144" spans="1:7" x14ac:dyDescent="0.35">
      <c r="A144" s="26"/>
      <c r="B144" s="12" t="s">
        <v>146</v>
      </c>
      <c r="C144" s="9" t="s">
        <v>147</v>
      </c>
      <c r="D144" s="9" t="s">
        <v>148</v>
      </c>
      <c r="E144" s="34">
        <v>105754</v>
      </c>
      <c r="F144" s="40">
        <f t="shared" si="9"/>
        <v>3.795611384005945E-3</v>
      </c>
      <c r="G144" s="51"/>
    </row>
    <row r="145" spans="1:7" x14ac:dyDescent="0.35">
      <c r="A145" s="26"/>
      <c r="B145" s="10" t="s">
        <v>292</v>
      </c>
      <c r="C145" s="9" t="s">
        <v>153</v>
      </c>
      <c r="D145" s="8" t="s">
        <v>154</v>
      </c>
      <c r="E145" s="34">
        <v>767803</v>
      </c>
      <c r="F145" s="40">
        <f t="shared" si="9"/>
        <v>2.7557178049756197E-2</v>
      </c>
      <c r="G145" s="51"/>
    </row>
    <row r="146" spans="1:7" x14ac:dyDescent="0.35">
      <c r="A146" s="26"/>
      <c r="B146" s="12" t="s">
        <v>355</v>
      </c>
      <c r="C146" s="9" t="s">
        <v>217</v>
      </c>
      <c r="D146" s="9" t="s">
        <v>216</v>
      </c>
      <c r="E146" s="34">
        <v>38976</v>
      </c>
      <c r="F146" s="40">
        <f t="shared" si="9"/>
        <v>1.3988856147570373E-3</v>
      </c>
    </row>
    <row r="147" spans="1:7" x14ac:dyDescent="0.35">
      <c r="A147" s="26"/>
      <c r="B147" s="12" t="s">
        <v>357</v>
      </c>
      <c r="C147" s="9" t="s">
        <v>151</v>
      </c>
      <c r="D147" s="9" t="s">
        <v>152</v>
      </c>
      <c r="E147" s="34">
        <v>332412</v>
      </c>
      <c r="F147" s="40">
        <f t="shared" si="9"/>
        <v>1.1930582024133217E-2</v>
      </c>
    </row>
    <row r="148" spans="1:7" x14ac:dyDescent="0.35">
      <c r="B148" s="10" t="s">
        <v>178</v>
      </c>
      <c r="C148" s="9" t="s">
        <v>179</v>
      </c>
      <c r="D148" s="9" t="s">
        <v>178</v>
      </c>
      <c r="E148" s="34">
        <v>140011</v>
      </c>
      <c r="F148" s="40">
        <f t="shared" si="9"/>
        <v>5.0251276120624883E-3</v>
      </c>
    </row>
    <row r="149" spans="1:7" x14ac:dyDescent="0.35">
      <c r="F149" s="18">
        <f>SUM(F9:F148)</f>
        <v>0.9052770748934269</v>
      </c>
    </row>
  </sheetData>
  <sortState ref="A8:H14">
    <sortCondition ref="B8:B14"/>
  </sortState>
  <mergeCells count="1">
    <mergeCell ref="A1:F1"/>
  </mergeCells>
  <pageMargins left="0.7" right="0.7" top="0.75" bottom="0.75" header="0.3" footer="0.3"/>
  <pageSetup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Recommendation</vt:lpstr>
      <vt:lpstr>Recommendation!Print_Area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cp:lastPrinted>2019-06-28T14:34:15Z</cp:lastPrinted>
  <dcterms:created xsi:type="dcterms:W3CDTF">2019-06-25T21:50:45Z</dcterms:created>
  <dcterms:modified xsi:type="dcterms:W3CDTF">2019-10-01T19:35:51Z</dcterms:modified>
</cp:coreProperties>
</file>