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Users\cmann\DAILY FILES\GRANTS\NEMSIS\V3\V3_5_0\Suggested Lists\Refined Suggested Lists\"/>
    </mc:Choice>
  </mc:AlternateContent>
  <bookViews>
    <workbookView xWindow="0" yWindow="0" windowWidth="23040" windowHeight="9216"/>
  </bookViews>
  <sheets>
    <sheet name="Recommendatio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3" l="1"/>
  <c r="E35" i="3" l="1"/>
  <c r="E15" i="3"/>
  <c r="E20" i="3" l="1"/>
  <c r="E29" i="3"/>
  <c r="E47" i="3"/>
  <c r="E24" i="3"/>
  <c r="E8" i="3" l="1"/>
  <c r="F28" i="3" s="1"/>
  <c r="F46" i="3" l="1"/>
  <c r="F48" i="3"/>
  <c r="F42" i="3"/>
  <c r="F44" i="3"/>
  <c r="F12" i="3"/>
  <c r="F35" i="3"/>
  <c r="F14" i="3"/>
  <c r="F43" i="3"/>
  <c r="F33" i="3"/>
  <c r="F38" i="3"/>
  <c r="F21" i="3"/>
  <c r="F51" i="3"/>
  <c r="F25" i="3"/>
  <c r="F29" i="3"/>
  <c r="F19" i="3"/>
  <c r="F11" i="3"/>
  <c r="F47" i="3"/>
  <c r="F34" i="3"/>
  <c r="F13" i="3"/>
  <c r="F30" i="3"/>
  <c r="F50" i="3"/>
  <c r="F10" i="3"/>
  <c r="F27" i="3"/>
  <c r="F15" i="3"/>
  <c r="F20" i="3"/>
  <c r="F16" i="3"/>
  <c r="F52" i="3"/>
  <c r="F32" i="3"/>
  <c r="F41" i="3"/>
  <c r="F24" i="3"/>
  <c r="F22" i="3"/>
  <c r="F37" i="3"/>
  <c r="F40" i="3"/>
  <c r="F18" i="3"/>
  <c r="F53" i="3" l="1"/>
</calcChain>
</file>

<file path=xl/sharedStrings.xml><?xml version="1.0" encoding="utf-8"?>
<sst xmlns="http://schemas.openxmlformats.org/spreadsheetml/2006/main" count="134" uniqueCount="128">
  <si>
    <t>Count of Events</t>
  </si>
  <si>
    <t>Not Recorded</t>
  </si>
  <si>
    <t>Not Applicable</t>
  </si>
  <si>
    <t>ICD-10</t>
  </si>
  <si>
    <t>ICD-10 DESCRIPTION</t>
  </si>
  <si>
    <t>PARENT</t>
  </si>
  <si>
    <t>Y92.03</t>
  </si>
  <si>
    <t>Apartment as the place of occurrence of the external cause</t>
  </si>
  <si>
    <t>Y92.29</t>
  </si>
  <si>
    <t>Healthcare</t>
  </si>
  <si>
    <t>Y92.531</t>
  </si>
  <si>
    <t>Y92.538</t>
  </si>
  <si>
    <t>Y92.532</t>
  </si>
  <si>
    <t>Y92.23</t>
  </si>
  <si>
    <t>Hospital as the place of occurrence of the external cause</t>
  </si>
  <si>
    <t>Y92.6</t>
  </si>
  <si>
    <t>Y92.13</t>
  </si>
  <si>
    <t>Military base as the place of occurrence of the external cause</t>
  </si>
  <si>
    <t>Mobile home</t>
  </si>
  <si>
    <t>Y92.02</t>
  </si>
  <si>
    <t>Mobile home as the place of occurrence of the external cause</t>
  </si>
  <si>
    <t>Y92.12</t>
  </si>
  <si>
    <t>Nursing home as the place of occurrence of the external cause</t>
  </si>
  <si>
    <t>Y92.89</t>
  </si>
  <si>
    <t>Y92.09</t>
  </si>
  <si>
    <t>Other non-institutional residence as the place of occurrence of the external cause</t>
  </si>
  <si>
    <t>Y92.480</t>
  </si>
  <si>
    <t>Y92.14</t>
  </si>
  <si>
    <t>Prison as the place of occurrence of the external cause</t>
  </si>
  <si>
    <t>Private Residence</t>
  </si>
  <si>
    <t>Private residence</t>
  </si>
  <si>
    <t>Y92.24</t>
  </si>
  <si>
    <t>Public administrative building as the place of occurrence of the external cause</t>
  </si>
  <si>
    <t>Unspecified place or not applicable</t>
  </si>
  <si>
    <t>Y92.838</t>
  </si>
  <si>
    <t>Y92.830</t>
  </si>
  <si>
    <t>Religious institution</t>
  </si>
  <si>
    <t>Y92.22</t>
  </si>
  <si>
    <t>Religious institution as the place of occurrence of the external cause</t>
  </si>
  <si>
    <t>Y92.51</t>
  </si>
  <si>
    <t>Y92.511</t>
  </si>
  <si>
    <t>Y92.481</t>
  </si>
  <si>
    <t>Y92.16</t>
  </si>
  <si>
    <t>School dormitory as the place of occurrence of the external cause</t>
  </si>
  <si>
    <t>School</t>
  </si>
  <si>
    <t>Y92.21</t>
  </si>
  <si>
    <t>School (private) (public) (state) as the place of occurrence of the external cause</t>
  </si>
  <si>
    <t>Y92.210</t>
  </si>
  <si>
    <t>Sports area</t>
  </si>
  <si>
    <t>Y92.3</t>
  </si>
  <si>
    <t>Y92.39</t>
  </si>
  <si>
    <t>Y92.34</t>
  </si>
  <si>
    <t>Y92.520</t>
  </si>
  <si>
    <t>Physician office</t>
  </si>
  <si>
    <t>Street , highway and other paved roadways</t>
  </si>
  <si>
    <t>Private commercial establishments</t>
  </si>
  <si>
    <t>Other ambulatory health services establishments</t>
  </si>
  <si>
    <t>Clubhouse</t>
  </si>
  <si>
    <t>Trade and service area</t>
  </si>
  <si>
    <t>Other places</t>
  </si>
  <si>
    <t>Derelict house</t>
  </si>
  <si>
    <t>Warehouse</t>
  </si>
  <si>
    <t>Airport</t>
  </si>
  <si>
    <t>Urgent care center</t>
  </si>
  <si>
    <t>Parking lot</t>
  </si>
  <si>
    <t>Sidewalk</t>
  </si>
  <si>
    <t>Restaurant or café</t>
  </si>
  <si>
    <t>Other recreation area</t>
  </si>
  <si>
    <t>Public park</t>
  </si>
  <si>
    <t>Gymnasium</t>
  </si>
  <si>
    <t>Sports and athletics area</t>
  </si>
  <si>
    <t>Industrial and construction area</t>
  </si>
  <si>
    <t>Daycare center</t>
  </si>
  <si>
    <t>Swimming pool (public)</t>
  </si>
  <si>
    <t>Doctor's office</t>
  </si>
  <si>
    <t>Public building</t>
  </si>
  <si>
    <t xml:space="preserve">Park </t>
  </si>
  <si>
    <t>Commercial</t>
  </si>
  <si>
    <t>Apartment/condo</t>
  </si>
  <si>
    <t>Y92.4</t>
  </si>
  <si>
    <t>Y92.0</t>
  </si>
  <si>
    <t>Y92.5</t>
  </si>
  <si>
    <t>Y92.59</t>
  </si>
  <si>
    <t>Y92.2</t>
  </si>
  <si>
    <t>Y92.1</t>
  </si>
  <si>
    <t>Y92.8</t>
  </si>
  <si>
    <t>Total count of events</t>
  </si>
  <si>
    <t>Street/Road</t>
  </si>
  <si>
    <t>Other</t>
  </si>
  <si>
    <t>Public Area</t>
  </si>
  <si>
    <t>Street/road/highway</t>
  </si>
  <si>
    <t>Institutional Residence</t>
  </si>
  <si>
    <t>Gym</t>
  </si>
  <si>
    <t>Store</t>
  </si>
  <si>
    <t xml:space="preserve">Restaurant/café </t>
  </si>
  <si>
    <t>Urgent care</t>
  </si>
  <si>
    <t>Other ambulatory care</t>
  </si>
  <si>
    <t xml:space="preserve">Hospital </t>
  </si>
  <si>
    <t>Abandoned house</t>
  </si>
  <si>
    <t>Prison/jail</t>
  </si>
  <si>
    <t>Nursing home</t>
  </si>
  <si>
    <t>Place of business, NOS</t>
  </si>
  <si>
    <t>Non-institutional (private) residence as the place of occurrence of the external cause</t>
  </si>
  <si>
    <t>Institutional (nonprivate) residence as the place of occurrence of the external cause</t>
  </si>
  <si>
    <t>School dorm</t>
  </si>
  <si>
    <t>Recreational area, NOS</t>
  </si>
  <si>
    <t>Recreational</t>
  </si>
  <si>
    <t>Pool</t>
  </si>
  <si>
    <t>Daycare</t>
  </si>
  <si>
    <t>EMS DESCRIPTION</t>
  </si>
  <si>
    <t>COUNT</t>
  </si>
  <si>
    <t>FREQUENCY</t>
  </si>
  <si>
    <t>Industrial/construction area</t>
  </si>
  <si>
    <t>Institutional residence</t>
  </si>
  <si>
    <t>Other private residence</t>
  </si>
  <si>
    <t>Public area, NOS</t>
  </si>
  <si>
    <t>Military installation</t>
  </si>
  <si>
    <t>Other, NOS</t>
  </si>
  <si>
    <t>Revised Draft Suggested List (eScene.09: Incident Location Type)</t>
  </si>
  <si>
    <t>Record Date Range Evaluated: 01/01/2017 though 06/28/2019</t>
  </si>
  <si>
    <t>NOTES</t>
  </si>
  <si>
    <t>Includes Y92.512 Grocery store</t>
  </si>
  <si>
    <t>Includes Y92.230 Patient room in hospital</t>
  </si>
  <si>
    <t>Includes Y92.10 and Y92.19</t>
  </si>
  <si>
    <t xml:space="preserve">Includes Y92.9 Unspecified place </t>
  </si>
  <si>
    <t>Includes Y92.219 Unspecified school</t>
  </si>
  <si>
    <t>Includes Y92.41 Street and highway, Includes Y92.414 Local residential or business street, Y92.48</t>
  </si>
  <si>
    <t>Includes Y92.00, Y92.008, Y92.01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</si>
</sst>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1C1C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vertical="center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/>
    <xf numFmtId="0" fontId="0" fillId="0" borderId="2" xfId="0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Fill="1" applyBorder="1"/>
    <xf numFmtId="0" fontId="1" fillId="0" borderId="0" xfId="0" applyFont="1" applyBorder="1" applyAlignment="1">
      <alignment horizontal="left" vertical="center"/>
    </xf>
    <xf numFmtId="0" fontId="0" fillId="3" borderId="0" xfId="0" applyFont="1" applyFill="1"/>
    <xf numFmtId="0" fontId="0" fillId="3" borderId="3" xfId="0" applyFill="1" applyBorder="1" applyAlignment="1">
      <alignment vertical="center" wrapText="1"/>
    </xf>
    <xf numFmtId="164" fontId="0" fillId="3" borderId="0" xfId="0" applyNumberFormat="1" applyFont="1" applyFill="1"/>
    <xf numFmtId="164" fontId="1" fillId="0" borderId="0" xfId="0" applyNumberFormat="1" applyFont="1"/>
    <xf numFmtId="165" fontId="2" fillId="0" borderId="0" xfId="1" applyNumberFormat="1" applyFont="1"/>
    <xf numFmtId="165" fontId="1" fillId="0" borderId="0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6" fillId="0" borderId="2" xfId="0" applyFont="1" applyBorder="1"/>
    <xf numFmtId="165" fontId="4" fillId="0" borderId="2" xfId="1" applyNumberFormat="1" applyFont="1" applyBorder="1" applyAlignment="1">
      <alignment wrapText="1"/>
    </xf>
    <xf numFmtId="165" fontId="4" fillId="0" borderId="0" xfId="1" applyNumberFormat="1" applyFont="1"/>
    <xf numFmtId="165" fontId="4" fillId="0" borderId="0" xfId="1" applyNumberFormat="1" applyFont="1" applyAlignment="1">
      <alignment horizontal="center" wrapText="1"/>
    </xf>
    <xf numFmtId="165" fontId="4" fillId="0" borderId="0" xfId="1" applyNumberFormat="1" applyFont="1" applyBorder="1" applyAlignment="1">
      <alignment wrapText="1"/>
    </xf>
    <xf numFmtId="165" fontId="4" fillId="0" borderId="0" xfId="1" applyNumberFormat="1" applyFont="1" applyBorder="1" applyAlignment="1">
      <alignment horizontal="right" wrapText="1"/>
    </xf>
    <xf numFmtId="165" fontId="4" fillId="3" borderId="4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workbookViewId="0">
      <selection activeCell="D15" sqref="D15"/>
    </sheetView>
  </sheetViews>
  <sheetFormatPr defaultColWidth="8.88671875" defaultRowHeight="14.4" x14ac:dyDescent="0.3"/>
  <cols>
    <col min="1" max="1" width="23.5546875" style="6" customWidth="1"/>
    <col min="2" max="2" width="33.88671875" style="6" customWidth="1"/>
    <col min="3" max="3" width="15.6640625" style="11" customWidth="1"/>
    <col min="4" max="4" width="92.88671875" style="6" customWidth="1"/>
    <col min="5" max="5" width="14.109375" style="34" bestFit="1" customWidth="1"/>
    <col min="6" max="6" width="12.33203125" style="7" customWidth="1"/>
    <col min="7" max="7" width="80.77734375" style="6" bestFit="1" customWidth="1"/>
    <col min="8" max="16384" width="8.88671875" style="6"/>
  </cols>
  <sheetData>
    <row r="1" spans="1:11" ht="31.2" x14ac:dyDescent="0.6">
      <c r="A1" s="28" t="s">
        <v>118</v>
      </c>
      <c r="B1" s="28"/>
      <c r="C1" s="28"/>
      <c r="D1" s="28"/>
    </row>
    <row r="2" spans="1:11" x14ac:dyDescent="0.3">
      <c r="C2" s="10"/>
      <c r="E2" s="24"/>
      <c r="F2" s="5"/>
    </row>
    <row r="3" spans="1:11" x14ac:dyDescent="0.3">
      <c r="D3" s="4"/>
      <c r="E3" s="24"/>
      <c r="F3" s="5"/>
    </row>
    <row r="4" spans="1:11" ht="28.8" x14ac:dyDescent="0.3">
      <c r="E4" s="35" t="s">
        <v>0</v>
      </c>
    </row>
    <row r="5" spans="1:11" x14ac:dyDescent="0.3">
      <c r="B5" s="27" t="s">
        <v>119</v>
      </c>
      <c r="D5" s="29" t="s">
        <v>86</v>
      </c>
      <c r="E5" s="36">
        <v>37063795</v>
      </c>
      <c r="G5" s="8"/>
    </row>
    <row r="6" spans="1:11" x14ac:dyDescent="0.3">
      <c r="D6" s="29" t="s">
        <v>2</v>
      </c>
      <c r="E6" s="36">
        <v>795505</v>
      </c>
    </row>
    <row r="7" spans="1:11" x14ac:dyDescent="0.3">
      <c r="D7" s="29" t="s">
        <v>1</v>
      </c>
      <c r="E7" s="37">
        <v>2123076</v>
      </c>
    </row>
    <row r="8" spans="1:11" x14ac:dyDescent="0.3">
      <c r="D8" s="29"/>
      <c r="E8" s="25">
        <f>E5-E6-E7</f>
        <v>34145214</v>
      </c>
    </row>
    <row r="9" spans="1:11" s="2" customFormat="1" x14ac:dyDescent="0.3">
      <c r="A9" s="19" t="s">
        <v>5</v>
      </c>
      <c r="B9" s="1" t="s">
        <v>109</v>
      </c>
      <c r="C9" s="12" t="s">
        <v>3</v>
      </c>
      <c r="D9" s="1" t="s">
        <v>4</v>
      </c>
      <c r="E9" s="26" t="s">
        <v>110</v>
      </c>
      <c r="F9" s="3" t="s">
        <v>111</v>
      </c>
      <c r="G9" s="9" t="s">
        <v>120</v>
      </c>
      <c r="J9" s="6"/>
      <c r="K9" s="6"/>
    </row>
    <row r="10" spans="1:11" x14ac:dyDescent="0.3">
      <c r="A10" s="6" t="s">
        <v>77</v>
      </c>
      <c r="B10" s="13" t="s">
        <v>62</v>
      </c>
      <c r="C10" s="14" t="s">
        <v>52</v>
      </c>
      <c r="D10" s="30" t="s">
        <v>62</v>
      </c>
      <c r="E10" s="33">
        <v>150059</v>
      </c>
      <c r="F10" s="15">
        <f t="shared" ref="F10:F16" si="0">E10/$E$8</f>
        <v>4.3947301077099706E-3</v>
      </c>
    </row>
    <row r="11" spans="1:11" x14ac:dyDescent="0.3">
      <c r="B11" s="13" t="s">
        <v>92</v>
      </c>
      <c r="C11" s="14" t="s">
        <v>50</v>
      </c>
      <c r="D11" s="30" t="s">
        <v>69</v>
      </c>
      <c r="E11" s="33">
        <v>50329</v>
      </c>
      <c r="F11" s="15">
        <f t="shared" si="0"/>
        <v>1.4739693826490588E-3</v>
      </c>
    </row>
    <row r="12" spans="1:11" x14ac:dyDescent="0.3">
      <c r="B12" s="13" t="s">
        <v>112</v>
      </c>
      <c r="C12" s="16" t="s">
        <v>15</v>
      </c>
      <c r="D12" s="30" t="s">
        <v>71</v>
      </c>
      <c r="E12" s="33">
        <v>32466</v>
      </c>
      <c r="F12" s="15">
        <f t="shared" si="0"/>
        <v>9.5082139476413883E-4</v>
      </c>
    </row>
    <row r="13" spans="1:11" x14ac:dyDescent="0.3">
      <c r="B13" s="13" t="s">
        <v>101</v>
      </c>
      <c r="C13" s="14" t="s">
        <v>81</v>
      </c>
      <c r="D13" s="30" t="s">
        <v>58</v>
      </c>
      <c r="E13" s="33">
        <v>413426</v>
      </c>
      <c r="F13" s="15">
        <f t="shared" si="0"/>
        <v>1.2107875499037727E-2</v>
      </c>
    </row>
    <row r="14" spans="1:11" x14ac:dyDescent="0.3">
      <c r="B14" s="18" t="s">
        <v>94</v>
      </c>
      <c r="C14" s="14" t="s">
        <v>40</v>
      </c>
      <c r="D14" s="30" t="s">
        <v>66</v>
      </c>
      <c r="E14" s="33">
        <v>70077</v>
      </c>
      <c r="F14" s="15">
        <f t="shared" si="0"/>
        <v>2.0523227647658029E-3</v>
      </c>
    </row>
    <row r="15" spans="1:11" x14ac:dyDescent="0.3">
      <c r="B15" s="13" t="s">
        <v>93</v>
      </c>
      <c r="C15" s="14" t="s">
        <v>39</v>
      </c>
      <c r="D15" s="30" t="s">
        <v>55</v>
      </c>
      <c r="E15" s="33">
        <f>795271+45163</f>
        <v>840434</v>
      </c>
      <c r="F15" s="15">
        <f t="shared" si="0"/>
        <v>2.4613522703357489E-2</v>
      </c>
      <c r="G15" s="6" t="s">
        <v>121</v>
      </c>
    </row>
    <row r="16" spans="1:11" x14ac:dyDescent="0.3">
      <c r="B16" s="18" t="s">
        <v>61</v>
      </c>
      <c r="C16" s="14" t="s">
        <v>82</v>
      </c>
      <c r="D16" s="30" t="s">
        <v>61</v>
      </c>
      <c r="E16" s="33">
        <v>168101</v>
      </c>
      <c r="F16" s="15">
        <f t="shared" si="0"/>
        <v>4.923120411545817E-3</v>
      </c>
    </row>
    <row r="17" spans="1:7" x14ac:dyDescent="0.3">
      <c r="A17" s="20"/>
      <c r="B17" s="20"/>
      <c r="C17" s="21"/>
      <c r="D17" s="31"/>
      <c r="E17" s="38"/>
      <c r="F17" s="22"/>
    </row>
    <row r="18" spans="1:7" x14ac:dyDescent="0.3">
      <c r="A18" s="6" t="s">
        <v>9</v>
      </c>
      <c r="B18" s="18" t="s">
        <v>100</v>
      </c>
      <c r="C18" s="14" t="s">
        <v>21</v>
      </c>
      <c r="D18" s="32" t="s">
        <v>22</v>
      </c>
      <c r="E18" s="33">
        <v>2137694</v>
      </c>
      <c r="F18" s="15">
        <f>E18/$E$8</f>
        <v>6.2605962873742718E-2</v>
      </c>
    </row>
    <row r="19" spans="1:7" x14ac:dyDescent="0.3">
      <c r="B19" s="13" t="s">
        <v>74</v>
      </c>
      <c r="C19" s="14" t="s">
        <v>10</v>
      </c>
      <c r="D19" s="30" t="s">
        <v>53</v>
      </c>
      <c r="E19" s="33">
        <v>1266687</v>
      </c>
      <c r="F19" s="15">
        <f>E19/$E$8</f>
        <v>3.7097058463303231E-2</v>
      </c>
    </row>
    <row r="20" spans="1:7" x14ac:dyDescent="0.3">
      <c r="B20" s="13" t="s">
        <v>97</v>
      </c>
      <c r="C20" s="14" t="s">
        <v>13</v>
      </c>
      <c r="D20" s="32" t="s">
        <v>14</v>
      </c>
      <c r="E20" s="33">
        <f>4839033+67735</f>
        <v>4906768</v>
      </c>
      <c r="F20" s="15">
        <f>E20/$E$8</f>
        <v>0.14370295058042395</v>
      </c>
      <c r="G20" s="6" t="s">
        <v>122</v>
      </c>
    </row>
    <row r="21" spans="1:7" x14ac:dyDescent="0.3">
      <c r="B21" s="13" t="s">
        <v>96</v>
      </c>
      <c r="C21" s="14" t="s">
        <v>11</v>
      </c>
      <c r="D21" s="30" t="s">
        <v>56</v>
      </c>
      <c r="E21" s="33">
        <v>522964</v>
      </c>
      <c r="F21" s="15">
        <f>E21/$E$8</f>
        <v>1.5315879994191865E-2</v>
      </c>
    </row>
    <row r="22" spans="1:7" x14ac:dyDescent="0.3">
      <c r="B22" s="13" t="s">
        <v>95</v>
      </c>
      <c r="C22" s="14" t="s">
        <v>12</v>
      </c>
      <c r="D22" s="30" t="s">
        <v>63</v>
      </c>
      <c r="E22" s="33">
        <v>116795</v>
      </c>
      <c r="F22" s="15">
        <f>E22/$E$8</f>
        <v>3.4205379412763381E-3</v>
      </c>
    </row>
    <row r="23" spans="1:7" x14ac:dyDescent="0.3">
      <c r="A23" s="20"/>
      <c r="B23" s="20"/>
      <c r="C23" s="21"/>
      <c r="D23" s="31"/>
      <c r="E23" s="38"/>
      <c r="F23" s="22"/>
    </row>
    <row r="24" spans="1:7" x14ac:dyDescent="0.3">
      <c r="A24" s="6" t="s">
        <v>91</v>
      </c>
      <c r="B24" s="13" t="s">
        <v>113</v>
      </c>
      <c r="C24" s="14" t="s">
        <v>84</v>
      </c>
      <c r="D24" s="32" t="s">
        <v>103</v>
      </c>
      <c r="E24" s="33">
        <f>93081+232434+254128</f>
        <v>579643</v>
      </c>
      <c r="F24" s="15">
        <f>E24/$E$8</f>
        <v>1.6975819803033011E-2</v>
      </c>
      <c r="G24" s="6" t="s">
        <v>123</v>
      </c>
    </row>
    <row r="25" spans="1:7" x14ac:dyDescent="0.3">
      <c r="B25" s="13" t="s">
        <v>99</v>
      </c>
      <c r="C25" s="14" t="s">
        <v>27</v>
      </c>
      <c r="D25" s="32" t="s">
        <v>28</v>
      </c>
      <c r="E25" s="33">
        <v>174571</v>
      </c>
      <c r="F25" s="15">
        <f>E25/$E$8</f>
        <v>5.1126052394927148E-3</v>
      </c>
    </row>
    <row r="26" spans="1:7" x14ac:dyDescent="0.3">
      <c r="A26" s="20"/>
      <c r="B26" s="20"/>
      <c r="C26" s="21"/>
      <c r="D26" s="31"/>
      <c r="E26" s="38"/>
      <c r="F26" s="22"/>
    </row>
    <row r="27" spans="1:7" x14ac:dyDescent="0.3">
      <c r="A27" s="6" t="s">
        <v>88</v>
      </c>
      <c r="B27" s="13" t="s">
        <v>98</v>
      </c>
      <c r="C27" s="14" t="s">
        <v>23</v>
      </c>
      <c r="D27" s="30" t="s">
        <v>60</v>
      </c>
      <c r="E27" s="33">
        <v>301618</v>
      </c>
      <c r="F27" s="15">
        <f>E27/$E$8</f>
        <v>8.83339023735508E-3</v>
      </c>
    </row>
    <row r="28" spans="1:7" x14ac:dyDescent="0.3">
      <c r="B28" s="13" t="s">
        <v>116</v>
      </c>
      <c r="C28" s="14" t="s">
        <v>16</v>
      </c>
      <c r="D28" s="32" t="s">
        <v>17</v>
      </c>
      <c r="E28" s="33">
        <v>13235</v>
      </c>
      <c r="F28" s="15">
        <f>E28/$E$8</f>
        <v>3.876092268743725E-4</v>
      </c>
    </row>
    <row r="29" spans="1:7" x14ac:dyDescent="0.3">
      <c r="B29" s="13" t="s">
        <v>117</v>
      </c>
      <c r="C29" s="14" t="s">
        <v>85</v>
      </c>
      <c r="D29" s="30" t="s">
        <v>59</v>
      </c>
      <c r="E29" s="33">
        <f>405428+336068</f>
        <v>741496</v>
      </c>
      <c r="F29" s="15">
        <f>E29/$E$8</f>
        <v>2.171595702987833E-2</v>
      </c>
      <c r="G29" s="6" t="s">
        <v>124</v>
      </c>
    </row>
    <row r="30" spans="1:7" x14ac:dyDescent="0.3">
      <c r="B30" s="13" t="s">
        <v>36</v>
      </c>
      <c r="C30" s="14" t="s">
        <v>37</v>
      </c>
      <c r="D30" s="32" t="s">
        <v>38</v>
      </c>
      <c r="E30" s="33">
        <v>53199</v>
      </c>
      <c r="F30" s="15">
        <f>E30/$E$8</f>
        <v>1.5580221579516238E-3</v>
      </c>
    </row>
    <row r="31" spans="1:7" x14ac:dyDescent="0.3">
      <c r="A31" s="20"/>
      <c r="B31" s="20"/>
      <c r="C31" s="21"/>
      <c r="D31" s="31"/>
      <c r="E31" s="38"/>
      <c r="F31" s="22"/>
    </row>
    <row r="32" spans="1:7" x14ac:dyDescent="0.3">
      <c r="A32" s="6" t="s">
        <v>29</v>
      </c>
      <c r="B32" s="13" t="s">
        <v>78</v>
      </c>
      <c r="C32" s="14" t="s">
        <v>6</v>
      </c>
      <c r="D32" s="32" t="s">
        <v>7</v>
      </c>
      <c r="E32" s="33">
        <v>1723002</v>
      </c>
      <c r="F32" s="15">
        <f>E32/$E$8</f>
        <v>5.0461010436191729E-2</v>
      </c>
    </row>
    <row r="33" spans="1:7" x14ac:dyDescent="0.3">
      <c r="B33" s="13" t="s">
        <v>18</v>
      </c>
      <c r="C33" s="14" t="s">
        <v>19</v>
      </c>
      <c r="D33" s="32" t="s">
        <v>20</v>
      </c>
      <c r="E33" s="33">
        <v>125920</v>
      </c>
      <c r="F33" s="15">
        <f>E33/$E$8</f>
        <v>3.6877789080484312E-3</v>
      </c>
    </row>
    <row r="34" spans="1:7" x14ac:dyDescent="0.3">
      <c r="B34" s="13" t="s">
        <v>114</v>
      </c>
      <c r="C34" s="14" t="s">
        <v>24</v>
      </c>
      <c r="D34" s="32" t="s">
        <v>25</v>
      </c>
      <c r="E34" s="33">
        <v>202243</v>
      </c>
      <c r="F34" s="15">
        <f>E34/$E$8</f>
        <v>5.9230262841521511E-3</v>
      </c>
    </row>
    <row r="35" spans="1:7" x14ac:dyDescent="0.3">
      <c r="B35" s="13" t="s">
        <v>30</v>
      </c>
      <c r="C35" s="14" t="s">
        <v>80</v>
      </c>
      <c r="D35" s="32" t="s">
        <v>102</v>
      </c>
      <c r="E35" s="33">
        <f>3004673+1408567+429506+8225448+103014</f>
        <v>13171208</v>
      </c>
      <c r="F35" s="15">
        <f>E35/$E$8</f>
        <v>0.38574097090151493</v>
      </c>
      <c r="G35" s="6" t="s">
        <v>127</v>
      </c>
    </row>
    <row r="36" spans="1:7" x14ac:dyDescent="0.3">
      <c r="A36" s="20"/>
      <c r="B36" s="20"/>
      <c r="C36" s="21"/>
      <c r="D36" s="31"/>
      <c r="E36" s="38"/>
      <c r="F36" s="22"/>
    </row>
    <row r="37" spans="1:7" x14ac:dyDescent="0.3">
      <c r="A37" s="6" t="s">
        <v>89</v>
      </c>
      <c r="B37" s="13" t="s">
        <v>75</v>
      </c>
      <c r="C37" s="14" t="s">
        <v>31</v>
      </c>
      <c r="D37" s="32" t="s">
        <v>32</v>
      </c>
      <c r="E37" s="33">
        <v>250183</v>
      </c>
      <c r="F37" s="15">
        <f>E37/$E$8</f>
        <v>7.3270297851991788E-3</v>
      </c>
    </row>
    <row r="38" spans="1:7" x14ac:dyDescent="0.3">
      <c r="B38" s="13" t="s">
        <v>115</v>
      </c>
      <c r="C38" s="17" t="s">
        <v>83</v>
      </c>
      <c r="D38" s="32" t="s">
        <v>33</v>
      </c>
      <c r="E38" s="33">
        <v>103772</v>
      </c>
      <c r="F38" s="15">
        <f>E38/$E$8</f>
        <v>3.0391374908354651E-3</v>
      </c>
    </row>
    <row r="39" spans="1:7" x14ac:dyDescent="0.3">
      <c r="A39" s="20"/>
      <c r="B39" s="20"/>
      <c r="C39" s="21"/>
      <c r="D39" s="31"/>
      <c r="E39" s="38"/>
      <c r="F39" s="22"/>
    </row>
    <row r="40" spans="1:7" x14ac:dyDescent="0.3">
      <c r="A40" s="6" t="s">
        <v>106</v>
      </c>
      <c r="B40" s="13" t="s">
        <v>57</v>
      </c>
      <c r="C40" s="14" t="s">
        <v>8</v>
      </c>
      <c r="D40" s="30" t="s">
        <v>57</v>
      </c>
      <c r="E40" s="33">
        <v>431832</v>
      </c>
      <c r="F40" s="15">
        <f>E40/$E$8</f>
        <v>1.2646926154863168E-2</v>
      </c>
    </row>
    <row r="41" spans="1:7" x14ac:dyDescent="0.3">
      <c r="B41" s="13" t="s">
        <v>76</v>
      </c>
      <c r="C41" s="14" t="s">
        <v>35</v>
      </c>
      <c r="D41" s="30" t="s">
        <v>68</v>
      </c>
      <c r="E41" s="33">
        <v>55774</v>
      </c>
      <c r="F41" s="15">
        <f>E41/$E$8</f>
        <v>1.6334353622736119E-3</v>
      </c>
    </row>
    <row r="42" spans="1:7" x14ac:dyDescent="0.3">
      <c r="B42" s="13" t="s">
        <v>107</v>
      </c>
      <c r="C42" s="16" t="s">
        <v>51</v>
      </c>
      <c r="D42" s="30" t="s">
        <v>73</v>
      </c>
      <c r="E42" s="33">
        <v>5435</v>
      </c>
      <c r="F42" s="15">
        <f>E42/$E$8</f>
        <v>1.5917311281165203E-4</v>
      </c>
    </row>
    <row r="43" spans="1:7" x14ac:dyDescent="0.3">
      <c r="B43" s="13" t="s">
        <v>105</v>
      </c>
      <c r="C43" s="14" t="s">
        <v>34</v>
      </c>
      <c r="D43" s="30" t="s">
        <v>67</v>
      </c>
      <c r="E43" s="33">
        <v>69895</v>
      </c>
      <c r="F43" s="15">
        <f>E43/$E$8</f>
        <v>2.046992588771006E-3</v>
      </c>
    </row>
    <row r="44" spans="1:7" x14ac:dyDescent="0.3">
      <c r="B44" s="13" t="s">
        <v>48</v>
      </c>
      <c r="C44" s="16" t="s">
        <v>49</v>
      </c>
      <c r="D44" s="30" t="s">
        <v>70</v>
      </c>
      <c r="E44" s="33">
        <v>38555</v>
      </c>
      <c r="F44" s="15">
        <f>E44/$E$8</f>
        <v>1.1291479971395112E-3</v>
      </c>
    </row>
    <row r="45" spans="1:7" x14ac:dyDescent="0.3">
      <c r="A45" s="20"/>
      <c r="B45" s="20"/>
      <c r="C45" s="21"/>
      <c r="D45" s="31"/>
      <c r="E45" s="38"/>
      <c r="F45" s="22"/>
    </row>
    <row r="46" spans="1:7" x14ac:dyDescent="0.3">
      <c r="A46" s="6" t="s">
        <v>44</v>
      </c>
      <c r="B46" s="13" t="s">
        <v>108</v>
      </c>
      <c r="C46" s="16" t="s">
        <v>47</v>
      </c>
      <c r="D46" s="30" t="s">
        <v>72</v>
      </c>
      <c r="E46" s="33">
        <v>13644</v>
      </c>
      <c r="F46" s="15">
        <f>E46/$E$8</f>
        <v>3.9958747952202026E-4</v>
      </c>
    </row>
    <row r="47" spans="1:7" x14ac:dyDescent="0.3">
      <c r="B47" s="13" t="s">
        <v>44</v>
      </c>
      <c r="C47" s="14" t="s">
        <v>45</v>
      </c>
      <c r="D47" s="32" t="s">
        <v>46</v>
      </c>
      <c r="E47" s="33">
        <f>82335+117039</f>
        <v>199374</v>
      </c>
      <c r="F47" s="15">
        <f>E47/$E$8</f>
        <v>5.8390027955308758E-3</v>
      </c>
      <c r="G47" s="6" t="s">
        <v>125</v>
      </c>
    </row>
    <row r="48" spans="1:7" x14ac:dyDescent="0.3">
      <c r="B48" s="13" t="s">
        <v>104</v>
      </c>
      <c r="C48" s="14" t="s">
        <v>42</v>
      </c>
      <c r="D48" s="32" t="s">
        <v>43</v>
      </c>
      <c r="E48" s="33">
        <v>17948</v>
      </c>
      <c r="F48" s="15">
        <f>E48/$E$8</f>
        <v>5.2563735579457785E-4</v>
      </c>
    </row>
    <row r="49" spans="1:7" x14ac:dyDescent="0.3">
      <c r="A49" s="20"/>
      <c r="B49" s="20"/>
      <c r="C49" s="21"/>
      <c r="D49" s="31"/>
      <c r="E49" s="38"/>
      <c r="F49" s="22"/>
    </row>
    <row r="50" spans="1:7" x14ac:dyDescent="0.3">
      <c r="A50" s="6" t="s">
        <v>87</v>
      </c>
      <c r="B50" s="13" t="s">
        <v>64</v>
      </c>
      <c r="C50" s="14" t="s">
        <v>41</v>
      </c>
      <c r="D50" s="30" t="s">
        <v>64</v>
      </c>
      <c r="E50" s="33">
        <v>91513</v>
      </c>
      <c r="F50" s="15">
        <f>E50/$E$8</f>
        <v>2.6801120649002229E-3</v>
      </c>
    </row>
    <row r="51" spans="1:7" x14ac:dyDescent="0.3">
      <c r="B51" s="13" t="s">
        <v>65</v>
      </c>
      <c r="C51" s="14" t="s">
        <v>26</v>
      </c>
      <c r="D51" s="30" t="s">
        <v>65</v>
      </c>
      <c r="E51" s="33">
        <v>77578</v>
      </c>
      <c r="F51" s="15">
        <f>E51/$E$8</f>
        <v>2.2720021611227856E-3</v>
      </c>
    </row>
    <row r="52" spans="1:7" x14ac:dyDescent="0.3">
      <c r="B52" s="13" t="s">
        <v>90</v>
      </c>
      <c r="C52" s="14" t="s">
        <v>79</v>
      </c>
      <c r="D52" s="30" t="s">
        <v>54</v>
      </c>
      <c r="E52" s="33">
        <f>842773+2451450+282528+446698</f>
        <v>4023449</v>
      </c>
      <c r="F52" s="15">
        <f>E52/$E$8</f>
        <v>0.11783346854994085</v>
      </c>
      <c r="G52" s="6" t="s">
        <v>126</v>
      </c>
    </row>
    <row r="53" spans="1:7" x14ac:dyDescent="0.3">
      <c r="F53" s="23">
        <f>SUM(F10:F52)</f>
        <v>0.97058659523996549</v>
      </c>
    </row>
  </sheetData>
  <sortState ref="B10:G16">
    <sortCondition ref="B10"/>
  </sortState>
  <mergeCells count="1">
    <mergeCell ref="A1:D1"/>
  </mergeCells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N Clay Mann, PhD</cp:lastModifiedBy>
  <cp:lastPrinted>2019-07-01T16:27:00Z</cp:lastPrinted>
  <dcterms:created xsi:type="dcterms:W3CDTF">2019-06-25T21:50:45Z</dcterms:created>
  <dcterms:modified xsi:type="dcterms:W3CDTF">2019-07-09T15:45:41Z</dcterms:modified>
</cp:coreProperties>
</file>